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440" yWindow="-120" windowWidth="9570" windowHeight="9915" tabRatio="885" firstSheet="3" activeTab="8"/>
  </bookViews>
  <sheets>
    <sheet name="Laboratory blanks" sheetId="4" r:id="rId1"/>
    <sheet name="Mercury field blanks" sheetId="1" r:id="rId2"/>
    <sheet name="Laboratory standards" sheetId="5" r:id="rId3"/>
    <sheet name="Mercury field replicates" sheetId="2" r:id="rId4"/>
    <sheet name="Particulate Methylmercury" sheetId="10" r:id="rId5"/>
    <sheet name="TSS replicates" sheetId="3" r:id="rId6"/>
    <sheet name="Chlorophyll Replicates" sheetId="9" r:id="rId7"/>
    <sheet name="Filtering Blanks" sheetId="7" r:id="rId8"/>
    <sheet name="Nutrients TPCN Mn replicates" sheetId="8" r:id="rId9"/>
  </sheets>
  <definedNames>
    <definedName name="_Toc290550139" localSheetId="0">'Laboratory blanks'!$L$39</definedName>
  </definedNames>
  <calcPr calcId="145621"/>
</workbook>
</file>

<file path=xl/calcChain.xml><?xml version="1.0" encoding="utf-8"?>
<calcChain xmlns="http://schemas.openxmlformats.org/spreadsheetml/2006/main">
  <c r="L28" i="2" l="1"/>
  <c r="D25" i="2"/>
  <c r="J60" i="3" l="1"/>
  <c r="J61" i="3"/>
  <c r="J62" i="3"/>
  <c r="L91" i="3"/>
  <c r="L92" i="3"/>
  <c r="L90" i="3"/>
  <c r="L89" i="3"/>
  <c r="N23" i="10"/>
  <c r="P23" i="10" s="1"/>
  <c r="M23" i="10"/>
  <c r="O23" i="10" s="1"/>
  <c r="H23" i="10"/>
  <c r="G23" i="10"/>
  <c r="F23" i="10"/>
  <c r="N22" i="10"/>
  <c r="P22" i="10"/>
  <c r="M22" i="10"/>
  <c r="O22" i="10"/>
  <c r="H22" i="10"/>
  <c r="G22" i="10"/>
  <c r="F22" i="10"/>
  <c r="N21" i="10"/>
  <c r="P21" i="10" s="1"/>
  <c r="M21" i="10"/>
  <c r="H21" i="10"/>
  <c r="G21" i="10"/>
  <c r="F21" i="10"/>
  <c r="N20" i="10"/>
  <c r="O20" i="10" s="1"/>
  <c r="P20" i="10"/>
  <c r="M20" i="10"/>
  <c r="H20" i="10"/>
  <c r="G20" i="10"/>
  <c r="F20" i="10"/>
  <c r="N19" i="10"/>
  <c r="M19" i="10"/>
  <c r="O19" i="10" s="1"/>
  <c r="H19" i="10"/>
  <c r="G19" i="10"/>
  <c r="F19" i="10"/>
  <c r="N18" i="10"/>
  <c r="O18" i="10" s="1"/>
  <c r="P18" i="10"/>
  <c r="M18" i="10"/>
  <c r="H18" i="10"/>
  <c r="G18" i="10"/>
  <c r="F18" i="10"/>
  <c r="N17" i="10"/>
  <c r="M17" i="10"/>
  <c r="O17" i="10" s="1"/>
  <c r="H17" i="10"/>
  <c r="G17" i="10"/>
  <c r="F17" i="10"/>
  <c r="N16" i="10"/>
  <c r="O16" i="10" s="1"/>
  <c r="P16" i="10"/>
  <c r="M16" i="10"/>
  <c r="H16" i="10"/>
  <c r="G16" i="10"/>
  <c r="F16" i="10"/>
  <c r="N15" i="10"/>
  <c r="M15" i="10"/>
  <c r="O15" i="10" s="1"/>
  <c r="H15" i="10"/>
  <c r="G15" i="10"/>
  <c r="F15" i="10"/>
  <c r="N14" i="10"/>
  <c r="O14" i="10" s="1"/>
  <c r="P14" i="10"/>
  <c r="M14" i="10"/>
  <c r="H14" i="10"/>
  <c r="G14" i="10"/>
  <c r="F14" i="10"/>
  <c r="M13" i="10"/>
  <c r="H13" i="10"/>
  <c r="G13" i="10"/>
  <c r="F13" i="10"/>
  <c r="N12" i="10"/>
  <c r="M12" i="10"/>
  <c r="O12" i="10" s="1"/>
  <c r="H12" i="10"/>
  <c r="G12" i="10"/>
  <c r="F12" i="10"/>
  <c r="N11" i="10"/>
  <c r="O11" i="10" s="1"/>
  <c r="P11" i="10"/>
  <c r="M11" i="10"/>
  <c r="H11" i="10"/>
  <c r="G11" i="10"/>
  <c r="F11" i="10"/>
  <c r="N10" i="10"/>
  <c r="M10" i="10"/>
  <c r="O10" i="10" s="1"/>
  <c r="H10" i="10"/>
  <c r="G10" i="10"/>
  <c r="F10" i="10"/>
  <c r="N9" i="10"/>
  <c r="M9" i="10"/>
  <c r="P9" i="10" s="1"/>
  <c r="H9" i="10"/>
  <c r="G9" i="10"/>
  <c r="F9" i="10"/>
  <c r="N8" i="10"/>
  <c r="M8" i="10"/>
  <c r="O8" i="10"/>
  <c r="H8" i="10"/>
  <c r="H25" i="10" s="1"/>
  <c r="G8" i="10"/>
  <c r="F8" i="10"/>
  <c r="Q8" i="10"/>
  <c r="Q15" i="10"/>
  <c r="Q17" i="10"/>
  <c r="Q19" i="10"/>
  <c r="Q20" i="10"/>
  <c r="Q21" i="10"/>
  <c r="Q22" i="10"/>
  <c r="Q23" i="10"/>
  <c r="F20" i="2"/>
  <c r="E48" i="8"/>
  <c r="F48" i="8" s="1"/>
  <c r="E47" i="8"/>
  <c r="F47" i="8"/>
  <c r="E45" i="8"/>
  <c r="F45" i="8" s="1"/>
  <c r="E44" i="8"/>
  <c r="F44" i="8" s="1"/>
  <c r="E43" i="8"/>
  <c r="F43" i="8" s="1"/>
  <c r="E42" i="8"/>
  <c r="F42" i="8"/>
  <c r="E41" i="8"/>
  <c r="F41" i="8" s="1"/>
  <c r="E40" i="8"/>
  <c r="E39" i="8"/>
  <c r="F39" i="8"/>
  <c r="E38" i="8"/>
  <c r="F38" i="8" s="1"/>
  <c r="E37" i="8"/>
  <c r="F37" i="8" s="1"/>
  <c r="E34" i="8"/>
  <c r="F34" i="8" s="1"/>
  <c r="E33" i="8"/>
  <c r="F33" i="8" s="1"/>
  <c r="E31" i="8"/>
  <c r="E30" i="8"/>
  <c r="F30" i="8"/>
  <c r="E29" i="8"/>
  <c r="F29" i="8" s="1"/>
  <c r="E28" i="8"/>
  <c r="F28" i="8" s="1"/>
  <c r="E27" i="8"/>
  <c r="F27" i="8" s="1"/>
  <c r="E25" i="8"/>
  <c r="F25" i="8"/>
  <c r="E24" i="8"/>
  <c r="E23" i="8"/>
  <c r="F23" i="8" s="1"/>
  <c r="E20" i="8"/>
  <c r="F20" i="8" s="1"/>
  <c r="E19" i="8"/>
  <c r="F19" i="8" s="1"/>
  <c r="E18" i="8"/>
  <c r="F18" i="8" s="1"/>
  <c r="E16" i="8"/>
  <c r="E15" i="8"/>
  <c r="F15" i="8"/>
  <c r="E14" i="8"/>
  <c r="F14" i="8" s="1"/>
  <c r="E11" i="8"/>
  <c r="F11" i="8" s="1"/>
  <c r="E10" i="8"/>
  <c r="F10" i="8" s="1"/>
  <c r="E8" i="8"/>
  <c r="F8" i="8"/>
  <c r="F25" i="2"/>
  <c r="E25" i="2"/>
  <c r="F15" i="2"/>
  <c r="F16" i="2" s="1"/>
  <c r="E15" i="2"/>
  <c r="E16" i="2" s="1"/>
  <c r="D15" i="2"/>
  <c r="D16" i="2"/>
  <c r="F10" i="2"/>
  <c r="D10" i="2"/>
  <c r="D11" i="2" s="1"/>
  <c r="F32" i="2"/>
  <c r="F33" i="2" s="1"/>
  <c r="E32" i="2"/>
  <c r="E33" i="2" s="1"/>
  <c r="D32" i="2"/>
  <c r="D33" i="2" s="1"/>
  <c r="D21" i="1"/>
  <c r="Q9" i="10"/>
  <c r="Q18" i="10"/>
  <c r="Q16" i="10"/>
  <c r="Q14" i="10"/>
  <c r="Q11" i="10"/>
  <c r="P10" i="10" l="1"/>
  <c r="Q12" i="10"/>
  <c r="P15" i="10"/>
  <c r="P17" i="10"/>
  <c r="P19" i="10"/>
  <c r="H26" i="10"/>
  <c r="H27" i="10"/>
  <c r="P8" i="10"/>
  <c r="O9" i="10"/>
  <c r="O21" i="10"/>
  <c r="Q10" i="10"/>
  <c r="P12" i="10"/>
  <c r="Q27" i="10" l="1"/>
  <c r="Q25" i="10"/>
  <c r="Q26" i="10"/>
</calcChain>
</file>

<file path=xl/sharedStrings.xml><?xml version="1.0" encoding="utf-8"?>
<sst xmlns="http://schemas.openxmlformats.org/spreadsheetml/2006/main" count="1285" uniqueCount="299">
  <si>
    <t>&lt;.04</t>
  </si>
  <si>
    <t>&lt;.064</t>
  </si>
  <si>
    <t>&lt;.114</t>
  </si>
  <si>
    <t>&lt;.042</t>
  </si>
  <si>
    <t>&lt;.062</t>
  </si>
  <si>
    <t>&lt;.056</t>
  </si>
  <si>
    <t>&lt;.108</t>
  </si>
  <si>
    <t>Median</t>
  </si>
  <si>
    <t>Minimum</t>
  </si>
  <si>
    <t>Maximum</t>
  </si>
  <si>
    <t>QA WA WSC PURELAB ULTRA PURE</t>
  </si>
  <si>
    <t>1148</t>
  </si>
  <si>
    <t>.05</t>
  </si>
  <si>
    <t>Date</t>
  </si>
  <si>
    <t>Time</t>
  </si>
  <si>
    <t>&lt;.009</t>
  </si>
  <si>
    <t>—</t>
  </si>
  <si>
    <t>&lt;.008</t>
  </si>
  <si>
    <t>&lt;.006</t>
  </si>
  <si>
    <t>BI-SURF</t>
  </si>
  <si>
    <t>SI-IN-SURF</t>
  </si>
  <si>
    <t>BNC-52-SURF</t>
  </si>
  <si>
    <t>SI-PO-SURF</t>
  </si>
  <si>
    <t>BNC-71-SURF</t>
  </si>
  <si>
    <t>BNC-71-BOT</t>
  </si>
  <si>
    <t>BNC-39-SURF</t>
  </si>
  <si>
    <t>Particulate total mercury 
(ng/L)</t>
  </si>
  <si>
    <t>Source Water - Unfiltered</t>
  </si>
  <si>
    <t>Field Blank Water - Filtered</t>
  </si>
  <si>
    <t>Concentration of TSS taken from same bottle as PTHg</t>
  </si>
  <si>
    <t>Site Name</t>
  </si>
  <si>
    <t>Filtered total mecury (ng/L)</t>
  </si>
  <si>
    <t>Filtered methyl-mercury (ng/L)</t>
  </si>
  <si>
    <t>Total mecury in suspended solids (ng/L)</t>
  </si>
  <si>
    <t>REP 1</t>
  </si>
  <si>
    <t>REP 2</t>
  </si>
  <si>
    <t>Average</t>
  </si>
  <si>
    <t>RPD</t>
  </si>
  <si>
    <t>Total mercury on supsended solids (mg/kg)</t>
  </si>
  <si>
    <t xml:space="preserve">LB-BOT </t>
  </si>
  <si>
    <t xml:space="preserve"> </t>
  </si>
  <si>
    <t>LB-SURF</t>
  </si>
  <si>
    <t xml:space="preserve">BNC-39-SURF </t>
  </si>
  <si>
    <t>I</t>
  </si>
  <si>
    <t>BNC-71- BOT</t>
  </si>
  <si>
    <t>Field Identifier</t>
  </si>
  <si>
    <t>Total supended solids, milligrams per liter</t>
  </si>
  <si>
    <t>REP 3</t>
  </si>
  <si>
    <t>REP 4</t>
  </si>
  <si>
    <t>REP 5</t>
  </si>
  <si>
    <t>Mean</t>
  </si>
  <si>
    <t>Error</t>
  </si>
  <si>
    <t>Laboratory Replicates (from same bottle)</t>
  </si>
  <si>
    <t>PMHg-B</t>
  </si>
  <si>
    <t>PTHg-A</t>
  </si>
  <si>
    <t>PMHg2-C</t>
  </si>
  <si>
    <t>PTHg-C</t>
  </si>
  <si>
    <t>PMHg3-E</t>
  </si>
  <si>
    <t>PTHg-D</t>
  </si>
  <si>
    <t>Field Replicates (from different bottles)</t>
  </si>
  <si>
    <t>SI-PO-BOT</t>
  </si>
  <si>
    <t>Standard Deviation</t>
  </si>
  <si>
    <t>Concentration Range</t>
  </si>
  <si>
    <t>Analyte</t>
  </si>
  <si>
    <t>Method</t>
  </si>
  <si>
    <t>Type of Laboratory Measurement</t>
  </si>
  <si>
    <t>Measure</t>
  </si>
  <si>
    <t>Units</t>
  </si>
  <si>
    <t>Inclusive Dates</t>
  </si>
  <si>
    <t>Number of samples</t>
  </si>
  <si>
    <t>Total Mercury, filtered</t>
  </si>
  <si>
    <t>CV-AFS</t>
  </si>
  <si>
    <t>MS</t>
  </si>
  <si>
    <t>Percent Recovery</t>
  </si>
  <si>
    <t>ng/L</t>
  </si>
  <si>
    <t>CRM</t>
  </si>
  <si>
    <t>Total Mercury, particulate</t>
  </si>
  <si>
    <t>ng/g</t>
  </si>
  <si>
    <t>Methyl-Mercury, filtered</t>
  </si>
  <si>
    <t>MS/MSD</t>
  </si>
  <si>
    <t>Ortho-phosphate</t>
  </si>
  <si>
    <t>mg/L as P</t>
  </si>
  <si>
    <t>0.024 - 0.024</t>
  </si>
  <si>
    <t>[ PO4-P ]</t>
  </si>
  <si>
    <t>0.036 - 0.06</t>
  </si>
  <si>
    <t>Silica</t>
  </si>
  <si>
    <r>
      <t>mg/L as SiO</t>
    </r>
    <r>
      <rPr>
        <vertAlign val="subscript"/>
        <sz val="10"/>
        <color indexed="8"/>
        <rFont val="Calibri"/>
        <family val="2"/>
      </rPr>
      <t>2</t>
    </r>
  </si>
  <si>
    <t>2.16 - 4.33</t>
  </si>
  <si>
    <t>10.82 - 18.03</t>
  </si>
  <si>
    <t>Nitrate and nitrite</t>
  </si>
  <si>
    <t>mg/L as N</t>
  </si>
  <si>
    <t>0.182 - 0.455</t>
  </si>
  <si>
    <t>Nitrite</t>
  </si>
  <si>
    <t>0.014 - 0.035</t>
  </si>
  <si>
    <t>Ammonia</t>
  </si>
  <si>
    <t>Analyzed by USGS National Water Quality Laboratory</t>
  </si>
  <si>
    <t>Total Manganese</t>
  </si>
  <si>
    <t>ICP-MS</t>
  </si>
  <si>
    <t>SRS</t>
  </si>
  <si>
    <r>
      <t>µg/L</t>
    </r>
    <r>
      <rPr>
        <b/>
        <sz val="9"/>
        <color indexed="8"/>
        <rFont val="Calibri"/>
        <family val="2"/>
      </rPr>
      <t/>
    </r>
  </si>
  <si>
    <t>Total Carbon, particulate</t>
  </si>
  <si>
    <t>Elemental analyzer</t>
  </si>
  <si>
    <t>CCV</t>
  </si>
  <si>
    <t>mg/L</t>
  </si>
  <si>
    <t>SRM</t>
  </si>
  <si>
    <t>Total Nitrogen, particulate</t>
  </si>
  <si>
    <t>Dissolved Organic Carbon</t>
  </si>
  <si>
    <t>UV promoted persulfate oxidation and IR</t>
  </si>
  <si>
    <t>TPC</t>
  </si>
  <si>
    <t>Blind SRS</t>
  </si>
  <si>
    <t>E 2.6</t>
  </si>
  <si>
    <t>E 1.5</t>
  </si>
  <si>
    <t>&lt;4</t>
  </si>
  <si>
    <t>Instrument</t>
  </si>
  <si>
    <t xml:space="preserve">Laboratory Blind </t>
  </si>
  <si>
    <t>Total Particulate Carbon</t>
  </si>
  <si>
    <t>mg/L as C</t>
  </si>
  <si>
    <t>Particulate inorganic carbon</t>
  </si>
  <si>
    <t>Particulate organic carbon</t>
  </si>
  <si>
    <t>Particulare nitrogen</t>
  </si>
  <si>
    <t>Dissolved organic carbon</t>
  </si>
  <si>
    <t>E 0.3</t>
  </si>
  <si>
    <t>Type of Blank</t>
  </si>
  <si>
    <t>Analyzed by USGS Wisconsin Mercury Research Laboratory</t>
  </si>
  <si>
    <t>ng/filter</t>
  </si>
  <si>
    <t>Analyzed by National Research Program</t>
  </si>
  <si>
    <t>Instrument Blank</t>
  </si>
  <si>
    <t>Blind Blank</t>
  </si>
  <si>
    <t>Particulate Inorganic Carbon</t>
  </si>
  <si>
    <t xml:space="preserve">Total Carbon, particulate </t>
  </si>
  <si>
    <t xml:space="preserve">Total Nitrogen, particulate </t>
  </si>
  <si>
    <r>
      <rPr>
        <vertAlign val="superscript"/>
        <sz val="10"/>
        <color indexed="8"/>
        <rFont val="Calibri"/>
        <family val="2"/>
      </rPr>
      <t>1</t>
    </r>
    <r>
      <rPr>
        <sz val="10"/>
        <color indexed="8"/>
        <rFont val="Calibri"/>
        <family val="2"/>
      </rPr>
      <t>Time period overlaps with watershed sources</t>
    </r>
  </si>
  <si>
    <t>ng/g dw</t>
  </si>
  <si>
    <r>
      <t>[</t>
    </r>
    <r>
      <rPr>
        <b/>
        <sz val="10"/>
        <color indexed="8"/>
        <rFont val="Calibri"/>
        <family val="2"/>
      </rPr>
      <t>Abbreviations:</t>
    </r>
    <r>
      <rPr>
        <sz val="10"/>
        <color indexed="8"/>
        <rFont val="Calibri"/>
        <family val="2"/>
      </rPr>
      <t xml:space="preserve">  CV-AFS, cold vapor atomic fluorescence spectrometry; ICP-MS, inductively coupled plasma mass spectrometry; UV, ultra violet; IR, infrared spectrometry; ng/L, nanogram per liter; mg/L, milligram per liter; µg/L; microgram per liter; ng/g dw, nanogram per gram dry weight; —, not applicable]</t>
    </r>
  </si>
  <si>
    <r>
      <t>05/13/08</t>
    </r>
    <r>
      <rPr>
        <vertAlign val="superscript"/>
        <sz val="10"/>
        <color indexed="8"/>
        <rFont val="Calibri"/>
        <family val="2"/>
      </rPr>
      <t>1</t>
    </r>
  </si>
  <si>
    <t>Chlorophyll</t>
  </si>
  <si>
    <t>Reporting Limit</t>
  </si>
  <si>
    <t>Methyl-Mercury in Zooplankton</t>
  </si>
  <si>
    <t>&lt;.2</t>
  </si>
  <si>
    <t>&lt;.12</t>
  </si>
  <si>
    <t>&lt;.02</t>
  </si>
  <si>
    <t>E .4</t>
  </si>
  <si>
    <t>CRM NIST Mussel</t>
  </si>
  <si>
    <t>0.681 - 1.045</t>
  </si>
  <si>
    <t>2.018 - 2.62</t>
  </si>
  <si>
    <t>4.565 - 5.37</t>
  </si>
  <si>
    <t>4.07 - 10.22</t>
  </si>
  <si>
    <t>4.8 - 10.96</t>
  </si>
  <si>
    <t>111.68 - 286.58</t>
  </si>
  <si>
    <t>0.58 - 1.13</t>
  </si>
  <si>
    <t>Unit</t>
  </si>
  <si>
    <t xml:space="preserve">Ammonia </t>
  </si>
  <si>
    <t>(mg/L as N)</t>
  </si>
  <si>
    <t>Nitrate plus nitrite</t>
  </si>
  <si>
    <t>&lt;.002</t>
  </si>
  <si>
    <t>&lt;.001</t>
  </si>
  <si>
    <t>M</t>
  </si>
  <si>
    <t>Orthophosphate</t>
  </si>
  <si>
    <t>(mg/L as P)</t>
  </si>
  <si>
    <t xml:space="preserve"> Silica</t>
  </si>
  <si>
    <t>Manganese</t>
  </si>
  <si>
    <t>(µg/L)</t>
  </si>
  <si>
    <t>(mg/L)</t>
  </si>
  <si>
    <t>Total particulate carbon</t>
  </si>
  <si>
    <t>Total particulate nitrogen</t>
  </si>
  <si>
    <t>(PSS)</t>
  </si>
  <si>
    <t>Salinity from salinometer</t>
  </si>
  <si>
    <t>BNC-39-SURF 08/18/08</t>
  </si>
  <si>
    <t>SI-PO-SURF 09/18/08</t>
  </si>
  <si>
    <t>BNC-71-SURF 06/05/09</t>
  </si>
  <si>
    <t>BNC-52-SURF 08/05/09</t>
  </si>
  <si>
    <r>
      <t>(mg/L as SiO</t>
    </r>
    <r>
      <rPr>
        <vertAlign val="subscript"/>
        <sz val="9"/>
        <rFont val="Calibri"/>
        <family val="2"/>
      </rPr>
      <t>2</t>
    </r>
    <r>
      <rPr>
        <sz val="9"/>
        <rFont val="Calibri"/>
        <family val="2"/>
      </rPr>
      <t>)</t>
    </r>
  </si>
  <si>
    <r>
      <t>[</t>
    </r>
    <r>
      <rPr>
        <b/>
        <sz val="9"/>
        <rFont val="Calibri"/>
        <family val="2"/>
      </rPr>
      <t>Abbreviations</t>
    </r>
    <r>
      <rPr>
        <sz val="9"/>
        <rFont val="Calibri"/>
        <family val="2"/>
      </rPr>
      <t>; PSS, practical salinity scale; N, nitrogen; P, phosphorus; SiO</t>
    </r>
    <r>
      <rPr>
        <vertAlign val="subscript"/>
        <sz val="9"/>
        <rFont val="Calibri"/>
        <family val="2"/>
      </rPr>
      <t>2</t>
    </r>
    <r>
      <rPr>
        <sz val="9"/>
        <rFont val="Calibri"/>
        <family val="2"/>
      </rPr>
      <t>, silica dioxide; mg/L, milligram per liter;  %, percent; &lt;, less than; I, identical value at the lowest reported digit; -, not applicable]</t>
    </r>
  </si>
  <si>
    <t>Total suspended solids</t>
  </si>
  <si>
    <t>&lt;0.1</t>
  </si>
  <si>
    <t>21.6 - 28.1</t>
  </si>
  <si>
    <t>213 - 269</t>
  </si>
  <si>
    <t>68.6 - 72.3</t>
  </si>
  <si>
    <t>31.82 - 35.17</t>
  </si>
  <si>
    <t>9.88 - 10.79</t>
  </si>
  <si>
    <t>4.41 - 7.92</t>
  </si>
  <si>
    <t>4.04 - 5.80</t>
  </si>
  <si>
    <t>8.6 - 11.2</t>
  </si>
  <si>
    <t>18.3 - 22.3</t>
  </si>
  <si>
    <t>27.4 - 33.9</t>
  </si>
  <si>
    <t>1.4 - 12.7</t>
  </si>
  <si>
    <t>4.3 - 5.0</t>
  </si>
  <si>
    <t>Isotopes of carbon</t>
  </si>
  <si>
    <t>Isotopoes of nitrogen</t>
  </si>
  <si>
    <t>µg C</t>
  </si>
  <si>
    <t>µg N</t>
  </si>
  <si>
    <r>
      <t>δ</t>
    </r>
    <r>
      <rPr>
        <vertAlign val="superscript"/>
        <sz val="10"/>
        <color indexed="8"/>
        <rFont val="Times New Roman"/>
        <family val="1"/>
      </rPr>
      <t>15</t>
    </r>
    <r>
      <rPr>
        <sz val="10"/>
        <color indexed="8"/>
        <rFont val="Times New Roman"/>
        <family val="1"/>
      </rPr>
      <t>N</t>
    </r>
  </si>
  <si>
    <r>
      <t>δ</t>
    </r>
    <r>
      <rPr>
        <vertAlign val="superscript"/>
        <sz val="10"/>
        <color indexed="8"/>
        <rFont val="Times New Roman"/>
        <family val="1"/>
      </rPr>
      <t>13</t>
    </r>
    <r>
      <rPr>
        <sz val="10"/>
        <color indexed="8"/>
        <rFont val="Times New Roman"/>
        <family val="1"/>
      </rPr>
      <t>C</t>
    </r>
  </si>
  <si>
    <t>Methylmercury, filtered</t>
  </si>
  <si>
    <t>Salinity</t>
  </si>
  <si>
    <t>on PSS</t>
  </si>
  <si>
    <t>69-96</t>
  </si>
  <si>
    <t>Duplicate MS</t>
  </si>
  <si>
    <t xml:space="preserve">Duplicate CFWR 4/23/02 </t>
  </si>
  <si>
    <t>Triplicate NIST Mussel</t>
  </si>
  <si>
    <t>CV</t>
  </si>
  <si>
    <t>na</t>
  </si>
  <si>
    <t>Chlorophyll A, milligrams per liter</t>
  </si>
  <si>
    <t>Lab Replicates (from same bottle)</t>
  </si>
  <si>
    <t>Min</t>
  </si>
  <si>
    <t>Max</t>
  </si>
  <si>
    <t>Sample date</t>
  </si>
  <si>
    <t>Sample time</t>
  </si>
  <si>
    <t>Total suspended solids (mg/L)</t>
  </si>
  <si>
    <t>Rep 1</t>
  </si>
  <si>
    <t>Rep 2</t>
  </si>
  <si>
    <t xml:space="preserve"> Error</t>
  </si>
  <si>
    <t>Percent Difference</t>
  </si>
  <si>
    <t>1100/1101</t>
  </si>
  <si>
    <t>1130/1131</t>
  </si>
  <si>
    <t>1200/1201</t>
  </si>
  <si>
    <t>--</t>
  </si>
  <si>
    <t>1040/1041</t>
  </si>
  <si>
    <t>1030/1031</t>
  </si>
  <si>
    <t>Filter</t>
  </si>
  <si>
    <t>Liquid LCS</t>
  </si>
  <si>
    <t>0.12 - 0.23</t>
  </si>
  <si>
    <t>ng per filter</t>
  </si>
  <si>
    <t>Methylmercury, Particulate</t>
  </si>
  <si>
    <t>C isotope ratio</t>
  </si>
  <si>
    <t>N isotope ratio</t>
  </si>
  <si>
    <t>91.2 - 2222</t>
  </si>
  <si>
    <t>5.3 - 149</t>
  </si>
  <si>
    <t>366.5 - 515</t>
  </si>
  <si>
    <t>70.9 - 98</t>
  </si>
  <si>
    <t>NA</t>
  </si>
  <si>
    <t>E.9</t>
  </si>
  <si>
    <t>E.8</t>
  </si>
  <si>
    <t>E.6</t>
  </si>
  <si>
    <t>E.5</t>
  </si>
  <si>
    <t>E.3</t>
  </si>
  <si>
    <t>E.4</t>
  </si>
  <si>
    <t>E.7</t>
  </si>
  <si>
    <t>E.2</t>
  </si>
  <si>
    <t>HH-SURF</t>
  </si>
  <si>
    <t>CZ-SURF</t>
  </si>
  <si>
    <t>SI-OUT-SURF</t>
  </si>
  <si>
    <t>IRMS</t>
  </si>
  <si>
    <r>
      <t>‰ C</t>
    </r>
    <r>
      <rPr>
        <vertAlign val="superscript"/>
        <sz val="10"/>
        <color indexed="8"/>
        <rFont val="Calibri"/>
        <family val="2"/>
      </rPr>
      <t>13</t>
    </r>
    <r>
      <rPr>
        <sz val="11"/>
        <color indexed="8"/>
        <rFont val="Calibri"/>
        <family val="2"/>
      </rPr>
      <t/>
    </r>
  </si>
  <si>
    <r>
      <t>‰ N</t>
    </r>
    <r>
      <rPr>
        <vertAlign val="superscript"/>
        <sz val="10"/>
        <color indexed="8"/>
        <rFont val="Calibri"/>
        <family val="2"/>
      </rPr>
      <t>15</t>
    </r>
    <r>
      <rPr>
        <sz val="11"/>
        <color indexed="8"/>
        <rFont val="Calibri"/>
        <family val="2"/>
      </rPr>
      <t/>
    </r>
  </si>
  <si>
    <t>Appendix D. Results of laboratory blank samples, Methylation and Bioaccumulation Project, Sinclair Inlet, Washington, August 2008 through August 2010.</t>
  </si>
  <si>
    <t>Appendix D.  Mercury in laboratory and field blank water samples, Methylation and Bioaccumulation Project, Sinclair Inlet, Washington, July 2008 through May 2010.</t>
  </si>
  <si>
    <t xml:space="preserve">Appendix D.  Results of laboratory standards, Methylation and Bioaccumulation Project, Sinclair Inlet, Washington, August 2008 through April 2010.  </t>
  </si>
  <si>
    <t>Appendix D. Field replicates of mercury in marine water column samples, Methylation and Bioaccumulation Project, Sinclair Inlet, Washington,  August 2008 to August 2009.</t>
  </si>
  <si>
    <t>Appendix D. Particulate methyl-mercury in field replicates of marine water column samples, Methylation and Bioaccumulation Project, Sinclair Inlet, Washington, April through August 2009.</t>
  </si>
  <si>
    <t>Appendix D.  Laboratory and field replicates of Chlorophyll A in  marine water column samples, Methylation and Bioaccumulation Project, Sinclair Inlet, Washington, August 2008 through August 2009.</t>
  </si>
  <si>
    <t>Appendix D. Selected constituents in field blank water samples, Methylation and Bioaccumulation Project, Sinclair Inlet, Washington,  April 2008 through August 2009.</t>
  </si>
  <si>
    <t>Filtered total mercury (ng/L)</t>
  </si>
  <si>
    <t>Particulate methyl-mercury 
(ng/L)</t>
  </si>
  <si>
    <r>
      <t xml:space="preserve">[BI, Budd Inlet; SI, Sinclair Inlet; BNC, Bremerton naval complex; (see Appendix A for complete description of station names and field identifiers); </t>
    </r>
    <r>
      <rPr>
        <b/>
        <sz val="9"/>
        <color indexed="8"/>
        <rFont val="Calibri"/>
        <family val="2"/>
      </rPr>
      <t>Abbreviations:</t>
    </r>
    <r>
      <rPr>
        <sz val="9"/>
        <color indexed="8"/>
        <rFont val="Calibri"/>
        <family val="2"/>
      </rPr>
      <t xml:space="preserve"> ng/L, nanograms per liter; QA, quality assurance; WA WSC, Washington Water Science Center; &lt;, less than; —, no data]</t>
    </r>
  </si>
  <si>
    <t xml:space="preserve"> Analyzed by USGS Wisconsin Mercury Research Laboratory</t>
  </si>
  <si>
    <t>Analyzed by Universiy of Washington Chemical Oceanography Laboratory</t>
  </si>
  <si>
    <t xml:space="preserve">Analyzed University of California at Davis Stable Isotope Facility </t>
  </si>
  <si>
    <t xml:space="preserve"> —</t>
  </si>
  <si>
    <t>BNC-39-BOT</t>
  </si>
  <si>
    <t>SI-OUT-BOT</t>
  </si>
  <si>
    <t>Analyzed by Washington Water Science Center</t>
  </si>
  <si>
    <t xml:space="preserve">Analyzed byUniversity of California at Davis Stable Isotope Facility </t>
  </si>
  <si>
    <t>Appendix D.  Field replicates of selected constituents in marine water column samples, Methylation and Bioaccumulation Project, Sinclair Inlet, Washington, August 2008 through August 2009.</t>
  </si>
  <si>
    <t>PTHg-B</t>
  </si>
  <si>
    <t>PMHg2-2</t>
  </si>
  <si>
    <t>PTHg&amp;PMHg-1</t>
  </si>
  <si>
    <t xml:space="preserve">Sample Type-Bottle number </t>
  </si>
  <si>
    <t>-Bottle C</t>
  </si>
  <si>
    <t>SI-IN-BOT</t>
  </si>
  <si>
    <r>
      <t>Analyzed by University of Washington Chemical Oceanography Laboratory</t>
    </r>
    <r>
      <rPr>
        <b/>
        <vertAlign val="superscript"/>
        <sz val="10"/>
        <color indexed="8"/>
        <rFont val="Calibri"/>
        <family val="2"/>
      </rPr>
      <t>a</t>
    </r>
  </si>
  <si>
    <t xml:space="preserve">Relative percent difference </t>
  </si>
  <si>
    <t>Relative Percent Difference</t>
  </si>
  <si>
    <t>Methylmecury, particulate</t>
  </si>
  <si>
    <t>mg</t>
  </si>
  <si>
    <t>Silicate</t>
  </si>
  <si>
    <t>SRM (IAEA-405)</t>
  </si>
  <si>
    <t>SRM (IAEA-433)</t>
  </si>
  <si>
    <t>Long-term LCS</t>
  </si>
  <si>
    <t xml:space="preserve">LCS CFWR 4/23/02 </t>
  </si>
  <si>
    <t>CRM DORM-2</t>
  </si>
  <si>
    <t>Triplicate CRM DORM-2</t>
  </si>
  <si>
    <t>Methylmercury concentration on the particles (ng/g)</t>
  </si>
  <si>
    <t>Particulate methylmercury (ng/L)</t>
  </si>
  <si>
    <t>CRM NIST 1547 (peach leaves)</t>
  </si>
  <si>
    <t>LCS (G-7, Nylon)</t>
  </si>
  <si>
    <t>Marine water column near surface</t>
  </si>
  <si>
    <t>Marine water column near bottom</t>
  </si>
  <si>
    <t>RSD or RPD</t>
  </si>
  <si>
    <r>
      <t xml:space="preserve">[CZ, Convergence zone; SI, Sinclair Inlet; BNC, Bremerton naval complex (see Appendix A for complete description of station names and field identifiers). Error is difference divided by 2.  Percent difference is the percentage that the sample analyzed on March 25, 2010 (Rep 2) was higher than the sample analyzed in 2009 (Rep 1).  </t>
    </r>
    <r>
      <rPr>
        <b/>
        <sz val="9"/>
        <color indexed="8"/>
        <rFont val="Calibri"/>
        <family val="2"/>
      </rPr>
      <t>Abbreviations:</t>
    </r>
    <r>
      <rPr>
        <sz val="9"/>
        <color indexed="8"/>
        <rFont val="Calibri"/>
        <family val="2"/>
      </rPr>
      <t xml:space="preserve"> ng/L, nanograms per liter; mg/L, milligrams per liter; REP, replicate; &lt;, less than; —, no data]</t>
    </r>
  </si>
  <si>
    <r>
      <t>[</t>
    </r>
    <r>
      <rPr>
        <b/>
        <sz val="9"/>
        <color indexed="8"/>
        <rFont val="Calibri"/>
        <family val="2"/>
      </rPr>
      <t xml:space="preserve">Abbreviations: </t>
    </r>
    <r>
      <rPr>
        <sz val="9"/>
        <color indexed="8"/>
        <rFont val="Calibri"/>
        <family val="2"/>
      </rPr>
      <t xml:space="preserve"> CV-AFS, cold vapor atomic fluorescence spectrometry; ICP-OES, inductively coupled plasma optical emission spectrometry; UV, ultra violet; IR, infrared spectrometry; IC, ion chromatography; CCV, continuous calibration verification sample; TPC, third party control; SRS, standard reference water sample; MS, matrix spike; MSD, matrix spike duplicate; CRM, certified reference material; SRM, standard reference material; LAC, laboratory accuracy check;LCS, Laboratory control standard;  NIST, national institute of standards and technology; RPD, relative percent difference; ng/L, nanogram per liter; mg/L, milligram per liter; µg/L; microgram per liter; ng/g dw, nanogram per gram dry weight; P, phosphorus; N, nitrogen; SiO2, silicon dioxide; —, not applicable; ‰, parts per thousand relative to international standard (i.e. Vienna Pee Dee Belemite for Carbon12, air for N14)]</t>
    </r>
  </si>
  <si>
    <r>
      <t>[</t>
    </r>
    <r>
      <rPr>
        <b/>
        <sz val="9"/>
        <rFont val="Calibri"/>
        <family val="2"/>
      </rPr>
      <t>Abbreviations</t>
    </r>
    <r>
      <rPr>
        <sz val="9"/>
        <rFont val="Calibri"/>
        <family val="2"/>
      </rPr>
      <t>; PSS, practical salinity scale; N, nitrogen; P, phosphorus; SiO</t>
    </r>
    <r>
      <rPr>
        <vertAlign val="subscript"/>
        <sz val="9"/>
        <rFont val="Calibri"/>
        <family val="2"/>
      </rPr>
      <t>2</t>
    </r>
    <r>
      <rPr>
        <sz val="9"/>
        <rFont val="Calibri"/>
        <family val="2"/>
      </rPr>
      <t>, silica dioxide; mg/L, milligram per liter; µg/L, micrograms per liter; δ</t>
    </r>
    <r>
      <rPr>
        <vertAlign val="superscript"/>
        <sz val="9"/>
        <rFont val="Calibri"/>
        <family val="2"/>
      </rPr>
      <t>13</t>
    </r>
    <r>
      <rPr>
        <sz val="9"/>
        <rFont val="Calibri"/>
        <family val="2"/>
      </rPr>
      <t>C, carbon istope ratio per mill; δ</t>
    </r>
    <r>
      <rPr>
        <vertAlign val="superscript"/>
        <sz val="9"/>
        <rFont val="Calibri"/>
        <family val="2"/>
      </rPr>
      <t>13</t>
    </r>
    <r>
      <rPr>
        <sz val="9"/>
        <rFont val="Calibri"/>
        <family val="2"/>
      </rPr>
      <t>N, nitrogen isotope ratio per mill;   &lt;, less than; -, not applicable]</t>
    </r>
  </si>
  <si>
    <r>
      <t xml:space="preserve">[ HH, Holmes Harbor; LB, Liberty Bay; BI, Budd Inlet; BNC, Bremerton naval complex;SI, Sinclair Inlet (ee Appendix A for complete description of station names and field identifiers). Abbreviations: </t>
    </r>
    <r>
      <rPr>
        <b/>
        <sz val="9"/>
        <color indexed="8"/>
        <rFont val="Calibri"/>
        <family val="2"/>
      </rPr>
      <t>Error</t>
    </r>
    <r>
      <rPr>
        <sz val="9"/>
        <color indexed="8"/>
        <rFont val="Calibri"/>
        <family val="2"/>
      </rPr>
      <t xml:space="preserve">, is half the difference between the maximum and minimum values; </t>
    </r>
    <r>
      <rPr>
        <b/>
        <sz val="9"/>
        <color indexed="8"/>
        <rFont val="Calibri"/>
        <family val="2"/>
      </rPr>
      <t>RSD</t>
    </r>
    <r>
      <rPr>
        <sz val="9"/>
        <color indexed="8"/>
        <rFont val="Calibri"/>
        <family val="2"/>
      </rPr>
      <t>, is relative standard deviation (also known as coefficient of variation)  multiplied by 100, where there is 3 or more replicates, or;</t>
    </r>
    <r>
      <rPr>
        <b/>
        <sz val="9"/>
        <color indexed="8"/>
        <rFont val="Calibri"/>
        <family val="2"/>
      </rPr>
      <t xml:space="preserve"> RPD</t>
    </r>
    <r>
      <rPr>
        <sz val="9"/>
        <color indexed="8"/>
        <rFont val="Calibri"/>
        <family val="2"/>
      </rPr>
      <t>, relative percent difference, which is twice the error divided by the mean * 100, for two samples.; —, not applicable; I, identical to 0.01 mg.]</t>
    </r>
  </si>
  <si>
    <t>Median RPD</t>
  </si>
  <si>
    <r>
      <t>[LB, Liberty Bay; SI, Sinclair Inlet; BNC, Bremerton naval complex (see Appendix A for complete description of station names and field identifiers)</t>
    </r>
    <r>
      <rPr>
        <sz val="10"/>
        <color indexed="8"/>
        <rFont val="Calibri"/>
        <family val="2"/>
      </rPr>
      <t xml:space="preserve">. </t>
    </r>
    <r>
      <rPr>
        <b/>
        <sz val="10"/>
        <color indexed="8"/>
        <rFont val="Calibri"/>
        <family val="2"/>
      </rPr>
      <t>Abbreviations:</t>
    </r>
    <r>
      <rPr>
        <sz val="10"/>
        <color indexed="8"/>
        <rFont val="Calibri"/>
        <family val="2"/>
      </rPr>
      <t xml:space="preserve"> ng/L, nanograms per liter; REP, replicate; RPD, relative percent difference; &lt;, less than; —, no data; mg/kg, milligrams per kilograms]</t>
    </r>
  </si>
  <si>
    <t>Appendix D.  Laboratory replicates of total suspended solids in marine water column samples, Methylation and Bioaccumulation Project, Sinclair Inlet, Washington, Octiober 2008 through August 2009.</t>
  </si>
  <si>
    <r>
      <t xml:space="preserve">[SI, Sinclair Inlet; BNC, Bremerton naval complex (see Appendix A for complete description of station names and field identifiers).   </t>
    </r>
    <r>
      <rPr>
        <sz val="9"/>
        <rFont val="Calibri"/>
        <family val="2"/>
      </rPr>
      <t xml:space="preserve"> </t>
    </r>
    <r>
      <rPr>
        <b/>
        <sz val="9"/>
        <rFont val="Calibri"/>
        <family val="2"/>
      </rPr>
      <t xml:space="preserve"> Error </t>
    </r>
    <r>
      <rPr>
        <sz val="9"/>
        <rFont val="Calibri"/>
        <family val="2"/>
      </rPr>
      <t xml:space="preserve">is half the difference between the maximum and minimum values; </t>
    </r>
    <r>
      <rPr>
        <b/>
        <sz val="9"/>
        <rFont val="Calibri"/>
        <family val="2"/>
      </rPr>
      <t>RSD</t>
    </r>
    <r>
      <rPr>
        <sz val="9"/>
        <rFont val="Calibri"/>
        <family val="2"/>
      </rPr>
      <t xml:space="preserve">, is relative standard deviation (also known as coefficient of variation) *100, where there is 3 or more replicates, or; </t>
    </r>
    <r>
      <rPr>
        <b/>
        <sz val="9"/>
        <rFont val="Calibri"/>
        <family val="2"/>
      </rPr>
      <t>RPD</t>
    </r>
    <r>
      <rPr>
        <sz val="9"/>
        <rFont val="Calibri"/>
        <family val="2"/>
      </rPr>
      <t xml:space="preserve">, relative percent difference, which is twice the error divided by the mean * 100.  </t>
    </r>
    <r>
      <rPr>
        <b/>
        <sz val="9"/>
        <rFont val="Calibri"/>
        <family val="2"/>
      </rPr>
      <t>Abbreviations:</t>
    </r>
    <r>
      <rPr>
        <sz val="9"/>
        <rFont val="Calibri"/>
        <family val="2"/>
      </rPr>
      <t xml:space="preserve"> REP, replicate; PTHg, particulate total mercury; PMHg, particulate methlymercury; —, not applicable; I, identical to 0.01 mg.]</t>
    </r>
  </si>
  <si>
    <t>&lt;.01</t>
  </si>
  <si>
    <r>
      <rPr>
        <vertAlign val="superscript"/>
        <sz val="10"/>
        <color indexed="8"/>
        <rFont val="Calibri"/>
        <family val="2"/>
      </rPr>
      <t>a</t>
    </r>
    <r>
      <rPr>
        <sz val="10"/>
        <color indexed="8"/>
        <rFont val="Calibri"/>
        <family val="2"/>
      </rPr>
      <t>) Nutrient blanks includes all saline samples, including one sample collected in a BNC well on April 24, 2008.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</si>
</sst>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dd/yy;@"/>
    <numFmt numFmtId="165" formatCode=".00"/>
    <numFmt numFmtId="166" formatCode="0.0"/>
    <numFmt numFmtId="167" formatCode="0.000"/>
    <numFmt numFmtId="168" formatCode="m/d/yy;@"/>
    <numFmt numFmtId="169" formatCode="0.0000"/>
    <numFmt numFmtId="170" formatCode="mmmm\ d\,\ yyyy"/>
    <numFmt numFmtId="171" formatCode=".000"/>
    <numFmt numFmtId="172" formatCode=".0"/>
    <numFmt numFmtId="173" formatCode="##0.00"/>
    <numFmt numFmtId="174" formatCode="[$-409]mmmm\ d\,\ yyyy;@"/>
    <numFmt numFmtId="175" formatCode="mm/dd/yy"/>
  </numFmts>
  <fonts count="38" x14ac:knownFonts="1">
    <font>
      <sz val="11"/>
      <color theme="1"/>
      <name val="Calibri"/>
      <family val="2"/>
      <scheme val="minor"/>
    </font>
    <font>
      <b/>
      <sz val="11"/>
      <color indexed="8"/>
      <name val="Calibri"/>
      <family val="2"/>
    </font>
    <font>
      <b/>
      <sz val="12"/>
      <color indexed="8"/>
      <name val="Calibri"/>
      <family val="2"/>
    </font>
    <font>
      <sz val="9"/>
      <color indexed="8"/>
      <name val="Calibri"/>
      <family val="2"/>
    </font>
    <font>
      <b/>
      <sz val="9"/>
      <color indexed="8"/>
      <name val="Calibri"/>
      <family val="2"/>
    </font>
    <font>
      <sz val="8"/>
      <name val="Calibri"/>
      <family val="2"/>
    </font>
    <font>
      <sz val="10"/>
      <color indexed="8"/>
      <name val="Calibri"/>
      <family val="2"/>
    </font>
    <font>
      <b/>
      <sz val="10"/>
      <color indexed="8"/>
      <name val="Calibri"/>
      <family val="2"/>
    </font>
    <font>
      <sz val="10"/>
      <color indexed="8"/>
      <name val="Calibri"/>
      <family val="2"/>
    </font>
    <font>
      <sz val="10"/>
      <name val="Calibri"/>
      <family val="2"/>
    </font>
    <font>
      <b/>
      <sz val="11"/>
      <color indexed="8"/>
      <name val="Calibri"/>
      <family val="2"/>
    </font>
    <font>
      <sz val="12"/>
      <color indexed="8"/>
      <name val="Calibri"/>
      <family val="2"/>
    </font>
    <font>
      <sz val="11"/>
      <color indexed="8"/>
      <name val="Calibri"/>
      <family val="2"/>
    </font>
    <font>
      <vertAlign val="subscript"/>
      <sz val="10"/>
      <color indexed="8"/>
      <name val="Calibri"/>
      <family val="2"/>
    </font>
    <font>
      <vertAlign val="superscript"/>
      <sz val="10"/>
      <color indexed="8"/>
      <name val="Calibri"/>
      <family val="2"/>
    </font>
    <font>
      <b/>
      <sz val="12"/>
      <name val="Calibri"/>
      <family val="2"/>
    </font>
    <font>
      <sz val="9"/>
      <name val="Calibri"/>
      <family val="2"/>
    </font>
    <font>
      <b/>
      <sz val="9"/>
      <name val="Calibri"/>
      <family val="2"/>
    </font>
    <font>
      <vertAlign val="subscript"/>
      <sz val="9"/>
      <name val="Calibri"/>
      <family val="2"/>
    </font>
    <font>
      <sz val="9"/>
      <name val="Times New Roman"/>
      <family val="1"/>
    </font>
    <font>
      <b/>
      <sz val="10"/>
      <name val="Calibri"/>
      <family val="2"/>
    </font>
    <font>
      <sz val="9"/>
      <color indexed="8"/>
      <name val="Calibri"/>
      <family val="2"/>
    </font>
    <font>
      <sz val="10"/>
      <color indexed="8"/>
      <name val="Times New Roman"/>
      <family val="1"/>
    </font>
    <font>
      <vertAlign val="superscript"/>
      <sz val="10"/>
      <color indexed="8"/>
      <name val="Times New Roman"/>
      <family val="1"/>
    </font>
    <font>
      <sz val="10"/>
      <color indexed="8"/>
      <name val="Calibri"/>
      <family val="2"/>
    </font>
    <font>
      <sz val="10"/>
      <name val="Arial"/>
      <family val="2"/>
    </font>
    <font>
      <sz val="10"/>
      <name val="Calibri"/>
      <family val="2"/>
    </font>
    <font>
      <b/>
      <sz val="10"/>
      <color indexed="8"/>
      <name val="Calibri"/>
      <family val="2"/>
    </font>
    <font>
      <sz val="10"/>
      <color indexed="63"/>
      <name val="Calibri"/>
      <family val="2"/>
    </font>
    <font>
      <sz val="11"/>
      <name val="Calibri"/>
      <family val="2"/>
    </font>
    <font>
      <sz val="12"/>
      <name val="Calibri"/>
      <family val="2"/>
    </font>
    <font>
      <b/>
      <sz val="11"/>
      <name val="Calibri"/>
      <family val="2"/>
    </font>
    <font>
      <sz val="10"/>
      <color indexed="10"/>
      <name val="Calibri"/>
      <family val="2"/>
    </font>
    <font>
      <sz val="11"/>
      <color indexed="8"/>
      <name val="Calibri"/>
      <family val="2"/>
    </font>
    <font>
      <b/>
      <vertAlign val="superscript"/>
      <sz val="10"/>
      <color indexed="8"/>
      <name val="Calibri"/>
      <family val="2"/>
    </font>
    <font>
      <sz val="11"/>
      <color theme="1"/>
      <name val="Calibri"/>
      <family val="2"/>
      <scheme val="minor"/>
    </font>
    <font>
      <b/>
      <sz val="11"/>
      <color theme="1"/>
      <name val="Calibri"/>
      <family val="2"/>
      <scheme val="minor"/>
    </font>
    <font>
      <vertAlign val="superscript"/>
      <sz val="9"/>
      <name val="Calibri"/>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s>
  <cellStyleXfs count="3">
    <xf numFmtId="0" fontId="0" fillId="0" borderId="0"/>
    <xf numFmtId="0" fontId="35" fillId="0" borderId="0"/>
    <xf numFmtId="0" fontId="25" fillId="0" borderId="0"/>
  </cellStyleXfs>
  <cellXfs count="44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Border="1" applyAlignment="1">
      <alignment horizontal="left"/>
    </xf>
    <xf numFmtId="164" fontId="6" fillId="0" borderId="0" xfId="0" applyNumberFormat="1" applyFont="1" applyBorder="1" applyAlignment="1">
      <alignment horizontal="center"/>
    </xf>
    <xf numFmtId="0" fontId="6" fillId="0" borderId="0" xfId="0" applyFont="1" applyBorder="1" applyAlignment="1">
      <alignment horizontal="center"/>
    </xf>
    <xf numFmtId="0" fontId="8" fillId="0" borderId="0" xfId="0" applyFont="1" applyAlignment="1">
      <alignment horizontal="center"/>
    </xf>
    <xf numFmtId="0" fontId="6" fillId="0" borderId="0" xfId="0" applyFont="1" applyAlignment="1">
      <alignment horizontal="center"/>
    </xf>
    <xf numFmtId="0" fontId="8" fillId="0" borderId="0" xfId="0" applyFont="1" applyAlignment="1">
      <alignment wrapText="1"/>
    </xf>
    <xf numFmtId="0" fontId="9" fillId="0" borderId="0" xfId="0" applyFont="1" applyAlignment="1">
      <alignment horizontal="center"/>
    </xf>
    <xf numFmtId="0" fontId="8" fillId="0" borderId="0" xfId="0" applyFont="1"/>
    <xf numFmtId="0" fontId="8" fillId="0" borderId="1" xfId="0" applyFont="1" applyBorder="1"/>
    <xf numFmtId="2" fontId="6" fillId="0" borderId="0" xfId="0" applyNumberFormat="1" applyFont="1" applyAlignment="1">
      <alignment horizontal="left" wrapText="1"/>
    </xf>
    <xf numFmtId="0" fontId="6" fillId="0" borderId="0" xfId="0" applyFont="1"/>
    <xf numFmtId="2" fontId="6" fillId="0" borderId="0" xfId="0" applyNumberFormat="1" applyFont="1" applyBorder="1" applyAlignment="1">
      <alignment horizontal="left" wrapText="1"/>
    </xf>
    <xf numFmtId="2" fontId="6" fillId="0" borderId="0" xfId="0" applyNumberFormat="1" applyFont="1" applyAlignment="1">
      <alignment horizontal="center" wrapText="1"/>
    </xf>
    <xf numFmtId="0" fontId="7" fillId="0" borderId="2" xfId="0" applyFont="1" applyBorder="1" applyAlignment="1">
      <alignment horizontal="center" wrapText="1"/>
    </xf>
    <xf numFmtId="0" fontId="7" fillId="0" borderId="2" xfId="0" applyFont="1" applyFill="1" applyBorder="1" applyAlignment="1">
      <alignment horizontal="center" wrapText="1"/>
    </xf>
    <xf numFmtId="0" fontId="7" fillId="0" borderId="0" xfId="0" applyFont="1" applyBorder="1" applyAlignment="1">
      <alignment horizontal="center" wrapText="1"/>
    </xf>
    <xf numFmtId="0" fontId="6" fillId="0" borderId="0" xfId="0" applyFont="1" applyAlignment="1">
      <alignment wrapText="1"/>
    </xf>
    <xf numFmtId="0" fontId="6" fillId="0" borderId="3" xfId="0" applyFont="1" applyBorder="1"/>
    <xf numFmtId="0" fontId="6" fillId="0" borderId="0" xfId="0" applyFont="1" applyBorder="1"/>
    <xf numFmtId="0" fontId="6" fillId="0" borderId="4" xfId="0" applyFont="1" applyBorder="1" applyAlignment="1">
      <alignment horizontal="center"/>
    </xf>
    <xf numFmtId="0" fontId="6" fillId="0" borderId="3" xfId="0" applyFont="1" applyBorder="1" applyAlignment="1">
      <alignment horizontal="left"/>
    </xf>
    <xf numFmtId="164" fontId="6" fillId="0" borderId="0" xfId="0" applyNumberFormat="1" applyFont="1" applyBorder="1"/>
    <xf numFmtId="0" fontId="7" fillId="0" borderId="0" xfId="0" applyFont="1" applyBorder="1"/>
    <xf numFmtId="2" fontId="7" fillId="0" borderId="0" xfId="0" applyNumberFormat="1" applyFont="1" applyBorder="1" applyAlignment="1">
      <alignment horizontal="center"/>
    </xf>
    <xf numFmtId="166" fontId="7" fillId="0" borderId="0" xfId="0" applyNumberFormat="1" applyFont="1" applyBorder="1" applyAlignment="1">
      <alignment horizontal="center"/>
    </xf>
    <xf numFmtId="166" fontId="6" fillId="0" borderId="0" xfId="0" applyNumberFormat="1" applyFont="1" applyBorder="1"/>
    <xf numFmtId="166" fontId="6" fillId="0" borderId="4" xfId="0" applyNumberFormat="1" applyFont="1" applyBorder="1" applyAlignment="1">
      <alignment horizontal="center"/>
    </xf>
    <xf numFmtId="166" fontId="6" fillId="0" borderId="0" xfId="0" applyNumberFormat="1" applyFont="1"/>
    <xf numFmtId="0" fontId="7" fillId="0" borderId="0" xfId="0" applyFont="1" applyBorder="1" applyAlignment="1">
      <alignment horizontal="center"/>
    </xf>
    <xf numFmtId="2" fontId="6" fillId="0" borderId="0" xfId="0" applyNumberFormat="1" applyFont="1" applyBorder="1" applyAlignment="1">
      <alignment horizontal="center"/>
    </xf>
    <xf numFmtId="0" fontId="6" fillId="0" borderId="3" xfId="0" applyFont="1" applyFill="1" applyBorder="1" applyAlignment="1">
      <alignment horizontal="left"/>
    </xf>
    <xf numFmtId="2" fontId="9" fillId="0" borderId="0" xfId="0" applyNumberFormat="1" applyFont="1" applyFill="1" applyBorder="1" applyAlignment="1">
      <alignment horizontal="center"/>
    </xf>
    <xf numFmtId="167" fontId="6" fillId="0" borderId="4" xfId="0" applyNumberFormat="1" applyFont="1" applyBorder="1" applyAlignment="1">
      <alignment horizontal="center"/>
    </xf>
    <xf numFmtId="0" fontId="6" fillId="0" borderId="0" xfId="0" applyFont="1" applyFill="1" applyBorder="1"/>
    <xf numFmtId="0" fontId="6" fillId="0" borderId="0" xfId="0" applyFont="1" applyFill="1" applyBorder="1" applyAlignment="1">
      <alignment horizontal="center"/>
    </xf>
    <xf numFmtId="166" fontId="9" fillId="0" borderId="0" xfId="0" applyNumberFormat="1" applyFont="1" applyFill="1" applyBorder="1" applyAlignment="1">
      <alignment horizontal="center"/>
    </xf>
    <xf numFmtId="0" fontId="6" fillId="0" borderId="0" xfId="0" applyFont="1" applyFill="1"/>
    <xf numFmtId="0" fontId="9" fillId="0" borderId="0" xfId="0" applyFont="1" applyFill="1" applyBorder="1" applyAlignment="1">
      <alignment horizontal="center"/>
    </xf>
    <xf numFmtId="0" fontId="7" fillId="0" borderId="0" xfId="0" applyFont="1" applyFill="1" applyBorder="1" applyAlignment="1">
      <alignment horizontal="center"/>
    </xf>
    <xf numFmtId="0" fontId="6" fillId="0" borderId="5" xfId="0" applyFont="1" applyBorder="1"/>
    <xf numFmtId="0" fontId="6" fillId="0" borderId="1" xfId="0" applyFont="1" applyBorder="1"/>
    <xf numFmtId="0" fontId="6" fillId="0" borderId="6" xfId="0" applyFont="1" applyBorder="1" applyAlignment="1">
      <alignment horizontal="center"/>
    </xf>
    <xf numFmtId="2" fontId="11" fillId="0" borderId="0" xfId="0" applyNumberFormat="1" applyFont="1" applyAlignment="1">
      <alignment horizontal="left" wrapText="1"/>
    </xf>
    <xf numFmtId="0" fontId="11" fillId="0" borderId="0" xfId="0" applyFont="1" applyAlignment="1">
      <alignment wrapText="1"/>
    </xf>
    <xf numFmtId="2" fontId="0" fillId="0" borderId="0" xfId="0" applyNumberFormat="1" applyAlignment="1">
      <alignment horizontal="center"/>
    </xf>
    <xf numFmtId="166" fontId="0" fillId="0" borderId="0" xfId="0" applyNumberFormat="1" applyAlignment="1">
      <alignment horizontal="center"/>
    </xf>
    <xf numFmtId="0" fontId="0" fillId="0" borderId="0" xfId="0" applyBorder="1"/>
    <xf numFmtId="0" fontId="7" fillId="2" borderId="7" xfId="0" applyFont="1" applyFill="1" applyBorder="1" applyAlignment="1">
      <alignment horizontal="center" wrapText="1"/>
    </xf>
    <xf numFmtId="0" fontId="7" fillId="0" borderId="0" xfId="0" applyFont="1" applyFill="1" applyBorder="1" applyAlignment="1">
      <alignment horizontal="center" wrapText="1"/>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0" fillId="0" borderId="0" xfId="0" applyBorder="1" applyAlignment="1">
      <alignment wrapText="1"/>
    </xf>
    <xf numFmtId="0" fontId="6" fillId="0" borderId="0" xfId="0" applyFont="1" applyAlignment="1">
      <alignment vertical="center" wrapText="1"/>
    </xf>
    <xf numFmtId="49" fontId="6" fillId="0" borderId="0" xfId="0" applyNumberFormat="1" applyFont="1"/>
    <xf numFmtId="0" fontId="6" fillId="0" borderId="0" xfId="0" applyFont="1" applyAlignment="1">
      <alignment horizontal="left" vertical="center"/>
    </xf>
    <xf numFmtId="0" fontId="6" fillId="0" borderId="1" xfId="0" applyFont="1" applyBorder="1" applyAlignment="1">
      <alignment horizontal="center"/>
    </xf>
    <xf numFmtId="0" fontId="7" fillId="0" borderId="0" xfId="0" applyFont="1" applyFill="1" applyBorder="1" applyAlignment="1">
      <alignment wrapText="1"/>
    </xf>
    <xf numFmtId="0" fontId="6" fillId="0" borderId="0" xfId="0" applyFont="1" applyFill="1" applyBorder="1" applyAlignment="1">
      <alignment horizontal="center" wrapText="1"/>
    </xf>
    <xf numFmtId="0" fontId="0" fillId="0" borderId="0" xfId="0" applyFill="1" applyBorder="1" applyAlignment="1">
      <alignmen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xf>
    <xf numFmtId="2" fontId="6" fillId="0" borderId="0"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wrapText="1"/>
    </xf>
    <xf numFmtId="14" fontId="6" fillId="0" borderId="0" xfId="0" applyNumberFormat="1" applyFont="1" applyAlignment="1">
      <alignment horizontal="center"/>
    </xf>
    <xf numFmtId="1" fontId="6" fillId="0" borderId="0" xfId="0" applyNumberFormat="1" applyFont="1" applyAlignment="1">
      <alignment horizontal="center"/>
    </xf>
    <xf numFmtId="167" fontId="6" fillId="0" borderId="0" xfId="0" applyNumberFormat="1" applyFont="1" applyAlignment="1">
      <alignment horizontal="center"/>
    </xf>
    <xf numFmtId="1" fontId="6" fillId="0" borderId="1" xfId="0" applyNumberFormat="1" applyFont="1" applyBorder="1" applyAlignment="1">
      <alignment horizontal="center"/>
    </xf>
    <xf numFmtId="0" fontId="2" fillId="0" borderId="0" xfId="0" applyFont="1" applyAlignment="1">
      <alignment vertical="center" wrapText="1"/>
    </xf>
    <xf numFmtId="0" fontId="6" fillId="0" borderId="1" xfId="0" applyFont="1" applyBorder="1" applyAlignment="1"/>
    <xf numFmtId="0" fontId="6" fillId="0" borderId="0" xfId="0" applyFont="1" applyBorder="1" applyAlignment="1"/>
    <xf numFmtId="0" fontId="7" fillId="2" borderId="7" xfId="0" applyFont="1" applyFill="1" applyBorder="1" applyAlignment="1">
      <alignment horizontal="center"/>
    </xf>
    <xf numFmtId="0" fontId="6" fillId="0" borderId="0" xfId="0" applyFont="1" applyBorder="1" applyAlignment="1">
      <alignment vertical="center" wrapText="1"/>
    </xf>
    <xf numFmtId="167" fontId="6" fillId="0" borderId="0" xfId="0" applyNumberFormat="1" applyFont="1" applyFill="1" applyBorder="1" applyAlignment="1">
      <alignment horizontal="center" vertical="center" wrapText="1"/>
    </xf>
    <xf numFmtId="0" fontId="6" fillId="0" borderId="0" xfId="0" applyFont="1" applyAlignment="1">
      <alignment vertical="center"/>
    </xf>
    <xf numFmtId="14" fontId="6" fillId="0" borderId="0" xfId="0" applyNumberFormat="1" applyFont="1" applyBorder="1" applyAlignment="1">
      <alignment horizontal="center" vertical="center"/>
    </xf>
    <xf numFmtId="0" fontId="0" fillId="0" borderId="0" xfId="0" applyAlignment="1"/>
    <xf numFmtId="0" fontId="6" fillId="0" borderId="0" xfId="0" applyFont="1" applyAlignment="1"/>
    <xf numFmtId="0" fontId="6" fillId="0" borderId="0" xfId="0" applyFont="1" applyBorder="1" applyAlignment="1">
      <alignment horizontal="left" vertical="center"/>
    </xf>
    <xf numFmtId="0" fontId="6" fillId="0" borderId="0" xfId="0" applyFont="1" applyBorder="1" applyAlignment="1">
      <alignment horizontal="center" vertical="center"/>
    </xf>
    <xf numFmtId="0" fontId="15" fillId="0" borderId="0" xfId="0" applyFont="1" applyBorder="1" applyAlignment="1">
      <alignment horizontal="left" wrapText="1"/>
    </xf>
    <xf numFmtId="0" fontId="19" fillId="0" borderId="0" xfId="0" applyFont="1" applyAlignment="1">
      <alignment wrapText="1"/>
    </xf>
    <xf numFmtId="0" fontId="16" fillId="0" borderId="0" xfId="0" applyFont="1" applyBorder="1" applyAlignment="1">
      <alignment wrapText="1"/>
    </xf>
    <xf numFmtId="165" fontId="3" fillId="0" borderId="0" xfId="0" applyNumberFormat="1" applyFont="1" applyFill="1" applyBorder="1" applyAlignment="1">
      <alignment horizontal="center"/>
    </xf>
    <xf numFmtId="0" fontId="22" fillId="0" borderId="0" xfId="0" applyFont="1" applyAlignment="1">
      <alignment horizontal="center"/>
    </xf>
    <xf numFmtId="0" fontId="6" fillId="0" borderId="0" xfId="0" applyFont="1" applyFill="1" applyBorder="1" applyAlignment="1">
      <alignment horizontal="left" wrapText="1"/>
    </xf>
    <xf numFmtId="0" fontId="9" fillId="0" borderId="0" xfId="0" applyFont="1" applyBorder="1" applyAlignment="1">
      <alignment horizontal="center"/>
    </xf>
    <xf numFmtId="0" fontId="8" fillId="0" borderId="0" xfId="0" applyFont="1" applyBorder="1" applyAlignment="1">
      <alignment horizontal="center"/>
    </xf>
    <xf numFmtId="0" fontId="2" fillId="0" borderId="0" xfId="0" applyFont="1" applyAlignment="1">
      <alignment wrapText="1"/>
    </xf>
    <xf numFmtId="0" fontId="0" fillId="0" borderId="0" xfId="0" applyBorder="1" applyAlignment="1"/>
    <xf numFmtId="0" fontId="24" fillId="0" borderId="0" xfId="0" applyFont="1" applyAlignment="1"/>
    <xf numFmtId="0" fontId="8" fillId="0" borderId="0" xfId="0" applyFont="1" applyAlignment="1"/>
    <xf numFmtId="0" fontId="8" fillId="0" borderId="0" xfId="0" applyFont="1" applyBorder="1" applyAlignment="1"/>
    <xf numFmtId="0" fontId="0" fillId="0" borderId="0" xfId="0" applyFont="1" applyBorder="1" applyAlignment="1"/>
    <xf numFmtId="0" fontId="9" fillId="0" borderId="0" xfId="0" applyFont="1" applyBorder="1" applyAlignment="1">
      <alignment horizontal="right"/>
    </xf>
    <xf numFmtId="0" fontId="9" fillId="0" borderId="0" xfId="0" applyFont="1" applyBorder="1" applyAlignment="1"/>
    <xf numFmtId="166" fontId="9" fillId="0" borderId="0" xfId="0" applyNumberFormat="1" applyFont="1" applyBorder="1" applyAlignment="1">
      <alignment horizontal="center"/>
    </xf>
    <xf numFmtId="0" fontId="26" fillId="0" borderId="0" xfId="0" applyFont="1" applyBorder="1" applyAlignment="1">
      <alignment horizontal="center"/>
    </xf>
    <xf numFmtId="0" fontId="11" fillId="0" borderId="0" xfId="0" applyFont="1"/>
    <xf numFmtId="0" fontId="7" fillId="0" borderId="2" xfId="0" applyFont="1" applyBorder="1" applyAlignment="1">
      <alignment horizontal="center"/>
    </xf>
    <xf numFmtId="174" fontId="11" fillId="0" borderId="0" xfId="0" applyNumberFormat="1" applyFont="1"/>
    <xf numFmtId="0" fontId="11" fillId="0" borderId="0" xfId="0" applyFont="1" applyAlignment="1">
      <alignment horizontal="center"/>
    </xf>
    <xf numFmtId="1" fontId="9" fillId="0" borderId="3" xfId="0" applyNumberFormat="1" applyFont="1" applyBorder="1"/>
    <xf numFmtId="164" fontId="9" fillId="0" borderId="0" xfId="0" applyNumberFormat="1" applyFont="1" applyBorder="1" applyAlignment="1">
      <alignment horizontal="center"/>
    </xf>
    <xf numFmtId="49" fontId="9" fillId="0" borderId="0" xfId="0" applyNumberFormat="1" applyFont="1" applyBorder="1" applyAlignment="1">
      <alignment horizontal="center"/>
    </xf>
    <xf numFmtId="167" fontId="9" fillId="0" borderId="0" xfId="0" applyNumberFormat="1" applyFont="1" applyBorder="1" applyAlignment="1">
      <alignment horizontal="center"/>
    </xf>
    <xf numFmtId="167" fontId="6" fillId="0" borderId="0" xfId="0" applyNumberFormat="1" applyFont="1" applyAlignment="1">
      <alignment horizontal="center" vertical="center"/>
    </xf>
    <xf numFmtId="166" fontId="6" fillId="0" borderId="0" xfId="0" applyNumberFormat="1" applyFont="1" applyAlignment="1">
      <alignment horizontal="center" vertical="center"/>
    </xf>
    <xf numFmtId="167" fontId="9" fillId="0" borderId="0" xfId="0" applyNumberFormat="1" applyFont="1" applyFill="1" applyBorder="1" applyAlignment="1">
      <alignment horizontal="center"/>
    </xf>
    <xf numFmtId="0" fontId="6" fillId="0" borderId="0" xfId="0" quotePrefix="1" applyFont="1" applyAlignment="1">
      <alignment horizontal="center"/>
    </xf>
    <xf numFmtId="0" fontId="11" fillId="0" borderId="8" xfId="0" applyFont="1" applyBorder="1"/>
    <xf numFmtId="174" fontId="11" fillId="0" borderId="8" xfId="0" applyNumberFormat="1" applyFont="1" applyBorder="1"/>
    <xf numFmtId="0" fontId="11" fillId="0" borderId="8" xfId="0" applyFont="1" applyBorder="1" applyAlignment="1">
      <alignment horizontal="center"/>
    </xf>
    <xf numFmtId="166" fontId="11" fillId="0" borderId="0" xfId="0" applyNumberFormat="1" applyFont="1" applyAlignment="1">
      <alignment horizontal="center"/>
    </xf>
    <xf numFmtId="175" fontId="25" fillId="0" borderId="0" xfId="0" applyNumberFormat="1" applyFont="1"/>
    <xf numFmtId="14" fontId="0" fillId="0" borderId="0" xfId="0" applyNumberFormat="1" applyAlignment="1"/>
    <xf numFmtId="14" fontId="6" fillId="0" borderId="0" xfId="0" applyNumberFormat="1" applyFont="1" applyBorder="1" applyAlignment="1">
      <alignment horizontal="center" vertical="center" wrapText="1"/>
    </xf>
    <xf numFmtId="166" fontId="6" fillId="0" borderId="0" xfId="0" applyNumberFormat="1" applyFont="1" applyBorder="1" applyAlignment="1">
      <alignment horizontal="right" indent="2"/>
    </xf>
    <xf numFmtId="166" fontId="24" fillId="0" borderId="0" xfId="0" applyNumberFormat="1" applyFont="1" applyBorder="1" applyAlignment="1">
      <alignment horizontal="right" indent="2"/>
    </xf>
    <xf numFmtId="166" fontId="24" fillId="0" borderId="1" xfId="0" applyNumberFormat="1" applyFont="1" applyBorder="1" applyAlignment="1">
      <alignment horizontal="right" indent="2"/>
    </xf>
    <xf numFmtId="0" fontId="27" fillId="0" borderId="0" xfId="0" applyFont="1"/>
    <xf numFmtId="0" fontId="7" fillId="0" borderId="8" xfId="0" applyFont="1" applyBorder="1" applyAlignment="1">
      <alignment horizontal="center"/>
    </xf>
    <xf numFmtId="0" fontId="27" fillId="0" borderId="1" xfId="0" applyFont="1" applyBorder="1" applyAlignment="1">
      <alignment horizontal="center"/>
    </xf>
    <xf numFmtId="0" fontId="9" fillId="0" borderId="0" xfId="0" applyFont="1" applyBorder="1" applyAlignment="1">
      <alignment horizontal="left"/>
    </xf>
    <xf numFmtId="0" fontId="24" fillId="0" borderId="0" xfId="0" applyFont="1" applyAlignment="1">
      <alignment horizontal="center"/>
    </xf>
    <xf numFmtId="166" fontId="24" fillId="0" borderId="0" xfId="0" applyNumberFormat="1" applyFont="1" applyAlignment="1">
      <alignment horizontal="right" indent="2"/>
    </xf>
    <xf numFmtId="2" fontId="24" fillId="0" borderId="0" xfId="0" applyNumberFormat="1" applyFont="1" applyAlignment="1">
      <alignment horizontal="right" indent="2"/>
    </xf>
    <xf numFmtId="0" fontId="24" fillId="0" borderId="0" xfId="0" applyFont="1"/>
    <xf numFmtId="0" fontId="26" fillId="0" borderId="0" xfId="0" applyFont="1" applyBorder="1" applyAlignment="1">
      <alignment horizontal="left"/>
    </xf>
    <xf numFmtId="166" fontId="6" fillId="0" borderId="0" xfId="0" applyNumberFormat="1" applyFont="1" applyAlignment="1">
      <alignment horizontal="right" indent="2"/>
    </xf>
    <xf numFmtId="2" fontId="6" fillId="0" borderId="0" xfId="0" applyNumberFormat="1" applyFont="1" applyAlignment="1">
      <alignment horizontal="right" indent="2"/>
    </xf>
    <xf numFmtId="165" fontId="6" fillId="0" borderId="0" xfId="0" applyNumberFormat="1" applyFont="1" applyAlignment="1">
      <alignment horizontal="right" indent="2"/>
    </xf>
    <xf numFmtId="165" fontId="24" fillId="0" borderId="0" xfId="0" applyNumberFormat="1" applyFont="1" applyAlignment="1">
      <alignment horizontal="right" indent="2"/>
    </xf>
    <xf numFmtId="0" fontId="9" fillId="0" borderId="1" xfId="0" applyFont="1" applyBorder="1" applyAlignment="1">
      <alignment horizontal="left"/>
    </xf>
    <xf numFmtId="0" fontId="24" fillId="0" borderId="1" xfId="0" applyFont="1" applyBorder="1" applyAlignment="1">
      <alignment horizontal="center"/>
    </xf>
    <xf numFmtId="165" fontId="24" fillId="0" borderId="1" xfId="0" applyNumberFormat="1" applyFont="1" applyBorder="1" applyAlignment="1">
      <alignment horizontal="right" indent="2"/>
    </xf>
    <xf numFmtId="164" fontId="24" fillId="0" borderId="0" xfId="0" applyNumberFormat="1" applyFont="1" applyAlignment="1">
      <alignment horizontal="center"/>
    </xf>
    <xf numFmtId="164" fontId="6" fillId="0" borderId="0" xfId="0" applyNumberFormat="1" applyFont="1" applyAlignment="1">
      <alignment horizontal="center"/>
    </xf>
    <xf numFmtId="164" fontId="24" fillId="0" borderId="1" xfId="0" applyNumberFormat="1" applyFont="1" applyBorder="1" applyAlignment="1">
      <alignment horizontal="center"/>
    </xf>
    <xf numFmtId="0" fontId="9" fillId="0" borderId="0" xfId="0" applyFont="1" applyAlignment="1">
      <alignment horizontal="left"/>
    </xf>
    <xf numFmtId="164" fontId="6" fillId="0" borderId="0" xfId="0" applyNumberFormat="1" applyFont="1" applyFill="1" applyBorder="1" applyAlignment="1">
      <alignment horizontal="center" vertical="center" wrapText="1"/>
    </xf>
    <xf numFmtId="0" fontId="27" fillId="0" borderId="0" xfId="0" applyFont="1" applyFill="1" applyBorder="1" applyAlignment="1">
      <alignment horizontal="center" wrapText="1"/>
    </xf>
    <xf numFmtId="0" fontId="8" fillId="0" borderId="0" xfId="0" applyFont="1" applyFill="1" applyBorder="1" applyAlignment="1">
      <alignment horizontal="center"/>
    </xf>
    <xf numFmtId="173" fontId="24" fillId="0" borderId="0" xfId="0" applyNumberFormat="1" applyFont="1" applyAlignment="1">
      <alignment horizontal="center"/>
    </xf>
    <xf numFmtId="0" fontId="24" fillId="0" borderId="0" xfId="0" applyFont="1" applyBorder="1" applyAlignment="1"/>
    <xf numFmtId="14" fontId="24" fillId="0" borderId="0" xfId="0" applyNumberFormat="1" applyFont="1" applyBorder="1" applyAlignment="1">
      <alignment horizontal="center" vertical="center"/>
    </xf>
    <xf numFmtId="0" fontId="27" fillId="0" borderId="0" xfId="0" applyFont="1" applyFill="1" applyBorder="1" applyAlignment="1">
      <alignment wrapText="1"/>
    </xf>
    <xf numFmtId="0" fontId="6" fillId="0" borderId="0" xfId="0" applyFont="1" applyBorder="1" applyAlignment="1">
      <alignment wrapText="1"/>
    </xf>
    <xf numFmtId="0" fontId="8" fillId="0" borderId="0" xfId="0" applyFont="1" applyFill="1" applyBorder="1" applyAlignment="1">
      <alignment horizontal="center" wrapText="1"/>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2" fontId="8" fillId="0" borderId="0"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Border="1"/>
    <xf numFmtId="49" fontId="8" fillId="0" borderId="0" xfId="0" applyNumberFormat="1" applyFont="1"/>
    <xf numFmtId="0" fontId="8" fillId="0" borderId="0" xfId="0" applyFont="1" applyAlignment="1">
      <alignment vertical="center"/>
    </xf>
    <xf numFmtId="14" fontId="8" fillId="0" borderId="0" xfId="0" applyNumberFormat="1" applyFont="1" applyBorder="1" applyAlignment="1">
      <alignment horizontal="center" vertical="center"/>
    </xf>
    <xf numFmtId="164" fontId="8" fillId="0" borderId="0" xfId="0" applyNumberFormat="1" applyFont="1" applyBorder="1" applyAlignment="1">
      <alignment horizontal="center"/>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Alignment="1">
      <alignment horizontal="center"/>
    </xf>
    <xf numFmtId="0" fontId="0" fillId="0" borderId="0" xfId="0" applyFill="1"/>
    <xf numFmtId="0" fontId="0" fillId="0" borderId="0" xfId="0" applyAlignment="1">
      <alignment horizontal="left" wrapText="1"/>
    </xf>
    <xf numFmtId="0" fontId="15" fillId="0" borderId="0" xfId="0" applyFont="1" applyAlignment="1">
      <alignment horizontal="left" wrapText="1"/>
    </xf>
    <xf numFmtId="0" fontId="29" fillId="0" borderId="0" xfId="0" applyFont="1" applyAlignment="1">
      <alignment wrapText="1"/>
    </xf>
    <xf numFmtId="0" fontId="31" fillId="0" borderId="0" xfId="0" applyFont="1" applyAlignment="1">
      <alignment wrapText="1"/>
    </xf>
    <xf numFmtId="0" fontId="15" fillId="0" borderId="0" xfId="0" applyFont="1" applyFill="1" applyAlignment="1">
      <alignment wrapText="1"/>
    </xf>
    <xf numFmtId="0" fontId="7" fillId="0" borderId="7" xfId="0" applyFont="1" applyFill="1" applyBorder="1" applyAlignment="1">
      <alignment horizontal="center" wrapText="1"/>
    </xf>
    <xf numFmtId="0" fontId="0" fillId="0" borderId="0" xfId="0" applyBorder="1" applyAlignment="1">
      <alignment horizontal="center"/>
    </xf>
    <xf numFmtId="0" fontId="6" fillId="0" borderId="0" xfId="0" applyFont="1" applyBorder="1" applyAlignment="1">
      <alignment horizontal="left"/>
    </xf>
    <xf numFmtId="164" fontId="24" fillId="0" borderId="0" xfId="0" applyNumberFormat="1" applyFont="1" applyBorder="1" applyAlignment="1">
      <alignment horizontal="center"/>
    </xf>
    <xf numFmtId="0" fontId="24" fillId="0" borderId="0" xfId="0" applyFont="1" applyBorder="1" applyAlignment="1">
      <alignment horizontal="center"/>
    </xf>
    <xf numFmtId="0" fontId="32" fillId="0" borderId="0" xfId="0" applyFont="1"/>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8" fillId="0" borderId="3" xfId="0" applyFont="1" applyBorder="1" applyAlignment="1">
      <alignment wrapText="1"/>
    </xf>
    <xf numFmtId="0" fontId="8" fillId="0" borderId="0" xfId="0" applyFont="1" applyBorder="1" applyAlignment="1">
      <alignment horizontal="center" wrapText="1"/>
    </xf>
    <xf numFmtId="0" fontId="8" fillId="0" borderId="4" xfId="0" applyFont="1" applyBorder="1" applyAlignment="1">
      <alignment wrapText="1"/>
    </xf>
    <xf numFmtId="165" fontId="6" fillId="0" borderId="0" xfId="0" applyNumberFormat="1" applyFont="1" applyBorder="1" applyAlignment="1">
      <alignment horizontal="center"/>
    </xf>
    <xf numFmtId="0" fontId="6" fillId="0" borderId="0" xfId="0" applyFont="1" applyBorder="1" applyAlignment="1">
      <alignment horizontal="center" wrapText="1"/>
    </xf>
    <xf numFmtId="0" fontId="6" fillId="0" borderId="4" xfId="0" applyFont="1" applyBorder="1" applyAlignment="1">
      <alignment wrapText="1"/>
    </xf>
    <xf numFmtId="0" fontId="8" fillId="0" borderId="3" xfId="0" applyFont="1" applyBorder="1"/>
    <xf numFmtId="0" fontId="8" fillId="0" borderId="4" xfId="0" applyFont="1" applyBorder="1" applyAlignment="1">
      <alignment horizontal="center"/>
    </xf>
    <xf numFmtId="0" fontId="9" fillId="0" borderId="3" xfId="0" applyFont="1" applyBorder="1"/>
    <xf numFmtId="0" fontId="24" fillId="0" borderId="4" xfId="0" applyFont="1" applyBorder="1" applyAlignment="1">
      <alignment horizontal="center"/>
    </xf>
    <xf numFmtId="0" fontId="24" fillId="0" borderId="3" xfId="0" applyFont="1" applyBorder="1"/>
    <xf numFmtId="0" fontId="6" fillId="0" borderId="4" xfId="0" applyFont="1" applyBorder="1"/>
    <xf numFmtId="0" fontId="6" fillId="0" borderId="6" xfId="0" applyFont="1" applyBorder="1"/>
    <xf numFmtId="0" fontId="20" fillId="0" borderId="0" xfId="0" applyFont="1" applyBorder="1"/>
    <xf numFmtId="0" fontId="20" fillId="0" borderId="1" xfId="0" applyFont="1" applyBorder="1"/>
    <xf numFmtId="0" fontId="3" fillId="0" borderId="0" xfId="0" applyFont="1" applyFill="1" applyAlignment="1">
      <alignment horizontal="center"/>
    </xf>
    <xf numFmtId="0" fontId="7" fillId="0" borderId="2" xfId="0" applyFont="1" applyFill="1" applyBorder="1" applyAlignment="1">
      <alignment horizontal="center"/>
    </xf>
    <xf numFmtId="0" fontId="7" fillId="0" borderId="11" xfId="0" applyFont="1" applyFill="1" applyBorder="1" applyAlignment="1">
      <alignment horizontal="center"/>
    </xf>
    <xf numFmtId="0" fontId="0" fillId="0" borderId="2" xfId="0" applyFill="1" applyBorder="1" applyAlignment="1"/>
    <xf numFmtId="0" fontId="7" fillId="0" borderId="12" xfId="0" applyFont="1" applyFill="1" applyBorder="1" applyAlignment="1">
      <alignment horizontal="center" wrapText="1"/>
    </xf>
    <xf numFmtId="0" fontId="7" fillId="0" borderId="3" xfId="0" applyFont="1" applyFill="1" applyBorder="1" applyAlignment="1">
      <alignment horizontal="center"/>
    </xf>
    <xf numFmtId="0" fontId="7" fillId="0" borderId="4" xfId="0" applyFont="1" applyFill="1" applyBorder="1" applyAlignment="1">
      <alignment horizontal="center" wrapText="1"/>
    </xf>
    <xf numFmtId="0" fontId="24" fillId="0" borderId="0" xfId="0" applyFont="1" applyBorder="1"/>
    <xf numFmtId="0" fontId="28" fillId="0" borderId="0" xfId="0" applyFont="1" applyBorder="1" applyAlignment="1">
      <alignment horizontal="center"/>
    </xf>
    <xf numFmtId="14" fontId="0" fillId="0" borderId="0" xfId="0" applyNumberFormat="1" applyBorder="1"/>
    <xf numFmtId="0" fontId="6" fillId="0" borderId="3" xfId="0" applyFont="1" applyBorder="1" applyAlignment="1"/>
    <xf numFmtId="49" fontId="6" fillId="0" borderId="0" xfId="0" applyNumberFormat="1" applyFont="1" applyBorder="1" applyAlignment="1"/>
    <xf numFmtId="166" fontId="6" fillId="0" borderId="3" xfId="0" applyNumberFormat="1" applyFont="1" applyBorder="1" applyAlignment="1"/>
    <xf numFmtId="0" fontId="24" fillId="0" borderId="3" xfId="0" applyFont="1" applyBorder="1" applyAlignment="1"/>
    <xf numFmtId="14" fontId="6" fillId="0" borderId="0" xfId="0" applyNumberFormat="1" applyFont="1" applyBorder="1" applyAlignment="1"/>
    <xf numFmtId="2" fontId="9" fillId="0" borderId="0" xfId="0" applyNumberFormat="1" applyFont="1" applyBorder="1" applyAlignment="1">
      <alignment horizontal="center"/>
    </xf>
    <xf numFmtId="0" fontId="9" fillId="0" borderId="3" xfId="0" applyFont="1" applyBorder="1" applyAlignment="1"/>
    <xf numFmtId="0" fontId="0" fillId="0" borderId="3" xfId="0" applyBorder="1" applyAlignment="1"/>
    <xf numFmtId="0" fontId="22" fillId="0" borderId="0" xfId="0" applyFont="1" applyBorder="1" applyAlignment="1">
      <alignment horizontal="center"/>
    </xf>
    <xf numFmtId="173" fontId="24" fillId="0" borderId="0" xfId="0" applyNumberFormat="1" applyFont="1" applyBorder="1" applyAlignment="1">
      <alignment horizontal="center"/>
    </xf>
    <xf numFmtId="173" fontId="24" fillId="0" borderId="4" xfId="0" applyNumberFormat="1" applyFont="1" applyBorder="1" applyAlignment="1">
      <alignment horizontal="center"/>
    </xf>
    <xf numFmtId="164" fontId="26" fillId="0" borderId="0" xfId="0" applyNumberFormat="1" applyFont="1" applyBorder="1" applyAlignment="1">
      <alignment horizontal="center"/>
    </xf>
    <xf numFmtId="0" fontId="24" fillId="0" borderId="5" xfId="0" applyFont="1" applyBorder="1" applyAlignment="1"/>
    <xf numFmtId="0" fontId="24" fillId="0" borderId="1" xfId="0" applyFont="1" applyBorder="1" applyAlignment="1"/>
    <xf numFmtId="164" fontId="26" fillId="0" borderId="1" xfId="0" applyNumberFormat="1" applyFont="1" applyBorder="1" applyAlignment="1">
      <alignment horizontal="center"/>
    </xf>
    <xf numFmtId="164" fontId="6" fillId="0" borderId="1" xfId="0" applyNumberFormat="1" applyFont="1" applyBorder="1" applyAlignment="1">
      <alignment horizontal="center"/>
    </xf>
    <xf numFmtId="0" fontId="22" fillId="0" borderId="1" xfId="0" applyFont="1" applyBorder="1" applyAlignment="1">
      <alignment horizontal="center"/>
    </xf>
    <xf numFmtId="173" fontId="24" fillId="0" borderId="1" xfId="0" applyNumberFormat="1" applyFont="1" applyBorder="1" applyAlignment="1">
      <alignment horizontal="center"/>
    </xf>
    <xf numFmtId="173" fontId="24" fillId="0" borderId="6" xfId="0" applyNumberFormat="1" applyFont="1" applyBorder="1" applyAlignment="1">
      <alignment horizontal="center"/>
    </xf>
    <xf numFmtId="1" fontId="6" fillId="0" borderId="0" xfId="0" applyNumberFormat="1" applyFont="1" applyBorder="1" applyAlignment="1">
      <alignment horizontal="center"/>
    </xf>
    <xf numFmtId="1" fontId="9" fillId="0" borderId="0" xfId="0" applyNumberFormat="1" applyFont="1" applyBorder="1" applyAlignment="1">
      <alignment horizontal="center"/>
    </xf>
    <xf numFmtId="0" fontId="0" fillId="0" borderId="2" xfId="0" applyFill="1" applyBorder="1" applyAlignment="1">
      <alignment horizontal="center"/>
    </xf>
    <xf numFmtId="166" fontId="9" fillId="0" borderId="4" xfId="0" applyNumberFormat="1" applyFont="1" applyBorder="1" applyAlignment="1">
      <alignment horizontal="center"/>
    </xf>
    <xf numFmtId="166" fontId="6" fillId="0" borderId="0" xfId="0" applyNumberFormat="1" applyFont="1" applyBorder="1" applyAlignment="1">
      <alignment horizontal="center"/>
    </xf>
    <xf numFmtId="166" fontId="8" fillId="0" borderId="0" xfId="0" applyNumberFormat="1" applyFont="1" applyBorder="1" applyAlignment="1">
      <alignment horizontal="center"/>
    </xf>
    <xf numFmtId="166" fontId="8" fillId="0" borderId="4" xfId="0" applyNumberFormat="1" applyFont="1" applyBorder="1" applyAlignment="1">
      <alignment horizontal="center"/>
    </xf>
    <xf numFmtId="0" fontId="9" fillId="0" borderId="4" xfId="0" applyFont="1" applyBorder="1" applyAlignment="1">
      <alignment horizontal="center"/>
    </xf>
    <xf numFmtId="0" fontId="0" fillId="0" borderId="4" xfId="0" applyBorder="1" applyAlignment="1">
      <alignment horizontal="center"/>
    </xf>
    <xf numFmtId="0" fontId="6" fillId="0" borderId="3" xfId="0" applyFont="1" applyBorder="1" applyAlignment="1">
      <alignment wrapText="1"/>
    </xf>
    <xf numFmtId="0" fontId="6" fillId="0" borderId="3"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center" vertical="top" wrapText="1"/>
    </xf>
    <xf numFmtId="0" fontId="26" fillId="0" borderId="0" xfId="2" applyFont="1" applyBorder="1" applyAlignment="1">
      <alignment horizontal="center"/>
    </xf>
    <xf numFmtId="0" fontId="6" fillId="0" borderId="9" xfId="0" applyFont="1" applyBorder="1"/>
    <xf numFmtId="0" fontId="6" fillId="0" borderId="7" xfId="0" applyFont="1" applyBorder="1"/>
    <xf numFmtId="0" fontId="6" fillId="0" borderId="10" xfId="0" applyFont="1" applyBorder="1" applyAlignment="1">
      <alignment horizontal="center"/>
    </xf>
    <xf numFmtId="0" fontId="4" fillId="0" borderId="2" xfId="0" applyFont="1" applyBorder="1" applyAlignment="1">
      <alignment horizontal="center"/>
    </xf>
    <xf numFmtId="0" fontId="11" fillId="0" borderId="0" xfId="0" applyFont="1" applyAlignment="1"/>
    <xf numFmtId="0" fontId="4" fillId="0" borderId="13" xfId="0" applyFont="1" applyBorder="1" applyAlignment="1">
      <alignment horizontal="center"/>
    </xf>
    <xf numFmtId="166" fontId="4" fillId="0" borderId="2" xfId="0" applyNumberFormat="1" applyFont="1" applyBorder="1" applyAlignment="1">
      <alignment horizontal="center"/>
    </xf>
    <xf numFmtId="166" fontId="0" fillId="0" borderId="0" xfId="0" applyNumberFormat="1" applyAlignment="1">
      <alignment horizontal="center" wrapText="1"/>
    </xf>
    <xf numFmtId="166" fontId="6" fillId="0" borderId="0" xfId="0" applyNumberFormat="1" applyFont="1" applyAlignment="1">
      <alignment horizontal="center"/>
    </xf>
    <xf numFmtId="166" fontId="11" fillId="0" borderId="8" xfId="0" applyNumberFormat="1" applyFont="1" applyBorder="1" applyAlignment="1">
      <alignment horizontal="center"/>
    </xf>
    <xf numFmtId="0" fontId="7" fillId="0" borderId="8" xfId="0" applyFont="1" applyBorder="1"/>
    <xf numFmtId="166" fontId="7" fillId="0" borderId="8" xfId="0" applyNumberFormat="1" applyFont="1" applyBorder="1"/>
    <xf numFmtId="0" fontId="7" fillId="0" borderId="0" xfId="0" applyFont="1"/>
    <xf numFmtId="166" fontId="7" fillId="0" borderId="0" xfId="0" applyNumberFormat="1" applyFont="1"/>
    <xf numFmtId="166" fontId="7" fillId="0" borderId="8" xfId="0" applyNumberFormat="1" applyFont="1" applyBorder="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166" fontId="7" fillId="0" borderId="0" xfId="0" applyNumberFormat="1" applyFont="1" applyBorder="1"/>
    <xf numFmtId="0" fontId="11" fillId="0" borderId="0" xfId="0" applyFont="1" applyBorder="1"/>
    <xf numFmtId="0" fontId="11" fillId="0" borderId="0" xfId="0" applyFont="1" applyBorder="1" applyAlignment="1">
      <alignment horizontal="center"/>
    </xf>
    <xf numFmtId="166" fontId="11" fillId="0" borderId="0" xfId="0" applyNumberFormat="1" applyFont="1" applyBorder="1" applyAlignment="1">
      <alignment horizontal="center"/>
    </xf>
    <xf numFmtId="2" fontId="8" fillId="0" borderId="0" xfId="0" applyNumberFormat="1" applyFont="1" applyBorder="1" applyAlignment="1">
      <alignment horizontal="center"/>
    </xf>
    <xf numFmtId="2" fontId="7" fillId="0" borderId="1" xfId="0" applyNumberFormat="1" applyFont="1" applyBorder="1" applyAlignment="1">
      <alignment horizontal="center"/>
    </xf>
    <xf numFmtId="164" fontId="0" fillId="0" borderId="0" xfId="0" applyNumberFormat="1" applyAlignment="1">
      <alignment horizontal="center"/>
    </xf>
    <xf numFmtId="0" fontId="0" fillId="0" borderId="0" xfId="0" applyAlignment="1">
      <alignment horizontal="left"/>
    </xf>
    <xf numFmtId="0" fontId="6" fillId="0" borderId="0" xfId="0" applyFont="1" applyAlignment="1">
      <alignment horizontal="left"/>
    </xf>
    <xf numFmtId="0" fontId="8" fillId="0" borderId="0" xfId="0" applyFont="1" applyBorder="1" applyAlignment="1">
      <alignment horizontal="left"/>
    </xf>
    <xf numFmtId="166" fontId="7" fillId="0" borderId="6" xfId="0" applyNumberFormat="1" applyFont="1" applyBorder="1" applyAlignment="1">
      <alignment horizontal="center"/>
    </xf>
    <xf numFmtId="0" fontId="0" fillId="0" borderId="3" xfId="0" applyBorder="1"/>
    <xf numFmtId="164" fontId="0" fillId="0" borderId="0" xfId="0" applyNumberFormat="1" applyBorder="1" applyAlignment="1">
      <alignment horizontal="center"/>
    </xf>
    <xf numFmtId="1" fontId="8" fillId="0" borderId="0" xfId="0" applyNumberFormat="1" applyFont="1" applyBorder="1" applyAlignment="1">
      <alignment horizontal="center"/>
    </xf>
    <xf numFmtId="0" fontId="8" fillId="0" borderId="0" xfId="0" applyFont="1" applyFill="1" applyBorder="1" applyAlignment="1">
      <alignment horizontal="left"/>
    </xf>
    <xf numFmtId="2" fontId="8" fillId="0" borderId="3" xfId="0" applyNumberFormat="1" applyFont="1" applyBorder="1"/>
    <xf numFmtId="0" fontId="8" fillId="0" borderId="5" xfId="0" applyFont="1" applyBorder="1"/>
    <xf numFmtId="0" fontId="8" fillId="0" borderId="1" xfId="0" applyFont="1" applyBorder="1" applyAlignment="1">
      <alignment horizontal="left"/>
    </xf>
    <xf numFmtId="164" fontId="8" fillId="0" borderId="1" xfId="0" applyNumberFormat="1" applyFont="1" applyBorder="1" applyAlignment="1">
      <alignment horizontal="center"/>
    </xf>
    <xf numFmtId="0" fontId="8" fillId="0" borderId="1" xfId="0" applyFont="1" applyBorder="1" applyAlignment="1">
      <alignment horizontal="center"/>
    </xf>
    <xf numFmtId="2" fontId="8" fillId="0" borderId="1" xfId="0" applyNumberFormat="1" applyFont="1" applyBorder="1" applyAlignment="1">
      <alignment horizontal="center"/>
    </xf>
    <xf numFmtId="166" fontId="8" fillId="0" borderId="6" xfId="0" applyNumberFormat="1" applyFont="1" applyBorder="1" applyAlignment="1">
      <alignment horizontal="center"/>
    </xf>
    <xf numFmtId="0" fontId="8" fillId="0" borderId="14" xfId="0" applyFont="1" applyBorder="1"/>
    <xf numFmtId="0" fontId="8" fillId="0" borderId="8" xfId="0" applyFont="1" applyBorder="1" applyAlignment="1">
      <alignment horizontal="left"/>
    </xf>
    <xf numFmtId="164" fontId="8" fillId="0" borderId="8" xfId="0" applyNumberFormat="1" applyFont="1" applyBorder="1" applyAlignment="1">
      <alignment horizontal="center"/>
    </xf>
    <xf numFmtId="0" fontId="8" fillId="0" borderId="8" xfId="0" applyFont="1" applyBorder="1" applyAlignment="1">
      <alignment horizontal="center"/>
    </xf>
    <xf numFmtId="2" fontId="8" fillId="0" borderId="8" xfId="0" applyNumberFormat="1" applyFont="1" applyBorder="1" applyAlignment="1">
      <alignment horizontal="center"/>
    </xf>
    <xf numFmtId="2" fontId="7" fillId="0" borderId="8" xfId="0" applyNumberFormat="1" applyFont="1" applyBorder="1" applyAlignment="1">
      <alignment horizontal="center"/>
    </xf>
    <xf numFmtId="166" fontId="7" fillId="0" borderId="0" xfId="0" applyNumberFormat="1" applyFont="1" applyAlignment="1">
      <alignment horizontal="right" indent="2"/>
    </xf>
    <xf numFmtId="0" fontId="7" fillId="0" borderId="7" xfId="0" applyFont="1" applyFill="1" applyBorder="1" applyAlignment="1">
      <alignment horizontal="center"/>
    </xf>
    <xf numFmtId="0" fontId="6" fillId="0" borderId="0" xfId="0" applyFont="1" applyFill="1" applyBorder="1" applyAlignment="1">
      <alignment vertical="center" wrapText="1"/>
    </xf>
    <xf numFmtId="0" fontId="2" fillId="0" borderId="0" xfId="0" applyFont="1" applyAlignment="1">
      <alignment horizontal="center" vertical="center" wrapText="1"/>
    </xf>
    <xf numFmtId="169" fontId="8" fillId="0" borderId="0" xfId="0" applyNumberFormat="1" applyFont="1" applyAlignment="1">
      <alignment horizontal="center" vertical="center"/>
    </xf>
    <xf numFmtId="173" fontId="8" fillId="0" borderId="0" xfId="0" applyNumberFormat="1" applyFont="1" applyAlignment="1">
      <alignment horizontal="center"/>
    </xf>
    <xf numFmtId="164" fontId="8" fillId="0" borderId="0" xfId="0" applyNumberFormat="1" applyFont="1" applyBorder="1" applyAlignment="1">
      <alignment vertical="center"/>
    </xf>
    <xf numFmtId="164" fontId="8" fillId="0" borderId="0" xfId="0" quotePrefix="1" applyNumberFormat="1" applyFont="1" applyAlignment="1">
      <alignment vertical="center"/>
    </xf>
    <xf numFmtId="49" fontId="8" fillId="0" borderId="0" xfId="0" applyNumberFormat="1" applyFont="1" applyAlignment="1"/>
    <xf numFmtId="164" fontId="8" fillId="0" borderId="0" xfId="0" applyNumberFormat="1" applyFont="1" applyBorder="1" applyAlignment="1"/>
    <xf numFmtId="164" fontId="6" fillId="0" borderId="0" xfId="0" applyNumberFormat="1" applyFont="1" applyBorder="1" applyAlignment="1"/>
    <xf numFmtId="0" fontId="20" fillId="0" borderId="2" xfId="0" applyFont="1" applyFill="1" applyBorder="1" applyAlignment="1">
      <alignment horizontal="center"/>
    </xf>
    <xf numFmtId="0" fontId="20" fillId="0" borderId="2" xfId="0" applyFont="1" applyFill="1" applyBorder="1" applyAlignment="1">
      <alignment horizontal="center" wrapText="1"/>
    </xf>
    <xf numFmtId="0" fontId="16" fillId="0" borderId="0" xfId="0" applyFont="1" applyFill="1" applyBorder="1" applyAlignment="1">
      <alignment horizontal="left" vertical="top" wrapText="1"/>
    </xf>
    <xf numFmtId="166" fontId="21" fillId="0" borderId="0" xfId="0" applyNumberFormat="1" applyFont="1" applyFill="1" applyBorder="1" applyAlignment="1">
      <alignment horizontal="right" indent="3"/>
    </xf>
    <xf numFmtId="0" fontId="21" fillId="0" borderId="0" xfId="0" applyFont="1" applyFill="1" applyAlignment="1">
      <alignment vertical="top"/>
    </xf>
    <xf numFmtId="166" fontId="16" fillId="0" borderId="0" xfId="0" applyNumberFormat="1" applyFont="1" applyFill="1" applyBorder="1" applyAlignment="1">
      <alignment horizontal="center" vertical="top"/>
    </xf>
    <xf numFmtId="0" fontId="0" fillId="0" borderId="0" xfId="0" applyFill="1" applyBorder="1"/>
    <xf numFmtId="0" fontId="16" fillId="0" borderId="0" xfId="0" applyFont="1" applyFill="1" applyBorder="1" applyAlignment="1">
      <alignment horizontal="left" wrapText="1"/>
    </xf>
    <xf numFmtId="170" fontId="16" fillId="0" borderId="0" xfId="0" applyNumberFormat="1" applyFont="1" applyFill="1" applyBorder="1"/>
    <xf numFmtId="167" fontId="16" fillId="0" borderId="0" xfId="0" applyNumberFormat="1" applyFont="1" applyFill="1" applyBorder="1" applyAlignment="1">
      <alignment horizontal="centerContinuous"/>
    </xf>
    <xf numFmtId="2" fontId="21" fillId="0" borderId="0" xfId="0" applyNumberFormat="1" applyFont="1" applyFill="1" applyBorder="1" applyAlignment="1">
      <alignment horizontal="center"/>
    </xf>
    <xf numFmtId="0" fontId="21" fillId="0" borderId="0" xfId="0" applyFont="1" applyFill="1"/>
    <xf numFmtId="171" fontId="16" fillId="0" borderId="0" xfId="0" applyNumberFormat="1" applyFont="1" applyFill="1" applyBorder="1" applyAlignment="1">
      <alignment horizontal="centerContinuous"/>
    </xf>
    <xf numFmtId="171" fontId="16" fillId="0" borderId="0" xfId="0" applyNumberFormat="1" applyFont="1" applyFill="1" applyBorder="1" applyAlignment="1">
      <alignment horizontal="center"/>
    </xf>
    <xf numFmtId="166" fontId="21" fillId="0" borderId="0" xfId="0" applyNumberFormat="1" applyFont="1" applyFill="1" applyBorder="1" applyAlignment="1">
      <alignment horizontal="center"/>
    </xf>
    <xf numFmtId="0" fontId="16" fillId="0" borderId="0" xfId="0" applyFont="1" applyFill="1" applyBorder="1" applyAlignment="1">
      <alignment horizontal="centerContinuous"/>
    </xf>
    <xf numFmtId="0" fontId="16" fillId="0" borderId="0" xfId="0" applyFont="1" applyFill="1" applyBorder="1" applyAlignment="1">
      <alignment horizontal="center"/>
    </xf>
    <xf numFmtId="166" fontId="16" fillId="0" borderId="0" xfId="0" applyNumberFormat="1" applyFont="1" applyFill="1" applyBorder="1" applyAlignment="1">
      <alignment horizontal="centerContinuous"/>
    </xf>
    <xf numFmtId="172" fontId="16" fillId="0" borderId="0" xfId="0" applyNumberFormat="1" applyFont="1" applyFill="1" applyBorder="1" applyAlignment="1">
      <alignment horizontal="center" vertical="top"/>
    </xf>
    <xf numFmtId="0" fontId="16" fillId="0" borderId="0" xfId="0" applyFont="1" applyFill="1" applyBorder="1" applyAlignment="1">
      <alignment horizontal="center" vertical="top"/>
    </xf>
    <xf numFmtId="166" fontId="16" fillId="0" borderId="0" xfId="0" applyNumberFormat="1" applyFont="1" applyFill="1" applyBorder="1" applyAlignment="1">
      <alignment horizontal="center"/>
    </xf>
    <xf numFmtId="0" fontId="0" fillId="0" borderId="1" xfId="0" applyFill="1" applyBorder="1"/>
    <xf numFmtId="0" fontId="6" fillId="0" borderId="0" xfId="0" applyFont="1" applyFill="1" applyBorder="1" applyAlignment="1">
      <alignment horizontal="left"/>
    </xf>
    <xf numFmtId="0" fontId="6" fillId="0" borderId="0" xfId="0" quotePrefix="1" applyFont="1" applyFill="1" applyBorder="1" applyAlignment="1">
      <alignment horizontal="left"/>
    </xf>
    <xf numFmtId="164" fontId="8"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166" fontId="8" fillId="0" borderId="4" xfId="0" applyNumberFormat="1" applyFont="1" applyFill="1" applyBorder="1" applyAlignment="1">
      <alignment horizontal="center"/>
    </xf>
    <xf numFmtId="0" fontId="8" fillId="0" borderId="0" xfId="0" applyFont="1" applyFill="1"/>
    <xf numFmtId="0" fontId="6" fillId="0" borderId="3" xfId="0" applyFont="1" applyFill="1" applyBorder="1"/>
    <xf numFmtId="2" fontId="8" fillId="0" borderId="0" xfId="0" applyNumberFormat="1" applyFont="1"/>
    <xf numFmtId="0" fontId="30" fillId="0" borderId="0" xfId="0" applyFont="1" applyBorder="1" applyAlignment="1">
      <alignment horizontal="left" wrapText="1"/>
    </xf>
    <xf numFmtId="0" fontId="12" fillId="0" borderId="0" xfId="0" applyFont="1" applyBorder="1"/>
    <xf numFmtId="2" fontId="16" fillId="0" borderId="0" xfId="0" applyNumberFormat="1" applyFont="1" applyFill="1" applyBorder="1" applyAlignment="1">
      <alignment horizontal="center"/>
    </xf>
    <xf numFmtId="167" fontId="16" fillId="0" borderId="0" xfId="0" applyNumberFormat="1" applyFont="1" applyFill="1" applyBorder="1" applyAlignment="1">
      <alignment horizontal="center"/>
    </xf>
    <xf numFmtId="165" fontId="16" fillId="0" borderId="0" xfId="0" applyNumberFormat="1" applyFont="1" applyFill="1" applyBorder="1" applyAlignment="1">
      <alignment horizontal="center" vertical="top"/>
    </xf>
    <xf numFmtId="0" fontId="33" fillId="0" borderId="0" xfId="0" applyFont="1" applyFill="1" applyBorder="1"/>
    <xf numFmtId="167" fontId="16" fillId="0" borderId="0" xfId="0" applyNumberFormat="1" applyFont="1" applyFill="1" applyBorder="1" applyAlignment="1">
      <alignment horizontal="center" vertical="top"/>
    </xf>
    <xf numFmtId="171" fontId="16" fillId="0" borderId="0" xfId="0" applyNumberFormat="1" applyFont="1" applyFill="1" applyBorder="1" applyAlignment="1">
      <alignment horizontal="center" vertical="top"/>
    </xf>
    <xf numFmtId="2" fontId="16" fillId="0" borderId="0" xfId="0" applyNumberFormat="1" applyFont="1" applyFill="1" applyBorder="1" applyAlignment="1">
      <alignment horizontal="center" vertical="top"/>
    </xf>
    <xf numFmtId="0" fontId="33" fillId="0" borderId="0" xfId="0" applyFont="1" applyFill="1"/>
    <xf numFmtId="165" fontId="21" fillId="0" borderId="0" xfId="0" applyNumberFormat="1" applyFont="1" applyFill="1" applyBorder="1" applyAlignment="1">
      <alignment horizontal="center"/>
    </xf>
    <xf numFmtId="0" fontId="33" fillId="0" borderId="1" xfId="0" applyFont="1" applyFill="1" applyBorder="1"/>
    <xf numFmtId="0" fontId="33" fillId="0" borderId="0" xfId="0" applyFont="1"/>
    <xf numFmtId="168" fontId="6" fillId="0" borderId="0" xfId="0" applyNumberFormat="1" applyFont="1" applyFill="1" applyAlignment="1"/>
    <xf numFmtId="14" fontId="9" fillId="0" borderId="0" xfId="0" applyNumberFormat="1" applyFont="1" applyFill="1" applyBorder="1" applyAlignment="1"/>
    <xf numFmtId="164" fontId="8" fillId="0" borderId="0" xfId="0" applyNumberFormat="1" applyFont="1" applyFill="1" applyBorder="1" applyAlignment="1"/>
    <xf numFmtId="49" fontId="8" fillId="0" borderId="0" xfId="0" applyNumberFormat="1" applyFont="1" applyFill="1" applyAlignment="1"/>
    <xf numFmtId="164" fontId="6"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xf numFmtId="0" fontId="24" fillId="0" borderId="1" xfId="0" applyFont="1" applyBorder="1"/>
    <xf numFmtId="164" fontId="24" fillId="0" borderId="1" xfId="0" applyNumberFormat="1" applyFont="1" applyFill="1" applyBorder="1" applyAlignment="1"/>
    <xf numFmtId="2" fontId="6" fillId="0" borderId="0" xfId="0" applyNumberFormat="1" applyFont="1"/>
    <xf numFmtId="166" fontId="0" fillId="0" borderId="0" xfId="0" applyNumberFormat="1"/>
    <xf numFmtId="166" fontId="8" fillId="0" borderId="0" xfId="0" applyNumberFormat="1" applyFont="1"/>
    <xf numFmtId="165" fontId="6" fillId="0" borderId="0" xfId="0" applyNumberFormat="1" applyFont="1" applyAlignment="1">
      <alignment horizontal="center"/>
    </xf>
    <xf numFmtId="165" fontId="24" fillId="0" borderId="0" xfId="0" applyNumberFormat="1" applyFont="1" applyAlignment="1">
      <alignment horizontal="center"/>
    </xf>
    <xf numFmtId="2" fontId="24" fillId="0" borderId="0" xfId="0" applyNumberFormat="1" applyFont="1"/>
    <xf numFmtId="2" fontId="26" fillId="0" borderId="0" xfId="0" applyNumberFormat="1" applyFont="1" applyBorder="1" applyAlignment="1">
      <alignment horizontal="left"/>
    </xf>
    <xf numFmtId="2" fontId="24" fillId="0" borderId="0" xfId="0" applyNumberFormat="1" applyFont="1" applyAlignment="1">
      <alignment horizontal="center"/>
    </xf>
    <xf numFmtId="2" fontId="6" fillId="0" borderId="0" xfId="0" applyNumberFormat="1" applyFont="1" applyAlignment="1">
      <alignment horizontal="center"/>
    </xf>
    <xf numFmtId="165" fontId="24" fillId="0" borderId="1" xfId="0" applyNumberFormat="1" applyFont="1" applyBorder="1" applyAlignment="1">
      <alignment horizontal="center"/>
    </xf>
    <xf numFmtId="0" fontId="7" fillId="3" borderId="1" xfId="0" applyFont="1" applyFill="1" applyBorder="1" applyAlignment="1">
      <alignment horizontal="center"/>
    </xf>
    <xf numFmtId="2" fontId="6" fillId="0" borderId="0" xfId="0" applyNumberFormat="1" applyFont="1" applyFill="1" applyAlignment="1">
      <alignment horizontal="center"/>
    </xf>
    <xf numFmtId="2" fontId="24" fillId="0" borderId="0" xfId="0" applyNumberFormat="1" applyFont="1" applyFill="1" applyAlignment="1">
      <alignment horizontal="center"/>
    </xf>
    <xf numFmtId="2" fontId="9" fillId="0" borderId="0" xfId="0" applyNumberFormat="1" applyFont="1" applyAlignment="1">
      <alignment horizontal="center"/>
    </xf>
    <xf numFmtId="0" fontId="7" fillId="0" borderId="3" xfId="0" applyFont="1" applyBorder="1" applyAlignment="1">
      <alignment horizontal="center" wrapText="1"/>
    </xf>
    <xf numFmtId="0" fontId="7" fillId="0" borderId="4" xfId="0" applyFont="1" applyBorder="1" applyAlignment="1">
      <alignment horizontal="center" wrapText="1"/>
    </xf>
    <xf numFmtId="166" fontId="6" fillId="0" borderId="0" xfId="0" applyNumberFormat="1" applyFont="1" applyFill="1" applyBorder="1"/>
    <xf numFmtId="0" fontId="7" fillId="0" borderId="3" xfId="0" applyFont="1" applyBorder="1" applyAlignment="1">
      <alignment horizontal="right"/>
    </xf>
    <xf numFmtId="0" fontId="7" fillId="0" borderId="3" xfId="0" applyFont="1" applyBorder="1"/>
    <xf numFmtId="0" fontId="7" fillId="0" borderId="0" xfId="0" applyFont="1" applyBorder="1" applyAlignment="1">
      <alignment horizontal="right"/>
    </xf>
    <xf numFmtId="1" fontId="7" fillId="0" borderId="0" xfId="0" applyNumberFormat="1" applyFont="1" applyBorder="1" applyAlignment="1">
      <alignment horizontal="center"/>
    </xf>
    <xf numFmtId="167" fontId="6" fillId="0" borderId="0" xfId="0" applyNumberFormat="1" applyFont="1" applyBorder="1" applyAlignment="1">
      <alignment horizontal="center"/>
    </xf>
    <xf numFmtId="0" fontId="7" fillId="0" borderId="4" xfId="0" applyFont="1" applyBorder="1" applyAlignment="1">
      <alignment horizontal="center"/>
    </xf>
    <xf numFmtId="166" fontId="7" fillId="0" borderId="4" xfId="0" applyNumberFormat="1" applyFont="1" applyBorder="1" applyAlignment="1">
      <alignment horizontal="center"/>
    </xf>
    <xf numFmtId="0" fontId="24" fillId="0" borderId="0" xfId="0" applyFont="1" applyFill="1" applyAlignment="1">
      <alignment horizontal="center"/>
    </xf>
    <xf numFmtId="164" fontId="6" fillId="0" borderId="0" xfId="0" quotePrefix="1" applyNumberFormat="1" applyFont="1" applyAlignment="1"/>
    <xf numFmtId="1" fontId="8" fillId="0" borderId="1" xfId="0" applyNumberFormat="1" applyFont="1" applyBorder="1" applyAlignment="1">
      <alignment horizontal="center"/>
    </xf>
    <xf numFmtId="0" fontId="15" fillId="0" borderId="0" xfId="0" applyFont="1" applyAlignment="1">
      <alignment horizontal="left" vertical="center" wrapText="1"/>
    </xf>
    <xf numFmtId="0" fontId="6" fillId="0" borderId="0" xfId="0" applyFont="1" applyAlignment="1">
      <alignment horizontal="left" wrapText="1"/>
    </xf>
    <xf numFmtId="0" fontId="7" fillId="2" borderId="7" xfId="0" applyFont="1" applyFill="1" applyBorder="1" applyAlignment="1">
      <alignment horizont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9" fillId="0" borderId="0" xfId="0" applyFont="1" applyAlignment="1">
      <alignment horizontal="center" vertical="top" wrapText="1"/>
    </xf>
    <xf numFmtId="0" fontId="15" fillId="0" borderId="0" xfId="0" applyFont="1" applyAlignment="1">
      <alignment horizontal="left" wrapText="1"/>
    </xf>
    <xf numFmtId="0" fontId="27" fillId="2" borderId="9" xfId="0" applyFont="1" applyFill="1" applyBorder="1" applyAlignment="1">
      <alignment horizontal="center"/>
    </xf>
    <xf numFmtId="0" fontId="27" fillId="2" borderId="7" xfId="0" applyFont="1" applyFill="1" applyBorder="1" applyAlignment="1">
      <alignment horizontal="center"/>
    </xf>
    <xf numFmtId="0" fontId="27" fillId="2" borderId="10" xfId="0" applyFont="1" applyFill="1" applyBorder="1" applyAlignment="1">
      <alignment horizontal="center"/>
    </xf>
    <xf numFmtId="0" fontId="7" fillId="2" borderId="9" xfId="0" applyFont="1" applyFill="1" applyBorder="1" applyAlignment="1">
      <alignment horizontal="center"/>
    </xf>
    <xf numFmtId="0" fontId="7" fillId="2" borderId="7" xfId="0" applyFont="1" applyFill="1" applyBorder="1" applyAlignment="1">
      <alignment horizontal="center"/>
    </xf>
    <xf numFmtId="0" fontId="7" fillId="2" borderId="10" xfId="0" applyFont="1" applyFill="1" applyBorder="1" applyAlignment="1">
      <alignment horizontal="center"/>
    </xf>
    <xf numFmtId="0" fontId="3" fillId="0" borderId="0" xfId="0" applyFont="1" applyAlignment="1">
      <alignment wrapText="1"/>
    </xf>
    <xf numFmtId="0" fontId="15"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7" fillId="0" borderId="2" xfId="0" applyFont="1" applyFill="1" applyBorder="1" applyAlignment="1">
      <alignment horizontal="center" wrapText="1"/>
    </xf>
    <xf numFmtId="0" fontId="7" fillId="2" borderId="9" xfId="0" applyFont="1" applyFill="1" applyBorder="1" applyAlignment="1">
      <alignment horizontal="center" wrapText="1"/>
    </xf>
    <xf numFmtId="0" fontId="7" fillId="2" borderId="10" xfId="0" applyFont="1" applyFill="1" applyBorder="1" applyAlignment="1">
      <alignment horizontal="center" wrapText="1"/>
    </xf>
    <xf numFmtId="0" fontId="7" fillId="2" borderId="3" xfId="0" applyFont="1" applyFill="1" applyBorder="1" applyAlignment="1">
      <alignment horizontal="center" wrapText="1"/>
    </xf>
    <xf numFmtId="0" fontId="7" fillId="2" borderId="0" xfId="0" applyFont="1" applyFill="1" applyBorder="1" applyAlignment="1">
      <alignment horizontal="center" wrapText="1"/>
    </xf>
    <xf numFmtId="0" fontId="0" fillId="0" borderId="0" xfId="0" applyBorder="1" applyAlignment="1"/>
    <xf numFmtId="0" fontId="0" fillId="0" borderId="4" xfId="0" applyBorder="1" applyAlignment="1"/>
    <xf numFmtId="0" fontId="6" fillId="0" borderId="3" xfId="0" applyFont="1" applyFill="1" applyBorder="1" applyAlignment="1">
      <alignment vertical="center" wrapText="1"/>
    </xf>
    <xf numFmtId="0" fontId="0" fillId="0" borderId="3" xfId="0"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0" fillId="0" borderId="3" xfId="0" applyBorder="1" applyAlignment="1">
      <alignment horizontal="left" vertical="center"/>
    </xf>
    <xf numFmtId="2" fontId="15" fillId="0" borderId="0" xfId="0" applyNumberFormat="1" applyFont="1" applyAlignment="1">
      <alignment horizontal="left" wrapText="1"/>
    </xf>
    <xf numFmtId="2" fontId="6" fillId="0" borderId="0" xfId="0" applyNumberFormat="1" applyFont="1" applyBorder="1" applyAlignment="1">
      <alignment horizontal="left" wrapText="1"/>
    </xf>
    <xf numFmtId="0" fontId="1" fillId="2" borderId="9" xfId="0" applyFont="1" applyFill="1" applyBorder="1" applyAlignment="1">
      <alignment horizontal="center" wrapText="1"/>
    </xf>
    <xf numFmtId="0" fontId="1" fillId="2" borderId="7" xfId="0" applyFont="1" applyFill="1" applyBorder="1" applyAlignment="1">
      <alignment horizontal="center" wrapText="1"/>
    </xf>
    <xf numFmtId="0" fontId="1" fillId="2" borderId="10" xfId="0" applyFont="1" applyFill="1" applyBorder="1" applyAlignment="1">
      <alignment horizontal="center" wrapText="1"/>
    </xf>
    <xf numFmtId="0" fontId="7" fillId="0" borderId="9" xfId="0" applyFont="1" applyBorder="1" applyAlignment="1">
      <alignment horizontal="center"/>
    </xf>
    <xf numFmtId="0" fontId="36" fillId="0" borderId="7" xfId="0" applyFont="1" applyBorder="1" applyAlignment="1">
      <alignment horizontal="center"/>
    </xf>
    <xf numFmtId="0" fontId="36" fillId="0" borderId="10" xfId="0" applyFont="1" applyBorder="1" applyAlignment="1">
      <alignment horizontal="center"/>
    </xf>
    <xf numFmtId="0" fontId="7" fillId="0" borderId="7" xfId="0" applyFont="1" applyBorder="1" applyAlignment="1">
      <alignment horizontal="center"/>
    </xf>
    <xf numFmtId="0" fontId="29" fillId="0" borderId="0" xfId="0" applyFont="1" applyAlignment="1">
      <alignment wrapText="1"/>
    </xf>
    <xf numFmtId="0" fontId="3" fillId="0" borderId="0" xfId="0" applyNumberFormat="1" applyFont="1" applyAlignment="1">
      <alignment wrapText="1"/>
    </xf>
    <xf numFmtId="0" fontId="7" fillId="0" borderId="7" xfId="0" applyFont="1" applyFill="1" applyBorder="1" applyAlignment="1">
      <alignment horizontal="center" wrapText="1"/>
    </xf>
    <xf numFmtId="0" fontId="20" fillId="0" borderId="7" xfId="0" applyFont="1" applyFill="1" applyBorder="1" applyAlignment="1">
      <alignment horizontal="center" wrapText="1"/>
    </xf>
    <xf numFmtId="0" fontId="20" fillId="0" borderId="8" xfId="0" applyFont="1" applyBorder="1" applyAlignment="1">
      <alignment horizontal="center" wrapText="1"/>
    </xf>
    <xf numFmtId="0" fontId="0" fillId="0" borderId="13" xfId="0" applyBorder="1" applyAlignment="1">
      <alignment horizontal="center" wrapText="1"/>
    </xf>
    <xf numFmtId="0" fontId="16" fillId="0" borderId="0" xfId="0" applyFont="1" applyAlignment="1">
      <alignment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2" fontId="7" fillId="0" borderId="7" xfId="0" applyNumberFormat="1" applyFont="1" applyBorder="1" applyAlignment="1">
      <alignment horizontal="center"/>
    </xf>
    <xf numFmtId="0" fontId="7" fillId="0" borderId="10" xfId="0" applyFont="1" applyBorder="1" applyAlignment="1">
      <alignment horizontal="center"/>
    </xf>
    <xf numFmtId="0" fontId="3" fillId="0" borderId="0" xfId="0" applyFont="1" applyFill="1" applyAlignment="1">
      <alignment horizontal="left" wrapText="1"/>
    </xf>
    <xf numFmtId="0" fontId="27" fillId="2" borderId="7" xfId="0" applyFont="1" applyFill="1" applyBorder="1" applyAlignment="1">
      <alignment horizontal="center" wrapText="1"/>
    </xf>
    <xf numFmtId="0" fontId="15" fillId="0" borderId="0" xfId="0" applyFont="1" applyFill="1" applyAlignment="1">
      <alignment horizontal="left" vertical="center" wrapText="1"/>
    </xf>
    <xf numFmtId="0" fontId="7" fillId="0" borderId="7" xfId="0" applyFont="1" applyFill="1" applyBorder="1" applyAlignment="1">
      <alignment wrapText="1"/>
    </xf>
    <xf numFmtId="0" fontId="16" fillId="0" borderId="3" xfId="0" applyFont="1" applyBorder="1" applyAlignment="1">
      <alignment horizontal="left" wrapText="1"/>
    </xf>
    <xf numFmtId="0" fontId="16" fillId="0" borderId="0" xfId="0" applyFont="1" applyBorder="1" applyAlignment="1">
      <alignment horizontal="left" wrapText="1"/>
    </xf>
    <xf numFmtId="0" fontId="15" fillId="0" borderId="0" xfId="0" applyFont="1" applyFill="1" applyAlignment="1">
      <alignment wrapText="1"/>
    </xf>
    <xf numFmtId="0" fontId="10" fillId="0" borderId="7" xfId="0" applyFont="1" applyFill="1"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workbookViewId="0">
      <selection activeCell="M36" sqref="M36"/>
    </sheetView>
  </sheetViews>
  <sheetFormatPr defaultColWidth="9.140625" defaultRowHeight="12.75" x14ac:dyDescent="0.2"/>
  <cols>
    <col min="1" max="1" width="27.42578125" style="14" customWidth="1"/>
    <col min="2" max="2" width="15" style="14" customWidth="1"/>
    <col min="3" max="3" width="14.42578125" style="14" customWidth="1"/>
    <col min="4" max="4" width="1" style="14" customWidth="1"/>
    <col min="5" max="5" width="10.5703125" style="74" customWidth="1"/>
    <col min="6" max="6" width="1.42578125" style="14" customWidth="1"/>
    <col min="7" max="7" width="11.140625" style="14" customWidth="1"/>
    <col min="8" max="8" width="10.7109375" style="14" customWidth="1"/>
    <col min="9" max="9" width="0.85546875" style="14" customWidth="1"/>
    <col min="10" max="10" width="11" style="74" customWidth="1"/>
    <col min="11" max="11" width="1.140625" style="74" customWidth="1"/>
    <col min="12" max="13" width="9.140625" style="8"/>
    <col min="14" max="14" width="10.85546875" style="8" customWidth="1"/>
    <col min="15" max="16" width="10.5703125" style="8" customWidth="1"/>
    <col min="17" max="16384" width="9.140625" style="14"/>
  </cols>
  <sheetData>
    <row r="1" spans="1:21" ht="24.75" customHeight="1" x14ac:dyDescent="0.2">
      <c r="A1" s="381" t="s">
        <v>245</v>
      </c>
      <c r="B1" s="381"/>
      <c r="C1" s="381"/>
      <c r="D1" s="381"/>
      <c r="E1" s="381"/>
      <c r="F1" s="381"/>
      <c r="G1" s="381"/>
      <c r="H1" s="381"/>
      <c r="I1" s="381"/>
      <c r="J1" s="381"/>
      <c r="K1" s="381"/>
      <c r="L1" s="381"/>
      <c r="M1" s="381"/>
      <c r="N1" s="381"/>
      <c r="O1" s="381"/>
      <c r="P1" s="381"/>
      <c r="Q1" s="77"/>
    </row>
    <row r="3" spans="1:21" ht="26.25" customHeight="1" x14ac:dyDescent="0.2">
      <c r="A3" s="382" t="s">
        <v>133</v>
      </c>
      <c r="B3" s="382"/>
      <c r="C3" s="382"/>
      <c r="D3" s="382"/>
      <c r="E3" s="382"/>
      <c r="F3" s="382"/>
      <c r="G3" s="382"/>
      <c r="H3" s="382"/>
      <c r="I3" s="382"/>
      <c r="J3" s="382"/>
      <c r="K3" s="382"/>
      <c r="L3" s="382"/>
      <c r="M3" s="382"/>
      <c r="N3" s="382"/>
      <c r="O3" s="382"/>
      <c r="P3" s="382"/>
    </row>
    <row r="5" spans="1:21" x14ac:dyDescent="0.2">
      <c r="E5" s="78"/>
      <c r="J5" s="78"/>
      <c r="K5" s="79"/>
      <c r="L5" s="78"/>
      <c r="M5" s="78"/>
      <c r="N5" s="78"/>
      <c r="O5" s="78"/>
      <c r="P5" s="78"/>
    </row>
    <row r="6" spans="1:21" s="54" customFormat="1" ht="25.5" x14ac:dyDescent="0.2">
      <c r="A6" s="80" t="s">
        <v>63</v>
      </c>
      <c r="B6" s="80" t="s">
        <v>64</v>
      </c>
      <c r="C6" s="51" t="s">
        <v>122</v>
      </c>
      <c r="D6" s="52"/>
      <c r="E6" s="51" t="s">
        <v>67</v>
      </c>
      <c r="F6" s="52"/>
      <c r="G6" s="383" t="s">
        <v>68</v>
      </c>
      <c r="H6" s="383"/>
      <c r="I6" s="52"/>
      <c r="J6" s="51" t="s">
        <v>69</v>
      </c>
      <c r="K6" s="52"/>
      <c r="L6" s="51" t="s">
        <v>7</v>
      </c>
      <c r="M6" s="51" t="s">
        <v>50</v>
      </c>
      <c r="N6" s="51" t="s">
        <v>61</v>
      </c>
      <c r="O6" s="51" t="s">
        <v>8</v>
      </c>
      <c r="P6" s="51" t="s">
        <v>9</v>
      </c>
      <c r="Q6" s="53"/>
    </row>
    <row r="7" spans="1:21" s="64" customFormat="1" ht="15" x14ac:dyDescent="0.25">
      <c r="A7" s="65"/>
      <c r="B7" s="66"/>
      <c r="C7" s="66"/>
      <c r="D7" s="66"/>
      <c r="E7" s="66"/>
      <c r="F7" s="66"/>
      <c r="G7" s="66"/>
      <c r="H7" s="66"/>
      <c r="I7" s="66"/>
      <c r="J7" s="66"/>
      <c r="K7" s="66"/>
      <c r="L7" s="66"/>
      <c r="M7" s="66"/>
      <c r="N7" s="66"/>
      <c r="O7" s="66"/>
      <c r="P7" s="66"/>
      <c r="Q7" s="52"/>
      <c r="R7" s="52"/>
      <c r="S7" s="52"/>
    </row>
    <row r="8" spans="1:21" s="64" customFormat="1" ht="15" x14ac:dyDescent="0.25">
      <c r="A8" s="383" t="s">
        <v>123</v>
      </c>
      <c r="B8" s="383"/>
      <c r="C8" s="383"/>
      <c r="D8" s="383"/>
      <c r="E8" s="383"/>
      <c r="F8" s="383"/>
      <c r="G8" s="383"/>
      <c r="H8" s="383"/>
      <c r="I8" s="383"/>
      <c r="J8" s="383"/>
      <c r="K8" s="383"/>
      <c r="L8" s="383"/>
      <c r="M8" s="383"/>
      <c r="N8" s="383"/>
      <c r="O8" s="383"/>
      <c r="P8" s="383"/>
      <c r="Q8" s="52"/>
      <c r="R8" s="52"/>
      <c r="S8" s="52"/>
    </row>
    <row r="9" spans="1:21" s="64" customFormat="1" ht="15" x14ac:dyDescent="0.25">
      <c r="A9" s="65"/>
      <c r="B9" s="66"/>
      <c r="C9" s="66"/>
      <c r="D9" s="66"/>
      <c r="E9" s="66"/>
      <c r="F9" s="66"/>
      <c r="G9" s="66"/>
      <c r="H9" s="66"/>
      <c r="I9" s="66"/>
      <c r="J9" s="66"/>
      <c r="K9" s="66"/>
      <c r="L9" s="66"/>
      <c r="M9" s="66"/>
      <c r="N9" s="66"/>
      <c r="O9" s="66"/>
      <c r="P9" s="66"/>
      <c r="Q9" s="52"/>
      <c r="R9" s="52"/>
      <c r="S9" s="52"/>
    </row>
    <row r="10" spans="1:21" s="64" customFormat="1" ht="15" x14ac:dyDescent="0.25">
      <c r="A10" s="81" t="s">
        <v>76</v>
      </c>
      <c r="B10" s="10" t="s">
        <v>71</v>
      </c>
      <c r="C10" s="69" t="s">
        <v>113</v>
      </c>
      <c r="D10" s="66"/>
      <c r="E10" s="66" t="s">
        <v>124</v>
      </c>
      <c r="F10" s="66"/>
      <c r="G10" s="5">
        <v>39714</v>
      </c>
      <c r="H10" s="5">
        <v>40254</v>
      </c>
      <c r="I10" s="66"/>
      <c r="J10" s="66">
        <v>8</v>
      </c>
      <c r="K10" s="66"/>
      <c r="L10" s="82">
        <v>0.04</v>
      </c>
      <c r="M10" s="82">
        <v>3.875E-2</v>
      </c>
      <c r="N10" s="82">
        <v>8.3452296039628181E-3</v>
      </c>
      <c r="O10" s="82">
        <v>0.03</v>
      </c>
      <c r="P10" s="82">
        <v>0.05</v>
      </c>
      <c r="Q10" s="52"/>
      <c r="R10" s="52"/>
      <c r="S10" s="52"/>
    </row>
    <row r="11" spans="1:21" s="64" customFormat="1" ht="15" x14ac:dyDescent="0.25">
      <c r="A11" s="83"/>
      <c r="B11" s="42"/>
      <c r="C11" s="66"/>
      <c r="D11" s="66"/>
      <c r="E11" s="66"/>
      <c r="F11" s="66"/>
      <c r="G11" s="149"/>
      <c r="H11" s="149"/>
      <c r="I11" s="66"/>
      <c r="J11" s="66"/>
      <c r="K11" s="66"/>
      <c r="L11" s="66"/>
      <c r="M11" s="66"/>
      <c r="N11" s="66"/>
      <c r="O11" s="66"/>
      <c r="P11" s="66"/>
      <c r="Q11" s="52"/>
      <c r="R11" s="52"/>
      <c r="S11" s="52"/>
    </row>
    <row r="12" spans="1:21" s="64" customFormat="1" ht="15" x14ac:dyDescent="0.25">
      <c r="A12" s="58" t="s">
        <v>193</v>
      </c>
      <c r="B12" s="10" t="s">
        <v>71</v>
      </c>
      <c r="C12" s="69" t="s">
        <v>113</v>
      </c>
      <c r="D12" s="66"/>
      <c r="E12" s="66" t="s">
        <v>74</v>
      </c>
      <c r="F12" s="66"/>
      <c r="G12" s="5">
        <v>39742</v>
      </c>
      <c r="H12" s="5">
        <v>40260</v>
      </c>
      <c r="I12" s="66"/>
      <c r="J12" s="66">
        <v>19</v>
      </c>
      <c r="K12" s="66"/>
      <c r="L12" s="82">
        <v>3.0499999999999999E-2</v>
      </c>
      <c r="M12" s="82">
        <v>3.4157894736842109E-2</v>
      </c>
      <c r="N12" s="82">
        <v>2.1479998856545418E-2</v>
      </c>
      <c r="O12" s="82">
        <v>1.2500000000000001E-2</v>
      </c>
      <c r="P12" s="68">
        <v>0.11</v>
      </c>
      <c r="Q12" s="52"/>
      <c r="R12" s="52"/>
      <c r="S12" s="52"/>
    </row>
    <row r="13" spans="1:21" s="64" customFormat="1" ht="15" x14ac:dyDescent="0.25">
      <c r="A13" s="58"/>
      <c r="B13" s="10"/>
      <c r="C13" s="69"/>
      <c r="D13" s="66"/>
      <c r="E13" s="66"/>
      <c r="F13" s="66"/>
      <c r="G13" s="5"/>
      <c r="H13" s="5"/>
      <c r="I13" s="66"/>
      <c r="J13" s="66"/>
      <c r="K13" s="66"/>
      <c r="L13" s="82"/>
      <c r="M13" s="82"/>
      <c r="N13" s="82"/>
      <c r="O13" s="82"/>
      <c r="P13" s="68"/>
      <c r="Q13" s="52"/>
      <c r="R13" s="52"/>
      <c r="S13" s="52"/>
    </row>
    <row r="14" spans="1:21" s="64" customFormat="1" ht="15" x14ac:dyDescent="0.25">
      <c r="A14" s="58" t="s">
        <v>223</v>
      </c>
      <c r="B14" s="10" t="s">
        <v>97</v>
      </c>
      <c r="C14" s="69" t="s">
        <v>219</v>
      </c>
      <c r="D14" s="66"/>
      <c r="E14" s="66" t="s">
        <v>222</v>
      </c>
      <c r="F14" s="66"/>
      <c r="G14" s="5">
        <v>39687</v>
      </c>
      <c r="H14" s="5">
        <v>40402</v>
      </c>
      <c r="I14" s="66"/>
      <c r="J14" s="66">
        <v>9</v>
      </c>
      <c r="K14" s="66"/>
      <c r="L14" s="66">
        <v>9.9000000000000008E-3</v>
      </c>
      <c r="M14" s="66">
        <v>9.4999999999999998E-3</v>
      </c>
      <c r="N14" s="66">
        <v>2.5000000000000001E-3</v>
      </c>
      <c r="O14" s="66">
        <v>5.5999999999999999E-3</v>
      </c>
      <c r="P14" s="66">
        <v>1.2800000000000001E-2</v>
      </c>
      <c r="Q14" s="52"/>
      <c r="R14" s="52"/>
      <c r="S14" s="52"/>
    </row>
    <row r="15" spans="1:21" customFormat="1" ht="12.75" customHeight="1" x14ac:dyDescent="0.25">
      <c r="A15" s="14"/>
      <c r="B15" s="14"/>
      <c r="C15" s="14"/>
      <c r="D15" s="14"/>
      <c r="E15" s="14"/>
      <c r="F15" s="59"/>
      <c r="G15" s="59"/>
      <c r="H15" s="59"/>
      <c r="I15" s="14"/>
      <c r="J15" s="8"/>
      <c r="K15" s="8"/>
      <c r="L15" s="14"/>
      <c r="M15" s="14"/>
      <c r="N15" s="14"/>
      <c r="O15" s="14"/>
      <c r="P15" s="14"/>
      <c r="Q15" s="14"/>
      <c r="R15" s="14"/>
      <c r="S15" s="14"/>
      <c r="T15" s="22"/>
      <c r="U15" s="14"/>
    </row>
    <row r="16" spans="1:21" customFormat="1" ht="15" customHeight="1" x14ac:dyDescent="0.25">
      <c r="A16" s="383" t="s">
        <v>95</v>
      </c>
      <c r="B16" s="383"/>
      <c r="C16" s="383"/>
      <c r="D16" s="383"/>
      <c r="E16" s="383"/>
      <c r="F16" s="383"/>
      <c r="G16" s="383"/>
      <c r="H16" s="383"/>
      <c r="I16" s="383"/>
      <c r="J16" s="383"/>
      <c r="K16" s="383"/>
      <c r="L16" s="383"/>
      <c r="M16" s="383"/>
      <c r="N16" s="383"/>
      <c r="O16" s="383"/>
      <c r="P16" s="383"/>
      <c r="Q16" s="62"/>
      <c r="R16" s="62"/>
      <c r="S16" s="62"/>
      <c r="T16" s="22"/>
      <c r="U16" s="14"/>
    </row>
    <row r="17" spans="1:21" customFormat="1" ht="12.75" customHeight="1" x14ac:dyDescent="0.25">
      <c r="A17" s="22"/>
      <c r="B17" s="22"/>
      <c r="C17" s="14"/>
      <c r="D17" s="14"/>
      <c r="E17" s="14"/>
      <c r="F17" s="59"/>
      <c r="G17" s="59"/>
      <c r="H17" s="59"/>
      <c r="I17" s="14"/>
      <c r="J17" s="8"/>
      <c r="K17" s="14"/>
      <c r="L17" s="14"/>
      <c r="M17" s="14"/>
      <c r="N17" s="14"/>
      <c r="O17" s="14"/>
      <c r="P17" s="14"/>
      <c r="Q17" s="14"/>
      <c r="R17" s="14"/>
      <c r="S17" s="14"/>
      <c r="T17" s="22"/>
      <c r="U17" s="14"/>
    </row>
    <row r="18" spans="1:21" s="86" customFormat="1" ht="12" customHeight="1" x14ac:dyDescent="0.2">
      <c r="A18" s="83" t="s">
        <v>96</v>
      </c>
      <c r="B18" s="69" t="s">
        <v>97</v>
      </c>
      <c r="C18" s="69" t="s">
        <v>113</v>
      </c>
      <c r="D18" s="72"/>
      <c r="E18" s="84" t="s">
        <v>99</v>
      </c>
      <c r="F18" s="20"/>
      <c r="G18" s="5">
        <v>39821</v>
      </c>
      <c r="H18" s="5">
        <v>40052</v>
      </c>
      <c r="I18" s="73"/>
      <c r="J18" s="74">
        <v>847</v>
      </c>
      <c r="K18" s="74"/>
      <c r="L18" s="75">
        <v>5.0000000000000001E-3</v>
      </c>
      <c r="M18" s="75">
        <v>1E-3</v>
      </c>
      <c r="N18" s="75">
        <v>2.7E-2</v>
      </c>
      <c r="O18" s="75">
        <v>-0.109</v>
      </c>
      <c r="P18" s="75">
        <v>0.17599999999999999</v>
      </c>
    </row>
    <row r="19" spans="1:21" s="86" customFormat="1" ht="12" customHeight="1" x14ac:dyDescent="0.25">
      <c r="A19" s="85"/>
      <c r="B19" s="85"/>
      <c r="C19" s="70" t="s">
        <v>114</v>
      </c>
      <c r="E19" s="84" t="s">
        <v>99</v>
      </c>
      <c r="G19" s="5">
        <v>39821</v>
      </c>
      <c r="H19" s="5">
        <v>40050</v>
      </c>
      <c r="J19" s="74">
        <v>32</v>
      </c>
      <c r="K19" s="74"/>
      <c r="L19" s="75">
        <v>7.0000000000000001E-3</v>
      </c>
      <c r="M19" s="75">
        <v>9.1749999999999991E-3</v>
      </c>
      <c r="N19" s="75">
        <v>2.7072137801830331E-2</v>
      </c>
      <c r="O19" s="75">
        <v>-3.32E-2</v>
      </c>
      <c r="P19" s="75">
        <v>0.1386</v>
      </c>
    </row>
    <row r="20" spans="1:21" ht="12" customHeight="1" x14ac:dyDescent="0.2">
      <c r="C20" s="70"/>
      <c r="G20" s="59"/>
      <c r="H20" s="59"/>
      <c r="L20" s="74"/>
    </row>
    <row r="21" spans="1:21" ht="13.5" customHeight="1" x14ac:dyDescent="0.2">
      <c r="A21" s="384" t="s">
        <v>106</v>
      </c>
      <c r="B21" s="388" t="s">
        <v>107</v>
      </c>
      <c r="C21" s="70" t="s">
        <v>126</v>
      </c>
      <c r="D21" s="72"/>
      <c r="E21" s="84" t="s">
        <v>103</v>
      </c>
      <c r="G21" s="5">
        <v>39539</v>
      </c>
      <c r="H21" s="5">
        <v>40113</v>
      </c>
      <c r="J21" s="74">
        <v>876</v>
      </c>
      <c r="L21" s="75">
        <v>1.47E-2</v>
      </c>
      <c r="M21" s="75">
        <v>2.3274543378995434E-2</v>
      </c>
      <c r="N21" s="75">
        <v>4.801394514474612E-2</v>
      </c>
      <c r="O21" s="75">
        <v>-9.1399999999999995E-2</v>
      </c>
      <c r="P21" s="75">
        <v>0.2107</v>
      </c>
    </row>
    <row r="22" spans="1:21" ht="25.5" customHeight="1" x14ac:dyDescent="0.2">
      <c r="A22" s="385"/>
      <c r="B22" s="388"/>
      <c r="C22" s="69" t="s">
        <v>127</v>
      </c>
      <c r="E22" s="84" t="s">
        <v>103</v>
      </c>
      <c r="G22" s="5">
        <v>39569</v>
      </c>
      <c r="H22" s="5">
        <v>40051</v>
      </c>
      <c r="J22" s="74">
        <v>68</v>
      </c>
      <c r="L22" s="75">
        <v>6.3500000000000001E-2</v>
      </c>
      <c r="M22" s="75">
        <v>7.1405882352941166E-2</v>
      </c>
      <c r="N22" s="75">
        <v>7.528986747222996E-2</v>
      </c>
      <c r="O22" s="75">
        <v>-2.3E-2</v>
      </c>
      <c r="P22" s="75">
        <v>0.3886</v>
      </c>
    </row>
    <row r="23" spans="1:21" x14ac:dyDescent="0.2">
      <c r="A23" s="87"/>
      <c r="C23" s="69"/>
      <c r="E23" s="88"/>
      <c r="G23" s="5"/>
      <c r="H23" s="5"/>
      <c r="L23" s="75"/>
      <c r="M23" s="75"/>
      <c r="N23" s="75"/>
      <c r="O23" s="75"/>
      <c r="P23" s="75"/>
    </row>
    <row r="24" spans="1:21" ht="12" customHeight="1" x14ac:dyDescent="0.2">
      <c r="A24" s="386" t="s">
        <v>128</v>
      </c>
      <c r="B24" s="387" t="s">
        <v>101</v>
      </c>
      <c r="C24" s="70" t="s">
        <v>126</v>
      </c>
      <c r="D24" s="72"/>
      <c r="E24" s="84" t="s">
        <v>103</v>
      </c>
      <c r="G24" s="5" t="s">
        <v>134</v>
      </c>
      <c r="H24" s="5">
        <v>40049</v>
      </c>
      <c r="J24" s="74">
        <v>51</v>
      </c>
      <c r="L24" s="75">
        <v>-4.0000000000000001E-3</v>
      </c>
      <c r="M24" s="75">
        <v>-3.0392156862745104E-3</v>
      </c>
      <c r="N24" s="75">
        <v>6.9798589794170642E-3</v>
      </c>
      <c r="O24" s="75">
        <v>-1.7999999999999999E-2</v>
      </c>
      <c r="P24" s="75">
        <v>2.1999999999999999E-2</v>
      </c>
    </row>
    <row r="25" spans="1:21" x14ac:dyDescent="0.2">
      <c r="A25" s="386"/>
      <c r="B25" s="387"/>
      <c r="C25" s="69" t="s">
        <v>127</v>
      </c>
      <c r="E25" s="84" t="s">
        <v>103</v>
      </c>
      <c r="G25" s="5">
        <v>39581</v>
      </c>
      <c r="H25" s="5">
        <v>40049</v>
      </c>
      <c r="J25" s="74">
        <v>62</v>
      </c>
      <c r="L25" s="75">
        <v>-1E-3</v>
      </c>
      <c r="M25" s="75">
        <v>-1.9516129032258068E-3</v>
      </c>
      <c r="N25" s="75">
        <v>1.1260590526044388E-2</v>
      </c>
      <c r="O25" s="75">
        <v>-3.1E-2</v>
      </c>
      <c r="P25" s="75">
        <v>3.1E-2</v>
      </c>
    </row>
    <row r="26" spans="1:21" x14ac:dyDescent="0.2">
      <c r="A26" s="60"/>
      <c r="C26" s="69"/>
      <c r="E26" s="88"/>
      <c r="G26" s="5"/>
      <c r="H26" s="5"/>
      <c r="L26" s="74"/>
    </row>
    <row r="27" spans="1:21" ht="13.5" customHeight="1" x14ac:dyDescent="0.2">
      <c r="A27" s="386" t="s">
        <v>129</v>
      </c>
      <c r="B27" s="387" t="s">
        <v>101</v>
      </c>
      <c r="C27" s="70" t="s">
        <v>126</v>
      </c>
      <c r="D27" s="72"/>
      <c r="E27" s="84" t="s">
        <v>103</v>
      </c>
      <c r="G27" s="5" t="s">
        <v>134</v>
      </c>
      <c r="H27" s="5">
        <v>40049</v>
      </c>
      <c r="J27" s="74">
        <v>51</v>
      </c>
      <c r="L27" s="75">
        <v>7.0000000000000001E-3</v>
      </c>
      <c r="M27" s="75">
        <v>6.0000000000000001E-3</v>
      </c>
      <c r="N27" s="75">
        <v>1.2074767078498866E-2</v>
      </c>
      <c r="O27" s="75">
        <v>-1.9E-2</v>
      </c>
      <c r="P27" s="75">
        <v>4.4999999999999998E-2</v>
      </c>
    </row>
    <row r="28" spans="1:21" x14ac:dyDescent="0.2">
      <c r="A28" s="386"/>
      <c r="B28" s="387"/>
      <c r="C28" s="69" t="s">
        <v>127</v>
      </c>
      <c r="E28" s="84" t="s">
        <v>103</v>
      </c>
      <c r="G28" s="5">
        <v>39581</v>
      </c>
      <c r="H28" s="5">
        <v>40049</v>
      </c>
      <c r="J28" s="74">
        <v>62</v>
      </c>
      <c r="L28" s="75">
        <v>1.6E-2</v>
      </c>
      <c r="M28" s="75">
        <v>1.6225806451612913E-2</v>
      </c>
      <c r="N28" s="75">
        <v>2.0030648119645861E-2</v>
      </c>
      <c r="O28" s="75">
        <v>-4.5999999999999999E-2</v>
      </c>
      <c r="P28" s="75">
        <v>5.2999999999999999E-2</v>
      </c>
    </row>
    <row r="29" spans="1:21" x14ac:dyDescent="0.2">
      <c r="A29" s="60"/>
      <c r="C29" s="69"/>
      <c r="E29" s="88"/>
      <c r="G29" s="5"/>
      <c r="H29" s="5"/>
      <c r="L29" s="74"/>
    </row>
    <row r="30" spans="1:21" ht="13.5" customHeight="1" x14ac:dyDescent="0.2">
      <c r="A30" s="386" t="s">
        <v>130</v>
      </c>
      <c r="B30" s="387" t="s">
        <v>101</v>
      </c>
      <c r="C30" s="70" t="s">
        <v>126</v>
      </c>
      <c r="D30" s="72"/>
      <c r="E30" s="84" t="s">
        <v>103</v>
      </c>
      <c r="G30" s="5" t="s">
        <v>134</v>
      </c>
      <c r="H30" s="5">
        <v>40049</v>
      </c>
      <c r="J30" s="74">
        <v>51</v>
      </c>
      <c r="L30" s="75">
        <v>3.0000000000000001E-3</v>
      </c>
      <c r="M30" s="75">
        <v>3.0784313725490202E-3</v>
      </c>
      <c r="N30" s="75">
        <v>6.0657831720393757E-3</v>
      </c>
      <c r="O30" s="75">
        <v>-1.4E-2</v>
      </c>
      <c r="P30" s="75">
        <v>1.4999999999999999E-2</v>
      </c>
    </row>
    <row r="31" spans="1:21" x14ac:dyDescent="0.2">
      <c r="A31" s="386"/>
      <c r="B31" s="387"/>
      <c r="C31" s="69" t="s">
        <v>127</v>
      </c>
      <c r="E31" s="84" t="s">
        <v>103</v>
      </c>
      <c r="G31" s="5">
        <v>39581</v>
      </c>
      <c r="H31" s="5">
        <v>40049</v>
      </c>
      <c r="J31" s="74">
        <v>62</v>
      </c>
      <c r="L31" s="75">
        <v>2E-3</v>
      </c>
      <c r="M31" s="75">
        <v>1.7096774193548394E-3</v>
      </c>
      <c r="N31" s="75">
        <v>6.8959172924326689E-3</v>
      </c>
      <c r="O31" s="75">
        <v>-1.4999999999999999E-2</v>
      </c>
      <c r="P31" s="75">
        <v>1.7000000000000001E-2</v>
      </c>
    </row>
    <row r="32" spans="1:21" ht="15" x14ac:dyDescent="0.25">
      <c r="A32"/>
      <c r="B32"/>
      <c r="C32"/>
      <c r="D32"/>
      <c r="E32"/>
      <c r="F32"/>
      <c r="G32"/>
      <c r="H32"/>
      <c r="I32"/>
      <c r="J32"/>
      <c r="K32"/>
      <c r="L32"/>
      <c r="M32"/>
      <c r="N32"/>
      <c r="O32"/>
      <c r="P32"/>
    </row>
    <row r="34" spans="1:21" customFormat="1" ht="15" customHeight="1" x14ac:dyDescent="0.25">
      <c r="A34" s="383" t="s">
        <v>125</v>
      </c>
      <c r="B34" s="383"/>
      <c r="C34" s="383"/>
      <c r="D34" s="383"/>
      <c r="E34" s="383"/>
      <c r="F34" s="383"/>
      <c r="G34" s="383"/>
      <c r="H34" s="383"/>
      <c r="I34" s="383"/>
      <c r="J34" s="383"/>
      <c r="K34" s="383"/>
      <c r="L34" s="383"/>
      <c r="M34" s="383"/>
      <c r="N34" s="383"/>
      <c r="O34" s="383"/>
      <c r="P34" s="383"/>
      <c r="Q34" s="62"/>
      <c r="R34" s="62"/>
      <c r="S34" s="62"/>
      <c r="T34" s="22"/>
      <c r="U34" s="14"/>
    </row>
    <row r="36" spans="1:21" ht="15" customHeight="1" x14ac:dyDescent="0.2">
      <c r="A36" s="14" t="s">
        <v>137</v>
      </c>
      <c r="B36" s="10" t="s">
        <v>71</v>
      </c>
      <c r="C36" s="70" t="s">
        <v>126</v>
      </c>
      <c r="E36" s="74" t="s">
        <v>132</v>
      </c>
      <c r="G36" s="5">
        <v>39873</v>
      </c>
      <c r="H36" s="5">
        <v>40178</v>
      </c>
      <c r="J36" s="74">
        <v>30</v>
      </c>
      <c r="L36" s="8">
        <v>0.09</v>
      </c>
      <c r="M36" s="367">
        <v>0.1</v>
      </c>
      <c r="N36" s="10">
        <v>0.06</v>
      </c>
      <c r="O36" s="10">
        <v>0.03</v>
      </c>
      <c r="P36" s="367">
        <v>0.2</v>
      </c>
    </row>
    <row r="37" spans="1:21" x14ac:dyDescent="0.2">
      <c r="A37" s="44"/>
      <c r="B37" s="44"/>
      <c r="C37" s="44"/>
      <c r="D37" s="44"/>
      <c r="E37" s="76"/>
      <c r="F37" s="44"/>
      <c r="G37" s="44"/>
      <c r="H37" s="44"/>
      <c r="I37" s="44"/>
      <c r="J37" s="76"/>
      <c r="K37" s="76"/>
      <c r="L37" s="61"/>
      <c r="M37" s="61"/>
      <c r="N37" s="61"/>
      <c r="O37" s="61"/>
      <c r="P37" s="61"/>
    </row>
    <row r="38" spans="1:21" ht="15" x14ac:dyDescent="0.2">
      <c r="A38" s="14" t="s">
        <v>131</v>
      </c>
    </row>
  </sheetData>
  <mergeCells count="14">
    <mergeCell ref="A1:P1"/>
    <mergeCell ref="A3:P3"/>
    <mergeCell ref="G6:H6"/>
    <mergeCell ref="A8:P8"/>
    <mergeCell ref="A34:P34"/>
    <mergeCell ref="A21:A22"/>
    <mergeCell ref="A24:A25"/>
    <mergeCell ref="A27:A28"/>
    <mergeCell ref="A30:A31"/>
    <mergeCell ref="B24:B25"/>
    <mergeCell ref="B27:B28"/>
    <mergeCell ref="B30:B31"/>
    <mergeCell ref="B21:B22"/>
    <mergeCell ref="A16:P16"/>
  </mergeCells>
  <phoneticPr fontId="5" type="noConversion"/>
  <pageMargins left="0.25" right="0.25"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B39" sqref="B39"/>
    </sheetView>
  </sheetViews>
  <sheetFormatPr defaultRowHeight="15" x14ac:dyDescent="0.25"/>
  <cols>
    <col min="1" max="1" width="27.5703125" customWidth="1"/>
    <col min="2" max="2" width="10.42578125" customWidth="1"/>
    <col min="3" max="3" width="9" customWidth="1"/>
    <col min="4" max="4" width="9" bestFit="1" customWidth="1"/>
    <col min="5" max="5" width="11.28515625" style="3" customWidth="1"/>
    <col min="6" max="6" width="10.28515625" customWidth="1"/>
    <col min="7" max="7" width="12.140625" customWidth="1"/>
  </cols>
  <sheetData>
    <row r="1" spans="1:15" ht="34.5" customHeight="1" x14ac:dyDescent="0.25">
      <c r="A1" s="389" t="s">
        <v>246</v>
      </c>
      <c r="B1" s="389"/>
      <c r="C1" s="389"/>
      <c r="D1" s="389"/>
      <c r="E1" s="389"/>
      <c r="F1" s="389"/>
      <c r="G1" s="389"/>
      <c r="H1" s="177"/>
      <c r="I1" s="177"/>
      <c r="J1" s="177"/>
      <c r="K1" s="177"/>
      <c r="L1" s="177"/>
      <c r="M1" s="177"/>
      <c r="N1" s="177"/>
      <c r="O1" s="177"/>
    </row>
    <row r="2" spans="1:15" ht="10.5" customHeight="1" x14ac:dyDescent="0.25">
      <c r="A2" s="176"/>
      <c r="B2" s="176"/>
      <c r="C2" s="176"/>
      <c r="D2" s="176"/>
      <c r="E2" s="176"/>
      <c r="F2" s="176"/>
      <c r="G2" s="176"/>
      <c r="H2" s="177"/>
      <c r="I2" s="177"/>
      <c r="J2" s="177"/>
      <c r="K2" s="177"/>
      <c r="L2" s="177"/>
      <c r="M2" s="177"/>
      <c r="N2" s="177"/>
      <c r="O2" s="177"/>
    </row>
    <row r="3" spans="1:15" ht="38.25" customHeight="1" x14ac:dyDescent="0.25">
      <c r="A3" s="396" t="s">
        <v>254</v>
      </c>
      <c r="B3" s="396"/>
      <c r="C3" s="396"/>
      <c r="D3" s="396"/>
      <c r="E3" s="396"/>
      <c r="F3" s="396"/>
      <c r="G3" s="396"/>
    </row>
    <row r="5" spans="1:15" s="9" customFormat="1" ht="52.5" customHeight="1" x14ac:dyDescent="0.2">
      <c r="A5" s="186" t="s">
        <v>45</v>
      </c>
      <c r="B5" s="180" t="s">
        <v>13</v>
      </c>
      <c r="C5" s="180" t="s">
        <v>14</v>
      </c>
      <c r="D5" s="180" t="s">
        <v>252</v>
      </c>
      <c r="E5" s="180" t="s">
        <v>32</v>
      </c>
      <c r="F5" s="180" t="s">
        <v>26</v>
      </c>
      <c r="G5" s="187" t="s">
        <v>253</v>
      </c>
    </row>
    <row r="6" spans="1:15" s="9" customFormat="1" ht="12" customHeight="1" x14ac:dyDescent="0.2">
      <c r="A6" s="188"/>
      <c r="B6" s="158"/>
      <c r="C6" s="158"/>
      <c r="D6" s="189"/>
      <c r="E6" s="189"/>
      <c r="F6" s="158"/>
      <c r="G6" s="190"/>
    </row>
    <row r="7" spans="1:15" s="20" customFormat="1" ht="12" customHeight="1" x14ac:dyDescent="0.2">
      <c r="A7" s="390" t="s">
        <v>27</v>
      </c>
      <c r="B7" s="391"/>
      <c r="C7" s="391"/>
      <c r="D7" s="391"/>
      <c r="E7" s="391"/>
      <c r="F7" s="391"/>
      <c r="G7" s="392"/>
    </row>
    <row r="8" spans="1:15" s="20" customFormat="1" ht="12" customHeight="1" x14ac:dyDescent="0.2">
      <c r="A8" s="24" t="s">
        <v>10</v>
      </c>
      <c r="B8" s="5">
        <v>39624</v>
      </c>
      <c r="C8" s="6" t="s">
        <v>11</v>
      </c>
      <c r="D8" s="6" t="s">
        <v>0</v>
      </c>
      <c r="E8" s="6" t="s">
        <v>16</v>
      </c>
      <c r="F8" s="6" t="s">
        <v>16</v>
      </c>
      <c r="G8" s="23" t="s">
        <v>16</v>
      </c>
    </row>
    <row r="9" spans="1:15" s="20" customFormat="1" ht="12" customHeight="1" x14ac:dyDescent="0.2">
      <c r="A9" s="24" t="s">
        <v>10</v>
      </c>
      <c r="B9" s="5">
        <v>39822</v>
      </c>
      <c r="C9" s="6">
        <v>1018</v>
      </c>
      <c r="D9" s="6" t="s">
        <v>12</v>
      </c>
      <c r="E9" s="6" t="s">
        <v>16</v>
      </c>
      <c r="F9" s="6" t="s">
        <v>16</v>
      </c>
      <c r="G9" s="23" t="s">
        <v>16</v>
      </c>
    </row>
    <row r="10" spans="1:15" s="20" customFormat="1" ht="12" customHeight="1" x14ac:dyDescent="0.2">
      <c r="A10" s="24" t="s">
        <v>10</v>
      </c>
      <c r="B10" s="5">
        <v>40301</v>
      </c>
      <c r="C10" s="6">
        <v>1258</v>
      </c>
      <c r="D10" s="191">
        <v>0.22</v>
      </c>
      <c r="E10" s="6" t="s">
        <v>16</v>
      </c>
      <c r="F10" s="6" t="s">
        <v>16</v>
      </c>
      <c r="G10" s="23" t="s">
        <v>16</v>
      </c>
    </row>
    <row r="11" spans="1:15" s="20" customFormat="1" ht="12" customHeight="1" x14ac:dyDescent="0.2">
      <c r="A11" s="24"/>
      <c r="B11" s="5"/>
      <c r="C11" s="6"/>
      <c r="D11" s="6"/>
      <c r="E11" s="192"/>
      <c r="F11" s="156"/>
      <c r="G11" s="193"/>
    </row>
    <row r="12" spans="1:15" s="9" customFormat="1" ht="12" customHeight="1" x14ac:dyDescent="0.2">
      <c r="A12" s="393" t="s">
        <v>28</v>
      </c>
      <c r="B12" s="394"/>
      <c r="C12" s="394"/>
      <c r="D12" s="394"/>
      <c r="E12" s="394"/>
      <c r="F12" s="394"/>
      <c r="G12" s="395"/>
    </row>
    <row r="13" spans="1:15" s="11" customFormat="1" ht="12.75" x14ac:dyDescent="0.2">
      <c r="A13" s="194" t="s">
        <v>19</v>
      </c>
      <c r="B13" s="170">
        <v>39673</v>
      </c>
      <c r="C13" s="96">
        <v>1118</v>
      </c>
      <c r="D13" s="96">
        <v>7.0000000000000007E-2</v>
      </c>
      <c r="E13" s="96" t="s">
        <v>0</v>
      </c>
      <c r="F13" s="96" t="s">
        <v>5</v>
      </c>
      <c r="G13" s="195" t="s">
        <v>16</v>
      </c>
    </row>
    <row r="14" spans="1:15" s="11" customFormat="1" ht="12.75" x14ac:dyDescent="0.2">
      <c r="A14" s="194" t="s">
        <v>20</v>
      </c>
      <c r="B14" s="170">
        <v>39675</v>
      </c>
      <c r="C14" s="96">
        <v>1208</v>
      </c>
      <c r="D14" s="96">
        <v>0.05</v>
      </c>
      <c r="E14" s="96" t="s">
        <v>0</v>
      </c>
      <c r="F14" s="96" t="s">
        <v>6</v>
      </c>
      <c r="G14" s="195" t="s">
        <v>16</v>
      </c>
    </row>
    <row r="15" spans="1:15" s="136" customFormat="1" ht="12.75" x14ac:dyDescent="0.2">
      <c r="A15" s="196" t="s">
        <v>25</v>
      </c>
      <c r="B15" s="183">
        <v>39850</v>
      </c>
      <c r="C15" s="184">
        <v>1008</v>
      </c>
      <c r="D15" s="106">
        <v>0.08</v>
      </c>
      <c r="E15" s="6" t="s">
        <v>16</v>
      </c>
      <c r="F15" s="95" t="s">
        <v>1</v>
      </c>
      <c r="G15" s="197" t="s">
        <v>15</v>
      </c>
    </row>
    <row r="16" spans="1:15" s="136" customFormat="1" ht="12.75" x14ac:dyDescent="0.2">
      <c r="A16" s="198" t="s">
        <v>21</v>
      </c>
      <c r="B16" s="183">
        <v>39911</v>
      </c>
      <c r="C16" s="184">
        <v>1108</v>
      </c>
      <c r="D16" s="184">
        <v>0.13</v>
      </c>
      <c r="E16" s="184" t="s">
        <v>0</v>
      </c>
      <c r="F16" s="184"/>
      <c r="G16" s="197" t="s">
        <v>16</v>
      </c>
    </row>
    <row r="17" spans="1:7" s="136" customFormat="1" ht="12.75" x14ac:dyDescent="0.2">
      <c r="A17" s="198" t="s">
        <v>22</v>
      </c>
      <c r="B17" s="183">
        <v>39942</v>
      </c>
      <c r="C17" s="184">
        <v>1525</v>
      </c>
      <c r="D17" s="184" t="s">
        <v>16</v>
      </c>
      <c r="E17" s="184" t="s">
        <v>16</v>
      </c>
      <c r="F17" s="184" t="s">
        <v>4</v>
      </c>
      <c r="G17" s="197" t="s">
        <v>16</v>
      </c>
    </row>
    <row r="18" spans="1:7" s="136" customFormat="1" ht="12.75" x14ac:dyDescent="0.2">
      <c r="A18" s="198" t="s">
        <v>22</v>
      </c>
      <c r="B18" s="183">
        <v>39967</v>
      </c>
      <c r="C18" s="184">
        <v>1238</v>
      </c>
      <c r="D18" s="184">
        <v>0.08</v>
      </c>
      <c r="E18" s="184" t="s">
        <v>0</v>
      </c>
      <c r="F18" s="184" t="s">
        <v>3</v>
      </c>
      <c r="G18" s="197" t="s">
        <v>17</v>
      </c>
    </row>
    <row r="19" spans="1:7" s="136" customFormat="1" ht="12.75" x14ac:dyDescent="0.2">
      <c r="A19" s="198" t="s">
        <v>24</v>
      </c>
      <c r="B19" s="183">
        <v>40032</v>
      </c>
      <c r="C19" s="184">
        <v>1308</v>
      </c>
      <c r="D19" s="184">
        <v>7.0000000000000007E-2</v>
      </c>
      <c r="E19" s="184" t="s">
        <v>0</v>
      </c>
      <c r="F19" s="184" t="s">
        <v>16</v>
      </c>
      <c r="G19" s="197"/>
    </row>
    <row r="20" spans="1:7" s="185" customFormat="1" ht="12.75" x14ac:dyDescent="0.2">
      <c r="A20" s="198" t="s">
        <v>23</v>
      </c>
      <c r="B20" s="183">
        <v>40032</v>
      </c>
      <c r="C20" s="184">
        <v>1038</v>
      </c>
      <c r="D20" s="184">
        <v>0.08</v>
      </c>
      <c r="E20" s="184" t="s">
        <v>0</v>
      </c>
      <c r="F20" s="184" t="s">
        <v>2</v>
      </c>
      <c r="G20" s="197" t="s">
        <v>18</v>
      </c>
    </row>
    <row r="21" spans="1:7" s="14" customFormat="1" ht="12.75" x14ac:dyDescent="0.2">
      <c r="A21" s="21"/>
      <c r="B21" s="22"/>
      <c r="C21" s="201" t="s">
        <v>7</v>
      </c>
      <c r="D21" s="201">
        <f>MEDIAN(D13:D20)</f>
        <v>0.08</v>
      </c>
      <c r="E21" s="6"/>
      <c r="F21" s="22"/>
      <c r="G21" s="199"/>
    </row>
    <row r="22" spans="1:7" s="14" customFormat="1" ht="12.75" x14ac:dyDescent="0.2">
      <c r="A22" s="21"/>
      <c r="B22" s="22"/>
      <c r="C22" s="201" t="s">
        <v>8</v>
      </c>
      <c r="D22" s="201">
        <v>0.05</v>
      </c>
      <c r="E22" s="6"/>
      <c r="F22" s="22"/>
      <c r="G22" s="199"/>
    </row>
    <row r="23" spans="1:7" s="14" customFormat="1" ht="12.75" x14ac:dyDescent="0.2">
      <c r="A23" s="43"/>
      <c r="B23" s="44"/>
      <c r="C23" s="202" t="s">
        <v>9</v>
      </c>
      <c r="D23" s="202">
        <v>0.13</v>
      </c>
      <c r="E23" s="61"/>
      <c r="F23" s="44"/>
      <c r="G23" s="200"/>
    </row>
    <row r="24" spans="1:7" s="14" customFormat="1" ht="12.75" x14ac:dyDescent="0.2">
      <c r="E24" s="8"/>
    </row>
    <row r="25" spans="1:7" s="14" customFormat="1" ht="12.75" x14ac:dyDescent="0.2">
      <c r="E25" s="8"/>
    </row>
    <row r="26" spans="1:7" s="14" customFormat="1" ht="12.75" x14ac:dyDescent="0.2">
      <c r="E26" s="8"/>
    </row>
    <row r="27" spans="1:7" s="14" customFormat="1" ht="12.75" x14ac:dyDescent="0.2">
      <c r="E27" s="8"/>
    </row>
    <row r="28" spans="1:7" s="14" customFormat="1" ht="12.75" x14ac:dyDescent="0.2">
      <c r="E28" s="8"/>
    </row>
  </sheetData>
  <mergeCells count="4">
    <mergeCell ref="A1:G1"/>
    <mergeCell ref="A7:G7"/>
    <mergeCell ref="A12:G12"/>
    <mergeCell ref="A3:G3"/>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7"/>
  <sheetViews>
    <sheetView workbookViewId="0">
      <pane xSplit="1" ySplit="7" topLeftCell="B59" activePane="bottomRight" state="frozen"/>
      <selection pane="topRight" activeCell="B1" sqref="B1"/>
      <selection pane="bottomLeft" activeCell="A8" sqref="A8"/>
      <selection pane="bottomRight" activeCell="F69" sqref="F69"/>
    </sheetView>
  </sheetViews>
  <sheetFormatPr defaultColWidth="9.140625" defaultRowHeight="15" x14ac:dyDescent="0.25"/>
  <cols>
    <col min="1" max="1" width="25.85546875" style="85" customWidth="1"/>
    <col min="2" max="2" width="13.7109375" style="3" customWidth="1"/>
    <col min="3" max="3" width="25" style="3" bestFit="1" customWidth="1"/>
    <col min="4" max="4" width="0.7109375" style="85" customWidth="1"/>
    <col min="5" max="6" width="12.42578125" style="85" customWidth="1"/>
    <col min="7" max="7" width="0.7109375" style="85" customWidth="1"/>
    <col min="8" max="8" width="15.28515625" style="3" customWidth="1"/>
    <col min="9" max="9" width="0.85546875" style="85" customWidth="1"/>
    <col min="10" max="10" width="11.140625" style="3" customWidth="1"/>
    <col min="11" max="11" width="0.7109375" style="85" customWidth="1"/>
    <col min="12" max="12" width="8" style="3" customWidth="1"/>
    <col min="13" max="13" width="0.7109375" style="85" customWidth="1"/>
    <col min="14" max="14" width="14.7109375" style="85" customWidth="1"/>
    <col min="15" max="15" width="0.7109375" style="85" customWidth="1"/>
    <col min="16" max="16" width="9.140625" style="3"/>
    <col min="17" max="17" width="0.7109375" style="3" customWidth="1"/>
    <col min="18" max="18" width="9.140625" style="3"/>
    <col min="19" max="19" width="10.140625" style="3" customWidth="1"/>
    <col min="20" max="20" width="10.28515625" style="3" customWidth="1"/>
    <col min="21" max="21" width="10.42578125" style="3" customWidth="1"/>
    <col min="22" max="22" width="12.85546875" style="98" customWidth="1"/>
    <col min="23" max="16384" width="9.140625" style="85"/>
  </cols>
  <sheetData>
    <row r="1" spans="1:56" ht="22.5" customHeight="1" x14ac:dyDescent="0.25">
      <c r="A1" s="397" t="s">
        <v>247</v>
      </c>
      <c r="B1" s="397"/>
      <c r="C1" s="397"/>
      <c r="D1" s="397"/>
      <c r="E1" s="397"/>
      <c r="F1" s="397"/>
      <c r="G1" s="397"/>
      <c r="H1" s="397"/>
      <c r="I1" s="397"/>
      <c r="J1" s="397"/>
      <c r="K1" s="397"/>
      <c r="L1" s="397"/>
      <c r="M1" s="397"/>
      <c r="N1" s="397"/>
      <c r="O1" s="397"/>
      <c r="P1" s="398"/>
      <c r="Q1" s="398"/>
      <c r="R1" s="398"/>
      <c r="S1" s="398"/>
      <c r="T1" s="2"/>
      <c r="U1" s="2"/>
    </row>
    <row r="3" spans="1:56" ht="66" customHeight="1" x14ac:dyDescent="0.25">
      <c r="A3" s="399" t="s">
        <v>290</v>
      </c>
      <c r="B3" s="399"/>
      <c r="C3" s="399"/>
      <c r="D3" s="399"/>
      <c r="E3" s="399"/>
      <c r="F3" s="399"/>
      <c r="G3" s="399"/>
      <c r="H3" s="399"/>
      <c r="I3" s="399"/>
      <c r="J3" s="399"/>
      <c r="K3" s="399"/>
      <c r="L3" s="399"/>
      <c r="M3" s="399"/>
      <c r="N3" s="399"/>
      <c r="O3" s="399"/>
      <c r="P3" s="399"/>
      <c r="Q3" s="2"/>
      <c r="R3" s="2"/>
      <c r="S3" s="2"/>
      <c r="T3" s="2"/>
      <c r="U3" s="2"/>
      <c r="V3" s="175"/>
    </row>
    <row r="4" spans="1:56" ht="30" customHeight="1" x14ac:dyDescent="0.25"/>
    <row r="5" spans="1:56" s="203" customFormat="1" ht="41.25" customHeight="1" thickBot="1" x14ac:dyDescent="0.3">
      <c r="A5" s="205" t="s">
        <v>63</v>
      </c>
      <c r="B5" s="204" t="s">
        <v>64</v>
      </c>
      <c r="C5" s="18" t="s">
        <v>65</v>
      </c>
      <c r="D5" s="206"/>
      <c r="E5" s="400" t="s">
        <v>68</v>
      </c>
      <c r="F5" s="400"/>
      <c r="G5" s="18"/>
      <c r="H5" s="18" t="s">
        <v>62</v>
      </c>
      <c r="I5" s="206"/>
      <c r="J5" s="18" t="s">
        <v>67</v>
      </c>
      <c r="K5" s="206"/>
      <c r="L5" s="18" t="s">
        <v>69</v>
      </c>
      <c r="M5" s="206"/>
      <c r="N5" s="18" t="s">
        <v>66</v>
      </c>
      <c r="O5" s="206"/>
      <c r="P5" s="18" t="s">
        <v>7</v>
      </c>
      <c r="Q5" s="234"/>
      <c r="R5" s="18" t="s">
        <v>50</v>
      </c>
      <c r="S5" s="18" t="s">
        <v>61</v>
      </c>
      <c r="T5" s="18" t="s">
        <v>8</v>
      </c>
      <c r="U5" s="207" t="s">
        <v>9</v>
      </c>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row>
    <row r="6" spans="1:56" s="56" customFormat="1" ht="10.5" customHeight="1" x14ac:dyDescent="0.2">
      <c r="A6" s="208"/>
      <c r="B6" s="42"/>
      <c r="C6" s="52"/>
      <c r="D6" s="52"/>
      <c r="E6" s="52"/>
      <c r="F6" s="52"/>
      <c r="G6" s="52"/>
      <c r="H6" s="52"/>
      <c r="I6" s="52"/>
      <c r="J6" s="52"/>
      <c r="K6" s="52"/>
      <c r="L6" s="52"/>
      <c r="M6" s="52"/>
      <c r="N6" s="52"/>
      <c r="O6" s="52"/>
      <c r="P6" s="52"/>
      <c r="Q6" s="52"/>
      <c r="R6" s="52"/>
      <c r="S6" s="52"/>
      <c r="T6" s="52"/>
      <c r="U6" s="209"/>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56" s="1" customFormat="1" ht="15" customHeight="1" x14ac:dyDescent="0.25">
      <c r="A7" s="401" t="s">
        <v>255</v>
      </c>
      <c r="B7" s="383"/>
      <c r="C7" s="383"/>
      <c r="D7" s="383"/>
      <c r="E7" s="383"/>
      <c r="F7" s="383"/>
      <c r="G7" s="383"/>
      <c r="H7" s="383"/>
      <c r="I7" s="383"/>
      <c r="J7" s="383"/>
      <c r="K7" s="383"/>
      <c r="L7" s="383"/>
      <c r="M7" s="383"/>
      <c r="N7" s="383"/>
      <c r="O7" s="383"/>
      <c r="P7" s="383"/>
      <c r="Q7" s="383"/>
      <c r="R7" s="383"/>
      <c r="S7" s="383"/>
      <c r="T7" s="383"/>
      <c r="U7" s="402"/>
      <c r="V7" s="57"/>
    </row>
    <row r="8" spans="1:56" s="55" customFormat="1" ht="12.75" customHeight="1" x14ac:dyDescent="0.2">
      <c r="A8" s="208"/>
      <c r="B8" s="42"/>
      <c r="C8" s="52"/>
      <c r="D8" s="52"/>
      <c r="E8" s="52"/>
      <c r="F8" s="52"/>
      <c r="G8" s="52"/>
      <c r="H8" s="52"/>
      <c r="I8" s="52"/>
      <c r="J8" s="52"/>
      <c r="K8" s="52"/>
      <c r="L8" s="52"/>
      <c r="M8" s="52"/>
      <c r="N8" s="52"/>
      <c r="O8" s="52"/>
      <c r="P8" s="52"/>
      <c r="Q8" s="52"/>
      <c r="R8" s="52"/>
      <c r="S8" s="52"/>
      <c r="T8" s="52"/>
      <c r="U8" s="209"/>
    </row>
    <row r="9" spans="1:56" s="55" customFormat="1" ht="12.75" customHeight="1" x14ac:dyDescent="0.2">
      <c r="A9" s="409" t="s">
        <v>70</v>
      </c>
      <c r="B9" s="95" t="s">
        <v>71</v>
      </c>
      <c r="C9" s="6" t="s">
        <v>72</v>
      </c>
      <c r="D9" s="79"/>
      <c r="E9" s="5">
        <v>39674</v>
      </c>
      <c r="F9" s="5">
        <v>40190</v>
      </c>
      <c r="G9" s="52"/>
      <c r="H9" s="105" t="s">
        <v>143</v>
      </c>
      <c r="I9" s="52"/>
      <c r="J9" s="6" t="s">
        <v>74</v>
      </c>
      <c r="K9" s="52"/>
      <c r="L9" s="6">
        <v>8</v>
      </c>
      <c r="M9" s="79"/>
      <c r="N9" s="95" t="s">
        <v>73</v>
      </c>
      <c r="O9" s="52"/>
      <c r="P9" s="105">
        <v>100.5</v>
      </c>
      <c r="Q9" s="52"/>
      <c r="R9" s="105">
        <v>93.712500000000006</v>
      </c>
      <c r="S9" s="105">
        <v>14.591429725306927</v>
      </c>
      <c r="T9" s="105">
        <v>68.099999999999994</v>
      </c>
      <c r="U9" s="235">
        <v>104.5</v>
      </c>
    </row>
    <row r="10" spans="1:56" s="55" customFormat="1" ht="12.75" customHeight="1" x14ac:dyDescent="0.2">
      <c r="A10" s="408"/>
      <c r="B10" s="42"/>
      <c r="C10" s="6" t="s">
        <v>72</v>
      </c>
      <c r="D10" s="79"/>
      <c r="E10" s="5">
        <v>39674</v>
      </c>
      <c r="F10" s="5">
        <v>40190</v>
      </c>
      <c r="G10" s="52"/>
      <c r="H10" s="105" t="s">
        <v>144</v>
      </c>
      <c r="I10" s="52"/>
      <c r="J10" s="6" t="s">
        <v>74</v>
      </c>
      <c r="K10" s="52"/>
      <c r="L10" s="6">
        <v>42</v>
      </c>
      <c r="M10" s="79"/>
      <c r="N10" s="95" t="s">
        <v>73</v>
      </c>
      <c r="O10" s="52"/>
      <c r="P10" s="105">
        <v>97.5</v>
      </c>
      <c r="Q10" s="52"/>
      <c r="R10" s="105">
        <v>96.511904761904759</v>
      </c>
      <c r="S10" s="105">
        <v>4.4231763435700273</v>
      </c>
      <c r="T10" s="105">
        <v>85.5</v>
      </c>
      <c r="U10" s="235">
        <v>104.8</v>
      </c>
    </row>
    <row r="11" spans="1:56" s="55" customFormat="1" ht="12.75" customHeight="1" x14ac:dyDescent="0.2">
      <c r="A11" s="408"/>
      <c r="B11" s="42"/>
      <c r="C11" s="6" t="s">
        <v>72</v>
      </c>
      <c r="D11" s="79"/>
      <c r="E11" s="5">
        <v>39674</v>
      </c>
      <c r="F11" s="5">
        <v>40190</v>
      </c>
      <c r="G11" s="52"/>
      <c r="H11" s="105" t="s">
        <v>145</v>
      </c>
      <c r="I11" s="52"/>
      <c r="J11" s="6" t="s">
        <v>74</v>
      </c>
      <c r="K11" s="52"/>
      <c r="L11" s="6">
        <v>36</v>
      </c>
      <c r="M11" s="79"/>
      <c r="N11" s="95" t="s">
        <v>73</v>
      </c>
      <c r="O11" s="52"/>
      <c r="P11" s="105">
        <v>101.4</v>
      </c>
      <c r="Q11" s="52"/>
      <c r="R11" s="105">
        <v>100.59444444444442</v>
      </c>
      <c r="S11" s="105">
        <v>4.4541437814017089</v>
      </c>
      <c r="T11" s="105">
        <v>91.3</v>
      </c>
      <c r="U11" s="235">
        <v>107.4</v>
      </c>
    </row>
    <row r="12" spans="1:56" s="55" customFormat="1" ht="12.75" customHeight="1" x14ac:dyDescent="0.2">
      <c r="A12" s="408"/>
      <c r="B12" s="42"/>
      <c r="C12" s="6" t="s">
        <v>75</v>
      </c>
      <c r="D12" s="79"/>
      <c r="E12" s="5">
        <v>39714</v>
      </c>
      <c r="F12" s="5">
        <v>40289</v>
      </c>
      <c r="G12" s="52"/>
      <c r="H12" s="105" t="s">
        <v>146</v>
      </c>
      <c r="I12" s="52"/>
      <c r="J12" s="6" t="s">
        <v>74</v>
      </c>
      <c r="K12" s="52"/>
      <c r="L12" s="6">
        <v>227</v>
      </c>
      <c r="M12" s="79"/>
      <c r="N12" s="95" t="s">
        <v>73</v>
      </c>
      <c r="O12" s="52"/>
      <c r="P12" s="105">
        <v>99.951930258657342</v>
      </c>
      <c r="Q12" s="52"/>
      <c r="R12" s="105">
        <v>99.844585825846835</v>
      </c>
      <c r="S12" s="105">
        <v>2.1884307933170697</v>
      </c>
      <c r="T12" s="105">
        <v>82.902021791940129</v>
      </c>
      <c r="U12" s="235">
        <v>109.63878973485998</v>
      </c>
    </row>
    <row r="13" spans="1:56" s="55" customFormat="1" ht="12.75" customHeight="1" x14ac:dyDescent="0.2">
      <c r="A13" s="208"/>
      <c r="B13" s="42"/>
      <c r="C13" s="6"/>
      <c r="D13" s="79"/>
      <c r="E13" s="5"/>
      <c r="F13" s="5"/>
      <c r="G13" s="52"/>
      <c r="H13" s="105"/>
      <c r="I13" s="52"/>
      <c r="J13" s="6"/>
      <c r="K13" s="52"/>
      <c r="L13" s="6"/>
      <c r="M13" s="79"/>
      <c r="N13" s="95"/>
      <c r="O13" s="52"/>
      <c r="P13" s="105"/>
      <c r="Q13" s="52"/>
      <c r="R13" s="105"/>
      <c r="S13" s="105"/>
      <c r="T13" s="105"/>
      <c r="U13" s="235"/>
    </row>
    <row r="14" spans="1:56" s="55" customFormat="1" ht="12.75" customHeight="1" x14ac:dyDescent="0.2">
      <c r="A14" s="410" t="s">
        <v>76</v>
      </c>
      <c r="B14" s="95" t="s">
        <v>71</v>
      </c>
      <c r="C14" s="6" t="s">
        <v>72</v>
      </c>
      <c r="D14" s="79"/>
      <c r="E14" s="5">
        <v>39674</v>
      </c>
      <c r="F14" s="5">
        <v>40254</v>
      </c>
      <c r="G14" s="52"/>
      <c r="H14" s="105" t="s">
        <v>147</v>
      </c>
      <c r="I14" s="52"/>
      <c r="J14" s="6" t="s">
        <v>74</v>
      </c>
      <c r="K14" s="52"/>
      <c r="L14" s="6">
        <v>41</v>
      </c>
      <c r="M14" s="79"/>
      <c r="N14" s="95" t="s">
        <v>73</v>
      </c>
      <c r="P14" s="105">
        <v>92.410744663733794</v>
      </c>
      <c r="Q14" s="52"/>
      <c r="R14" s="105">
        <v>89.622986925851066</v>
      </c>
      <c r="S14" s="105">
        <v>12.009619548288587</v>
      </c>
      <c r="T14" s="105">
        <v>47.988920684998334</v>
      </c>
      <c r="U14" s="235">
        <v>109.64743816581711</v>
      </c>
    </row>
    <row r="15" spans="1:56" s="55" customFormat="1" ht="12.75" customHeight="1" x14ac:dyDescent="0.2">
      <c r="A15" s="411"/>
      <c r="B15" s="42"/>
      <c r="C15" s="6" t="s">
        <v>104</v>
      </c>
      <c r="D15" s="79"/>
      <c r="E15" s="5">
        <v>39674</v>
      </c>
      <c r="F15" s="5">
        <v>40254</v>
      </c>
      <c r="G15" s="52"/>
      <c r="H15" s="105" t="s">
        <v>148</v>
      </c>
      <c r="I15" s="52"/>
      <c r="J15" s="6" t="s">
        <v>77</v>
      </c>
      <c r="K15" s="52"/>
      <c r="L15" s="6">
        <v>53</v>
      </c>
      <c r="M15" s="79"/>
      <c r="N15" s="95" t="s">
        <v>73</v>
      </c>
      <c r="O15" s="52"/>
      <c r="P15" s="105">
        <v>90.006475456372542</v>
      </c>
      <c r="Q15" s="52"/>
      <c r="R15" s="105">
        <v>93.058927105206607</v>
      </c>
      <c r="S15" s="105">
        <v>17.866291206710542</v>
      </c>
      <c r="T15" s="105">
        <v>66.473520904149964</v>
      </c>
      <c r="U15" s="235">
        <v>170.58588505609643</v>
      </c>
    </row>
    <row r="16" spans="1:56" s="55" customFormat="1" ht="12.75" x14ac:dyDescent="0.2">
      <c r="A16" s="208"/>
      <c r="B16" s="42"/>
      <c r="C16" s="52"/>
      <c r="D16" s="52"/>
      <c r="E16" s="5"/>
      <c r="F16" s="5"/>
      <c r="G16" s="52"/>
      <c r="H16" s="6"/>
      <c r="I16" s="52"/>
      <c r="J16" s="6"/>
      <c r="K16" s="52"/>
      <c r="L16" s="6"/>
      <c r="M16" s="79"/>
      <c r="N16" s="52"/>
      <c r="O16" s="52"/>
      <c r="P16" s="105"/>
      <c r="Q16" s="52"/>
      <c r="R16" s="105"/>
      <c r="S16" s="105"/>
      <c r="T16" s="105"/>
      <c r="U16" s="235"/>
    </row>
    <row r="17" spans="1:23" s="55" customFormat="1" ht="12.75" x14ac:dyDescent="0.2">
      <c r="A17" s="409" t="s">
        <v>78</v>
      </c>
      <c r="B17" s="95" t="s">
        <v>71</v>
      </c>
      <c r="C17" s="6" t="s">
        <v>72</v>
      </c>
      <c r="D17" s="79"/>
      <c r="E17" s="5">
        <v>39674</v>
      </c>
      <c r="F17" s="5">
        <v>40035</v>
      </c>
      <c r="G17" s="52"/>
      <c r="H17" s="105" t="s">
        <v>149</v>
      </c>
      <c r="I17" s="52"/>
      <c r="J17" s="6" t="s">
        <v>74</v>
      </c>
      <c r="K17" s="52"/>
      <c r="L17" s="6">
        <v>92</v>
      </c>
      <c r="M17" s="79"/>
      <c r="N17" s="95" t="s">
        <v>73</v>
      </c>
      <c r="O17" s="52"/>
      <c r="P17" s="105">
        <v>103.8</v>
      </c>
      <c r="Q17" s="52"/>
      <c r="R17" s="105">
        <v>104.07391304347826</v>
      </c>
      <c r="S17" s="105">
        <v>8.4928524514197843</v>
      </c>
      <c r="T17" s="105">
        <v>70.2</v>
      </c>
      <c r="U17" s="235">
        <v>136.19999999999999</v>
      </c>
    </row>
    <row r="18" spans="1:23" s="55" customFormat="1" ht="12.75" x14ac:dyDescent="0.2">
      <c r="A18" s="409"/>
      <c r="B18" s="95"/>
      <c r="C18" s="95" t="s">
        <v>79</v>
      </c>
      <c r="D18" s="104"/>
      <c r="E18" s="5">
        <v>39674</v>
      </c>
      <c r="F18" s="5">
        <v>40035</v>
      </c>
      <c r="G18" s="52"/>
      <c r="H18" s="105" t="s">
        <v>149</v>
      </c>
      <c r="I18" s="52"/>
      <c r="J18" s="6" t="s">
        <v>74</v>
      </c>
      <c r="K18" s="52"/>
      <c r="L18" s="6">
        <v>46</v>
      </c>
      <c r="M18" s="79"/>
      <c r="N18" s="96" t="s">
        <v>37</v>
      </c>
      <c r="O18" s="52"/>
      <c r="P18" s="105">
        <v>4.927176745984708</v>
      </c>
      <c r="Q18" s="52"/>
      <c r="R18" s="105">
        <v>6.8276336994025391</v>
      </c>
      <c r="S18" s="105">
        <v>7.3317222783727241</v>
      </c>
      <c r="T18" s="105">
        <v>9.7608589555875369E-2</v>
      </c>
      <c r="U18" s="235">
        <v>42.953020134228176</v>
      </c>
    </row>
    <row r="19" spans="1:23" s="55" customFormat="1" ht="12.75" x14ac:dyDescent="0.2">
      <c r="A19" s="241"/>
      <c r="B19" s="95"/>
      <c r="C19" s="95"/>
      <c r="D19" s="104"/>
      <c r="E19" s="5"/>
      <c r="F19" s="5"/>
      <c r="G19" s="52"/>
      <c r="H19" s="105"/>
      <c r="I19" s="52"/>
      <c r="J19" s="6"/>
      <c r="K19" s="52"/>
      <c r="L19" s="6"/>
      <c r="M19" s="79"/>
      <c r="N19" s="96"/>
      <c r="O19" s="52"/>
      <c r="P19" s="105"/>
      <c r="Q19" s="52"/>
      <c r="R19" s="105"/>
      <c r="S19" s="105"/>
      <c r="T19" s="105"/>
      <c r="U19" s="235"/>
    </row>
    <row r="20" spans="1:23" s="38" customFormat="1" ht="12.75" x14ac:dyDescent="0.2">
      <c r="A20" s="407" t="s">
        <v>273</v>
      </c>
      <c r="B20" s="6" t="s">
        <v>97</v>
      </c>
      <c r="C20" s="6" t="s">
        <v>276</v>
      </c>
      <c r="D20" s="104"/>
      <c r="E20" s="183">
        <v>39687</v>
      </c>
      <c r="F20" s="183">
        <v>40137</v>
      </c>
      <c r="G20" s="210"/>
      <c r="H20" s="184">
        <v>5.04</v>
      </c>
      <c r="I20" s="210"/>
      <c r="J20" s="184" t="s">
        <v>77</v>
      </c>
      <c r="K20" s="150"/>
      <c r="L20" s="6">
        <v>9</v>
      </c>
      <c r="M20" s="22"/>
      <c r="N20" s="22" t="s">
        <v>73</v>
      </c>
      <c r="O20" s="22"/>
      <c r="P20" s="236">
        <v>103.8</v>
      </c>
      <c r="Q20" s="236"/>
      <c r="R20" s="236">
        <v>101.7</v>
      </c>
      <c r="S20" s="236">
        <v>17.600000000000001</v>
      </c>
      <c r="T20" s="236">
        <v>78.599999999999994</v>
      </c>
      <c r="U20" s="30">
        <v>122.2</v>
      </c>
    </row>
    <row r="21" spans="1:23" s="151" customFormat="1" ht="12.75" x14ac:dyDescent="0.2">
      <c r="A21" s="408"/>
      <c r="B21" s="6" t="s">
        <v>97</v>
      </c>
      <c r="C21" s="6" t="s">
        <v>277</v>
      </c>
      <c r="D21" s="104"/>
      <c r="E21" s="183">
        <v>40199</v>
      </c>
      <c r="F21" s="183">
        <v>40199</v>
      </c>
      <c r="G21" s="210"/>
      <c r="H21" s="211" t="s">
        <v>221</v>
      </c>
      <c r="I21" s="22"/>
      <c r="J21" s="6" t="s">
        <v>77</v>
      </c>
      <c r="K21" s="52"/>
      <c r="L21" s="96">
        <v>2</v>
      </c>
      <c r="M21" s="166"/>
      <c r="N21" s="166" t="s">
        <v>73</v>
      </c>
      <c r="O21" s="166"/>
      <c r="P21" s="237">
        <v>39.6</v>
      </c>
      <c r="Q21" s="96"/>
      <c r="R21" s="96">
        <v>39.6</v>
      </c>
      <c r="S21" s="96"/>
      <c r="T21" s="96">
        <v>39.1</v>
      </c>
      <c r="U21" s="238">
        <v>40</v>
      </c>
    </row>
    <row r="22" spans="1:23" s="38" customFormat="1" ht="12.75" x14ac:dyDescent="0.2">
      <c r="A22" s="408"/>
      <c r="B22" s="96" t="s">
        <v>97</v>
      </c>
      <c r="C22" s="96" t="s">
        <v>220</v>
      </c>
      <c r="D22" s="104"/>
      <c r="E22" s="183">
        <v>40262</v>
      </c>
      <c r="F22" s="183">
        <v>40262</v>
      </c>
      <c r="G22" s="210"/>
      <c r="H22" s="184">
        <v>0.156</v>
      </c>
      <c r="I22" s="210"/>
      <c r="J22" s="184" t="s">
        <v>124</v>
      </c>
      <c r="K22" s="150"/>
      <c r="L22" s="6">
        <v>2</v>
      </c>
      <c r="M22" s="22"/>
      <c r="N22" s="22" t="s">
        <v>73</v>
      </c>
      <c r="O22" s="22"/>
      <c r="P22" s="236">
        <v>111.1</v>
      </c>
      <c r="Q22" s="6"/>
      <c r="R22" s="6">
        <v>111.1</v>
      </c>
      <c r="S22" s="6"/>
      <c r="T22" s="6">
        <v>110.7</v>
      </c>
      <c r="U22" s="23">
        <v>111.4</v>
      </c>
    </row>
    <row r="23" spans="1:23" s="151" customFormat="1" ht="12.75" x14ac:dyDescent="0.2">
      <c r="A23" s="408"/>
      <c r="B23" s="96" t="s">
        <v>97</v>
      </c>
      <c r="C23" s="6" t="s">
        <v>276</v>
      </c>
      <c r="D23" s="150"/>
      <c r="E23" s="5">
        <v>40402</v>
      </c>
      <c r="F23" s="5">
        <v>40402</v>
      </c>
      <c r="G23" s="22"/>
      <c r="H23" s="6">
        <v>5.04</v>
      </c>
      <c r="I23" s="22"/>
      <c r="J23" s="6" t="s">
        <v>77</v>
      </c>
      <c r="K23" s="52"/>
      <c r="L23" s="96">
        <v>2</v>
      </c>
      <c r="M23" s="166"/>
      <c r="N23" s="166" t="s">
        <v>73</v>
      </c>
      <c r="O23" s="166"/>
      <c r="P23" s="237">
        <v>113.7</v>
      </c>
      <c r="Q23" s="96"/>
      <c r="R23" s="96">
        <v>113.7</v>
      </c>
      <c r="S23" s="96"/>
      <c r="T23" s="96">
        <v>104.8</v>
      </c>
      <c r="U23" s="195">
        <v>122.6</v>
      </c>
    </row>
    <row r="24" spans="1:23" s="55" customFormat="1" x14ac:dyDescent="0.25">
      <c r="A24" s="208"/>
      <c r="B24" s="181"/>
      <c r="C24" s="181"/>
      <c r="D24" s="52"/>
      <c r="E24" s="212"/>
      <c r="F24" s="212"/>
      <c r="G24" s="50"/>
      <c r="H24" s="181"/>
      <c r="I24" s="50"/>
      <c r="J24" s="181"/>
      <c r="K24" s="52"/>
      <c r="L24" s="52"/>
      <c r="M24" s="52"/>
      <c r="N24" s="52"/>
      <c r="O24" s="52"/>
      <c r="P24" s="52"/>
      <c r="Q24" s="52"/>
      <c r="R24" s="52"/>
      <c r="S24" s="52"/>
      <c r="T24" s="52"/>
      <c r="U24" s="209"/>
    </row>
    <row r="25" spans="1:23" s="1" customFormat="1" x14ac:dyDescent="0.25">
      <c r="A25" s="401" t="s">
        <v>256</v>
      </c>
      <c r="B25" s="383"/>
      <c r="C25" s="383"/>
      <c r="D25" s="383"/>
      <c r="E25" s="383"/>
      <c r="F25" s="383"/>
      <c r="G25" s="383"/>
      <c r="H25" s="383"/>
      <c r="I25" s="383"/>
      <c r="J25" s="383"/>
      <c r="K25" s="383"/>
      <c r="L25" s="383"/>
      <c r="M25" s="383"/>
      <c r="N25" s="383"/>
      <c r="O25" s="383"/>
      <c r="P25" s="383"/>
      <c r="Q25" s="383"/>
      <c r="R25" s="383"/>
      <c r="S25" s="383"/>
      <c r="T25" s="383"/>
      <c r="U25" s="402"/>
      <c r="V25" s="57"/>
    </row>
    <row r="26" spans="1:23" x14ac:dyDescent="0.25">
      <c r="A26" s="213"/>
      <c r="B26" s="6"/>
      <c r="C26" s="6"/>
      <c r="D26" s="79"/>
      <c r="E26" s="79"/>
      <c r="F26" s="79"/>
      <c r="G26" s="79"/>
      <c r="H26" s="6"/>
      <c r="I26" s="79"/>
      <c r="J26" s="6"/>
      <c r="K26" s="79"/>
      <c r="L26" s="6"/>
      <c r="M26" s="79"/>
      <c r="N26" s="79"/>
      <c r="O26" s="79"/>
      <c r="P26" s="105"/>
      <c r="Q26" s="6"/>
      <c r="R26" s="105"/>
      <c r="S26" s="105"/>
      <c r="T26" s="105"/>
      <c r="U26" s="235"/>
      <c r="V26" s="79"/>
      <c r="W26" s="86"/>
    </row>
    <row r="27" spans="1:23" x14ac:dyDescent="0.25">
      <c r="A27" s="213" t="s">
        <v>80</v>
      </c>
      <c r="B27" s="6"/>
      <c r="C27" s="6" t="s">
        <v>72</v>
      </c>
      <c r="D27" s="79"/>
      <c r="E27" s="5">
        <v>39602</v>
      </c>
      <c r="F27" s="5">
        <v>40214</v>
      </c>
      <c r="G27" s="214"/>
      <c r="H27" s="6" t="s">
        <v>82</v>
      </c>
      <c r="I27" s="79"/>
      <c r="J27" s="125" t="s">
        <v>81</v>
      </c>
      <c r="K27" s="79"/>
      <c r="L27" s="6">
        <v>2</v>
      </c>
      <c r="M27" s="79"/>
      <c r="N27" s="95" t="s">
        <v>73</v>
      </c>
      <c r="O27" s="79"/>
      <c r="P27" s="105">
        <v>102</v>
      </c>
      <c r="Q27" s="6"/>
      <c r="R27" s="105">
        <v>102</v>
      </c>
      <c r="S27" s="105">
        <v>2.8284271247461903</v>
      </c>
      <c r="T27" s="105">
        <v>100</v>
      </c>
      <c r="U27" s="235">
        <v>104</v>
      </c>
      <c r="V27" s="79"/>
      <c r="W27" s="86"/>
    </row>
    <row r="28" spans="1:23" x14ac:dyDescent="0.25">
      <c r="A28" s="213" t="s">
        <v>83</v>
      </c>
      <c r="B28" s="6"/>
      <c r="C28" s="6" t="s">
        <v>72</v>
      </c>
      <c r="D28" s="79"/>
      <c r="E28" s="5">
        <v>39602</v>
      </c>
      <c r="F28" s="5">
        <v>40214</v>
      </c>
      <c r="G28" s="214"/>
      <c r="H28" s="6" t="s">
        <v>84</v>
      </c>
      <c r="I28" s="79"/>
      <c r="J28" s="125" t="s">
        <v>81</v>
      </c>
      <c r="K28" s="79"/>
      <c r="L28" s="6">
        <v>12</v>
      </c>
      <c r="M28" s="79"/>
      <c r="N28" s="95" t="s">
        <v>73</v>
      </c>
      <c r="O28" s="79"/>
      <c r="P28" s="105">
        <v>100</v>
      </c>
      <c r="Q28" s="6"/>
      <c r="R28" s="105">
        <v>100.40032679738563</v>
      </c>
      <c r="S28" s="105">
        <v>1.3891510010949535</v>
      </c>
      <c r="T28" s="105">
        <v>97.222222222222243</v>
      </c>
      <c r="U28" s="235">
        <v>102.77777777777777</v>
      </c>
      <c r="V28" s="79"/>
      <c r="W28" s="86"/>
    </row>
    <row r="29" spans="1:23" x14ac:dyDescent="0.25">
      <c r="A29" s="213"/>
      <c r="B29" s="6"/>
      <c r="C29" s="6"/>
      <c r="D29" s="79"/>
      <c r="E29" s="214"/>
      <c r="F29" s="214"/>
      <c r="G29" s="214"/>
      <c r="H29" s="6"/>
      <c r="I29" s="79"/>
      <c r="J29" s="6"/>
      <c r="K29" s="79"/>
      <c r="L29" s="6"/>
      <c r="M29" s="79"/>
      <c r="N29" s="79"/>
      <c r="O29" s="79"/>
      <c r="P29" s="105"/>
      <c r="Q29" s="6"/>
      <c r="R29" s="105"/>
      <c r="S29" s="105"/>
      <c r="T29" s="105"/>
      <c r="U29" s="235"/>
      <c r="V29" s="79"/>
      <c r="W29" s="86"/>
    </row>
    <row r="30" spans="1:23" x14ac:dyDescent="0.25">
      <c r="A30" s="213" t="s">
        <v>85</v>
      </c>
      <c r="B30" s="6"/>
      <c r="C30" s="6" t="s">
        <v>72</v>
      </c>
      <c r="D30" s="79"/>
      <c r="E30" s="5">
        <v>39602</v>
      </c>
      <c r="F30" s="5">
        <v>40214</v>
      </c>
      <c r="G30" s="214"/>
      <c r="H30" s="6" t="s">
        <v>87</v>
      </c>
      <c r="I30" s="79"/>
      <c r="J30" s="125" t="s">
        <v>86</v>
      </c>
      <c r="K30" s="79"/>
      <c r="L30" s="6">
        <v>12</v>
      </c>
      <c r="M30" s="79"/>
      <c r="N30" s="95" t="s">
        <v>73</v>
      </c>
      <c r="O30" s="79"/>
      <c r="P30" s="105">
        <v>99.730820508361603</v>
      </c>
      <c r="Q30" s="6"/>
      <c r="R30" s="105">
        <v>99.784560934973442</v>
      </c>
      <c r="S30" s="105">
        <v>0.21964140928540071</v>
      </c>
      <c r="T30" s="105">
        <v>99.321266968325787</v>
      </c>
      <c r="U30" s="235">
        <v>100</v>
      </c>
      <c r="V30" s="79"/>
      <c r="W30" s="86"/>
    </row>
    <row r="31" spans="1:23" x14ac:dyDescent="0.25">
      <c r="A31" s="213"/>
      <c r="B31" s="6"/>
      <c r="C31" s="6" t="s">
        <v>72</v>
      </c>
      <c r="D31" s="79"/>
      <c r="E31" s="5">
        <v>39602</v>
      </c>
      <c r="F31" s="5">
        <v>40214</v>
      </c>
      <c r="G31" s="214"/>
      <c r="H31" s="6" t="s">
        <v>88</v>
      </c>
      <c r="I31" s="79"/>
      <c r="J31" s="125" t="s">
        <v>86</v>
      </c>
      <c r="K31" s="79"/>
      <c r="L31" s="6">
        <v>2</v>
      </c>
      <c r="M31" s="79"/>
      <c r="N31" s="95" t="s">
        <v>73</v>
      </c>
      <c r="O31" s="79"/>
      <c r="P31" s="105">
        <v>100.04623635079344</v>
      </c>
      <c r="Q31" s="6"/>
      <c r="R31" s="105">
        <v>100.04623635079344</v>
      </c>
      <c r="S31" s="105">
        <v>0.32679538719565088</v>
      </c>
      <c r="T31" s="105">
        <v>99.815157116451019</v>
      </c>
      <c r="U31" s="235">
        <v>100.27731558513587</v>
      </c>
      <c r="V31" s="79"/>
      <c r="W31" s="86"/>
    </row>
    <row r="32" spans="1:23" x14ac:dyDescent="0.25">
      <c r="A32" s="213"/>
      <c r="B32" s="6"/>
      <c r="C32" s="6"/>
      <c r="D32" s="79"/>
      <c r="E32" s="214"/>
      <c r="F32" s="214"/>
      <c r="G32" s="214"/>
      <c r="H32" s="6"/>
      <c r="I32" s="79"/>
      <c r="J32" s="6"/>
      <c r="K32" s="79"/>
      <c r="L32" s="6"/>
      <c r="M32" s="79"/>
      <c r="N32" s="79"/>
      <c r="O32" s="79"/>
      <c r="P32" s="105"/>
      <c r="Q32" s="6"/>
      <c r="R32" s="105"/>
      <c r="S32" s="105"/>
      <c r="T32" s="105"/>
      <c r="U32" s="235"/>
      <c r="V32" s="79"/>
      <c r="W32" s="86"/>
    </row>
    <row r="33" spans="1:23" x14ac:dyDescent="0.25">
      <c r="A33" s="241" t="s">
        <v>89</v>
      </c>
      <c r="B33" s="6"/>
      <c r="C33" s="6" t="s">
        <v>72</v>
      </c>
      <c r="D33" s="79"/>
      <c r="E33" s="5">
        <v>39602</v>
      </c>
      <c r="F33" s="5">
        <v>40214</v>
      </c>
      <c r="G33" s="214"/>
      <c r="H33" s="6" t="s">
        <v>91</v>
      </c>
      <c r="I33" s="79"/>
      <c r="J33" s="6" t="s">
        <v>90</v>
      </c>
      <c r="K33" s="79"/>
      <c r="L33" s="6">
        <v>14</v>
      </c>
      <c r="M33" s="79"/>
      <c r="N33" s="95" t="s">
        <v>73</v>
      </c>
      <c r="O33" s="79"/>
      <c r="P33" s="105">
        <v>100</v>
      </c>
      <c r="Q33" s="6"/>
      <c r="R33" s="105">
        <v>99.965801439087542</v>
      </c>
      <c r="S33" s="105">
        <v>0.5080770170423371</v>
      </c>
      <c r="T33" s="105">
        <v>98.924731182795696</v>
      </c>
      <c r="U33" s="235">
        <v>100.65934065934067</v>
      </c>
      <c r="V33" s="79"/>
      <c r="W33" s="86"/>
    </row>
    <row r="34" spans="1:23" x14ac:dyDescent="0.25">
      <c r="A34" s="241"/>
      <c r="B34" s="6"/>
      <c r="C34" s="6"/>
      <c r="D34" s="79"/>
      <c r="E34" s="214"/>
      <c r="F34" s="214"/>
      <c r="G34" s="214"/>
      <c r="H34" s="6"/>
      <c r="I34" s="79"/>
      <c r="J34" s="6"/>
      <c r="K34" s="79"/>
      <c r="L34" s="6"/>
      <c r="M34" s="79"/>
      <c r="N34" s="79"/>
      <c r="O34" s="79"/>
      <c r="P34" s="6"/>
      <c r="Q34" s="6"/>
      <c r="R34" s="6"/>
      <c r="S34" s="6"/>
      <c r="T34" s="6"/>
      <c r="U34" s="23"/>
      <c r="V34" s="79"/>
      <c r="W34" s="86"/>
    </row>
    <row r="35" spans="1:23" x14ac:dyDescent="0.25">
      <c r="A35" s="215" t="s">
        <v>92</v>
      </c>
      <c r="B35" s="6"/>
      <c r="C35" s="6" t="s">
        <v>72</v>
      </c>
      <c r="D35" s="79"/>
      <c r="E35" s="5">
        <v>39602</v>
      </c>
      <c r="F35" s="5">
        <v>40214</v>
      </c>
      <c r="G35" s="214"/>
      <c r="H35" s="6" t="s">
        <v>93</v>
      </c>
      <c r="I35" s="79"/>
      <c r="J35" s="6" t="s">
        <v>90</v>
      </c>
      <c r="K35" s="79"/>
      <c r="L35" s="6">
        <v>14</v>
      </c>
      <c r="M35" s="79"/>
      <c r="N35" s="95" t="s">
        <v>73</v>
      </c>
      <c r="O35" s="79"/>
      <c r="P35" s="105">
        <v>100</v>
      </c>
      <c r="Q35" s="6"/>
      <c r="R35" s="105">
        <v>100.20408163265306</v>
      </c>
      <c r="S35" s="105">
        <v>0.76360354831930632</v>
      </c>
      <c r="T35" s="105">
        <v>100</v>
      </c>
      <c r="U35" s="235">
        <v>102.85714285714283</v>
      </c>
      <c r="V35" s="79"/>
      <c r="W35" s="86"/>
    </row>
    <row r="36" spans="1:23" x14ac:dyDescent="0.25">
      <c r="A36" s="213"/>
      <c r="B36" s="6"/>
      <c r="C36" s="6"/>
      <c r="D36" s="79"/>
      <c r="E36" s="214"/>
      <c r="F36" s="214"/>
      <c r="G36" s="214"/>
      <c r="H36" s="6"/>
      <c r="I36" s="79"/>
      <c r="J36" s="6"/>
      <c r="K36" s="79"/>
      <c r="L36" s="6"/>
      <c r="M36" s="79"/>
      <c r="N36" s="79"/>
      <c r="O36" s="79"/>
      <c r="P36" s="6"/>
      <c r="Q36" s="6"/>
      <c r="R36" s="6"/>
      <c r="S36" s="6"/>
      <c r="T36" s="6"/>
      <c r="U36" s="23"/>
      <c r="V36" s="79"/>
      <c r="W36" s="86"/>
    </row>
    <row r="37" spans="1:23" x14ac:dyDescent="0.25">
      <c r="A37" s="215" t="s">
        <v>94</v>
      </c>
      <c r="B37" s="6"/>
      <c r="C37" s="6" t="s">
        <v>72</v>
      </c>
      <c r="D37" s="79"/>
      <c r="E37" s="5">
        <v>39602</v>
      </c>
      <c r="F37" s="5">
        <v>40214</v>
      </c>
      <c r="G37" s="214"/>
      <c r="H37" s="6" t="s">
        <v>93</v>
      </c>
      <c r="I37" s="79"/>
      <c r="J37" s="6" t="s">
        <v>90</v>
      </c>
      <c r="K37" s="79"/>
      <c r="L37" s="6">
        <v>14</v>
      </c>
      <c r="M37" s="79"/>
      <c r="N37" s="95" t="s">
        <v>73</v>
      </c>
      <c r="O37" s="79"/>
      <c r="P37" s="105">
        <v>100</v>
      </c>
      <c r="Q37" s="6"/>
      <c r="R37" s="105">
        <v>99.863945578231295</v>
      </c>
      <c r="S37" s="105">
        <v>2.0771662477381443</v>
      </c>
      <c r="T37" s="105">
        <v>95.238095238095227</v>
      </c>
      <c r="U37" s="235">
        <v>103.57142857142858</v>
      </c>
      <c r="V37" s="79"/>
      <c r="W37" s="86"/>
    </row>
    <row r="38" spans="1:23" x14ac:dyDescent="0.25">
      <c r="A38" s="213"/>
      <c r="B38" s="6"/>
      <c r="C38" s="6"/>
      <c r="D38" s="79"/>
      <c r="E38" s="214"/>
      <c r="F38" s="214"/>
      <c r="G38" s="214"/>
      <c r="H38" s="6"/>
      <c r="I38" s="79"/>
      <c r="J38" s="6"/>
      <c r="K38" s="79"/>
      <c r="L38" s="6"/>
      <c r="M38" s="79"/>
      <c r="N38" s="79"/>
      <c r="O38" s="79"/>
      <c r="P38" s="6"/>
      <c r="Q38" s="6"/>
      <c r="R38" s="6"/>
      <c r="S38" s="6"/>
      <c r="T38" s="6"/>
      <c r="U38" s="23"/>
      <c r="V38" s="79"/>
      <c r="W38" s="86"/>
    </row>
    <row r="39" spans="1:23" x14ac:dyDescent="0.25">
      <c r="A39" s="401" t="s">
        <v>95</v>
      </c>
      <c r="B39" s="383"/>
      <c r="C39" s="383"/>
      <c r="D39" s="383"/>
      <c r="E39" s="383"/>
      <c r="F39" s="383"/>
      <c r="G39" s="383"/>
      <c r="H39" s="383"/>
      <c r="I39" s="383"/>
      <c r="J39" s="383"/>
      <c r="K39" s="383"/>
      <c r="L39" s="383"/>
      <c r="M39" s="383"/>
      <c r="N39" s="383"/>
      <c r="O39" s="383"/>
      <c r="P39" s="383"/>
      <c r="Q39" s="383"/>
      <c r="R39" s="383"/>
      <c r="S39" s="383"/>
      <c r="T39" s="383"/>
      <c r="U39" s="402"/>
      <c r="V39" s="79"/>
      <c r="W39" s="86"/>
    </row>
    <row r="40" spans="1:23" x14ac:dyDescent="0.25">
      <c r="A40" s="213"/>
      <c r="B40" s="6"/>
      <c r="C40" s="6"/>
      <c r="D40" s="79"/>
      <c r="E40" s="214"/>
      <c r="F40" s="214"/>
      <c r="G40" s="214"/>
      <c r="H40" s="6"/>
      <c r="I40" s="79"/>
      <c r="J40" s="6"/>
      <c r="K40" s="79"/>
      <c r="L40" s="6"/>
      <c r="M40" s="79"/>
      <c r="N40" s="79"/>
      <c r="O40" s="79"/>
      <c r="P40" s="6"/>
      <c r="Q40" s="6"/>
      <c r="R40" s="6"/>
      <c r="S40" s="6"/>
      <c r="T40" s="6"/>
      <c r="U40" s="23"/>
      <c r="V40" s="79"/>
      <c r="W40" s="86"/>
    </row>
    <row r="41" spans="1:23" x14ac:dyDescent="0.25">
      <c r="A41" s="216" t="s">
        <v>96</v>
      </c>
      <c r="B41" s="184" t="s">
        <v>97</v>
      </c>
      <c r="C41" s="6" t="s">
        <v>98</v>
      </c>
      <c r="D41" s="79"/>
      <c r="E41" s="5">
        <v>39820</v>
      </c>
      <c r="F41" s="5">
        <v>40053</v>
      </c>
      <c r="G41" s="217"/>
      <c r="H41" s="6" t="s">
        <v>175</v>
      </c>
      <c r="I41" s="79"/>
      <c r="J41" s="84" t="s">
        <v>99</v>
      </c>
      <c r="K41" s="79"/>
      <c r="L41" s="232">
        <v>540</v>
      </c>
      <c r="M41" s="79"/>
      <c r="N41" s="95" t="s">
        <v>73</v>
      </c>
      <c r="O41" s="79"/>
      <c r="P41" s="105">
        <v>97</v>
      </c>
      <c r="Q41" s="6"/>
      <c r="R41" s="105">
        <v>96.82592592592593</v>
      </c>
      <c r="S41" s="105">
        <v>2.8032703658475131</v>
      </c>
      <c r="T41" s="105">
        <v>86</v>
      </c>
      <c r="U41" s="235">
        <v>112</v>
      </c>
      <c r="V41" s="6"/>
      <c r="W41" s="86"/>
    </row>
    <row r="42" spans="1:23" x14ac:dyDescent="0.25">
      <c r="A42" s="216" t="s">
        <v>40</v>
      </c>
      <c r="B42" s="184" t="s">
        <v>97</v>
      </c>
      <c r="C42" s="6" t="s">
        <v>98</v>
      </c>
      <c r="D42" s="79"/>
      <c r="E42" s="5">
        <v>39820</v>
      </c>
      <c r="F42" s="5">
        <v>40053</v>
      </c>
      <c r="G42" s="217"/>
      <c r="H42" s="6" t="s">
        <v>176</v>
      </c>
      <c r="I42" s="79"/>
      <c r="J42" s="84" t="s">
        <v>99</v>
      </c>
      <c r="K42" s="79"/>
      <c r="L42" s="232">
        <v>342</v>
      </c>
      <c r="M42" s="79"/>
      <c r="N42" s="95" t="s">
        <v>73</v>
      </c>
      <c r="O42" s="79"/>
      <c r="P42" s="105">
        <v>95</v>
      </c>
      <c r="Q42" s="6"/>
      <c r="R42" s="105">
        <v>95.593567251461991</v>
      </c>
      <c r="S42" s="105">
        <v>2.2682985781738765</v>
      </c>
      <c r="T42" s="105">
        <v>85</v>
      </c>
      <c r="U42" s="235">
        <v>108</v>
      </c>
      <c r="V42" s="6"/>
      <c r="W42" s="86"/>
    </row>
    <row r="43" spans="1:23" x14ac:dyDescent="0.25">
      <c r="A43" s="213"/>
      <c r="B43" s="6"/>
      <c r="C43" s="6"/>
      <c r="D43" s="79"/>
      <c r="E43" s="214"/>
      <c r="F43" s="214"/>
      <c r="G43" s="214"/>
      <c r="H43" s="6"/>
      <c r="I43" s="79"/>
      <c r="J43" s="6"/>
      <c r="K43" s="79"/>
      <c r="L43" s="232"/>
      <c r="M43" s="79"/>
      <c r="N43" s="79"/>
      <c r="O43" s="79"/>
      <c r="P43" s="6"/>
      <c r="Q43" s="6"/>
      <c r="R43" s="6"/>
      <c r="S43" s="6"/>
      <c r="T43" s="6"/>
      <c r="U43" s="23"/>
      <c r="V43" s="79"/>
      <c r="W43" s="86"/>
    </row>
    <row r="44" spans="1:23" ht="25.5" x14ac:dyDescent="0.25">
      <c r="A44" s="242" t="s">
        <v>100</v>
      </c>
      <c r="B44" s="71" t="s">
        <v>101</v>
      </c>
      <c r="C44" s="95" t="s">
        <v>102</v>
      </c>
      <c r="D44" s="104"/>
      <c r="E44" s="5">
        <v>39609</v>
      </c>
      <c r="F44" s="5">
        <v>40073</v>
      </c>
      <c r="G44" s="104"/>
      <c r="H44" s="95" t="s">
        <v>177</v>
      </c>
      <c r="I44" s="104"/>
      <c r="J44" s="95" t="s">
        <v>103</v>
      </c>
      <c r="K44" s="104"/>
      <c r="L44" s="233">
        <v>733</v>
      </c>
      <c r="M44" s="103"/>
      <c r="N44" s="95" t="s">
        <v>73</v>
      </c>
      <c r="O44" s="104"/>
      <c r="P44" s="105">
        <v>100</v>
      </c>
      <c r="Q44" s="95"/>
      <c r="R44" s="105">
        <v>99.968622100954974</v>
      </c>
      <c r="S44" s="105">
        <v>0.90254520822977458</v>
      </c>
      <c r="T44" s="105">
        <v>97</v>
      </c>
      <c r="U44" s="235">
        <v>102</v>
      </c>
    </row>
    <row r="45" spans="1:23" x14ac:dyDescent="0.25">
      <c r="A45" s="24"/>
      <c r="B45" s="71"/>
      <c r="C45" s="95" t="s">
        <v>278</v>
      </c>
      <c r="D45" s="104"/>
      <c r="E45" s="5">
        <v>39598</v>
      </c>
      <c r="F45" s="5">
        <v>40120</v>
      </c>
      <c r="G45" s="104"/>
      <c r="H45" s="218" t="s">
        <v>178</v>
      </c>
      <c r="I45" s="104"/>
      <c r="J45" s="95" t="s">
        <v>103</v>
      </c>
      <c r="K45" s="104"/>
      <c r="L45" s="95">
        <v>40</v>
      </c>
      <c r="M45" s="103"/>
      <c r="N45" s="95" t="s">
        <v>73</v>
      </c>
      <c r="O45" s="104"/>
      <c r="P45" s="105">
        <v>101.43639863764253</v>
      </c>
      <c r="Q45" s="95"/>
      <c r="R45" s="105">
        <v>101.14208499925959</v>
      </c>
      <c r="S45" s="105">
        <v>2.0683973765918671</v>
      </c>
      <c r="T45" s="105">
        <v>94.233673922701016</v>
      </c>
      <c r="U45" s="235">
        <v>104.16407522582556</v>
      </c>
    </row>
    <row r="46" spans="1:23" x14ac:dyDescent="0.25">
      <c r="A46" s="219"/>
      <c r="B46" s="95"/>
      <c r="C46" s="95"/>
      <c r="D46" s="104"/>
      <c r="E46" s="104"/>
      <c r="F46" s="104"/>
      <c r="G46" s="104"/>
      <c r="H46" s="95"/>
      <c r="I46" s="104"/>
      <c r="J46" s="95"/>
      <c r="K46" s="104"/>
      <c r="L46" s="95"/>
      <c r="M46" s="103"/>
      <c r="N46" s="104"/>
      <c r="O46" s="104"/>
      <c r="P46" s="95"/>
      <c r="Q46" s="95"/>
      <c r="R46" s="95"/>
      <c r="S46" s="95"/>
      <c r="T46" s="95"/>
      <c r="U46" s="239"/>
    </row>
    <row r="47" spans="1:23" ht="28.5" customHeight="1" x14ac:dyDescent="0.25">
      <c r="A47" s="242" t="s">
        <v>105</v>
      </c>
      <c r="B47" s="71" t="s">
        <v>101</v>
      </c>
      <c r="C47" s="95" t="s">
        <v>102</v>
      </c>
      <c r="D47" s="104"/>
      <c r="E47" s="5">
        <v>39609</v>
      </c>
      <c r="F47" s="5">
        <v>40073</v>
      </c>
      <c r="G47" s="104"/>
      <c r="H47" s="218" t="s">
        <v>179</v>
      </c>
      <c r="I47" s="104"/>
      <c r="J47" s="95" t="s">
        <v>103</v>
      </c>
      <c r="K47" s="104"/>
      <c r="L47" s="95">
        <v>176</v>
      </c>
      <c r="M47" s="103"/>
      <c r="N47" s="95" t="s">
        <v>73</v>
      </c>
      <c r="O47" s="104"/>
      <c r="P47" s="105">
        <v>100</v>
      </c>
      <c r="Q47" s="95"/>
      <c r="R47" s="105">
        <v>100.06818181818181</v>
      </c>
      <c r="S47" s="105">
        <v>1.5291114472732787</v>
      </c>
      <c r="T47" s="105">
        <v>96</v>
      </c>
      <c r="U47" s="235">
        <v>105</v>
      </c>
    </row>
    <row r="48" spans="1:23" x14ac:dyDescent="0.25">
      <c r="A48" s="24" t="s">
        <v>40</v>
      </c>
      <c r="B48" s="71"/>
      <c r="C48" s="95" t="s">
        <v>104</v>
      </c>
      <c r="D48" s="104"/>
      <c r="E48" s="5">
        <v>39598</v>
      </c>
      <c r="F48" s="5">
        <v>40120</v>
      </c>
      <c r="G48" s="104"/>
      <c r="H48" s="218" t="s">
        <v>180</v>
      </c>
      <c r="I48" s="104"/>
      <c r="J48" s="95" t="s">
        <v>103</v>
      </c>
      <c r="K48" s="104"/>
      <c r="L48" s="95">
        <v>26</v>
      </c>
      <c r="M48" s="103"/>
      <c r="N48" s="95" t="s">
        <v>73</v>
      </c>
      <c r="O48" s="104"/>
      <c r="P48" s="105">
        <v>98.221757322175733</v>
      </c>
      <c r="Q48" s="95"/>
      <c r="R48" s="105">
        <v>100.6525587383328</v>
      </c>
      <c r="S48" s="105">
        <v>13.466164349892116</v>
      </c>
      <c r="T48" s="105">
        <v>92.196652719665266</v>
      </c>
      <c r="U48" s="235">
        <v>165.62761506276149</v>
      </c>
    </row>
    <row r="49" spans="1:23" x14ac:dyDescent="0.25">
      <c r="A49" s="219"/>
      <c r="B49" s="95"/>
      <c r="C49" s="95"/>
      <c r="D49" s="104"/>
      <c r="E49" s="104"/>
      <c r="F49" s="104"/>
      <c r="G49" s="104"/>
      <c r="H49" s="95"/>
      <c r="I49" s="104"/>
      <c r="J49" s="95"/>
      <c r="K49" s="104"/>
      <c r="L49" s="95"/>
      <c r="M49" s="103"/>
      <c r="N49" s="104"/>
      <c r="O49" s="104"/>
      <c r="P49" s="95"/>
      <c r="Q49" s="95"/>
      <c r="R49" s="95"/>
      <c r="S49" s="95"/>
      <c r="T49" s="95"/>
      <c r="U49" s="239"/>
    </row>
    <row r="50" spans="1:23" ht="37.5" customHeight="1" x14ac:dyDescent="0.25">
      <c r="A50" s="242" t="s">
        <v>106</v>
      </c>
      <c r="B50" s="243" t="s">
        <v>107</v>
      </c>
      <c r="C50" s="95" t="s">
        <v>102</v>
      </c>
      <c r="D50" s="104"/>
      <c r="E50" s="5">
        <v>39581</v>
      </c>
      <c r="F50" s="5">
        <v>40043</v>
      </c>
      <c r="G50" s="104"/>
      <c r="H50" s="105" t="s">
        <v>181</v>
      </c>
      <c r="I50" s="104"/>
      <c r="J50" s="95" t="s">
        <v>103</v>
      </c>
      <c r="K50" s="104"/>
      <c r="L50" s="95">
        <v>112</v>
      </c>
      <c r="M50" s="103"/>
      <c r="N50" s="95" t="s">
        <v>73</v>
      </c>
      <c r="O50" s="104"/>
      <c r="P50" s="105">
        <v>101</v>
      </c>
      <c r="Q50" s="95"/>
      <c r="R50" s="105">
        <v>102.05357142857143</v>
      </c>
      <c r="S50" s="105">
        <v>5.5521106865708001</v>
      </c>
      <c r="T50" s="105">
        <v>83</v>
      </c>
      <c r="U50" s="235">
        <v>119</v>
      </c>
    </row>
    <row r="51" spans="1:23" x14ac:dyDescent="0.25">
      <c r="A51" s="24"/>
      <c r="B51" s="244"/>
      <c r="C51" s="95" t="s">
        <v>102</v>
      </c>
      <c r="D51" s="104"/>
      <c r="E51" s="5">
        <v>39581</v>
      </c>
      <c r="F51" s="5">
        <v>40043</v>
      </c>
      <c r="G51" s="104"/>
      <c r="H51" s="105" t="s">
        <v>182</v>
      </c>
      <c r="I51" s="104"/>
      <c r="J51" s="95" t="s">
        <v>103</v>
      </c>
      <c r="K51" s="104"/>
      <c r="L51" s="95">
        <v>275</v>
      </c>
      <c r="M51" s="103"/>
      <c r="N51" s="95" t="s">
        <v>73</v>
      </c>
      <c r="O51" s="104"/>
      <c r="P51" s="105">
        <v>98</v>
      </c>
      <c r="Q51" s="95"/>
      <c r="R51" s="105">
        <v>98.221818181818179</v>
      </c>
      <c r="S51" s="105">
        <v>5.3734509195060358</v>
      </c>
      <c r="T51" s="105">
        <v>87</v>
      </c>
      <c r="U51" s="235">
        <v>113</v>
      </c>
    </row>
    <row r="52" spans="1:23" x14ac:dyDescent="0.25">
      <c r="A52" s="219"/>
      <c r="B52" s="244"/>
      <c r="C52" s="95" t="s">
        <v>102</v>
      </c>
      <c r="D52" s="104"/>
      <c r="E52" s="5">
        <v>39581</v>
      </c>
      <c r="F52" s="5">
        <v>40043</v>
      </c>
      <c r="G52" s="104"/>
      <c r="H52" s="105" t="s">
        <v>183</v>
      </c>
      <c r="I52" s="104"/>
      <c r="J52" s="95" t="s">
        <v>103</v>
      </c>
      <c r="K52" s="104"/>
      <c r="L52" s="95">
        <v>176</v>
      </c>
      <c r="M52" s="103"/>
      <c r="N52" s="95" t="s">
        <v>73</v>
      </c>
      <c r="O52" s="104"/>
      <c r="P52" s="105">
        <v>101</v>
      </c>
      <c r="Q52" s="95"/>
      <c r="R52" s="105">
        <v>100.82386363636364</v>
      </c>
      <c r="S52" s="105">
        <v>4.446211724749376</v>
      </c>
      <c r="T52" s="105">
        <v>91</v>
      </c>
      <c r="U52" s="235">
        <v>113</v>
      </c>
    </row>
    <row r="53" spans="1:23" x14ac:dyDescent="0.25">
      <c r="A53" s="219"/>
      <c r="B53" s="95"/>
      <c r="C53" s="95" t="s">
        <v>102</v>
      </c>
      <c r="D53" s="104"/>
      <c r="E53" s="5">
        <v>39581</v>
      </c>
      <c r="F53" s="5">
        <v>40043</v>
      </c>
      <c r="G53" s="104"/>
      <c r="H53" s="105" t="s">
        <v>184</v>
      </c>
      <c r="I53" s="104"/>
      <c r="J53" s="95" t="s">
        <v>103</v>
      </c>
      <c r="K53" s="104"/>
      <c r="L53" s="95">
        <v>159</v>
      </c>
      <c r="M53" s="103"/>
      <c r="N53" s="95" t="s">
        <v>73</v>
      </c>
      <c r="O53" s="104"/>
      <c r="P53" s="105">
        <v>100</v>
      </c>
      <c r="Q53" s="95"/>
      <c r="R53" s="105">
        <v>99.490566037735846</v>
      </c>
      <c r="S53" s="105">
        <v>3.8382945918436371</v>
      </c>
      <c r="T53" s="105">
        <v>91</v>
      </c>
      <c r="U53" s="235">
        <v>113</v>
      </c>
    </row>
    <row r="54" spans="1:23" x14ac:dyDescent="0.25">
      <c r="A54" s="219"/>
      <c r="B54" s="95"/>
      <c r="C54" s="95" t="s">
        <v>108</v>
      </c>
      <c r="D54" s="104"/>
      <c r="E54" s="5">
        <v>39581</v>
      </c>
      <c r="F54" s="5">
        <v>40045</v>
      </c>
      <c r="G54" s="104"/>
      <c r="H54" s="95" t="s">
        <v>186</v>
      </c>
      <c r="I54" s="104"/>
      <c r="J54" s="95" t="s">
        <v>103</v>
      </c>
      <c r="K54" s="104"/>
      <c r="L54" s="95">
        <v>47</v>
      </c>
      <c r="M54" s="103"/>
      <c r="N54" s="95" t="s">
        <v>73</v>
      </c>
      <c r="O54" s="104"/>
      <c r="P54" s="105">
        <v>93.897999999999996</v>
      </c>
      <c r="Q54" s="95"/>
      <c r="R54" s="105">
        <v>93.388382978723399</v>
      </c>
      <c r="S54" s="105">
        <v>2.9969641345949225</v>
      </c>
      <c r="T54" s="105">
        <v>85.906000000000006</v>
      </c>
      <c r="U54" s="235">
        <v>99.242000000000004</v>
      </c>
    </row>
    <row r="55" spans="1:23" x14ac:dyDescent="0.25">
      <c r="A55" s="219"/>
      <c r="B55" s="95"/>
      <c r="C55" s="95" t="s">
        <v>109</v>
      </c>
      <c r="D55" s="104"/>
      <c r="E55" s="5">
        <v>39575</v>
      </c>
      <c r="F55" s="5">
        <v>40132</v>
      </c>
      <c r="G55" s="104"/>
      <c r="H55" s="95" t="s">
        <v>185</v>
      </c>
      <c r="I55" s="104"/>
      <c r="J55" s="95" t="s">
        <v>103</v>
      </c>
      <c r="K55" s="104"/>
      <c r="L55" s="95">
        <v>37</v>
      </c>
      <c r="M55" s="103"/>
      <c r="N55" s="95" t="s">
        <v>73</v>
      </c>
      <c r="O55" s="104"/>
      <c r="P55" s="105">
        <v>103.05040000000001</v>
      </c>
      <c r="Q55" s="95"/>
      <c r="R55" s="105">
        <v>103.9970054054054</v>
      </c>
      <c r="S55" s="105">
        <v>6.1786242673281766</v>
      </c>
      <c r="T55" s="105">
        <v>93.144390000000001</v>
      </c>
      <c r="U55" s="235">
        <v>116.28309999999999</v>
      </c>
    </row>
    <row r="56" spans="1:23" x14ac:dyDescent="0.25">
      <c r="A56" s="213"/>
      <c r="B56" s="6"/>
      <c r="C56" s="6"/>
      <c r="D56" s="79"/>
      <c r="E56" s="79"/>
      <c r="F56" s="79"/>
      <c r="G56" s="79"/>
      <c r="H56" s="6"/>
      <c r="I56" s="79"/>
      <c r="J56" s="6"/>
      <c r="K56" s="79"/>
      <c r="L56" s="6"/>
      <c r="M56" s="79"/>
      <c r="N56" s="79"/>
      <c r="O56" s="79"/>
      <c r="P56" s="6"/>
      <c r="Q56" s="6"/>
      <c r="R56" s="6"/>
      <c r="S56" s="6"/>
      <c r="T56" s="6"/>
      <c r="U56" s="23"/>
      <c r="V56" s="79"/>
      <c r="W56" s="86"/>
    </row>
    <row r="57" spans="1:23" ht="15" customHeight="1" x14ac:dyDescent="0.25">
      <c r="A57" s="401" t="s">
        <v>125</v>
      </c>
      <c r="B57" s="383"/>
      <c r="C57" s="383"/>
      <c r="D57" s="383"/>
      <c r="E57" s="383"/>
      <c r="F57" s="383"/>
      <c r="G57" s="383"/>
      <c r="H57" s="383"/>
      <c r="I57" s="383"/>
      <c r="J57" s="383"/>
      <c r="K57" s="383"/>
      <c r="L57" s="383"/>
      <c r="M57" s="383"/>
      <c r="N57" s="383"/>
      <c r="O57" s="383"/>
      <c r="P57" s="383"/>
      <c r="Q57" s="383"/>
      <c r="R57" s="383"/>
      <c r="S57" s="383"/>
      <c r="T57" s="383"/>
      <c r="U57" s="402"/>
      <c r="V57" s="79"/>
      <c r="W57" s="86"/>
    </row>
    <row r="58" spans="1:23" x14ac:dyDescent="0.25">
      <c r="A58" s="213"/>
      <c r="B58" s="6"/>
      <c r="C58" s="6"/>
      <c r="D58" s="79"/>
      <c r="E58" s="79"/>
      <c r="F58" s="79"/>
      <c r="G58" s="79"/>
      <c r="H58" s="6"/>
      <c r="I58" s="79"/>
      <c r="J58" s="6"/>
      <c r="K58" s="79"/>
      <c r="L58" s="6"/>
      <c r="M58" s="79"/>
      <c r="N58" s="79"/>
      <c r="O58" s="79"/>
      <c r="P58" s="6"/>
      <c r="Q58" s="6"/>
      <c r="R58" s="6"/>
      <c r="S58" s="6"/>
      <c r="T58" s="6"/>
      <c r="U58" s="23"/>
      <c r="V58" s="79"/>
      <c r="W58" s="86"/>
    </row>
    <row r="59" spans="1:23" x14ac:dyDescent="0.25">
      <c r="A59" s="213" t="s">
        <v>137</v>
      </c>
      <c r="B59" s="95" t="s">
        <v>71</v>
      </c>
      <c r="C59" s="95" t="s">
        <v>72</v>
      </c>
      <c r="D59" s="98"/>
      <c r="E59" s="5">
        <v>39873</v>
      </c>
      <c r="F59" s="5">
        <v>40178</v>
      </c>
      <c r="G59" s="101"/>
      <c r="H59" s="96">
        <v>83.1</v>
      </c>
      <c r="I59" s="101"/>
      <c r="J59" s="96" t="s">
        <v>132</v>
      </c>
      <c r="K59" s="101"/>
      <c r="L59" s="95">
        <v>19</v>
      </c>
      <c r="M59" s="101"/>
      <c r="N59" s="95" t="s">
        <v>73</v>
      </c>
      <c r="O59" s="98"/>
      <c r="P59" s="96">
        <v>101.3</v>
      </c>
      <c r="Q59" s="96"/>
      <c r="R59" s="105">
        <v>99</v>
      </c>
      <c r="S59" s="96">
        <v>9.5</v>
      </c>
      <c r="T59" s="96">
        <v>78.400000000000006</v>
      </c>
      <c r="U59" s="195">
        <v>110.5</v>
      </c>
    </row>
    <row r="60" spans="1:23" x14ac:dyDescent="0.25">
      <c r="A60" s="213"/>
      <c r="B60" s="181"/>
      <c r="C60" s="95" t="s">
        <v>197</v>
      </c>
      <c r="D60" s="98"/>
      <c r="E60" s="5">
        <v>39873</v>
      </c>
      <c r="F60" s="5">
        <v>40178</v>
      </c>
      <c r="G60" s="101"/>
      <c r="H60" s="96">
        <v>83.1</v>
      </c>
      <c r="I60" s="101"/>
      <c r="J60" s="96" t="s">
        <v>132</v>
      </c>
      <c r="K60" s="101"/>
      <c r="L60" s="95">
        <v>9</v>
      </c>
      <c r="M60" s="101"/>
      <c r="N60" s="95" t="s">
        <v>37</v>
      </c>
      <c r="O60" s="98"/>
      <c r="P60" s="96">
        <v>11</v>
      </c>
      <c r="Q60" s="96"/>
      <c r="R60" s="105">
        <v>11.9</v>
      </c>
      <c r="S60" s="96">
        <v>8</v>
      </c>
      <c r="T60" s="96">
        <v>3</v>
      </c>
      <c r="U60" s="195">
        <v>28</v>
      </c>
    </row>
    <row r="61" spans="1:23" x14ac:dyDescent="0.25">
      <c r="A61" s="220"/>
      <c r="B61" s="181"/>
      <c r="C61" s="6" t="s">
        <v>279</v>
      </c>
      <c r="D61" s="98"/>
      <c r="E61" s="5">
        <v>39873</v>
      </c>
      <c r="F61" s="5">
        <v>40178</v>
      </c>
      <c r="G61" s="101"/>
      <c r="H61" s="96" t="s">
        <v>196</v>
      </c>
      <c r="I61" s="101"/>
      <c r="J61" s="96" t="s">
        <v>132</v>
      </c>
      <c r="K61" s="101"/>
      <c r="L61" s="95">
        <v>18</v>
      </c>
      <c r="M61" s="101"/>
      <c r="N61" s="95" t="s">
        <v>73</v>
      </c>
      <c r="O61" s="102"/>
      <c r="P61" s="106" t="s">
        <v>201</v>
      </c>
      <c r="Q61" s="106"/>
      <c r="R61" s="106" t="s">
        <v>201</v>
      </c>
      <c r="S61" s="96">
        <v>8.5</v>
      </c>
      <c r="T61" s="96">
        <v>83.9</v>
      </c>
      <c r="U61" s="195">
        <v>115</v>
      </c>
    </row>
    <row r="62" spans="1:23" x14ac:dyDescent="0.25">
      <c r="A62" s="220"/>
      <c r="B62" s="181"/>
      <c r="C62" s="245" t="s">
        <v>198</v>
      </c>
      <c r="D62" s="98"/>
      <c r="E62" s="5">
        <v>39873</v>
      </c>
      <c r="F62" s="5">
        <v>40178</v>
      </c>
      <c r="G62" s="101"/>
      <c r="H62" s="96" t="s">
        <v>196</v>
      </c>
      <c r="I62" s="101"/>
      <c r="J62" s="96" t="s">
        <v>132</v>
      </c>
      <c r="K62" s="101"/>
      <c r="L62" s="95">
        <v>18</v>
      </c>
      <c r="M62" s="101"/>
      <c r="N62" s="96" t="s">
        <v>37</v>
      </c>
      <c r="O62" s="98"/>
      <c r="P62" s="106">
        <v>8.8000000000000007</v>
      </c>
      <c r="Q62" s="106"/>
      <c r="R62" s="105">
        <v>8.6999999999999993</v>
      </c>
      <c r="S62" s="96">
        <v>5.7</v>
      </c>
      <c r="T62" s="96">
        <v>0.9</v>
      </c>
      <c r="U62" s="195">
        <v>20</v>
      </c>
    </row>
    <row r="63" spans="1:23" s="98" customFormat="1" x14ac:dyDescent="0.25">
      <c r="A63" s="220"/>
      <c r="B63" s="181"/>
      <c r="C63" s="95" t="s">
        <v>280</v>
      </c>
      <c r="E63" s="5">
        <v>39873</v>
      </c>
      <c r="F63" s="5">
        <v>40178</v>
      </c>
      <c r="G63" s="101"/>
      <c r="H63" s="96">
        <v>4.47</v>
      </c>
      <c r="I63" s="101"/>
      <c r="J63" s="96" t="s">
        <v>132</v>
      </c>
      <c r="K63" s="101"/>
      <c r="L63" s="95">
        <v>30</v>
      </c>
      <c r="M63" s="101"/>
      <c r="N63" s="95" t="s">
        <v>73</v>
      </c>
      <c r="P63" s="96">
        <v>101</v>
      </c>
      <c r="Q63" s="96"/>
      <c r="R63" s="105">
        <v>98.4</v>
      </c>
      <c r="S63" s="96">
        <v>8.1999999999999993</v>
      </c>
      <c r="T63" s="96">
        <v>73.900000000000006</v>
      </c>
      <c r="U63" s="195">
        <v>109</v>
      </c>
    </row>
    <row r="64" spans="1:23" x14ac:dyDescent="0.25">
      <c r="A64" s="220"/>
      <c r="B64" s="181"/>
      <c r="C64" s="95" t="s">
        <v>281</v>
      </c>
      <c r="D64" s="98"/>
      <c r="E64" s="5">
        <v>39873</v>
      </c>
      <c r="F64" s="5">
        <v>40178</v>
      </c>
      <c r="G64" s="101"/>
      <c r="H64" s="96">
        <v>4.47</v>
      </c>
      <c r="I64" s="101"/>
      <c r="J64" s="96" t="s">
        <v>132</v>
      </c>
      <c r="K64" s="101"/>
      <c r="L64" s="95">
        <v>10</v>
      </c>
      <c r="M64" s="101"/>
      <c r="N64" s="95" t="s">
        <v>200</v>
      </c>
      <c r="O64" s="98"/>
      <c r="P64" s="96">
        <v>2.4</v>
      </c>
      <c r="Q64" s="96"/>
      <c r="R64" s="105">
        <v>4.5999999999999996</v>
      </c>
      <c r="S64" s="96">
        <v>5.2</v>
      </c>
      <c r="T64" s="96">
        <v>0.6</v>
      </c>
      <c r="U64" s="195">
        <v>16.8</v>
      </c>
    </row>
    <row r="65" spans="1:22" x14ac:dyDescent="0.25">
      <c r="A65" s="220"/>
      <c r="B65" s="181"/>
      <c r="C65" s="95" t="s">
        <v>142</v>
      </c>
      <c r="D65" s="98"/>
      <c r="E65" s="5">
        <v>39873</v>
      </c>
      <c r="F65" s="5">
        <v>40178</v>
      </c>
      <c r="G65" s="101"/>
      <c r="H65" s="96">
        <v>28.1</v>
      </c>
      <c r="I65" s="101"/>
      <c r="J65" s="96" t="s">
        <v>132</v>
      </c>
      <c r="K65" s="101"/>
      <c r="L65" s="95">
        <v>29</v>
      </c>
      <c r="M65" s="101"/>
      <c r="N65" s="95" t="s">
        <v>73</v>
      </c>
      <c r="O65" s="98"/>
      <c r="P65" s="96">
        <v>103.8</v>
      </c>
      <c r="Q65" s="96"/>
      <c r="R65" s="105">
        <v>102.4</v>
      </c>
      <c r="S65" s="96">
        <v>14.1</v>
      </c>
      <c r="T65" s="96">
        <v>70</v>
      </c>
      <c r="U65" s="195">
        <v>129</v>
      </c>
    </row>
    <row r="66" spans="1:22" s="98" customFormat="1" x14ac:dyDescent="0.25">
      <c r="B66" s="181"/>
      <c r="C66" s="95" t="s">
        <v>199</v>
      </c>
      <c r="E66" s="5">
        <v>39873</v>
      </c>
      <c r="F66" s="5">
        <v>40178</v>
      </c>
      <c r="G66" s="101"/>
      <c r="H66" s="96">
        <v>28.1</v>
      </c>
      <c r="I66" s="101"/>
      <c r="J66" s="96" t="s">
        <v>132</v>
      </c>
      <c r="K66" s="101"/>
      <c r="L66" s="95">
        <v>10</v>
      </c>
      <c r="M66" s="101"/>
      <c r="N66" s="95" t="s">
        <v>200</v>
      </c>
      <c r="P66" s="96">
        <v>9.6</v>
      </c>
      <c r="Q66" s="96"/>
      <c r="R66" s="105">
        <v>9.5</v>
      </c>
      <c r="S66" s="96">
        <v>5.0999999999999996</v>
      </c>
      <c r="T66" s="96">
        <v>2.9</v>
      </c>
      <c r="U66" s="96">
        <v>19</v>
      </c>
    </row>
    <row r="67" spans="1:22" s="98" customFormat="1" x14ac:dyDescent="0.25">
      <c r="B67" s="181"/>
      <c r="C67" s="181"/>
      <c r="E67" s="101"/>
      <c r="F67" s="101"/>
      <c r="G67" s="101"/>
      <c r="H67" s="96"/>
      <c r="I67" s="101"/>
      <c r="J67" s="96"/>
      <c r="K67" s="101"/>
      <c r="L67" s="96"/>
      <c r="M67" s="101"/>
      <c r="P67" s="96"/>
      <c r="Q67" s="96"/>
      <c r="R67" s="96"/>
      <c r="S67" s="96"/>
      <c r="T67" s="96"/>
      <c r="U67" s="96"/>
    </row>
    <row r="68" spans="1:22" x14ac:dyDescent="0.25">
      <c r="A68" s="403" t="s">
        <v>257</v>
      </c>
      <c r="B68" s="404"/>
      <c r="C68" s="404"/>
      <c r="D68" s="404"/>
      <c r="E68" s="404"/>
      <c r="F68" s="404"/>
      <c r="G68" s="404"/>
      <c r="H68" s="404"/>
      <c r="I68" s="404"/>
      <c r="J68" s="404"/>
      <c r="K68" s="404"/>
      <c r="L68" s="404"/>
      <c r="M68" s="404"/>
      <c r="N68" s="404"/>
      <c r="O68" s="404"/>
      <c r="P68" s="404"/>
      <c r="Q68" s="405"/>
      <c r="R68" s="405"/>
      <c r="S68" s="405"/>
      <c r="T68" s="405"/>
      <c r="U68" s="406"/>
    </row>
    <row r="69" spans="1:22" x14ac:dyDescent="0.25">
      <c r="A69" s="220"/>
      <c r="B69" s="181"/>
      <c r="C69" s="181"/>
      <c r="D69" s="98"/>
      <c r="E69" s="98"/>
      <c r="F69" s="98"/>
      <c r="G69" s="98"/>
      <c r="H69" s="181"/>
      <c r="I69" s="98"/>
      <c r="J69" s="181"/>
      <c r="K69" s="98"/>
      <c r="L69" s="181"/>
      <c r="M69" s="98"/>
      <c r="N69" s="98"/>
      <c r="O69" s="98"/>
      <c r="P69" s="181"/>
      <c r="Q69" s="181"/>
      <c r="R69" s="181"/>
      <c r="S69" s="181"/>
      <c r="T69" s="181"/>
      <c r="U69" s="240"/>
    </row>
    <row r="70" spans="1:22" s="99" customFormat="1" ht="16.5" x14ac:dyDescent="0.25">
      <c r="A70" s="213" t="s">
        <v>224</v>
      </c>
      <c r="B70" s="6" t="s">
        <v>242</v>
      </c>
      <c r="C70" s="6" t="s">
        <v>285</v>
      </c>
      <c r="D70" s="79"/>
      <c r="E70" s="112">
        <v>40126</v>
      </c>
      <c r="F70" s="183">
        <v>40288</v>
      </c>
      <c r="G70" s="79"/>
      <c r="H70" s="6" t="s">
        <v>226</v>
      </c>
      <c r="I70" s="79"/>
      <c r="J70" s="6" t="s">
        <v>243</v>
      </c>
      <c r="K70" s="79"/>
      <c r="L70" s="221">
        <v>41</v>
      </c>
      <c r="M70" s="153"/>
      <c r="N70" s="221" t="s">
        <v>192</v>
      </c>
      <c r="O70" s="153"/>
      <c r="P70" s="222">
        <v>-26.205025752907051</v>
      </c>
      <c r="Q70" s="184"/>
      <c r="R70" s="222">
        <v>-26.175151124479243</v>
      </c>
      <c r="S70" s="184">
        <v>0.12</v>
      </c>
      <c r="T70" s="222">
        <v>-26.402157627946664</v>
      </c>
      <c r="U70" s="223">
        <v>-25.897602268690697</v>
      </c>
      <c r="V70" s="153"/>
    </row>
    <row r="71" spans="1:22" s="99" customFormat="1" ht="16.5" x14ac:dyDescent="0.25">
      <c r="A71" s="216"/>
      <c r="B71" s="184"/>
      <c r="C71" s="6" t="s">
        <v>284</v>
      </c>
      <c r="D71" s="153"/>
      <c r="E71" s="224">
        <v>40126</v>
      </c>
      <c r="F71" s="5">
        <v>40288</v>
      </c>
      <c r="G71" s="79"/>
      <c r="H71" s="6" t="s">
        <v>228</v>
      </c>
      <c r="I71" s="79"/>
      <c r="J71" s="6" t="s">
        <v>243</v>
      </c>
      <c r="K71" s="79"/>
      <c r="L71" s="221">
        <v>90</v>
      </c>
      <c r="M71" s="153"/>
      <c r="N71" s="221" t="s">
        <v>192</v>
      </c>
      <c r="O71" s="153"/>
      <c r="P71" s="222">
        <v>-27.813339796724296</v>
      </c>
      <c r="Q71" s="184"/>
      <c r="R71" s="222">
        <v>-27.792527472527482</v>
      </c>
      <c r="S71" s="184">
        <v>0.1</v>
      </c>
      <c r="T71" s="222">
        <v>-28.064029648092674</v>
      </c>
      <c r="U71" s="223">
        <v>-27.48595692929036</v>
      </c>
      <c r="V71" s="153"/>
    </row>
    <row r="72" spans="1:22" s="99" customFormat="1" ht="16.5" x14ac:dyDescent="0.25">
      <c r="A72" s="216" t="s">
        <v>225</v>
      </c>
      <c r="B72" s="184" t="s">
        <v>242</v>
      </c>
      <c r="C72" s="6" t="s">
        <v>285</v>
      </c>
      <c r="D72" s="153"/>
      <c r="E72" s="112">
        <v>40126</v>
      </c>
      <c r="F72" s="183">
        <v>40288</v>
      </c>
      <c r="G72" s="79"/>
      <c r="H72" s="6" t="s">
        <v>227</v>
      </c>
      <c r="I72" s="79"/>
      <c r="J72" s="6" t="s">
        <v>244</v>
      </c>
      <c r="K72" s="79"/>
      <c r="L72" s="221">
        <v>41</v>
      </c>
      <c r="M72" s="153"/>
      <c r="N72" s="221" t="s">
        <v>191</v>
      </c>
      <c r="O72" s="153"/>
      <c r="P72" s="222">
        <v>1.4986280288920497</v>
      </c>
      <c r="Q72" s="184"/>
      <c r="R72" s="222">
        <v>1.396770951198665</v>
      </c>
      <c r="S72" s="184">
        <v>0.68</v>
      </c>
      <c r="T72" s="222">
        <v>-1.7281503761823975</v>
      </c>
      <c r="U72" s="223">
        <v>2.5165477131074372</v>
      </c>
      <c r="V72" s="153"/>
    </row>
    <row r="73" spans="1:22" s="99" customFormat="1" ht="16.5" x14ac:dyDescent="0.25">
      <c r="A73" s="225"/>
      <c r="B73" s="143"/>
      <c r="C73" s="61" t="s">
        <v>284</v>
      </c>
      <c r="D73" s="226"/>
      <c r="E73" s="227">
        <v>40126</v>
      </c>
      <c r="F73" s="228">
        <v>40288</v>
      </c>
      <c r="G73" s="78"/>
      <c r="H73" s="61" t="s">
        <v>229</v>
      </c>
      <c r="I73" s="78"/>
      <c r="J73" s="61" t="s">
        <v>244</v>
      </c>
      <c r="K73" s="78"/>
      <c r="L73" s="229">
        <v>90</v>
      </c>
      <c r="M73" s="226"/>
      <c r="N73" s="229" t="s">
        <v>191</v>
      </c>
      <c r="O73" s="226"/>
      <c r="P73" s="230">
        <v>-9.8516664346190606</v>
      </c>
      <c r="Q73" s="143"/>
      <c r="R73" s="230">
        <v>-9.8556043956043968</v>
      </c>
      <c r="S73" s="143">
        <v>0.13</v>
      </c>
      <c r="T73" s="230">
        <v>-10.132872934294291</v>
      </c>
      <c r="U73" s="231">
        <v>-9.4973913043478255</v>
      </c>
      <c r="V73" s="153"/>
    </row>
    <row r="74" spans="1:22" x14ac:dyDescent="0.25">
      <c r="E74" s="123"/>
      <c r="F74" s="124"/>
    </row>
    <row r="75" spans="1:22" x14ac:dyDescent="0.25">
      <c r="E75" s="123"/>
      <c r="F75" s="124"/>
    </row>
    <row r="76" spans="1:22" x14ac:dyDescent="0.25">
      <c r="E76" s="123"/>
      <c r="F76" s="124"/>
    </row>
    <row r="77" spans="1:22" x14ac:dyDescent="0.25">
      <c r="E77" s="123"/>
      <c r="F77" s="124"/>
    </row>
  </sheetData>
  <mergeCells count="12">
    <mergeCell ref="A1:S1"/>
    <mergeCell ref="A3:P3"/>
    <mergeCell ref="E5:F5"/>
    <mergeCell ref="A7:U7"/>
    <mergeCell ref="A68:U68"/>
    <mergeCell ref="A57:U57"/>
    <mergeCell ref="A39:U39"/>
    <mergeCell ref="A25:U25"/>
    <mergeCell ref="A20:A23"/>
    <mergeCell ref="A9:A12"/>
    <mergeCell ref="A14:A15"/>
    <mergeCell ref="A17:A18"/>
  </mergeCells>
  <phoneticPr fontId="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workbookViewId="0">
      <selection activeCell="S27" sqref="S27"/>
    </sheetView>
  </sheetViews>
  <sheetFormatPr defaultColWidth="9.140625" defaultRowHeight="12.75" x14ac:dyDescent="0.2"/>
  <cols>
    <col min="1" max="1" width="13.85546875" style="22" customWidth="1"/>
    <col min="2" max="2" width="9.140625" style="22"/>
    <col min="3" max="3" width="6.28515625" style="14" customWidth="1"/>
    <col min="4" max="5" width="9.140625" style="14"/>
    <col min="6" max="6" width="9.42578125" style="14" customWidth="1"/>
    <col min="7" max="7" width="8" style="14" customWidth="1"/>
    <col min="8" max="8" width="7.28515625" style="14" customWidth="1"/>
    <col min="9" max="9" width="8.42578125" style="14" customWidth="1"/>
    <col min="10" max="10" width="6.85546875" style="14" customWidth="1"/>
    <col min="11" max="11" width="1.140625" style="14" customWidth="1"/>
    <col min="12" max="12" width="9.140625" style="8"/>
    <col min="13" max="16384" width="9.140625" style="14"/>
  </cols>
  <sheetData>
    <row r="1" spans="1:16" ht="45.75" customHeight="1" x14ac:dyDescent="0.25">
      <c r="A1" s="412" t="s">
        <v>248</v>
      </c>
      <c r="B1" s="398"/>
      <c r="C1" s="398"/>
      <c r="D1" s="398"/>
      <c r="E1" s="398"/>
      <c r="F1" s="398"/>
      <c r="G1" s="398"/>
      <c r="H1" s="398"/>
      <c r="I1" s="398"/>
      <c r="J1" s="398"/>
      <c r="K1" s="398"/>
      <c r="L1" s="398"/>
      <c r="M1" s="178"/>
      <c r="N1" s="178"/>
      <c r="O1" s="178"/>
      <c r="P1" s="13"/>
    </row>
    <row r="2" spans="1:16" ht="7.5" customHeight="1" x14ac:dyDescent="0.25">
      <c r="A2" s="46"/>
      <c r="B2" s="47"/>
      <c r="C2" s="47"/>
      <c r="D2" s="47"/>
      <c r="E2" s="47"/>
      <c r="F2" s="47"/>
      <c r="G2" s="47"/>
      <c r="H2" s="47"/>
      <c r="I2" s="47"/>
      <c r="J2" s="47"/>
      <c r="K2" s="47"/>
      <c r="L2" s="47"/>
      <c r="M2" s="13"/>
      <c r="N2" s="13"/>
      <c r="O2" s="13"/>
      <c r="P2" s="13"/>
    </row>
    <row r="3" spans="1:16" ht="45.75" customHeight="1" x14ac:dyDescent="0.25">
      <c r="A3" s="413" t="s">
        <v>294</v>
      </c>
      <c r="B3" s="398"/>
      <c r="C3" s="398"/>
      <c r="D3" s="398"/>
      <c r="E3" s="398"/>
      <c r="F3" s="398"/>
      <c r="G3" s="398"/>
      <c r="H3" s="398"/>
      <c r="I3" s="398"/>
      <c r="J3" s="398"/>
      <c r="K3" s="398"/>
      <c r="L3" s="398"/>
      <c r="M3" s="13"/>
      <c r="N3" s="13"/>
      <c r="O3" s="13"/>
      <c r="P3" s="13"/>
    </row>
    <row r="4" spans="1:16" x14ac:dyDescent="0.2">
      <c r="A4" s="15"/>
      <c r="B4" s="15"/>
      <c r="C4" s="13"/>
      <c r="D4" s="13"/>
      <c r="E4" s="13"/>
      <c r="F4" s="13"/>
      <c r="G4" s="13"/>
      <c r="H4" s="13"/>
      <c r="I4" s="13"/>
      <c r="J4" s="13"/>
      <c r="K4" s="13"/>
      <c r="L4" s="16"/>
      <c r="M4" s="13"/>
      <c r="N4" s="13"/>
      <c r="O4" s="13"/>
      <c r="P4" s="13"/>
    </row>
    <row r="5" spans="1:16" ht="29.25" customHeight="1" x14ac:dyDescent="0.25">
      <c r="A5" s="246"/>
      <c r="B5" s="247"/>
      <c r="C5" s="247"/>
      <c r="D5" s="247"/>
      <c r="E5" s="247"/>
      <c r="F5" s="414" t="s">
        <v>29</v>
      </c>
      <c r="G5" s="415"/>
      <c r="H5" s="415"/>
      <c r="I5" s="415"/>
      <c r="J5" s="416"/>
      <c r="K5" s="247"/>
      <c r="L5" s="248"/>
    </row>
    <row r="6" spans="1:16" s="20" customFormat="1" ht="76.5" x14ac:dyDescent="0.2">
      <c r="A6" s="368" t="s">
        <v>30</v>
      </c>
      <c r="B6" s="19" t="s">
        <v>13</v>
      </c>
      <c r="C6" s="19" t="s">
        <v>14</v>
      </c>
      <c r="D6" s="52" t="s">
        <v>31</v>
      </c>
      <c r="E6" s="52" t="s">
        <v>32</v>
      </c>
      <c r="F6" s="52" t="s">
        <v>33</v>
      </c>
      <c r="G6" s="19" t="s">
        <v>34</v>
      </c>
      <c r="H6" s="19" t="s">
        <v>35</v>
      </c>
      <c r="I6" s="19" t="s">
        <v>36</v>
      </c>
      <c r="J6" s="19" t="s">
        <v>37</v>
      </c>
      <c r="K6" s="19"/>
      <c r="L6" s="369" t="s">
        <v>38</v>
      </c>
    </row>
    <row r="7" spans="1:16" ht="15" x14ac:dyDescent="0.25">
      <c r="A7" s="417" t="s">
        <v>286</v>
      </c>
      <c r="B7" s="418"/>
      <c r="C7" s="418"/>
      <c r="D7" s="418"/>
      <c r="E7" s="418"/>
      <c r="F7" s="418"/>
      <c r="G7" s="418"/>
      <c r="H7" s="418"/>
      <c r="I7" s="418"/>
      <c r="J7" s="418"/>
      <c r="K7" s="418"/>
      <c r="L7" s="419"/>
    </row>
    <row r="8" spans="1:16" x14ac:dyDescent="0.2">
      <c r="A8" s="24" t="s">
        <v>41</v>
      </c>
      <c r="B8" s="25">
        <v>39672</v>
      </c>
      <c r="C8" s="22">
        <v>1125</v>
      </c>
      <c r="D8" s="6">
        <v>0.42</v>
      </c>
      <c r="E8" s="6" t="s">
        <v>0</v>
      </c>
      <c r="F8" s="6">
        <v>0.29699999999999999</v>
      </c>
      <c r="G8" s="6" t="s">
        <v>16</v>
      </c>
      <c r="H8" s="6" t="s">
        <v>16</v>
      </c>
      <c r="I8" s="6" t="s">
        <v>16</v>
      </c>
      <c r="J8" s="6" t="s">
        <v>16</v>
      </c>
      <c r="K8" s="22"/>
      <c r="L8" s="23" t="s">
        <v>16</v>
      </c>
    </row>
    <row r="9" spans="1:16" x14ac:dyDescent="0.2">
      <c r="A9" s="21"/>
      <c r="B9" s="25"/>
      <c r="C9" s="22">
        <v>1126</v>
      </c>
      <c r="D9" s="6">
        <v>0.46</v>
      </c>
      <c r="E9" s="6" t="s">
        <v>16</v>
      </c>
      <c r="F9" s="6">
        <v>0.746</v>
      </c>
      <c r="G9" s="6" t="s">
        <v>16</v>
      </c>
      <c r="H9" s="6" t="s">
        <v>16</v>
      </c>
      <c r="I9" s="6" t="s">
        <v>16</v>
      </c>
      <c r="J9" s="6" t="s">
        <v>16</v>
      </c>
      <c r="K9" s="22"/>
      <c r="L9" s="23" t="s">
        <v>16</v>
      </c>
    </row>
    <row r="10" spans="1:16" x14ac:dyDescent="0.2">
      <c r="A10" s="371" t="s">
        <v>36</v>
      </c>
      <c r="B10" s="25"/>
      <c r="C10" s="22"/>
      <c r="D10" s="27">
        <f>AVERAGE(D8:D9)</f>
        <v>0.44</v>
      </c>
      <c r="E10" s="32" t="s">
        <v>16</v>
      </c>
      <c r="F10" s="27">
        <f>AVERAGE(F8:F9)</f>
        <v>0.52149999999999996</v>
      </c>
      <c r="G10" s="22"/>
      <c r="H10" s="22"/>
      <c r="I10" s="22"/>
      <c r="J10" s="22"/>
      <c r="K10" s="22"/>
      <c r="L10" s="23"/>
    </row>
    <row r="11" spans="1:16" x14ac:dyDescent="0.2">
      <c r="A11" s="371" t="s">
        <v>37</v>
      </c>
      <c r="B11" s="25"/>
      <c r="C11" s="22"/>
      <c r="D11" s="28">
        <f>100*ABS(D8-D9)/D10</f>
        <v>9.0909090909090988</v>
      </c>
      <c r="E11" s="32" t="s">
        <v>16</v>
      </c>
      <c r="F11" s="374">
        <v>86</v>
      </c>
      <c r="G11" s="29"/>
      <c r="H11" s="29"/>
      <c r="I11" s="29"/>
      <c r="J11" s="29"/>
      <c r="K11" s="29"/>
      <c r="L11" s="30"/>
      <c r="M11" s="31"/>
      <c r="N11" s="31"/>
    </row>
    <row r="12" spans="1:16" x14ac:dyDescent="0.2">
      <c r="A12" s="21"/>
      <c r="B12" s="25"/>
      <c r="C12" s="22"/>
      <c r="D12" s="6"/>
      <c r="E12" s="6"/>
      <c r="F12" s="6"/>
      <c r="G12" s="22"/>
      <c r="H12" s="22"/>
      <c r="I12" s="22"/>
      <c r="J12" s="22"/>
      <c r="K12" s="22"/>
      <c r="L12" s="23"/>
    </row>
    <row r="13" spans="1:16" x14ac:dyDescent="0.2">
      <c r="A13" s="24" t="s">
        <v>22</v>
      </c>
      <c r="B13" s="25">
        <v>39709</v>
      </c>
      <c r="C13" s="22">
        <v>1240</v>
      </c>
      <c r="D13" s="6">
        <v>0.36</v>
      </c>
      <c r="E13" s="6">
        <v>0.13</v>
      </c>
      <c r="F13" s="6">
        <v>0.48899999999999999</v>
      </c>
      <c r="G13" s="6" t="s">
        <v>16</v>
      </c>
      <c r="H13" s="6" t="s">
        <v>16</v>
      </c>
      <c r="I13" s="6" t="s">
        <v>16</v>
      </c>
      <c r="J13" s="6" t="s">
        <v>16</v>
      </c>
      <c r="K13" s="22"/>
      <c r="L13" s="23" t="s">
        <v>16</v>
      </c>
    </row>
    <row r="14" spans="1:16" x14ac:dyDescent="0.2">
      <c r="A14" s="21"/>
      <c r="B14" s="25"/>
      <c r="C14" s="22">
        <v>1241</v>
      </c>
      <c r="D14" s="6">
        <v>0.44</v>
      </c>
      <c r="E14" s="33">
        <v>0.2</v>
      </c>
      <c r="F14" s="6">
        <v>0.625</v>
      </c>
      <c r="G14" s="6" t="s">
        <v>16</v>
      </c>
      <c r="H14" s="6" t="s">
        <v>16</v>
      </c>
      <c r="I14" s="6" t="s">
        <v>16</v>
      </c>
      <c r="J14" s="6" t="s">
        <v>16</v>
      </c>
      <c r="K14" s="22"/>
      <c r="L14" s="23" t="s">
        <v>16</v>
      </c>
    </row>
    <row r="15" spans="1:16" x14ac:dyDescent="0.2">
      <c r="A15" s="371" t="s">
        <v>36</v>
      </c>
      <c r="B15" s="25"/>
      <c r="C15" s="22"/>
      <c r="D15" s="27">
        <f>AVERAGE(D13:D14)</f>
        <v>0.4</v>
      </c>
      <c r="E15" s="27">
        <f>AVERAGE(E13:E14)</f>
        <v>0.16500000000000001</v>
      </c>
      <c r="F15" s="27">
        <f>AVERAGE(F13:F14)</f>
        <v>0.55699999999999994</v>
      </c>
      <c r="G15" s="22"/>
      <c r="H15" s="22"/>
      <c r="I15" s="22"/>
      <c r="J15" s="22"/>
      <c r="K15" s="22"/>
      <c r="L15" s="23"/>
    </row>
    <row r="16" spans="1:16" x14ac:dyDescent="0.2">
      <c r="A16" s="371" t="s">
        <v>37</v>
      </c>
      <c r="B16" s="25"/>
      <c r="C16" s="22"/>
      <c r="D16" s="28">
        <f>100*ABS(D13-D14)/D15</f>
        <v>20.000000000000004</v>
      </c>
      <c r="E16" s="28">
        <f>100*ABS(E13-E14)/E15</f>
        <v>42.424242424242429</v>
      </c>
      <c r="F16" s="28">
        <f>100*ABS(F13-F14)/F15</f>
        <v>24.416517055655302</v>
      </c>
      <c r="G16" s="29"/>
      <c r="H16" s="29"/>
      <c r="I16" s="29"/>
      <c r="J16" s="29"/>
      <c r="K16" s="29"/>
      <c r="L16" s="30"/>
      <c r="M16" s="31"/>
      <c r="N16" s="31"/>
    </row>
    <row r="17" spans="1:17" x14ac:dyDescent="0.2">
      <c r="A17" s="21"/>
      <c r="B17" s="25"/>
      <c r="C17" s="22"/>
      <c r="D17" s="6"/>
      <c r="E17" s="6"/>
      <c r="F17" s="6"/>
      <c r="G17" s="22"/>
      <c r="H17" s="22"/>
      <c r="I17" s="22"/>
      <c r="J17" s="22"/>
      <c r="K17" s="22"/>
      <c r="L17" s="23"/>
    </row>
    <row r="18" spans="1:17" x14ac:dyDescent="0.2">
      <c r="A18" s="34" t="s">
        <v>42</v>
      </c>
      <c r="B18" s="25">
        <v>39969</v>
      </c>
      <c r="C18" s="22">
        <v>1000</v>
      </c>
      <c r="D18" s="6">
        <v>0.43</v>
      </c>
      <c r="E18" s="6" t="s">
        <v>0</v>
      </c>
      <c r="F18" s="6">
        <v>0.42199999999999999</v>
      </c>
      <c r="G18" s="35">
        <v>2.4500000000000002</v>
      </c>
      <c r="H18" s="6" t="s">
        <v>16</v>
      </c>
      <c r="I18" s="6" t="s">
        <v>16</v>
      </c>
      <c r="J18" s="6" t="s">
        <v>16</v>
      </c>
      <c r="K18" s="22"/>
      <c r="L18" s="36">
        <v>0.187</v>
      </c>
    </row>
    <row r="19" spans="1:17" x14ac:dyDescent="0.2">
      <c r="A19" s="21"/>
      <c r="B19" s="25"/>
      <c r="C19" s="22">
        <v>1001</v>
      </c>
      <c r="D19" s="6">
        <v>0.43</v>
      </c>
      <c r="E19" s="6" t="s">
        <v>0</v>
      </c>
      <c r="F19" s="6">
        <v>0.45200000000000001</v>
      </c>
      <c r="G19" s="35">
        <v>2.72</v>
      </c>
      <c r="H19" s="6" t="s">
        <v>16</v>
      </c>
      <c r="I19" s="6" t="s">
        <v>16</v>
      </c>
      <c r="J19" s="6" t="s">
        <v>16</v>
      </c>
      <c r="K19" s="22"/>
      <c r="L19" s="36">
        <v>0.16600000000000001</v>
      </c>
    </row>
    <row r="20" spans="1:17" x14ac:dyDescent="0.2">
      <c r="A20" s="371" t="s">
        <v>36</v>
      </c>
      <c r="B20" s="25"/>
      <c r="C20" s="22"/>
      <c r="D20" s="27">
        <v>0.43</v>
      </c>
      <c r="E20" s="32" t="s">
        <v>0</v>
      </c>
      <c r="F20" s="27">
        <f>AVERAGE(F18:F19)</f>
        <v>0.437</v>
      </c>
      <c r="G20" s="37"/>
      <c r="H20" s="22"/>
      <c r="I20" s="22"/>
      <c r="J20" s="22"/>
      <c r="K20" s="22"/>
      <c r="L20" s="376">
        <v>0.17699999999999999</v>
      </c>
    </row>
    <row r="21" spans="1:17" x14ac:dyDescent="0.2">
      <c r="A21" s="371" t="s">
        <v>37</v>
      </c>
      <c r="B21" s="25"/>
      <c r="C21" s="22"/>
      <c r="D21" s="32" t="s">
        <v>43</v>
      </c>
      <c r="E21" s="32">
        <v>0</v>
      </c>
      <c r="F21" s="28">
        <v>6.9</v>
      </c>
      <c r="G21" s="22"/>
      <c r="H21" s="22"/>
      <c r="I21" s="22"/>
      <c r="J21" s="22"/>
      <c r="K21" s="22"/>
      <c r="L21" s="377">
        <v>11.898016997167135</v>
      </c>
      <c r="M21" s="31"/>
      <c r="N21" s="31"/>
    </row>
    <row r="22" spans="1:17" x14ac:dyDescent="0.2">
      <c r="A22" s="372"/>
      <c r="B22" s="25"/>
      <c r="C22" s="22"/>
      <c r="D22" s="6"/>
      <c r="E22" s="6"/>
      <c r="F22" s="6"/>
      <c r="G22" s="22"/>
      <c r="H22" s="22"/>
      <c r="I22" s="22"/>
      <c r="J22" s="22"/>
      <c r="K22" s="37"/>
      <c r="L22" s="23"/>
    </row>
    <row r="23" spans="1:17" x14ac:dyDescent="0.2">
      <c r="A23" s="24" t="s">
        <v>21</v>
      </c>
      <c r="B23" s="25">
        <v>40030</v>
      </c>
      <c r="C23" s="22">
        <v>1030</v>
      </c>
      <c r="D23" s="41">
        <v>0.56999999999999995</v>
      </c>
      <c r="E23" s="6">
        <v>0.47</v>
      </c>
      <c r="F23" s="6">
        <v>0.51700000000000002</v>
      </c>
      <c r="G23" s="35">
        <v>4.59</v>
      </c>
      <c r="H23" s="35">
        <v>3.6</v>
      </c>
      <c r="I23" s="35">
        <v>4.0949999999999998</v>
      </c>
      <c r="J23" s="39">
        <v>24.175824175824172</v>
      </c>
      <c r="K23" s="38"/>
      <c r="L23" s="36">
        <v>0.113</v>
      </c>
    </row>
    <row r="24" spans="1:17" x14ac:dyDescent="0.2">
      <c r="A24" s="21"/>
      <c r="B24" s="25"/>
      <c r="C24" s="22">
        <v>1032</v>
      </c>
      <c r="D24" s="95">
        <v>0.45</v>
      </c>
      <c r="E24" s="6">
        <v>0.13</v>
      </c>
      <c r="F24" s="6">
        <v>0.66700000000000004</v>
      </c>
      <c r="G24" s="35">
        <v>5.21</v>
      </c>
      <c r="H24" s="35">
        <v>7.7</v>
      </c>
      <c r="I24" s="35">
        <v>6.4550000000000001</v>
      </c>
      <c r="J24" s="39">
        <v>38.574748257164991</v>
      </c>
      <c r="K24" s="41"/>
      <c r="L24" s="36">
        <v>0.128</v>
      </c>
    </row>
    <row r="25" spans="1:17" x14ac:dyDescent="0.2">
      <c r="A25" s="371" t="s">
        <v>36</v>
      </c>
      <c r="B25" s="25"/>
      <c r="C25" s="22"/>
      <c r="D25" s="27">
        <f>AVERAGE(D23:D24)</f>
        <v>0.51</v>
      </c>
      <c r="E25" s="27">
        <f>AVERAGE(E23:E24)</f>
        <v>0.3</v>
      </c>
      <c r="F25" s="27">
        <f>AVERAGE(F23:F24)</f>
        <v>0.59200000000000008</v>
      </c>
      <c r="G25" s="38"/>
      <c r="H25" s="38"/>
      <c r="I25" s="38"/>
      <c r="J25" s="38"/>
      <c r="K25" s="38"/>
      <c r="L25" s="376">
        <v>0.121</v>
      </c>
    </row>
    <row r="26" spans="1:17" x14ac:dyDescent="0.2">
      <c r="A26" s="371" t="s">
        <v>37</v>
      </c>
      <c r="B26" s="25"/>
      <c r="C26" s="22"/>
      <c r="D26" s="32">
        <v>23.5</v>
      </c>
      <c r="E26" s="374">
        <v>113</v>
      </c>
      <c r="F26" s="28">
        <v>25.3</v>
      </c>
      <c r="G26" s="37"/>
      <c r="H26" s="37"/>
      <c r="I26" s="37"/>
      <c r="J26" s="37"/>
      <c r="K26" s="370"/>
      <c r="L26" s="377">
        <v>12.448132780082988</v>
      </c>
      <c r="M26" s="31"/>
      <c r="N26" s="31"/>
    </row>
    <row r="27" spans="1:17" x14ac:dyDescent="0.2">
      <c r="A27" s="373"/>
      <c r="B27" s="25"/>
      <c r="C27" s="22"/>
      <c r="D27" s="32"/>
      <c r="E27" s="374"/>
      <c r="F27" s="28"/>
      <c r="G27" s="37"/>
      <c r="H27" s="37"/>
      <c r="I27" s="37"/>
      <c r="J27" s="37"/>
      <c r="K27" s="370"/>
      <c r="L27" s="377"/>
      <c r="M27" s="31"/>
      <c r="N27" s="31"/>
    </row>
    <row r="28" spans="1:17" x14ac:dyDescent="0.2">
      <c r="A28" s="373" t="s">
        <v>293</v>
      </c>
      <c r="B28" s="25"/>
      <c r="C28" s="22"/>
      <c r="D28" s="28">
        <v>14.5</v>
      </c>
      <c r="E28" s="28">
        <v>42.4</v>
      </c>
      <c r="F28" s="28">
        <v>24.9</v>
      </c>
      <c r="G28" s="37"/>
      <c r="H28" s="37"/>
      <c r="I28" s="37"/>
      <c r="J28" s="37"/>
      <c r="K28" s="370"/>
      <c r="L28" s="273">
        <f>MEDIAN(L11,L16,L21,L26)</f>
        <v>12.173074888625061</v>
      </c>
      <c r="M28" s="31"/>
      <c r="N28" s="31"/>
    </row>
    <row r="29" spans="1:17" ht="15" x14ac:dyDescent="0.25">
      <c r="A29" s="420" t="s">
        <v>287</v>
      </c>
      <c r="B29" s="418"/>
      <c r="C29" s="418"/>
      <c r="D29" s="418"/>
      <c r="E29" s="418"/>
      <c r="F29" s="418"/>
      <c r="G29" s="418"/>
      <c r="H29" s="418"/>
      <c r="I29" s="418"/>
      <c r="J29" s="418"/>
      <c r="K29" s="418"/>
      <c r="L29" s="418"/>
    </row>
    <row r="30" spans="1:17" x14ac:dyDescent="0.2">
      <c r="A30" s="24" t="s">
        <v>39</v>
      </c>
      <c r="B30" s="25">
        <v>39672</v>
      </c>
      <c r="C30" s="22">
        <v>1010</v>
      </c>
      <c r="D30" s="6">
        <v>0.39</v>
      </c>
      <c r="E30" s="6">
        <v>0.09</v>
      </c>
      <c r="F30" s="6">
        <v>0.53700000000000003</v>
      </c>
      <c r="G30" s="6" t="s">
        <v>16</v>
      </c>
      <c r="H30" s="6" t="s">
        <v>16</v>
      </c>
      <c r="I30" s="6" t="s">
        <v>16</v>
      </c>
      <c r="J30" s="6" t="s">
        <v>16</v>
      </c>
      <c r="K30" s="22"/>
      <c r="L30" s="23" t="s">
        <v>16</v>
      </c>
      <c r="O30" s="40"/>
      <c r="P30" s="40"/>
      <c r="Q30" s="40"/>
    </row>
    <row r="31" spans="1:17" x14ac:dyDescent="0.2">
      <c r="A31" s="21"/>
      <c r="B31" s="25"/>
      <c r="C31" s="22">
        <v>1011</v>
      </c>
      <c r="D31" s="6">
        <v>0.46</v>
      </c>
      <c r="E31" s="6">
        <v>0.22</v>
      </c>
      <c r="F31" s="6">
        <v>0.746</v>
      </c>
      <c r="G31" s="6" t="s">
        <v>16</v>
      </c>
      <c r="H31" s="6" t="s">
        <v>16</v>
      </c>
      <c r="I31" s="6" t="s">
        <v>16</v>
      </c>
      <c r="J31" s="6" t="s">
        <v>16</v>
      </c>
      <c r="K31" s="22"/>
      <c r="L31" s="23" t="s">
        <v>16</v>
      </c>
      <c r="O31" s="40"/>
      <c r="P31" s="40"/>
      <c r="Q31" s="40"/>
    </row>
    <row r="32" spans="1:17" x14ac:dyDescent="0.2">
      <c r="A32" s="371" t="s">
        <v>36</v>
      </c>
      <c r="B32" s="25"/>
      <c r="C32" s="22"/>
      <c r="D32" s="27">
        <f>AVERAGE(D30:D31)</f>
        <v>0.42500000000000004</v>
      </c>
      <c r="E32" s="27">
        <f>AVERAGE(E30:E31)</f>
        <v>0.155</v>
      </c>
      <c r="F32" s="27">
        <f>AVERAGE(F30:F31)</f>
        <v>0.64149999999999996</v>
      </c>
      <c r="G32" s="22"/>
      <c r="H32" s="22"/>
      <c r="I32" s="22"/>
      <c r="J32" s="22"/>
      <c r="K32" s="22"/>
      <c r="L32" s="23"/>
      <c r="O32" s="40"/>
      <c r="P32" s="40"/>
      <c r="Q32" s="40"/>
    </row>
    <row r="33" spans="1:14" x14ac:dyDescent="0.2">
      <c r="A33" s="371" t="s">
        <v>37</v>
      </c>
      <c r="B33" s="25"/>
      <c r="C33" s="22"/>
      <c r="D33" s="28">
        <f>100*ABS(D30-D31)/D32</f>
        <v>16.47058823529412</v>
      </c>
      <c r="E33" s="28">
        <f>100*ABS(E30-E31)/E32</f>
        <v>83.870967741935488</v>
      </c>
      <c r="F33" s="28">
        <f>100*ABS(F30-F31)/F32</f>
        <v>32.579890880748238</v>
      </c>
      <c r="G33" s="29"/>
      <c r="H33" s="29"/>
      <c r="I33" s="29"/>
      <c r="J33" s="29"/>
      <c r="K33" s="29"/>
      <c r="L33" s="30"/>
      <c r="M33" s="31"/>
      <c r="N33" s="31"/>
    </row>
    <row r="34" spans="1:14" x14ac:dyDescent="0.2">
      <c r="A34" s="21"/>
      <c r="B34" s="25"/>
      <c r="C34" s="22"/>
      <c r="D34" s="6"/>
      <c r="E34" s="6"/>
      <c r="F34" s="6"/>
      <c r="G34" s="26"/>
      <c r="H34" s="26"/>
      <c r="I34" s="26"/>
      <c r="J34" s="26"/>
      <c r="K34" s="37"/>
      <c r="L34" s="23"/>
    </row>
    <row r="35" spans="1:14" x14ac:dyDescent="0.2">
      <c r="A35" s="24" t="s">
        <v>44</v>
      </c>
      <c r="B35" s="25">
        <v>40032</v>
      </c>
      <c r="C35" s="22">
        <v>1300</v>
      </c>
      <c r="D35" s="6">
        <v>0.21</v>
      </c>
      <c r="E35" s="6">
        <v>0.05</v>
      </c>
      <c r="F35" s="6">
        <v>1.02</v>
      </c>
      <c r="G35" s="375">
        <v>1.9714999999999998</v>
      </c>
      <c r="H35" s="6" t="s">
        <v>16</v>
      </c>
      <c r="I35" s="6" t="s">
        <v>16</v>
      </c>
      <c r="J35" s="6" t="s">
        <v>16</v>
      </c>
      <c r="K35" s="22"/>
      <c r="L35" s="23">
        <v>0.51700000000000002</v>
      </c>
    </row>
    <row r="36" spans="1:14" x14ac:dyDescent="0.2">
      <c r="A36" s="21"/>
      <c r="B36" s="25"/>
      <c r="C36" s="22">
        <v>1301</v>
      </c>
      <c r="D36" s="6">
        <v>0.43</v>
      </c>
      <c r="E36" s="6" t="s">
        <v>0</v>
      </c>
      <c r="F36" s="6" t="s">
        <v>16</v>
      </c>
      <c r="G36" s="22"/>
      <c r="H36" s="6" t="s">
        <v>16</v>
      </c>
      <c r="I36" s="6" t="s">
        <v>16</v>
      </c>
      <c r="J36" s="6" t="s">
        <v>16</v>
      </c>
      <c r="K36" s="22"/>
      <c r="L36" s="23" t="s">
        <v>16</v>
      </c>
    </row>
    <row r="37" spans="1:14" x14ac:dyDescent="0.2">
      <c r="A37" s="371" t="s">
        <v>36</v>
      </c>
      <c r="B37" s="25"/>
      <c r="C37" s="22"/>
      <c r="D37" s="32">
        <v>0.32</v>
      </c>
      <c r="E37" s="6" t="s">
        <v>16</v>
      </c>
      <c r="F37" s="6" t="s">
        <v>16</v>
      </c>
      <c r="G37" s="22"/>
      <c r="H37" s="22"/>
      <c r="I37" s="22"/>
      <c r="J37" s="22"/>
      <c r="K37" s="22"/>
      <c r="L37" s="23"/>
    </row>
    <row r="38" spans="1:14" x14ac:dyDescent="0.2">
      <c r="A38" s="371" t="s">
        <v>37</v>
      </c>
      <c r="B38" s="25"/>
      <c r="C38" s="22"/>
      <c r="D38" s="374">
        <v>69</v>
      </c>
      <c r="E38" s="32" t="s">
        <v>16</v>
      </c>
      <c r="F38" s="32" t="s">
        <v>16</v>
      </c>
      <c r="G38" s="22"/>
      <c r="H38" s="22"/>
      <c r="I38" s="22"/>
      <c r="J38" s="22"/>
      <c r="K38" s="22"/>
      <c r="L38" s="23"/>
    </row>
    <row r="39" spans="1:14" x14ac:dyDescent="0.2">
      <c r="A39" s="43"/>
      <c r="B39" s="44"/>
      <c r="C39" s="44"/>
      <c r="D39" s="44"/>
      <c r="E39" s="44"/>
      <c r="F39" s="44"/>
      <c r="G39" s="44"/>
      <c r="H39" s="44"/>
      <c r="I39" s="44"/>
      <c r="J39" s="44"/>
      <c r="K39" s="44"/>
      <c r="L39" s="45"/>
    </row>
  </sheetData>
  <mergeCells count="5">
    <mergeCell ref="A1:L1"/>
    <mergeCell ref="A3:L3"/>
    <mergeCell ref="F5:J5"/>
    <mergeCell ref="A7:L7"/>
    <mergeCell ref="A29:L29"/>
  </mergeCells>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E6" sqref="E6"/>
    </sheetView>
  </sheetViews>
  <sheetFormatPr defaultColWidth="9.140625" defaultRowHeight="15.75" x14ac:dyDescent="0.25"/>
  <cols>
    <col min="1" max="1" width="13" style="107" customWidth="1"/>
    <col min="2" max="2" width="9.7109375" style="109" customWidth="1"/>
    <col min="3" max="3" width="13.42578125" style="110" customWidth="1"/>
    <col min="4" max="5" width="6.7109375" style="110" customWidth="1"/>
    <col min="6" max="6" width="11.28515625" style="110" customWidth="1"/>
    <col min="7" max="7" width="10.85546875" style="110" customWidth="1"/>
    <col min="8" max="8" width="9.140625" style="122"/>
    <col min="9" max="9" width="1.7109375" style="107" customWidth="1"/>
    <col min="10" max="11" width="9.140625" style="110"/>
    <col min="12" max="12" width="1.7109375" style="110" customWidth="1"/>
    <col min="13" max="14" width="9.140625" style="122"/>
    <col min="15" max="17" width="9.140625" style="110"/>
    <col min="18" max="19" width="9.140625" style="107"/>
    <col min="20" max="20" width="14.7109375" style="107" customWidth="1"/>
    <col min="21" max="16384" width="9.140625" style="107"/>
  </cols>
  <sheetData>
    <row r="1" spans="1:17" ht="42.75" customHeight="1" x14ac:dyDescent="0.25">
      <c r="A1" s="397" t="s">
        <v>249</v>
      </c>
      <c r="B1" s="421"/>
      <c r="C1" s="421"/>
      <c r="D1" s="421"/>
      <c r="E1" s="421"/>
      <c r="F1" s="421"/>
      <c r="G1" s="421"/>
      <c r="H1" s="421"/>
      <c r="I1" s="421"/>
      <c r="J1" s="421"/>
      <c r="K1" s="421"/>
      <c r="L1" s="421"/>
      <c r="M1" s="421"/>
      <c r="N1" s="421"/>
      <c r="O1" s="421"/>
    </row>
    <row r="2" spans="1:17" x14ac:dyDescent="0.25">
      <c r="A2" s="97"/>
      <c r="B2" s="1"/>
      <c r="C2" s="1"/>
      <c r="D2" s="1"/>
      <c r="E2" s="1"/>
      <c r="F2" s="1"/>
      <c r="G2" s="1"/>
      <c r="H2" s="1"/>
      <c r="I2" s="1"/>
      <c r="J2" s="2"/>
      <c r="K2" s="2"/>
      <c r="L2" s="2"/>
      <c r="M2" s="253"/>
    </row>
    <row r="3" spans="1:17" ht="43.5" customHeight="1" x14ac:dyDescent="0.25">
      <c r="A3" s="422" t="s">
        <v>289</v>
      </c>
      <c r="B3" s="396"/>
      <c r="C3" s="396"/>
      <c r="D3" s="396"/>
      <c r="E3" s="396"/>
      <c r="F3" s="396"/>
      <c r="G3" s="396"/>
      <c r="H3" s="396"/>
      <c r="I3" s="396"/>
      <c r="J3" s="396"/>
      <c r="K3" s="396"/>
      <c r="L3" s="396"/>
      <c r="M3" s="396"/>
      <c r="N3" s="396"/>
      <c r="O3" s="396"/>
      <c r="P3" s="396"/>
      <c r="Q3" s="396"/>
    </row>
    <row r="5" spans="1:17" ht="31.5" customHeight="1" x14ac:dyDescent="0.25">
      <c r="A5" s="425" t="s">
        <v>45</v>
      </c>
      <c r="B5" s="425" t="s">
        <v>206</v>
      </c>
      <c r="C5" s="425" t="s">
        <v>207</v>
      </c>
      <c r="D5" s="424" t="s">
        <v>283</v>
      </c>
      <c r="E5" s="424"/>
      <c r="F5" s="424"/>
      <c r="G5" s="424"/>
      <c r="H5" s="424"/>
      <c r="J5" s="423" t="s">
        <v>208</v>
      </c>
      <c r="K5" s="423"/>
      <c r="M5" s="424" t="s">
        <v>282</v>
      </c>
      <c r="N5" s="424"/>
      <c r="O5" s="424"/>
      <c r="P5" s="424"/>
      <c r="Q5" s="424"/>
    </row>
    <row r="6" spans="1:17" ht="45.75" customHeight="1" thickBot="1" x14ac:dyDescent="0.3">
      <c r="A6" s="426"/>
      <c r="B6" s="426"/>
      <c r="C6" s="426"/>
      <c r="D6" s="249" t="s">
        <v>209</v>
      </c>
      <c r="E6" s="249" t="s">
        <v>210</v>
      </c>
      <c r="F6" s="108" t="s">
        <v>50</v>
      </c>
      <c r="G6" s="108" t="s">
        <v>211</v>
      </c>
      <c r="H6" s="17" t="s">
        <v>212</v>
      </c>
      <c r="I6" s="250"/>
      <c r="J6" s="251" t="s">
        <v>209</v>
      </c>
      <c r="K6" s="251" t="s">
        <v>210</v>
      </c>
      <c r="M6" s="252" t="s">
        <v>209</v>
      </c>
      <c r="N6" s="252" t="s">
        <v>210</v>
      </c>
      <c r="O6" s="108" t="s">
        <v>50</v>
      </c>
      <c r="P6" s="108" t="s">
        <v>211</v>
      </c>
      <c r="Q6" s="17" t="s">
        <v>272</v>
      </c>
    </row>
    <row r="7" spans="1:17" x14ac:dyDescent="0.25">
      <c r="H7" s="110"/>
      <c r="I7"/>
    </row>
    <row r="8" spans="1:17" x14ac:dyDescent="0.25">
      <c r="A8" s="111" t="s">
        <v>240</v>
      </c>
      <c r="B8" s="112">
        <v>39939</v>
      </c>
      <c r="C8" s="113" t="s">
        <v>213</v>
      </c>
      <c r="D8" s="114">
        <v>1.4999999999999999E-2</v>
      </c>
      <c r="E8" s="114">
        <v>2.4E-2</v>
      </c>
      <c r="F8" s="115">
        <f t="shared" ref="F8:F23" si="0">AVERAGE(D8:E8)</f>
        <v>1.95E-2</v>
      </c>
      <c r="G8" s="115">
        <f t="shared" ref="G8:G23" si="1">ABS(E8-D8)/2</f>
        <v>4.5000000000000005E-3</v>
      </c>
      <c r="H8" s="116">
        <f t="shared" ref="H8:H23" si="2">100*(E8-D8)/D8</f>
        <v>60.000000000000014</v>
      </c>
      <c r="I8"/>
      <c r="J8" s="8">
        <v>2.2599999999999998</v>
      </c>
      <c r="K8" s="8">
        <v>2.23</v>
      </c>
      <c r="L8" s="8"/>
      <c r="M8" s="254">
        <f t="shared" ref="M8:N23" si="3">ROUND(1000*+D8/J8,1)</f>
        <v>6.6</v>
      </c>
      <c r="N8" s="254">
        <f t="shared" si="3"/>
        <v>10.8</v>
      </c>
      <c r="O8" s="116">
        <f t="shared" ref="O8:O23" si="4">AVERAGE(M8:N8)</f>
        <v>8.6999999999999993</v>
      </c>
      <c r="P8" s="116">
        <f t="shared" ref="P8:P23" si="5">ABS(N8-M8)/2</f>
        <v>2.1000000000000005</v>
      </c>
      <c r="Q8" s="116">
        <f t="shared" ref="Q8:Q23" si="6">100*(N8-M8)/M8</f>
        <v>63.636363636363654</v>
      </c>
    </row>
    <row r="9" spans="1:17" x14ac:dyDescent="0.25">
      <c r="A9" s="111" t="s">
        <v>240</v>
      </c>
      <c r="B9" s="112">
        <v>39965</v>
      </c>
      <c r="C9" s="113" t="s">
        <v>213</v>
      </c>
      <c r="D9" s="114">
        <v>6.6000000000000003E-2</v>
      </c>
      <c r="E9" s="114">
        <v>3.9E-2</v>
      </c>
      <c r="F9" s="115">
        <f t="shared" si="0"/>
        <v>5.2500000000000005E-2</v>
      </c>
      <c r="G9" s="115">
        <f t="shared" si="1"/>
        <v>1.3500000000000002E-2</v>
      </c>
      <c r="H9" s="116">
        <f t="shared" si="2"/>
        <v>-40.909090909090907</v>
      </c>
      <c r="I9"/>
      <c r="J9" s="8">
        <v>2.73</v>
      </c>
      <c r="K9" s="8">
        <v>3.25</v>
      </c>
      <c r="L9" s="8"/>
      <c r="M9" s="254">
        <f t="shared" si="3"/>
        <v>24.2</v>
      </c>
      <c r="N9" s="254">
        <f t="shared" si="3"/>
        <v>12</v>
      </c>
      <c r="O9" s="116">
        <f t="shared" si="4"/>
        <v>18.100000000000001</v>
      </c>
      <c r="P9" s="116">
        <f t="shared" si="5"/>
        <v>6.1</v>
      </c>
      <c r="Q9" s="116">
        <f t="shared" si="6"/>
        <v>-50.413223140495866</v>
      </c>
    </row>
    <row r="10" spans="1:17" x14ac:dyDescent="0.25">
      <c r="A10" s="111" t="s">
        <v>240</v>
      </c>
      <c r="B10" s="112">
        <v>40001</v>
      </c>
      <c r="C10" s="113" t="s">
        <v>214</v>
      </c>
      <c r="D10" s="114">
        <v>0.03</v>
      </c>
      <c r="E10" s="114">
        <v>3.1E-2</v>
      </c>
      <c r="F10" s="115">
        <f t="shared" si="0"/>
        <v>3.0499999999999999E-2</v>
      </c>
      <c r="G10" s="115">
        <f t="shared" si="1"/>
        <v>5.0000000000000044E-4</v>
      </c>
      <c r="H10" s="116">
        <f t="shared" si="2"/>
        <v>3.3333333333333366</v>
      </c>
      <c r="I10"/>
      <c r="J10" s="8">
        <v>1.77</v>
      </c>
      <c r="K10" s="8">
        <v>2.06</v>
      </c>
      <c r="L10" s="8"/>
      <c r="M10" s="254">
        <f t="shared" si="3"/>
        <v>16.899999999999999</v>
      </c>
      <c r="N10" s="254">
        <f t="shared" si="3"/>
        <v>15</v>
      </c>
      <c r="O10" s="116">
        <f t="shared" si="4"/>
        <v>15.95</v>
      </c>
      <c r="P10" s="116">
        <f t="shared" si="5"/>
        <v>0.94999999999999929</v>
      </c>
      <c r="Q10" s="116">
        <f t="shared" si="6"/>
        <v>-11.242603550295851</v>
      </c>
    </row>
    <row r="11" spans="1:17" x14ac:dyDescent="0.25">
      <c r="A11" s="111" t="s">
        <v>240</v>
      </c>
      <c r="B11" s="112">
        <v>40028</v>
      </c>
      <c r="C11" s="113" t="s">
        <v>214</v>
      </c>
      <c r="D11" s="114">
        <v>2.4E-2</v>
      </c>
      <c r="E11" s="114">
        <v>4.2000000000000003E-2</v>
      </c>
      <c r="F11" s="115">
        <f t="shared" si="0"/>
        <v>3.3000000000000002E-2</v>
      </c>
      <c r="G11" s="115">
        <f t="shared" si="1"/>
        <v>9.0000000000000011E-3</v>
      </c>
      <c r="H11" s="116">
        <f t="shared" si="2"/>
        <v>75.000000000000014</v>
      </c>
      <c r="I11"/>
      <c r="J11" s="8">
        <v>1.65</v>
      </c>
      <c r="K11" s="8">
        <v>2.31</v>
      </c>
      <c r="L11" s="8"/>
      <c r="M11" s="254">
        <f t="shared" si="3"/>
        <v>14.5</v>
      </c>
      <c r="N11" s="254">
        <f t="shared" si="3"/>
        <v>18.2</v>
      </c>
      <c r="O11" s="116">
        <f t="shared" si="4"/>
        <v>16.350000000000001</v>
      </c>
      <c r="P11" s="116">
        <f t="shared" si="5"/>
        <v>1.8499999999999996</v>
      </c>
      <c r="Q11" s="116">
        <f t="shared" si="6"/>
        <v>25.517241379310342</v>
      </c>
    </row>
    <row r="12" spans="1:17" x14ac:dyDescent="0.25">
      <c r="A12" s="111" t="s">
        <v>20</v>
      </c>
      <c r="B12" s="112">
        <v>39940</v>
      </c>
      <c r="C12" s="113" t="s">
        <v>215</v>
      </c>
      <c r="D12" s="95">
        <v>2.3E-2</v>
      </c>
      <c r="E12" s="117">
        <v>3.3000000000000002E-2</v>
      </c>
      <c r="F12" s="115">
        <f t="shared" si="0"/>
        <v>2.8000000000000001E-2</v>
      </c>
      <c r="G12" s="115">
        <f t="shared" si="1"/>
        <v>5.000000000000001E-3</v>
      </c>
      <c r="H12" s="116">
        <f t="shared" si="2"/>
        <v>43.478260869565226</v>
      </c>
      <c r="I12"/>
      <c r="J12" s="8">
        <v>2.4300000000000002</v>
      </c>
      <c r="K12" s="8">
        <v>2.68</v>
      </c>
      <c r="L12" s="8"/>
      <c r="M12" s="254">
        <f t="shared" si="3"/>
        <v>9.5</v>
      </c>
      <c r="N12" s="254">
        <f t="shared" si="3"/>
        <v>12.3</v>
      </c>
      <c r="O12" s="116">
        <f t="shared" si="4"/>
        <v>10.9</v>
      </c>
      <c r="P12" s="116">
        <f t="shared" si="5"/>
        <v>1.4000000000000004</v>
      </c>
      <c r="Q12" s="116">
        <f t="shared" si="6"/>
        <v>29.473684210526322</v>
      </c>
    </row>
    <row r="13" spans="1:17" x14ac:dyDescent="0.25">
      <c r="A13" s="111" t="s">
        <v>20</v>
      </c>
      <c r="B13" s="112">
        <v>39967</v>
      </c>
      <c r="C13" s="113" t="s">
        <v>214</v>
      </c>
      <c r="D13" s="114">
        <v>1.2999999999999999E-2</v>
      </c>
      <c r="E13" s="117">
        <v>3.2000000000000001E-2</v>
      </c>
      <c r="F13" s="115">
        <f t="shared" si="0"/>
        <v>2.2499999999999999E-2</v>
      </c>
      <c r="G13" s="115">
        <f t="shared" si="1"/>
        <v>9.5000000000000015E-3</v>
      </c>
      <c r="H13" s="116">
        <f t="shared" si="2"/>
        <v>146.15384615384619</v>
      </c>
      <c r="I13"/>
      <c r="J13" s="8">
        <v>1.74</v>
      </c>
      <c r="K13" s="118" t="s">
        <v>216</v>
      </c>
      <c r="L13" s="8"/>
      <c r="M13" s="254">
        <f t="shared" si="3"/>
        <v>7.5</v>
      </c>
      <c r="N13" s="118" t="s">
        <v>216</v>
      </c>
      <c r="O13" s="118" t="s">
        <v>216</v>
      </c>
      <c r="P13" s="118" t="s">
        <v>216</v>
      </c>
      <c r="Q13" s="118" t="s">
        <v>216</v>
      </c>
    </row>
    <row r="14" spans="1:17" x14ac:dyDescent="0.25">
      <c r="A14" s="111" t="s">
        <v>20</v>
      </c>
      <c r="B14" s="112">
        <v>40002</v>
      </c>
      <c r="C14" s="113" t="s">
        <v>213</v>
      </c>
      <c r="D14" s="114">
        <v>6.5000000000000002E-2</v>
      </c>
      <c r="E14" s="114">
        <v>6.3E-2</v>
      </c>
      <c r="F14" s="115">
        <f t="shared" si="0"/>
        <v>6.4000000000000001E-2</v>
      </c>
      <c r="G14" s="115">
        <f t="shared" si="1"/>
        <v>1.0000000000000009E-3</v>
      </c>
      <c r="H14" s="116">
        <f t="shared" si="2"/>
        <v>-3.0769230769230798</v>
      </c>
      <c r="I14"/>
      <c r="J14" s="8">
        <v>1.78</v>
      </c>
      <c r="K14" s="8">
        <v>2.12</v>
      </c>
      <c r="L14" s="8"/>
      <c r="M14" s="254">
        <f t="shared" si="3"/>
        <v>36.5</v>
      </c>
      <c r="N14" s="254">
        <f t="shared" si="3"/>
        <v>29.7</v>
      </c>
      <c r="O14" s="116">
        <f t="shared" si="4"/>
        <v>33.1</v>
      </c>
      <c r="P14" s="116">
        <f t="shared" si="5"/>
        <v>3.4000000000000004</v>
      </c>
      <c r="Q14" s="116">
        <f t="shared" si="6"/>
        <v>-18.630136986301373</v>
      </c>
    </row>
    <row r="15" spans="1:17" x14ac:dyDescent="0.25">
      <c r="A15" s="111" t="s">
        <v>20</v>
      </c>
      <c r="B15" s="112">
        <v>40030</v>
      </c>
      <c r="C15" s="113" t="s">
        <v>215</v>
      </c>
      <c r="D15" s="95">
        <v>1.1100000000000001</v>
      </c>
      <c r="E15" s="114">
        <v>1.5329999999999999</v>
      </c>
      <c r="F15" s="115">
        <f t="shared" si="0"/>
        <v>1.3214999999999999</v>
      </c>
      <c r="G15" s="115">
        <f t="shared" si="1"/>
        <v>0.21149999999999991</v>
      </c>
      <c r="H15" s="116">
        <f t="shared" si="2"/>
        <v>38.108108108108091</v>
      </c>
      <c r="I15"/>
      <c r="J15" s="8">
        <v>13.32</v>
      </c>
      <c r="K15" s="8">
        <v>12.83</v>
      </c>
      <c r="L15" s="8"/>
      <c r="M15" s="254">
        <f t="shared" si="3"/>
        <v>83.3</v>
      </c>
      <c r="N15" s="254">
        <f t="shared" si="3"/>
        <v>119.5</v>
      </c>
      <c r="O15" s="116">
        <f t="shared" si="4"/>
        <v>101.4</v>
      </c>
      <c r="P15" s="116">
        <f t="shared" si="5"/>
        <v>18.100000000000001</v>
      </c>
      <c r="Q15" s="116">
        <f t="shared" si="6"/>
        <v>43.457382953181281</v>
      </c>
    </row>
    <row r="16" spans="1:17" x14ac:dyDescent="0.25">
      <c r="A16" s="111" t="s">
        <v>22</v>
      </c>
      <c r="B16" s="112">
        <v>39939</v>
      </c>
      <c r="C16" s="113" t="s">
        <v>215</v>
      </c>
      <c r="D16" s="95">
        <v>1.0999999999999999E-2</v>
      </c>
      <c r="E16" s="114">
        <v>1.7999999999999999E-2</v>
      </c>
      <c r="F16" s="115">
        <f t="shared" si="0"/>
        <v>1.4499999999999999E-2</v>
      </c>
      <c r="G16" s="115">
        <f t="shared" si="1"/>
        <v>3.4999999999999996E-3</v>
      </c>
      <c r="H16" s="116">
        <f t="shared" si="2"/>
        <v>63.636363636363633</v>
      </c>
      <c r="J16" s="8">
        <v>1.29</v>
      </c>
      <c r="K16" s="8">
        <v>1.47</v>
      </c>
      <c r="L16" s="8"/>
      <c r="M16" s="254">
        <f t="shared" si="3"/>
        <v>8.5</v>
      </c>
      <c r="N16" s="254">
        <f t="shared" si="3"/>
        <v>12.2</v>
      </c>
      <c r="O16" s="116">
        <f t="shared" si="4"/>
        <v>10.35</v>
      </c>
      <c r="P16" s="116">
        <f t="shared" si="5"/>
        <v>1.8499999999999996</v>
      </c>
      <c r="Q16" s="116">
        <f t="shared" si="6"/>
        <v>43.529411764705877</v>
      </c>
    </row>
    <row r="17" spans="1:17" x14ac:dyDescent="0.25">
      <c r="A17" s="111" t="s">
        <v>22</v>
      </c>
      <c r="B17" s="112">
        <v>39965</v>
      </c>
      <c r="C17" s="113" t="s">
        <v>215</v>
      </c>
      <c r="D17" s="114">
        <v>2.5000000000000001E-2</v>
      </c>
      <c r="E17" s="114">
        <v>3.2000000000000001E-2</v>
      </c>
      <c r="F17" s="115">
        <f t="shared" si="0"/>
        <v>2.8500000000000001E-2</v>
      </c>
      <c r="G17" s="115">
        <f t="shared" si="1"/>
        <v>3.4999999999999996E-3</v>
      </c>
      <c r="H17" s="116">
        <f t="shared" si="2"/>
        <v>27.999999999999996</v>
      </c>
      <c r="J17" s="8">
        <v>3.02</v>
      </c>
      <c r="K17" s="8">
        <v>8.33</v>
      </c>
      <c r="L17" s="8"/>
      <c r="M17" s="254">
        <f t="shared" si="3"/>
        <v>8.3000000000000007</v>
      </c>
      <c r="N17" s="254">
        <f t="shared" si="3"/>
        <v>3.8</v>
      </c>
      <c r="O17" s="116">
        <f t="shared" si="4"/>
        <v>6.0500000000000007</v>
      </c>
      <c r="P17" s="116">
        <f t="shared" si="5"/>
        <v>2.2500000000000004</v>
      </c>
      <c r="Q17" s="116">
        <f t="shared" si="6"/>
        <v>-54.216867469879524</v>
      </c>
    </row>
    <row r="18" spans="1:17" x14ac:dyDescent="0.25">
      <c r="A18" s="111" t="s">
        <v>22</v>
      </c>
      <c r="B18" s="112">
        <v>40001</v>
      </c>
      <c r="C18" s="113" t="s">
        <v>215</v>
      </c>
      <c r="D18" s="114">
        <v>6.5000000000000002E-2</v>
      </c>
      <c r="E18" s="114">
        <v>5.0999999999999997E-2</v>
      </c>
      <c r="F18" s="115">
        <f t="shared" si="0"/>
        <v>5.7999999999999996E-2</v>
      </c>
      <c r="G18" s="115">
        <f t="shared" si="1"/>
        <v>7.0000000000000027E-3</v>
      </c>
      <c r="H18" s="116">
        <f t="shared" si="2"/>
        <v>-21.538461538461547</v>
      </c>
      <c r="J18" s="8">
        <v>2.63</v>
      </c>
      <c r="K18" s="8">
        <v>2.64</v>
      </c>
      <c r="L18" s="8"/>
      <c r="M18" s="254">
        <f t="shared" si="3"/>
        <v>24.7</v>
      </c>
      <c r="N18" s="254">
        <f t="shared" si="3"/>
        <v>19.3</v>
      </c>
      <c r="O18" s="116">
        <f t="shared" si="4"/>
        <v>22</v>
      </c>
      <c r="P18" s="116">
        <f t="shared" si="5"/>
        <v>2.6999999999999993</v>
      </c>
      <c r="Q18" s="116">
        <f t="shared" si="6"/>
        <v>-21.862348178137648</v>
      </c>
    </row>
    <row r="19" spans="1:17" x14ac:dyDescent="0.25">
      <c r="A19" s="111" t="s">
        <v>22</v>
      </c>
      <c r="B19" s="112">
        <v>40028</v>
      </c>
      <c r="C19" s="95" t="s">
        <v>217</v>
      </c>
      <c r="D19" s="114">
        <v>6.3E-2</v>
      </c>
      <c r="E19" s="114">
        <v>5.3999999999999999E-2</v>
      </c>
      <c r="F19" s="115">
        <f t="shared" si="0"/>
        <v>5.8499999999999996E-2</v>
      </c>
      <c r="G19" s="115">
        <f t="shared" si="1"/>
        <v>4.5000000000000005E-3</v>
      </c>
      <c r="H19" s="116">
        <f t="shared" si="2"/>
        <v>-14.285714285714288</v>
      </c>
      <c r="J19" s="8">
        <v>2.5</v>
      </c>
      <c r="K19" s="8">
        <v>2.13</v>
      </c>
      <c r="L19" s="8"/>
      <c r="M19" s="254">
        <f t="shared" si="3"/>
        <v>25.2</v>
      </c>
      <c r="N19" s="254">
        <f t="shared" si="3"/>
        <v>25.4</v>
      </c>
      <c r="O19" s="116">
        <f t="shared" si="4"/>
        <v>25.299999999999997</v>
      </c>
      <c r="P19" s="116">
        <f t="shared" si="5"/>
        <v>9.9999999999999645E-2</v>
      </c>
      <c r="Q19" s="116">
        <f t="shared" si="6"/>
        <v>0.79365079365079083</v>
      </c>
    </row>
    <row r="20" spans="1:17" x14ac:dyDescent="0.25">
      <c r="A20" s="111" t="s">
        <v>21</v>
      </c>
      <c r="B20" s="112">
        <v>39940</v>
      </c>
      <c r="C20" s="113" t="s">
        <v>213</v>
      </c>
      <c r="D20" s="114">
        <v>1.4999999999999999E-2</v>
      </c>
      <c r="E20" s="114">
        <v>2.5000000000000001E-2</v>
      </c>
      <c r="F20" s="115">
        <f t="shared" si="0"/>
        <v>0.02</v>
      </c>
      <c r="G20" s="115">
        <f t="shared" si="1"/>
        <v>5.000000000000001E-3</v>
      </c>
      <c r="H20" s="116">
        <f t="shared" si="2"/>
        <v>66.666666666666686</v>
      </c>
      <c r="J20" s="8">
        <v>1.61</v>
      </c>
      <c r="K20" s="8">
        <v>1.9</v>
      </c>
      <c r="L20" s="8"/>
      <c r="M20" s="254">
        <f t="shared" si="3"/>
        <v>9.3000000000000007</v>
      </c>
      <c r="N20" s="254">
        <f t="shared" si="3"/>
        <v>13.2</v>
      </c>
      <c r="O20" s="116">
        <f t="shared" si="4"/>
        <v>11.25</v>
      </c>
      <c r="P20" s="116">
        <f t="shared" si="5"/>
        <v>1.9499999999999993</v>
      </c>
      <c r="Q20" s="116">
        <f t="shared" si="6"/>
        <v>41.93548387096773</v>
      </c>
    </row>
    <row r="21" spans="1:17" x14ac:dyDescent="0.25">
      <c r="A21" s="111" t="s">
        <v>21</v>
      </c>
      <c r="B21" s="112">
        <v>39967</v>
      </c>
      <c r="C21" s="113" t="s">
        <v>213</v>
      </c>
      <c r="D21" s="114">
        <v>1.4E-2</v>
      </c>
      <c r="E21" s="114">
        <v>2.9000000000000001E-2</v>
      </c>
      <c r="F21" s="115">
        <f t="shared" si="0"/>
        <v>2.1500000000000002E-2</v>
      </c>
      <c r="G21" s="115">
        <f t="shared" si="1"/>
        <v>7.5000000000000006E-3</v>
      </c>
      <c r="H21" s="116">
        <f t="shared" si="2"/>
        <v>107.14285714285715</v>
      </c>
      <c r="J21" s="8">
        <v>1.37</v>
      </c>
      <c r="K21" s="8">
        <v>0.92</v>
      </c>
      <c r="L21" s="8"/>
      <c r="M21" s="254">
        <f t="shared" si="3"/>
        <v>10.199999999999999</v>
      </c>
      <c r="N21" s="254">
        <f t="shared" si="3"/>
        <v>31.5</v>
      </c>
      <c r="O21" s="116">
        <f t="shared" si="4"/>
        <v>20.85</v>
      </c>
      <c r="P21" s="116">
        <f t="shared" si="5"/>
        <v>10.65</v>
      </c>
      <c r="Q21" s="116">
        <f t="shared" si="6"/>
        <v>208.82352941176472</v>
      </c>
    </row>
    <row r="22" spans="1:17" x14ac:dyDescent="0.25">
      <c r="A22" s="111" t="s">
        <v>21</v>
      </c>
      <c r="B22" s="112">
        <v>40002</v>
      </c>
      <c r="C22" s="113" t="s">
        <v>214</v>
      </c>
      <c r="D22" s="114">
        <v>3.9E-2</v>
      </c>
      <c r="E22" s="114">
        <v>5.6000000000000001E-2</v>
      </c>
      <c r="F22" s="115">
        <f t="shared" si="0"/>
        <v>4.7500000000000001E-2</v>
      </c>
      <c r="G22" s="115">
        <f t="shared" si="1"/>
        <v>8.5000000000000006E-3</v>
      </c>
      <c r="H22" s="116">
        <f t="shared" si="2"/>
        <v>43.589743589743591</v>
      </c>
      <c r="J22" s="8">
        <v>1.76</v>
      </c>
      <c r="K22" s="8">
        <v>2.3199999999999998</v>
      </c>
      <c r="L22" s="8"/>
      <c r="M22" s="254">
        <f t="shared" si="3"/>
        <v>22.2</v>
      </c>
      <c r="N22" s="254">
        <f t="shared" si="3"/>
        <v>24.1</v>
      </c>
      <c r="O22" s="116">
        <f t="shared" si="4"/>
        <v>23.15</v>
      </c>
      <c r="P22" s="116">
        <f t="shared" si="5"/>
        <v>0.95000000000000107</v>
      </c>
      <c r="Q22" s="116">
        <f t="shared" si="6"/>
        <v>8.5585585585585697</v>
      </c>
    </row>
    <row r="23" spans="1:17" x14ac:dyDescent="0.25">
      <c r="A23" s="111" t="s">
        <v>21</v>
      </c>
      <c r="B23" s="112">
        <v>40030</v>
      </c>
      <c r="C23" s="113" t="s">
        <v>218</v>
      </c>
      <c r="D23" s="114">
        <v>0.26300000000000001</v>
      </c>
      <c r="E23" s="114">
        <v>0.36</v>
      </c>
      <c r="F23" s="115">
        <f t="shared" si="0"/>
        <v>0.3115</v>
      </c>
      <c r="G23" s="115">
        <f t="shared" si="1"/>
        <v>4.8499999999999988E-2</v>
      </c>
      <c r="H23" s="116">
        <f t="shared" si="2"/>
        <v>36.882129277566527</v>
      </c>
      <c r="J23" s="8">
        <v>6.06</v>
      </c>
      <c r="K23" s="8">
        <v>7.11</v>
      </c>
      <c r="L23" s="8"/>
      <c r="M23" s="254">
        <f t="shared" si="3"/>
        <v>43.4</v>
      </c>
      <c r="N23" s="254">
        <f t="shared" si="3"/>
        <v>50.6</v>
      </c>
      <c r="O23" s="116">
        <f t="shared" si="4"/>
        <v>47</v>
      </c>
      <c r="P23" s="116">
        <f t="shared" si="5"/>
        <v>3.6000000000000014</v>
      </c>
      <c r="Q23" s="116">
        <f t="shared" si="6"/>
        <v>16.589861751152078</v>
      </c>
    </row>
    <row r="25" spans="1:17" x14ac:dyDescent="0.25">
      <c r="A25" s="119"/>
      <c r="B25" s="120"/>
      <c r="C25" s="121"/>
      <c r="D25" s="121"/>
      <c r="E25" s="121"/>
      <c r="F25" s="121"/>
      <c r="G25" s="256" t="s">
        <v>7</v>
      </c>
      <c r="H25" s="257">
        <f>MEDIAN(H8:H24)</f>
        <v>40.793184488836658</v>
      </c>
      <c r="I25" s="119"/>
      <c r="J25" s="121"/>
      <c r="K25" s="121"/>
      <c r="L25" s="121"/>
      <c r="M25" s="255"/>
      <c r="N25" s="255"/>
      <c r="O25" s="121"/>
      <c r="P25" s="130" t="s">
        <v>7</v>
      </c>
      <c r="Q25" s="260">
        <f>MEDIAN(Q8:Q24)</f>
        <v>16.589861751152078</v>
      </c>
    </row>
    <row r="26" spans="1:17" x14ac:dyDescent="0.25">
      <c r="G26" s="258" t="s">
        <v>8</v>
      </c>
      <c r="H26" s="259">
        <f>MIN(H8:H23)</f>
        <v>-40.909090909090907</v>
      </c>
      <c r="P26" s="261" t="s">
        <v>8</v>
      </c>
      <c r="Q26" s="262">
        <f>MIN(Q8:Q23)</f>
        <v>-54.216867469879524</v>
      </c>
    </row>
    <row r="27" spans="1:17" x14ac:dyDescent="0.25">
      <c r="G27" s="26" t="s">
        <v>9</v>
      </c>
      <c r="H27" s="263">
        <f>MAX(H8:H23)</f>
        <v>146.15384615384619</v>
      </c>
      <c r="I27" s="264"/>
      <c r="J27" s="265"/>
      <c r="K27" s="265"/>
      <c r="L27" s="265"/>
      <c r="M27" s="266"/>
      <c r="N27" s="266"/>
      <c r="O27" s="265"/>
      <c r="P27" s="32" t="s">
        <v>9</v>
      </c>
      <c r="Q27" s="28">
        <f>MAX(Q8:Q23)</f>
        <v>208.82352941176472</v>
      </c>
    </row>
    <row r="28" spans="1:17" x14ac:dyDescent="0.25">
      <c r="G28" s="265"/>
      <c r="H28" s="266"/>
      <c r="I28" s="264"/>
      <c r="J28" s="265"/>
      <c r="K28" s="265"/>
      <c r="L28" s="265"/>
      <c r="M28" s="266"/>
      <c r="N28" s="266"/>
      <c r="O28" s="265"/>
      <c r="P28" s="265"/>
      <c r="Q28" s="265"/>
    </row>
  </sheetData>
  <mergeCells count="8">
    <mergeCell ref="A1:O1"/>
    <mergeCell ref="A3:Q3"/>
    <mergeCell ref="J5:K5"/>
    <mergeCell ref="M5:Q5"/>
    <mergeCell ref="A5:A6"/>
    <mergeCell ref="B5:B6"/>
    <mergeCell ref="C5:C6"/>
    <mergeCell ref="D5:H5"/>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topLeftCell="A52" workbookViewId="0">
      <selection activeCell="A3" sqref="A3:L3"/>
    </sheetView>
  </sheetViews>
  <sheetFormatPr defaultRowHeight="15" x14ac:dyDescent="0.25"/>
  <cols>
    <col min="1" max="1" width="10.85546875" customWidth="1"/>
    <col min="2" max="2" width="15.140625" style="270" customWidth="1"/>
    <col min="3" max="3" width="9.28515625" style="269" customWidth="1"/>
    <col min="4" max="12" width="9.140625" style="3"/>
    <col min="14" max="14" width="9.140625" style="355"/>
  </cols>
  <sheetData>
    <row r="1" spans="1:14" ht="44.25" customHeight="1" x14ac:dyDescent="0.25">
      <c r="A1" s="397" t="s">
        <v>295</v>
      </c>
      <c r="B1" s="397"/>
      <c r="C1" s="397"/>
      <c r="D1" s="397"/>
      <c r="E1" s="397"/>
      <c r="F1" s="397"/>
      <c r="G1" s="397"/>
      <c r="H1" s="397"/>
      <c r="I1" s="397"/>
      <c r="J1" s="397"/>
      <c r="K1" s="397"/>
      <c r="L1" s="397"/>
    </row>
    <row r="2" spans="1:14" x14ac:dyDescent="0.25">
      <c r="E2" s="48"/>
      <c r="F2" s="48"/>
      <c r="G2" s="48"/>
      <c r="H2" s="48"/>
      <c r="I2" s="48"/>
      <c r="J2" s="48"/>
      <c r="K2" s="48"/>
      <c r="L2" s="49"/>
    </row>
    <row r="3" spans="1:14" ht="55.5" customHeight="1" x14ac:dyDescent="0.25">
      <c r="A3" s="427" t="s">
        <v>296</v>
      </c>
      <c r="B3" s="427"/>
      <c r="C3" s="427"/>
      <c r="D3" s="427"/>
      <c r="E3" s="427"/>
      <c r="F3" s="427"/>
      <c r="G3" s="427"/>
      <c r="H3" s="427"/>
      <c r="I3" s="427"/>
      <c r="J3" s="427"/>
      <c r="K3" s="427"/>
      <c r="L3" s="427"/>
    </row>
    <row r="4" spans="1:14" x14ac:dyDescent="0.25">
      <c r="E4" s="48"/>
      <c r="F4" s="48"/>
      <c r="G4" s="48"/>
      <c r="H4" s="48"/>
      <c r="I4" s="48"/>
      <c r="J4" s="48"/>
      <c r="K4" s="48"/>
      <c r="L4" s="49"/>
    </row>
    <row r="5" spans="1:14" s="14" customFormat="1" ht="12.75" x14ac:dyDescent="0.2">
      <c r="A5" s="428" t="s">
        <v>45</v>
      </c>
      <c r="B5" s="430" t="s">
        <v>267</v>
      </c>
      <c r="C5" s="432" t="s">
        <v>13</v>
      </c>
      <c r="D5" s="430" t="s">
        <v>14</v>
      </c>
      <c r="E5" s="434" t="s">
        <v>46</v>
      </c>
      <c r="F5" s="420"/>
      <c r="G5" s="420"/>
      <c r="H5" s="420"/>
      <c r="I5" s="420"/>
      <c r="J5" s="420"/>
      <c r="K5" s="420"/>
      <c r="L5" s="435"/>
      <c r="N5" s="31"/>
    </row>
    <row r="6" spans="1:14" s="14" customFormat="1" ht="24" customHeight="1" x14ac:dyDescent="0.2">
      <c r="A6" s="429"/>
      <c r="B6" s="431"/>
      <c r="C6" s="433"/>
      <c r="D6" s="431"/>
      <c r="E6" s="268" t="s">
        <v>34</v>
      </c>
      <c r="F6" s="268" t="s">
        <v>35</v>
      </c>
      <c r="G6" s="268" t="s">
        <v>47</v>
      </c>
      <c r="H6" s="268" t="s">
        <v>48</v>
      </c>
      <c r="I6" s="268" t="s">
        <v>49</v>
      </c>
      <c r="J6" s="268" t="s">
        <v>50</v>
      </c>
      <c r="K6" s="268" t="s">
        <v>51</v>
      </c>
      <c r="L6" s="273" t="s">
        <v>288</v>
      </c>
      <c r="N6" s="31"/>
    </row>
    <row r="7" spans="1:14" s="14" customFormat="1" ht="12.75" x14ac:dyDescent="0.2">
      <c r="A7" s="21"/>
      <c r="B7" s="182"/>
      <c r="C7" s="5"/>
      <c r="D7" s="6"/>
      <c r="E7" s="33"/>
      <c r="F7" s="33"/>
      <c r="G7" s="33"/>
      <c r="H7" s="33"/>
      <c r="I7" s="33"/>
      <c r="J7" s="33"/>
      <c r="K7" s="33"/>
      <c r="L7" s="30"/>
      <c r="N7" s="31"/>
    </row>
    <row r="8" spans="1:14" s="11" customFormat="1" ht="12.75" x14ac:dyDescent="0.2">
      <c r="A8" s="401" t="s">
        <v>52</v>
      </c>
      <c r="B8" s="383"/>
      <c r="C8" s="383"/>
      <c r="D8" s="383"/>
      <c r="E8" s="383"/>
      <c r="F8" s="383"/>
      <c r="G8" s="383"/>
      <c r="H8" s="383"/>
      <c r="I8" s="383"/>
      <c r="J8" s="383"/>
      <c r="K8" s="383"/>
      <c r="L8" s="402"/>
      <c r="N8" s="356"/>
    </row>
    <row r="9" spans="1:14" x14ac:dyDescent="0.25">
      <c r="A9" s="274"/>
      <c r="B9" s="4"/>
      <c r="C9" s="275"/>
      <c r="D9" s="181"/>
      <c r="E9" s="181"/>
      <c r="F9" s="181"/>
      <c r="G9" s="181"/>
      <c r="H9" s="181"/>
      <c r="I9" s="181"/>
      <c r="J9" s="181"/>
      <c r="K9" s="181"/>
      <c r="L9" s="240"/>
    </row>
    <row r="10" spans="1:14" s="11" customFormat="1" ht="12.75" x14ac:dyDescent="0.2">
      <c r="A10" s="194" t="s">
        <v>25</v>
      </c>
      <c r="B10" s="272" t="s">
        <v>54</v>
      </c>
      <c r="C10" s="170">
        <v>40032</v>
      </c>
      <c r="D10" s="96">
        <v>900</v>
      </c>
      <c r="E10" s="267">
        <v>3.74</v>
      </c>
      <c r="F10" s="267">
        <v>3.11</v>
      </c>
      <c r="G10" s="267" t="s">
        <v>258</v>
      </c>
      <c r="H10" s="267" t="s">
        <v>258</v>
      </c>
      <c r="I10" s="267" t="s">
        <v>258</v>
      </c>
      <c r="J10" s="267">
        <v>3.43</v>
      </c>
      <c r="K10" s="267">
        <v>0.31500000000000017</v>
      </c>
      <c r="L10" s="238">
        <v>18.394160583941616</v>
      </c>
      <c r="M10" s="331"/>
      <c r="N10" s="356"/>
    </row>
    <row r="11" spans="1:14" s="11" customFormat="1" ht="12.75" x14ac:dyDescent="0.2">
      <c r="A11" s="194"/>
      <c r="B11" s="324" t="s">
        <v>264</v>
      </c>
      <c r="C11" s="170"/>
      <c r="D11" s="96">
        <v>900</v>
      </c>
      <c r="E11" s="267">
        <v>2.84</v>
      </c>
      <c r="F11" s="267">
        <v>4.57</v>
      </c>
      <c r="G11" s="267">
        <v>2.68</v>
      </c>
      <c r="H11" s="267" t="s">
        <v>258</v>
      </c>
      <c r="I11" s="267" t="s">
        <v>258</v>
      </c>
      <c r="J11" s="267">
        <v>3.71</v>
      </c>
      <c r="K11" s="267">
        <v>0.94500000000000006</v>
      </c>
      <c r="L11" s="238">
        <v>31.161398504008869</v>
      </c>
      <c r="N11" s="356"/>
    </row>
    <row r="12" spans="1:14" s="11" customFormat="1" ht="12.75" x14ac:dyDescent="0.2">
      <c r="A12" s="194"/>
      <c r="B12" s="272"/>
      <c r="C12" s="170"/>
      <c r="D12" s="96"/>
      <c r="E12" s="267"/>
      <c r="F12" s="267"/>
      <c r="G12" s="267"/>
      <c r="H12" s="267"/>
      <c r="I12" s="267"/>
      <c r="J12" s="267"/>
      <c r="K12" s="267"/>
      <c r="L12" s="238"/>
      <c r="N12" s="356"/>
    </row>
    <row r="13" spans="1:14" s="11" customFormat="1" ht="12.75" x14ac:dyDescent="0.2">
      <c r="A13" s="194" t="s">
        <v>259</v>
      </c>
      <c r="B13" s="272" t="s">
        <v>54</v>
      </c>
      <c r="C13" s="170">
        <v>40032</v>
      </c>
      <c r="D13" s="96">
        <v>900</v>
      </c>
      <c r="E13" s="267">
        <v>5.71</v>
      </c>
      <c r="F13" s="267">
        <v>7.46</v>
      </c>
      <c r="G13" s="267" t="s">
        <v>258</v>
      </c>
      <c r="H13" s="267" t="s">
        <v>258</v>
      </c>
      <c r="I13" s="267" t="s">
        <v>258</v>
      </c>
      <c r="J13" s="267">
        <v>6.59</v>
      </c>
      <c r="K13" s="267">
        <v>0.875</v>
      </c>
      <c r="L13" s="238">
        <v>26.575550493545936</v>
      </c>
      <c r="N13" s="356"/>
    </row>
    <row r="14" spans="1:14" s="11" customFormat="1" ht="12.75" x14ac:dyDescent="0.2">
      <c r="A14" s="194"/>
      <c r="B14" s="272" t="s">
        <v>53</v>
      </c>
      <c r="C14" s="170"/>
      <c r="D14" s="96">
        <v>900</v>
      </c>
      <c r="E14" s="267">
        <v>5.0199999999999996</v>
      </c>
      <c r="F14" s="267">
        <v>4.4400000000000004</v>
      </c>
      <c r="G14" s="267" t="s">
        <v>258</v>
      </c>
      <c r="H14" s="267" t="s">
        <v>258</v>
      </c>
      <c r="I14" s="267" t="s">
        <v>258</v>
      </c>
      <c r="J14" s="267">
        <v>4.7300000000000004</v>
      </c>
      <c r="K14" s="267">
        <v>0.28999999999999959</v>
      </c>
      <c r="L14" s="238">
        <v>12.262156448202942</v>
      </c>
      <c r="N14" s="356"/>
    </row>
    <row r="15" spans="1:14" s="11" customFormat="1" ht="12.75" x14ac:dyDescent="0.2">
      <c r="A15" s="194"/>
      <c r="B15" s="272"/>
      <c r="C15" s="170"/>
      <c r="D15" s="96"/>
      <c r="E15" s="267"/>
      <c r="F15" s="267"/>
      <c r="G15" s="267"/>
      <c r="H15" s="267"/>
      <c r="I15" s="267"/>
      <c r="J15" s="267"/>
      <c r="K15" s="267"/>
      <c r="L15" s="238"/>
      <c r="N15" s="356"/>
    </row>
    <row r="16" spans="1:14" s="11" customFormat="1" ht="12.75" x14ac:dyDescent="0.2">
      <c r="A16" s="194" t="s">
        <v>21</v>
      </c>
      <c r="B16" s="272" t="s">
        <v>54</v>
      </c>
      <c r="C16" s="170">
        <v>39911</v>
      </c>
      <c r="D16" s="276">
        <v>1100</v>
      </c>
      <c r="E16" s="267">
        <v>2.2799999999999998</v>
      </c>
      <c r="F16" s="267">
        <v>3.7</v>
      </c>
      <c r="G16" s="267" t="s">
        <v>258</v>
      </c>
      <c r="H16" s="267" t="s">
        <v>258</v>
      </c>
      <c r="I16" s="267" t="s">
        <v>258</v>
      </c>
      <c r="J16" s="267">
        <v>2.99</v>
      </c>
      <c r="K16" s="267">
        <v>0.71000000000000019</v>
      </c>
      <c r="L16" s="238">
        <v>47.491638795986631</v>
      </c>
      <c r="N16" s="356"/>
    </row>
    <row r="17" spans="1:14" s="11" customFormat="1" ht="12.75" x14ac:dyDescent="0.2">
      <c r="A17" s="194"/>
      <c r="B17" s="272" t="s">
        <v>53</v>
      </c>
      <c r="C17" s="170"/>
      <c r="D17" s="276">
        <v>1100</v>
      </c>
      <c r="E17" s="267">
        <v>2.94</v>
      </c>
      <c r="F17" s="267">
        <v>2.59</v>
      </c>
      <c r="G17" s="267" t="s">
        <v>258</v>
      </c>
      <c r="H17" s="267" t="s">
        <v>258</v>
      </c>
      <c r="I17" s="267" t="s">
        <v>258</v>
      </c>
      <c r="J17" s="267">
        <v>2.77</v>
      </c>
      <c r="K17" s="267">
        <v>0.17500000000000004</v>
      </c>
      <c r="L17" s="238">
        <v>12.658227848101269</v>
      </c>
      <c r="N17" s="356"/>
    </row>
    <row r="18" spans="1:14" s="11" customFormat="1" ht="12.75" x14ac:dyDescent="0.2">
      <c r="A18" s="194"/>
      <c r="B18" s="272" t="s">
        <v>55</v>
      </c>
      <c r="C18" s="170"/>
      <c r="D18" s="276">
        <v>1101</v>
      </c>
      <c r="E18" s="267">
        <v>2.4</v>
      </c>
      <c r="F18" s="267">
        <v>1.89</v>
      </c>
      <c r="G18" s="267" t="s">
        <v>258</v>
      </c>
      <c r="H18" s="267" t="s">
        <v>258</v>
      </c>
      <c r="I18" s="267" t="s">
        <v>258</v>
      </c>
      <c r="J18" s="267">
        <v>2.15</v>
      </c>
      <c r="K18" s="267">
        <v>0.255</v>
      </c>
      <c r="L18" s="238">
        <v>23.776223776223777</v>
      </c>
      <c r="N18" s="356"/>
    </row>
    <row r="19" spans="1:14" s="11" customFormat="1" ht="12.75" x14ac:dyDescent="0.2">
      <c r="A19" s="194"/>
      <c r="B19" s="272" t="s">
        <v>54</v>
      </c>
      <c r="C19" s="170">
        <v>39940</v>
      </c>
      <c r="D19" s="96">
        <v>1100</v>
      </c>
      <c r="E19" s="267">
        <v>1.76</v>
      </c>
      <c r="F19" s="267">
        <v>1.63</v>
      </c>
      <c r="G19" s="267" t="s">
        <v>258</v>
      </c>
      <c r="H19" s="267" t="s">
        <v>258</v>
      </c>
      <c r="I19" s="267" t="s">
        <v>258</v>
      </c>
      <c r="J19" s="267">
        <v>1.7</v>
      </c>
      <c r="K19" s="267">
        <v>6.5000000000000058E-2</v>
      </c>
      <c r="L19" s="238">
        <v>7.6696165191740491</v>
      </c>
      <c r="N19" s="356"/>
    </row>
    <row r="20" spans="1:14" s="11" customFormat="1" ht="12.75" x14ac:dyDescent="0.2">
      <c r="A20" s="194"/>
      <c r="B20" s="272" t="s">
        <v>53</v>
      </c>
      <c r="C20" s="170"/>
      <c r="D20" s="96">
        <v>1100</v>
      </c>
      <c r="E20" s="267">
        <v>1.56</v>
      </c>
      <c r="F20" s="267">
        <v>1.66</v>
      </c>
      <c r="G20" s="267" t="s">
        <v>258</v>
      </c>
      <c r="H20" s="267" t="s">
        <v>258</v>
      </c>
      <c r="I20" s="267" t="s">
        <v>258</v>
      </c>
      <c r="J20" s="267">
        <v>1.61</v>
      </c>
      <c r="K20" s="267">
        <v>4.9999999999999933E-2</v>
      </c>
      <c r="L20" s="238">
        <v>6.2111801242235947</v>
      </c>
      <c r="N20" s="356"/>
    </row>
    <row r="21" spans="1:14" s="11" customFormat="1" ht="12.75" x14ac:dyDescent="0.2">
      <c r="A21" s="194"/>
      <c r="B21" s="272" t="s">
        <v>55</v>
      </c>
      <c r="C21" s="170"/>
      <c r="D21" s="96">
        <v>1101</v>
      </c>
      <c r="E21" s="267">
        <v>1.85</v>
      </c>
      <c r="F21" s="267">
        <v>1.95</v>
      </c>
      <c r="G21" s="267" t="s">
        <v>258</v>
      </c>
      <c r="H21" s="267" t="s">
        <v>258</v>
      </c>
      <c r="I21" s="267" t="s">
        <v>258</v>
      </c>
      <c r="J21" s="267">
        <v>1.9</v>
      </c>
      <c r="K21" s="267">
        <v>4.9999999999999933E-2</v>
      </c>
      <c r="L21" s="238">
        <v>5.2631578947368354</v>
      </c>
      <c r="N21" s="356"/>
    </row>
    <row r="22" spans="1:14" s="11" customFormat="1" ht="12.75" x14ac:dyDescent="0.2">
      <c r="A22" s="194"/>
      <c r="B22" s="272" t="s">
        <v>54</v>
      </c>
      <c r="C22" s="170">
        <v>40002</v>
      </c>
      <c r="D22" s="96">
        <v>1130</v>
      </c>
      <c r="E22" s="267">
        <v>2.5</v>
      </c>
      <c r="F22" s="267">
        <v>2.41</v>
      </c>
      <c r="G22" s="267" t="s">
        <v>258</v>
      </c>
      <c r="H22" s="267" t="s">
        <v>258</v>
      </c>
      <c r="I22" s="267" t="s">
        <v>258</v>
      </c>
      <c r="J22" s="267">
        <v>2.46</v>
      </c>
      <c r="K22" s="267">
        <v>4.4999999999999929E-2</v>
      </c>
      <c r="L22" s="238">
        <v>3.6659877800407275</v>
      </c>
      <c r="N22" s="356"/>
    </row>
    <row r="23" spans="1:14" s="11" customFormat="1" ht="12.75" x14ac:dyDescent="0.2">
      <c r="A23" s="194"/>
      <c r="B23" s="272" t="s">
        <v>53</v>
      </c>
      <c r="C23" s="170"/>
      <c r="D23" s="96">
        <v>1130</v>
      </c>
      <c r="E23" s="267">
        <v>2.2400000000000002</v>
      </c>
      <c r="F23" s="267">
        <v>1.28</v>
      </c>
      <c r="G23" s="267" t="s">
        <v>258</v>
      </c>
      <c r="H23" s="267" t="s">
        <v>258</v>
      </c>
      <c r="I23" s="267" t="s">
        <v>258</v>
      </c>
      <c r="J23" s="267">
        <v>1.76</v>
      </c>
      <c r="K23" s="267">
        <v>0.48000000000000009</v>
      </c>
      <c r="L23" s="238">
        <v>54.545454545454554</v>
      </c>
      <c r="N23" s="356"/>
    </row>
    <row r="24" spans="1:14" s="11" customFormat="1" ht="12.75" x14ac:dyDescent="0.2">
      <c r="A24" s="194"/>
      <c r="B24" s="272" t="s">
        <v>55</v>
      </c>
      <c r="C24" s="170"/>
      <c r="D24" s="96">
        <v>1131</v>
      </c>
      <c r="E24" s="267">
        <v>2.2799999999999998</v>
      </c>
      <c r="F24" s="267">
        <v>2.35</v>
      </c>
      <c r="G24" s="267" t="s">
        <v>258</v>
      </c>
      <c r="H24" s="267" t="s">
        <v>258</v>
      </c>
      <c r="I24" s="267" t="s">
        <v>258</v>
      </c>
      <c r="J24" s="267">
        <v>2.3199999999999998</v>
      </c>
      <c r="K24" s="267">
        <v>3.5000000000000142E-2</v>
      </c>
      <c r="L24" s="238">
        <v>3.0237580993520643</v>
      </c>
      <c r="N24" s="356"/>
    </row>
    <row r="25" spans="1:14" s="11" customFormat="1" ht="12.75" x14ac:dyDescent="0.2">
      <c r="A25" s="194"/>
      <c r="B25" s="272" t="s">
        <v>54</v>
      </c>
      <c r="C25" s="170">
        <v>40030</v>
      </c>
      <c r="D25" s="96">
        <v>1030</v>
      </c>
      <c r="E25" s="267">
        <v>4.59</v>
      </c>
      <c r="F25" s="267">
        <v>3.9</v>
      </c>
      <c r="G25" s="267" t="s">
        <v>258</v>
      </c>
      <c r="H25" s="267" t="s">
        <v>258</v>
      </c>
      <c r="I25" s="267" t="s">
        <v>258</v>
      </c>
      <c r="J25" s="267">
        <v>4.25</v>
      </c>
      <c r="K25" s="267">
        <v>0.34499999999999997</v>
      </c>
      <c r="L25" s="238">
        <v>16.25441696113074</v>
      </c>
      <c r="N25" s="356"/>
    </row>
    <row r="26" spans="1:14" s="11" customFormat="1" ht="12.75" x14ac:dyDescent="0.2">
      <c r="A26" s="194"/>
      <c r="B26" s="272" t="s">
        <v>53</v>
      </c>
      <c r="C26" s="170"/>
      <c r="D26" s="96">
        <v>1030</v>
      </c>
      <c r="E26" s="267">
        <v>5.45</v>
      </c>
      <c r="F26" s="267">
        <v>6.67</v>
      </c>
      <c r="G26" s="267" t="s">
        <v>258</v>
      </c>
      <c r="H26" s="267" t="s">
        <v>258</v>
      </c>
      <c r="I26" s="267" t="s">
        <v>258</v>
      </c>
      <c r="J26" s="267">
        <v>6.06</v>
      </c>
      <c r="K26" s="267">
        <v>0.60999999999999988</v>
      </c>
      <c r="L26" s="238">
        <v>20.132013201320127</v>
      </c>
      <c r="N26" s="356"/>
    </row>
    <row r="27" spans="1:14" s="11" customFormat="1" ht="12.75" x14ac:dyDescent="0.2">
      <c r="A27" s="194"/>
      <c r="B27" s="272" t="s">
        <v>55</v>
      </c>
      <c r="C27" s="170"/>
      <c r="D27" s="96">
        <v>1032</v>
      </c>
      <c r="E27" s="267">
        <v>4.0599999999999996</v>
      </c>
      <c r="F27" s="267">
        <v>10.15</v>
      </c>
      <c r="G27" s="267" t="s">
        <v>258</v>
      </c>
      <c r="H27" s="267" t="s">
        <v>258</v>
      </c>
      <c r="I27" s="267" t="s">
        <v>258</v>
      </c>
      <c r="J27" s="267">
        <v>7.11</v>
      </c>
      <c r="K27" s="267">
        <v>3.0450000000000004</v>
      </c>
      <c r="L27" s="238">
        <v>85.714285714285722</v>
      </c>
      <c r="N27" s="356"/>
    </row>
    <row r="28" spans="1:14" s="11" customFormat="1" ht="12.75" x14ac:dyDescent="0.2">
      <c r="A28" s="194"/>
      <c r="B28" s="272" t="s">
        <v>58</v>
      </c>
      <c r="C28" s="170"/>
      <c r="D28" s="96">
        <v>1031</v>
      </c>
      <c r="E28" s="267">
        <v>5.21</v>
      </c>
      <c r="F28" s="267">
        <v>7.7</v>
      </c>
      <c r="G28" s="267" t="s">
        <v>258</v>
      </c>
      <c r="H28" s="267" t="s">
        <v>258</v>
      </c>
      <c r="I28" s="267" t="s">
        <v>258</v>
      </c>
      <c r="J28" s="267">
        <v>6.46</v>
      </c>
      <c r="K28" s="267">
        <v>1.2450000000000001</v>
      </c>
      <c r="L28" s="238">
        <v>38.574748257164991</v>
      </c>
      <c r="N28" s="356"/>
    </row>
    <row r="29" spans="1:14" s="11" customFormat="1" ht="12.75" x14ac:dyDescent="0.2">
      <c r="A29" s="194"/>
      <c r="B29" s="272" t="s">
        <v>57</v>
      </c>
      <c r="C29" s="170"/>
      <c r="D29" s="96">
        <v>1031</v>
      </c>
      <c r="E29" s="267">
        <v>5.73</v>
      </c>
      <c r="F29" s="267">
        <v>7.05</v>
      </c>
      <c r="G29" s="267" t="s">
        <v>258</v>
      </c>
      <c r="H29" s="267" t="s">
        <v>258</v>
      </c>
      <c r="I29" s="267" t="s">
        <v>258</v>
      </c>
      <c r="J29" s="267">
        <v>6.39</v>
      </c>
      <c r="K29" s="267">
        <v>0.6599999999999997</v>
      </c>
      <c r="L29" s="238">
        <v>20.657276995305153</v>
      </c>
      <c r="N29" s="356"/>
    </row>
    <row r="30" spans="1:14" s="11" customFormat="1" ht="12.75" x14ac:dyDescent="0.2">
      <c r="A30" s="194"/>
      <c r="B30" s="272"/>
      <c r="C30" s="170"/>
      <c r="D30" s="96"/>
      <c r="E30" s="267"/>
      <c r="F30" s="267"/>
      <c r="G30" s="267"/>
      <c r="H30" s="267"/>
      <c r="I30" s="267"/>
      <c r="J30" s="267"/>
      <c r="K30" s="267"/>
      <c r="L30" s="238"/>
      <c r="N30" s="356"/>
    </row>
    <row r="31" spans="1:14" s="11" customFormat="1" ht="12.75" x14ac:dyDescent="0.2">
      <c r="A31" s="194" t="s">
        <v>23</v>
      </c>
      <c r="B31" s="272" t="s">
        <v>54</v>
      </c>
      <c r="C31" s="170">
        <v>40032</v>
      </c>
      <c r="D31" s="96">
        <v>1300</v>
      </c>
      <c r="E31" s="267">
        <v>3.34</v>
      </c>
      <c r="F31" s="267">
        <v>3.1</v>
      </c>
      <c r="G31" s="267" t="s">
        <v>258</v>
      </c>
      <c r="H31" s="267" t="s">
        <v>258</v>
      </c>
      <c r="I31" s="267" t="s">
        <v>258</v>
      </c>
      <c r="J31" s="267">
        <v>3.22</v>
      </c>
      <c r="K31" s="267">
        <v>0.11999999999999988</v>
      </c>
      <c r="L31" s="238">
        <v>7.4534161490683166</v>
      </c>
      <c r="N31" s="356"/>
    </row>
    <row r="32" spans="1:14" s="11" customFormat="1" ht="12.75" x14ac:dyDescent="0.2">
      <c r="A32" s="194"/>
      <c r="B32" s="272" t="s">
        <v>53</v>
      </c>
      <c r="C32" s="170"/>
      <c r="D32" s="96">
        <v>1300</v>
      </c>
      <c r="E32" s="267">
        <v>3.19</v>
      </c>
      <c r="F32" s="267">
        <v>2.76</v>
      </c>
      <c r="G32" s="267" t="s">
        <v>258</v>
      </c>
      <c r="H32" s="267" t="s">
        <v>258</v>
      </c>
      <c r="I32" s="267" t="s">
        <v>258</v>
      </c>
      <c r="J32" s="267">
        <v>2.98</v>
      </c>
      <c r="K32" s="267">
        <v>0.21500000000000008</v>
      </c>
      <c r="L32" s="238">
        <v>14.453781512605049</v>
      </c>
      <c r="N32" s="356"/>
    </row>
    <row r="33" spans="1:14" s="11" customFormat="1" ht="12.75" x14ac:dyDescent="0.2">
      <c r="A33" s="194"/>
      <c r="B33" s="272"/>
      <c r="C33" s="170"/>
      <c r="D33" s="96"/>
      <c r="E33" s="267"/>
      <c r="F33" s="267"/>
      <c r="G33" s="267"/>
      <c r="H33" s="267"/>
      <c r="I33" s="267"/>
      <c r="J33" s="267"/>
      <c r="K33" s="267"/>
      <c r="L33" s="238"/>
      <c r="N33" s="356"/>
    </row>
    <row r="34" spans="1:14" s="11" customFormat="1" ht="12.75" x14ac:dyDescent="0.2">
      <c r="A34" s="194" t="s">
        <v>24</v>
      </c>
      <c r="B34" s="272" t="s">
        <v>54</v>
      </c>
      <c r="C34" s="170">
        <v>40032</v>
      </c>
      <c r="D34" s="96">
        <v>1300</v>
      </c>
      <c r="E34" s="267">
        <v>2.0499999999999998</v>
      </c>
      <c r="F34" s="267">
        <v>1.89</v>
      </c>
      <c r="G34" s="267">
        <v>1.97</v>
      </c>
      <c r="H34" s="267" t="s">
        <v>258</v>
      </c>
      <c r="I34" s="267" t="s">
        <v>258</v>
      </c>
      <c r="J34" s="267">
        <v>1.97</v>
      </c>
      <c r="K34" s="267">
        <v>7.999999999999996E-2</v>
      </c>
      <c r="L34" s="238">
        <v>4.0609137055840971</v>
      </c>
      <c r="N34" s="356"/>
    </row>
    <row r="35" spans="1:14" s="11" customFormat="1" ht="12.75" x14ac:dyDescent="0.2">
      <c r="A35" s="194"/>
      <c r="B35" s="272" t="s">
        <v>53</v>
      </c>
      <c r="C35" s="170"/>
      <c r="D35" s="96">
        <v>1300</v>
      </c>
      <c r="E35" s="267">
        <v>2</v>
      </c>
      <c r="F35" s="267">
        <v>2.04</v>
      </c>
      <c r="G35" s="267">
        <v>2.02</v>
      </c>
      <c r="H35" s="267" t="s">
        <v>258</v>
      </c>
      <c r="I35" s="267" t="s">
        <v>258</v>
      </c>
      <c r="J35" s="267">
        <v>2.02</v>
      </c>
      <c r="K35" s="267">
        <v>2.0000000000000018E-2</v>
      </c>
      <c r="L35" s="238">
        <v>0.99009900990099098</v>
      </c>
      <c r="N35" s="356"/>
    </row>
    <row r="36" spans="1:14" s="329" customFormat="1" ht="12.75" x14ac:dyDescent="0.2">
      <c r="A36" s="330" t="s">
        <v>24</v>
      </c>
      <c r="B36" s="325" t="s">
        <v>268</v>
      </c>
      <c r="C36" s="326">
        <v>40032</v>
      </c>
      <c r="D36" s="151">
        <v>1301</v>
      </c>
      <c r="E36" s="327">
        <v>2.11</v>
      </c>
      <c r="F36" s="327">
        <v>2.6</v>
      </c>
      <c r="G36" s="327">
        <v>2.35</v>
      </c>
      <c r="H36" s="327" t="s">
        <v>258</v>
      </c>
      <c r="I36" s="327" t="s">
        <v>258</v>
      </c>
      <c r="J36" s="327">
        <v>2.35</v>
      </c>
      <c r="K36" s="327">
        <v>0.24500000000000011</v>
      </c>
      <c r="L36" s="328">
        <v>10.411487516111475</v>
      </c>
      <c r="N36" s="356"/>
    </row>
    <row r="37" spans="1:14" x14ac:dyDescent="0.25">
      <c r="A37" s="274"/>
      <c r="B37" s="4"/>
      <c r="C37" s="275"/>
      <c r="D37" s="181"/>
      <c r="E37" s="181"/>
      <c r="F37" s="181"/>
      <c r="G37" s="181"/>
      <c r="H37" s="181"/>
      <c r="I37" s="181"/>
      <c r="J37" s="181"/>
      <c r="K37" s="181"/>
      <c r="L37" s="240"/>
      <c r="N37" s="356"/>
    </row>
    <row r="38" spans="1:14" s="11" customFormat="1" ht="12.75" x14ac:dyDescent="0.2">
      <c r="A38" s="278" t="s">
        <v>240</v>
      </c>
      <c r="B38" s="182" t="s">
        <v>265</v>
      </c>
      <c r="C38" s="170">
        <v>39889</v>
      </c>
      <c r="D38" s="276">
        <v>1100</v>
      </c>
      <c r="E38" s="267">
        <v>1.84</v>
      </c>
      <c r="F38" s="267">
        <v>1.76</v>
      </c>
      <c r="G38" s="267" t="s">
        <v>258</v>
      </c>
      <c r="H38" s="267" t="s">
        <v>258</v>
      </c>
      <c r="I38" s="267" t="s">
        <v>258</v>
      </c>
      <c r="J38" s="267">
        <v>1.8</v>
      </c>
      <c r="K38" s="267">
        <v>4.0000000000000036E-2</v>
      </c>
      <c r="L38" s="238">
        <v>4.4444444444444482</v>
      </c>
      <c r="N38" s="356"/>
    </row>
    <row r="39" spans="1:14" s="11" customFormat="1" ht="12.75" x14ac:dyDescent="0.2">
      <c r="A39" s="194"/>
      <c r="B39" s="272" t="s">
        <v>54</v>
      </c>
      <c r="C39" s="170">
        <v>39939</v>
      </c>
      <c r="D39" s="96">
        <v>1100</v>
      </c>
      <c r="E39" s="267">
        <v>2.1</v>
      </c>
      <c r="F39" s="267">
        <v>2.2000000000000002</v>
      </c>
      <c r="G39" s="267" t="s">
        <v>258</v>
      </c>
      <c r="H39" s="267" t="s">
        <v>258</v>
      </c>
      <c r="I39" s="267" t="s">
        <v>258</v>
      </c>
      <c r="J39" s="267">
        <v>2.15</v>
      </c>
      <c r="K39" s="267">
        <v>5.0000000000000044E-2</v>
      </c>
      <c r="L39" s="238">
        <v>4.6511627906976782</v>
      </c>
      <c r="N39" s="356"/>
    </row>
    <row r="40" spans="1:14" s="11" customFormat="1" ht="12.75" x14ac:dyDescent="0.2">
      <c r="A40" s="194"/>
      <c r="B40" s="272" t="s">
        <v>53</v>
      </c>
      <c r="C40" s="170"/>
      <c r="D40" s="96">
        <v>1100</v>
      </c>
      <c r="E40" s="267">
        <v>2.65</v>
      </c>
      <c r="F40" s="267">
        <v>1.87</v>
      </c>
      <c r="G40" s="267" t="s">
        <v>258</v>
      </c>
      <c r="H40" s="267" t="s">
        <v>258</v>
      </c>
      <c r="I40" s="267" t="s">
        <v>258</v>
      </c>
      <c r="J40" s="267">
        <v>2.2599999999999998</v>
      </c>
      <c r="K40" s="267">
        <v>0.3899999999999999</v>
      </c>
      <c r="L40" s="238">
        <v>34.513274336283182</v>
      </c>
      <c r="N40" s="356"/>
    </row>
    <row r="41" spans="1:14" s="11" customFormat="1" ht="12.75" x14ac:dyDescent="0.2">
      <c r="A41" s="194"/>
      <c r="B41" s="272" t="s">
        <v>55</v>
      </c>
      <c r="C41" s="170"/>
      <c r="D41" s="96">
        <v>1101</v>
      </c>
      <c r="E41" s="267">
        <v>2.2599999999999998</v>
      </c>
      <c r="F41" s="267">
        <v>2.19</v>
      </c>
      <c r="G41" s="267" t="s">
        <v>258</v>
      </c>
      <c r="H41" s="267" t="s">
        <v>258</v>
      </c>
      <c r="I41" s="267" t="s">
        <v>258</v>
      </c>
      <c r="J41" s="267">
        <v>2.23</v>
      </c>
      <c r="K41" s="267">
        <v>3.499999999999992E-2</v>
      </c>
      <c r="L41" s="238">
        <v>3.1460674157303306</v>
      </c>
      <c r="N41" s="356"/>
    </row>
    <row r="42" spans="1:14" s="11" customFormat="1" ht="12.75" x14ac:dyDescent="0.2">
      <c r="A42" s="194"/>
      <c r="B42" s="272" t="s">
        <v>54</v>
      </c>
      <c r="C42" s="170">
        <v>40001</v>
      </c>
      <c r="D42" s="96">
        <v>1130</v>
      </c>
      <c r="E42" s="267">
        <v>1.87</v>
      </c>
      <c r="F42" s="267">
        <v>2.02</v>
      </c>
      <c r="G42" s="267" t="s">
        <v>258</v>
      </c>
      <c r="H42" s="267" t="s">
        <v>258</v>
      </c>
      <c r="I42" s="267" t="s">
        <v>258</v>
      </c>
      <c r="J42" s="267">
        <v>1.95</v>
      </c>
      <c r="K42" s="267">
        <v>7.4999999999999956E-2</v>
      </c>
      <c r="L42" s="238">
        <v>7.7120822622107923</v>
      </c>
      <c r="N42" s="356"/>
    </row>
    <row r="43" spans="1:14" s="11" customFormat="1" ht="12.75" x14ac:dyDescent="0.2">
      <c r="A43" s="194"/>
      <c r="B43" s="272" t="s">
        <v>53</v>
      </c>
      <c r="C43" s="170"/>
      <c r="D43" s="96">
        <v>1130</v>
      </c>
      <c r="E43" s="267">
        <v>1.92</v>
      </c>
      <c r="F43" s="267">
        <v>1.63</v>
      </c>
      <c r="G43" s="267" t="s">
        <v>258</v>
      </c>
      <c r="H43" s="267" t="s">
        <v>258</v>
      </c>
      <c r="I43" s="267" t="s">
        <v>258</v>
      </c>
      <c r="J43" s="267">
        <v>1.78</v>
      </c>
      <c r="K43" s="267">
        <v>0.14500000000000002</v>
      </c>
      <c r="L43" s="238">
        <v>16.338028169014088</v>
      </c>
      <c r="N43" s="356"/>
    </row>
    <row r="44" spans="1:14" s="11" customFormat="1" ht="12.75" x14ac:dyDescent="0.2">
      <c r="A44" s="194"/>
      <c r="B44" s="272" t="s">
        <v>55</v>
      </c>
      <c r="C44" s="170"/>
      <c r="D44" s="96">
        <v>1131</v>
      </c>
      <c r="E44" s="267">
        <v>1.96</v>
      </c>
      <c r="F44" s="267">
        <v>2.16</v>
      </c>
      <c r="G44" s="267" t="s">
        <v>258</v>
      </c>
      <c r="H44" s="267" t="s">
        <v>258</v>
      </c>
      <c r="I44" s="267" t="s">
        <v>258</v>
      </c>
      <c r="J44" s="267">
        <v>2.06</v>
      </c>
      <c r="K44" s="267">
        <v>0.10000000000000009</v>
      </c>
      <c r="L44" s="238">
        <v>9.708737864077678</v>
      </c>
      <c r="N44" s="356"/>
    </row>
    <row r="45" spans="1:14" s="11" customFormat="1" ht="12.75" x14ac:dyDescent="0.2">
      <c r="A45" s="194"/>
      <c r="B45" s="272" t="s">
        <v>54</v>
      </c>
      <c r="C45" s="170">
        <v>40028</v>
      </c>
      <c r="D45" s="96">
        <v>1130</v>
      </c>
      <c r="E45" s="267">
        <v>1.81</v>
      </c>
      <c r="F45" s="267">
        <v>2.88</v>
      </c>
      <c r="G45" s="267" t="s">
        <v>258</v>
      </c>
      <c r="H45" s="267" t="s">
        <v>258</v>
      </c>
      <c r="I45" s="267" t="s">
        <v>258</v>
      </c>
      <c r="J45" s="267">
        <v>2.35</v>
      </c>
      <c r="K45" s="267">
        <v>0.53499999999999992</v>
      </c>
      <c r="L45" s="238">
        <v>45.628997867803832</v>
      </c>
      <c r="N45" s="356"/>
    </row>
    <row r="46" spans="1:14" s="11" customFormat="1" ht="11.25" customHeight="1" x14ac:dyDescent="0.2">
      <c r="A46" s="194"/>
      <c r="B46" s="272" t="s">
        <v>53</v>
      </c>
      <c r="C46" s="170"/>
      <c r="D46" s="96">
        <v>1130</v>
      </c>
      <c r="E46" s="267">
        <v>1.41</v>
      </c>
      <c r="F46" s="267">
        <v>1.88</v>
      </c>
      <c r="G46" s="267" t="s">
        <v>258</v>
      </c>
      <c r="H46" s="267" t="s">
        <v>258</v>
      </c>
      <c r="I46" s="267" t="s">
        <v>258</v>
      </c>
      <c r="J46" s="267">
        <v>1.65</v>
      </c>
      <c r="K46" s="267">
        <v>0.23499999999999999</v>
      </c>
      <c r="L46" s="238">
        <v>28.571428571428569</v>
      </c>
      <c r="N46" s="356"/>
    </row>
    <row r="47" spans="1:14" s="11" customFormat="1" ht="12.75" x14ac:dyDescent="0.2">
      <c r="A47" s="194"/>
      <c r="B47" s="272" t="s">
        <v>55</v>
      </c>
      <c r="C47" s="170"/>
      <c r="D47" s="96">
        <v>1131</v>
      </c>
      <c r="E47" s="267">
        <v>2.04</v>
      </c>
      <c r="F47" s="267">
        <v>2.59</v>
      </c>
      <c r="G47" s="267" t="s">
        <v>258</v>
      </c>
      <c r="H47" s="267" t="s">
        <v>258</v>
      </c>
      <c r="I47" s="267" t="s">
        <v>258</v>
      </c>
      <c r="J47" s="267">
        <v>2.3199999999999998</v>
      </c>
      <c r="K47" s="267">
        <v>0.27499999999999991</v>
      </c>
      <c r="L47" s="238">
        <v>23.758099352051829</v>
      </c>
      <c r="N47" s="356"/>
    </row>
    <row r="48" spans="1:14" s="11" customFormat="1" ht="12.75" x14ac:dyDescent="0.2">
      <c r="A48" s="194"/>
      <c r="B48" s="272"/>
      <c r="C48" s="170"/>
      <c r="D48" s="96"/>
      <c r="E48" s="267"/>
      <c r="F48" s="267"/>
      <c r="G48" s="267"/>
      <c r="H48" s="267"/>
      <c r="I48" s="267"/>
      <c r="J48" s="267"/>
      <c r="K48" s="267"/>
      <c r="L48" s="238"/>
      <c r="N48" s="356"/>
    </row>
    <row r="49" spans="1:14" s="11" customFormat="1" ht="12.75" x14ac:dyDescent="0.2">
      <c r="A49" s="278" t="s">
        <v>20</v>
      </c>
      <c r="B49" s="182" t="s">
        <v>266</v>
      </c>
      <c r="C49" s="170">
        <v>39742</v>
      </c>
      <c r="D49" s="276">
        <v>1100</v>
      </c>
      <c r="E49" s="267">
        <v>3.48</v>
      </c>
      <c r="F49" s="267">
        <v>10.95</v>
      </c>
      <c r="G49" s="267" t="s">
        <v>258</v>
      </c>
      <c r="H49" s="267" t="s">
        <v>258</v>
      </c>
      <c r="I49" s="267" t="s">
        <v>258</v>
      </c>
      <c r="J49" s="267">
        <v>7.22</v>
      </c>
      <c r="K49" s="267">
        <v>3.7349999999999994</v>
      </c>
      <c r="L49" s="238">
        <v>103.53430353430353</v>
      </c>
      <c r="N49" s="356"/>
    </row>
    <row r="50" spans="1:14" s="11" customFormat="1" ht="12.75" x14ac:dyDescent="0.2">
      <c r="A50" s="278"/>
      <c r="B50" s="182" t="s">
        <v>265</v>
      </c>
      <c r="C50" s="170"/>
      <c r="D50" s="276">
        <v>1100</v>
      </c>
      <c r="E50" s="267">
        <v>1.92</v>
      </c>
      <c r="F50" s="267">
        <v>2.6</v>
      </c>
      <c r="G50" s="267" t="s">
        <v>258</v>
      </c>
      <c r="H50" s="267" t="s">
        <v>258</v>
      </c>
      <c r="I50" s="267" t="s">
        <v>258</v>
      </c>
      <c r="J50" s="267">
        <v>2.2599999999999998</v>
      </c>
      <c r="K50" s="267">
        <v>0.34000000000000008</v>
      </c>
      <c r="L50" s="238">
        <v>30.088495575221248</v>
      </c>
      <c r="N50" s="356"/>
    </row>
    <row r="51" spans="1:14" s="11" customFormat="1" ht="12.75" x14ac:dyDescent="0.2">
      <c r="A51" s="278"/>
      <c r="B51" s="182" t="s">
        <v>265</v>
      </c>
      <c r="C51" s="170">
        <v>39769</v>
      </c>
      <c r="D51" s="276">
        <v>1120</v>
      </c>
      <c r="E51" s="267">
        <v>1.08</v>
      </c>
      <c r="F51" s="267">
        <v>1.0900000000000001</v>
      </c>
      <c r="G51" s="267" t="s">
        <v>258</v>
      </c>
      <c r="H51" s="267" t="s">
        <v>258</v>
      </c>
      <c r="I51" s="267" t="s">
        <v>258</v>
      </c>
      <c r="J51" s="267">
        <v>1.0900000000000001</v>
      </c>
      <c r="K51" s="267">
        <v>5.0000000000000044E-3</v>
      </c>
      <c r="L51" s="238">
        <v>0.9216589861751161</v>
      </c>
      <c r="N51" s="356"/>
    </row>
    <row r="52" spans="1:14" s="11" customFormat="1" ht="12.75" x14ac:dyDescent="0.2">
      <c r="A52" s="278"/>
      <c r="B52" s="272" t="s">
        <v>54</v>
      </c>
      <c r="C52" s="170">
        <v>39911</v>
      </c>
      <c r="D52" s="276">
        <v>1150</v>
      </c>
      <c r="E52" s="267">
        <v>2.2200000000000002</v>
      </c>
      <c r="F52" s="267">
        <v>2.06</v>
      </c>
      <c r="G52" s="267" t="s">
        <v>258</v>
      </c>
      <c r="H52" s="267" t="s">
        <v>258</v>
      </c>
      <c r="I52" s="267" t="s">
        <v>258</v>
      </c>
      <c r="J52" s="267">
        <v>2.14</v>
      </c>
      <c r="K52" s="267">
        <v>8.0000000000000071E-2</v>
      </c>
      <c r="L52" s="238">
        <v>7.4766355140186977</v>
      </c>
      <c r="N52" s="356"/>
    </row>
    <row r="53" spans="1:14" s="11" customFormat="1" ht="12.75" x14ac:dyDescent="0.2">
      <c r="A53" s="278"/>
      <c r="B53" s="272" t="s">
        <v>53</v>
      </c>
      <c r="C53" s="170"/>
      <c r="D53" s="276">
        <v>1150</v>
      </c>
      <c r="E53" s="267">
        <v>2.16</v>
      </c>
      <c r="F53" s="267">
        <v>2.2999999999999998</v>
      </c>
      <c r="G53" s="267" t="s">
        <v>258</v>
      </c>
      <c r="H53" s="267" t="s">
        <v>258</v>
      </c>
      <c r="I53" s="267" t="s">
        <v>258</v>
      </c>
      <c r="J53" s="267">
        <v>2.23</v>
      </c>
      <c r="K53" s="267">
        <v>6.999999999999984E-2</v>
      </c>
      <c r="L53" s="238">
        <v>6.2780269058295826</v>
      </c>
      <c r="N53" s="356"/>
    </row>
    <row r="54" spans="1:14" s="11" customFormat="1" ht="12.75" x14ac:dyDescent="0.2">
      <c r="A54" s="278"/>
      <c r="B54" s="272" t="s">
        <v>55</v>
      </c>
      <c r="C54" s="170"/>
      <c r="D54" s="276">
        <v>1151</v>
      </c>
      <c r="E54" s="267">
        <v>2.12</v>
      </c>
      <c r="F54" s="267">
        <v>2.2599999999999998</v>
      </c>
      <c r="G54" s="267" t="s">
        <v>258</v>
      </c>
      <c r="H54" s="267" t="s">
        <v>258</v>
      </c>
      <c r="I54" s="267" t="s">
        <v>258</v>
      </c>
      <c r="J54" s="267">
        <v>2.19</v>
      </c>
      <c r="K54" s="267">
        <v>6.999999999999984E-2</v>
      </c>
      <c r="L54" s="238">
        <v>6.3926940639269265</v>
      </c>
      <c r="N54" s="356"/>
    </row>
    <row r="55" spans="1:14" s="11" customFormat="1" ht="12.75" x14ac:dyDescent="0.2">
      <c r="A55" s="194"/>
      <c r="B55" s="272" t="s">
        <v>54</v>
      </c>
      <c r="C55" s="170">
        <v>39940</v>
      </c>
      <c r="D55" s="96">
        <v>1200</v>
      </c>
      <c r="E55" s="267">
        <v>2.1800000000000002</v>
      </c>
      <c r="F55" s="267">
        <v>2.21</v>
      </c>
      <c r="G55" s="267" t="s">
        <v>258</v>
      </c>
      <c r="H55" s="267" t="s">
        <v>258</v>
      </c>
      <c r="I55" s="267" t="s">
        <v>258</v>
      </c>
      <c r="J55" s="267">
        <v>2.2000000000000002</v>
      </c>
      <c r="K55" s="267">
        <v>1.4999999999999902E-2</v>
      </c>
      <c r="L55" s="238">
        <v>1.366742596810925</v>
      </c>
      <c r="N55" s="356"/>
    </row>
    <row r="56" spans="1:14" s="11" customFormat="1" ht="12.75" x14ac:dyDescent="0.2">
      <c r="A56" s="194"/>
      <c r="B56" s="272" t="s">
        <v>53</v>
      </c>
      <c r="C56" s="170"/>
      <c r="D56" s="96">
        <v>1200</v>
      </c>
      <c r="E56" s="267">
        <v>2.95</v>
      </c>
      <c r="F56" s="267">
        <v>1.91</v>
      </c>
      <c r="G56" s="267" t="s">
        <v>258</v>
      </c>
      <c r="H56" s="267" t="s">
        <v>258</v>
      </c>
      <c r="I56" s="267" t="s">
        <v>258</v>
      </c>
      <c r="J56" s="267">
        <v>2.4300000000000002</v>
      </c>
      <c r="K56" s="267">
        <v>0.52000000000000013</v>
      </c>
      <c r="L56" s="238">
        <v>42.798353909465028</v>
      </c>
      <c r="N56" s="356"/>
    </row>
    <row r="57" spans="1:14" s="11" customFormat="1" ht="12.75" x14ac:dyDescent="0.2">
      <c r="A57" s="194"/>
      <c r="B57" s="272" t="s">
        <v>55</v>
      </c>
      <c r="C57" s="170"/>
      <c r="D57" s="96">
        <v>1201</v>
      </c>
      <c r="E57" s="267">
        <v>2.35</v>
      </c>
      <c r="F57" s="267">
        <v>3</v>
      </c>
      <c r="G57" s="267" t="s">
        <v>258</v>
      </c>
      <c r="H57" s="267" t="s">
        <v>258</v>
      </c>
      <c r="I57" s="267" t="s">
        <v>258</v>
      </c>
      <c r="J57" s="267">
        <v>2.68</v>
      </c>
      <c r="K57" s="267">
        <v>0.32499999999999996</v>
      </c>
      <c r="L57" s="238">
        <v>24.299065420560744</v>
      </c>
      <c r="N57" s="356"/>
    </row>
    <row r="58" spans="1:14" s="11" customFormat="1" ht="12.75" x14ac:dyDescent="0.2">
      <c r="A58" s="194"/>
      <c r="B58" s="277" t="s">
        <v>54</v>
      </c>
      <c r="C58" s="170">
        <v>40002</v>
      </c>
      <c r="D58" s="96">
        <v>1100</v>
      </c>
      <c r="E58" s="267">
        <v>1.93</v>
      </c>
      <c r="F58" s="267">
        <v>1.77</v>
      </c>
      <c r="G58" s="267" t="s">
        <v>258</v>
      </c>
      <c r="H58" s="267" t="s">
        <v>258</v>
      </c>
      <c r="I58" s="267" t="s">
        <v>258</v>
      </c>
      <c r="J58" s="267">
        <v>1.85</v>
      </c>
      <c r="K58" s="267">
        <v>7.999999999999996E-2</v>
      </c>
      <c r="L58" s="238">
        <v>8.6486486486486438</v>
      </c>
      <c r="N58" s="356"/>
    </row>
    <row r="59" spans="1:14" s="11" customFormat="1" ht="12.75" x14ac:dyDescent="0.2">
      <c r="A59" s="194"/>
      <c r="B59" s="277" t="s">
        <v>56</v>
      </c>
      <c r="C59" s="170"/>
      <c r="D59" s="96">
        <v>1101</v>
      </c>
      <c r="E59" s="267">
        <v>2.15</v>
      </c>
      <c r="F59" s="267">
        <v>2.08</v>
      </c>
      <c r="G59" s="267" t="s">
        <v>258</v>
      </c>
      <c r="H59" s="267" t="s">
        <v>258</v>
      </c>
      <c r="I59" s="267" t="s">
        <v>258</v>
      </c>
      <c r="J59" s="267">
        <v>2.12</v>
      </c>
      <c r="K59" s="267">
        <v>3.499999999999992E-2</v>
      </c>
      <c r="L59" s="238">
        <v>3.3096926713947914</v>
      </c>
      <c r="N59" s="356"/>
    </row>
    <row r="60" spans="1:14" s="11" customFormat="1" ht="12.75" x14ac:dyDescent="0.2">
      <c r="A60" s="194"/>
      <c r="B60" s="272" t="s">
        <v>54</v>
      </c>
      <c r="C60" s="170">
        <v>40030</v>
      </c>
      <c r="D60" s="96">
        <v>1200</v>
      </c>
      <c r="E60" s="267">
        <v>9.44</v>
      </c>
      <c r="F60" s="267">
        <v>9.59</v>
      </c>
      <c r="G60" s="267">
        <v>9.49</v>
      </c>
      <c r="H60" s="267">
        <v>14.18</v>
      </c>
      <c r="I60" s="267" t="s">
        <v>258</v>
      </c>
      <c r="J60" s="267">
        <f>AVERAGE(E60:H60)</f>
        <v>10.675000000000001</v>
      </c>
      <c r="K60" s="267">
        <v>2.37</v>
      </c>
      <c r="L60" s="238">
        <v>21.8969429798709</v>
      </c>
      <c r="N60" s="356"/>
    </row>
    <row r="61" spans="1:14" s="11" customFormat="1" ht="12.75" x14ac:dyDescent="0.2">
      <c r="A61" s="194"/>
      <c r="B61" s="272" t="s">
        <v>53</v>
      </c>
      <c r="C61" s="170"/>
      <c r="D61" s="96">
        <v>1200</v>
      </c>
      <c r="E61" s="267">
        <v>12.9</v>
      </c>
      <c r="F61" s="267">
        <v>12.24</v>
      </c>
      <c r="G61" s="267">
        <v>15.4</v>
      </c>
      <c r="H61" s="267">
        <v>12.72</v>
      </c>
      <c r="I61" s="267" t="s">
        <v>258</v>
      </c>
      <c r="J61" s="267">
        <f>AVERAGE(E61:H61)</f>
        <v>13.315</v>
      </c>
      <c r="K61" s="267">
        <v>1.58</v>
      </c>
      <c r="L61" s="238">
        <v>10.646931145965372</v>
      </c>
      <c r="N61" s="356"/>
    </row>
    <row r="62" spans="1:14" s="11" customFormat="1" ht="12.75" x14ac:dyDescent="0.2">
      <c r="A62" s="194"/>
      <c r="B62" s="272" t="s">
        <v>55</v>
      </c>
      <c r="C62" s="170"/>
      <c r="D62" s="96">
        <v>1201</v>
      </c>
      <c r="E62" s="267">
        <v>15.15</v>
      </c>
      <c r="F62" s="267">
        <v>10.88</v>
      </c>
      <c r="G62" s="267">
        <v>12.24</v>
      </c>
      <c r="H62" s="267">
        <v>13.05</v>
      </c>
      <c r="I62" s="267" t="s">
        <v>258</v>
      </c>
      <c r="J62" s="267">
        <f>AVERAGE(E62:H62)</f>
        <v>12.830000000000002</v>
      </c>
      <c r="K62" s="267">
        <v>2.1349999999999998</v>
      </c>
      <c r="L62" s="238">
        <v>13.929232962620047</v>
      </c>
      <c r="N62" s="356"/>
    </row>
    <row r="63" spans="1:14" s="11" customFormat="1" ht="12.75" x14ac:dyDescent="0.2">
      <c r="A63" s="194"/>
      <c r="B63" s="272"/>
      <c r="C63" s="170"/>
      <c r="D63" s="96"/>
      <c r="E63" s="267"/>
      <c r="F63" s="267"/>
      <c r="G63" s="267"/>
      <c r="H63" s="267"/>
      <c r="I63" s="267"/>
      <c r="J63" s="267"/>
      <c r="K63" s="267"/>
      <c r="L63" s="238"/>
      <c r="N63" s="356"/>
    </row>
    <row r="64" spans="1:14" s="11" customFormat="1" ht="12.75" x14ac:dyDescent="0.2">
      <c r="A64" s="21" t="s">
        <v>269</v>
      </c>
      <c r="B64" s="272" t="s">
        <v>54</v>
      </c>
      <c r="C64" s="170">
        <v>40030</v>
      </c>
      <c r="D64" s="96">
        <v>1230</v>
      </c>
      <c r="E64" s="267">
        <v>3.18</v>
      </c>
      <c r="F64" s="267">
        <v>3.66</v>
      </c>
      <c r="G64" s="267" t="s">
        <v>258</v>
      </c>
      <c r="H64" s="267" t="s">
        <v>258</v>
      </c>
      <c r="I64" s="267" t="s">
        <v>258</v>
      </c>
      <c r="J64" s="267">
        <v>3.42</v>
      </c>
      <c r="K64" s="267">
        <v>0.24</v>
      </c>
      <c r="L64" s="238">
        <v>14.035087719298245</v>
      </c>
      <c r="N64" s="356"/>
    </row>
    <row r="65" spans="1:14" s="11" customFormat="1" ht="12.75" x14ac:dyDescent="0.2">
      <c r="A65" s="194"/>
      <c r="B65" s="272" t="s">
        <v>53</v>
      </c>
      <c r="C65" s="170"/>
      <c r="D65" s="96">
        <v>1230</v>
      </c>
      <c r="E65" s="267">
        <v>4.09</v>
      </c>
      <c r="F65" s="267">
        <v>5.32</v>
      </c>
      <c r="G65" s="267" t="s">
        <v>258</v>
      </c>
      <c r="H65" s="267" t="s">
        <v>258</v>
      </c>
      <c r="I65" s="267" t="s">
        <v>258</v>
      </c>
      <c r="J65" s="267">
        <v>4.71</v>
      </c>
      <c r="K65" s="267">
        <v>0.61500000000000021</v>
      </c>
      <c r="L65" s="238">
        <v>26.142401700318818</v>
      </c>
      <c r="N65" s="356"/>
    </row>
    <row r="66" spans="1:14" s="11" customFormat="1" ht="12.75" x14ac:dyDescent="0.2">
      <c r="A66" s="194"/>
      <c r="B66" s="272"/>
      <c r="C66" s="170"/>
      <c r="D66" s="96"/>
      <c r="E66" s="267"/>
      <c r="F66" s="267"/>
      <c r="G66" s="267"/>
      <c r="H66" s="267"/>
      <c r="I66" s="267"/>
      <c r="J66" s="267"/>
      <c r="K66" s="267"/>
      <c r="L66" s="238"/>
      <c r="N66" s="356"/>
    </row>
    <row r="67" spans="1:14" s="11" customFormat="1" ht="12.75" x14ac:dyDescent="0.2">
      <c r="A67" s="194" t="s">
        <v>241</v>
      </c>
      <c r="B67" s="272" t="s">
        <v>54</v>
      </c>
      <c r="C67" s="170">
        <v>40028</v>
      </c>
      <c r="D67" s="96">
        <v>1230</v>
      </c>
      <c r="E67" s="267">
        <v>3.43</v>
      </c>
      <c r="F67" s="267">
        <v>4.78</v>
      </c>
      <c r="G67" s="267" t="s">
        <v>258</v>
      </c>
      <c r="H67" s="267" t="s">
        <v>258</v>
      </c>
      <c r="I67" s="267" t="s">
        <v>258</v>
      </c>
      <c r="J67" s="267">
        <v>4.1100000000000003</v>
      </c>
      <c r="K67" s="267">
        <v>0.67500000000000004</v>
      </c>
      <c r="L67" s="238">
        <v>32.886723507917168</v>
      </c>
      <c r="N67" s="356"/>
    </row>
    <row r="68" spans="1:14" s="11" customFormat="1" ht="12.75" x14ac:dyDescent="0.2">
      <c r="A68" s="194"/>
      <c r="B68" s="272" t="s">
        <v>53</v>
      </c>
      <c r="C68" s="170"/>
      <c r="D68" s="96">
        <v>1230</v>
      </c>
      <c r="E68" s="267">
        <v>6.83</v>
      </c>
      <c r="F68" s="267">
        <v>10.14</v>
      </c>
      <c r="G68" s="267" t="s">
        <v>258</v>
      </c>
      <c r="H68" s="267" t="s">
        <v>258</v>
      </c>
      <c r="I68" s="267" t="s">
        <v>258</v>
      </c>
      <c r="J68" s="267">
        <v>8.49</v>
      </c>
      <c r="K68" s="267">
        <v>1.6550000000000002</v>
      </c>
      <c r="L68" s="238">
        <v>39.010017678255757</v>
      </c>
      <c r="N68" s="356"/>
    </row>
    <row r="69" spans="1:14" s="11" customFormat="1" ht="12.75" x14ac:dyDescent="0.2">
      <c r="A69" s="194"/>
      <c r="B69" s="272"/>
      <c r="C69" s="170"/>
      <c r="D69" s="96"/>
      <c r="E69" s="267"/>
      <c r="F69" s="267"/>
      <c r="G69" s="267"/>
      <c r="H69" s="267"/>
      <c r="I69" s="267"/>
      <c r="J69" s="267"/>
      <c r="K69" s="267"/>
      <c r="L69" s="238"/>
      <c r="N69" s="356"/>
    </row>
    <row r="70" spans="1:14" s="11" customFormat="1" ht="12.75" x14ac:dyDescent="0.2">
      <c r="A70" s="194" t="s">
        <v>260</v>
      </c>
      <c r="B70" s="272" t="s">
        <v>54</v>
      </c>
      <c r="C70" s="170">
        <v>40028</v>
      </c>
      <c r="D70" s="96">
        <v>1230</v>
      </c>
      <c r="E70" s="267">
        <v>1.07</v>
      </c>
      <c r="F70" s="267">
        <v>3.17</v>
      </c>
      <c r="G70" s="267" t="s">
        <v>258</v>
      </c>
      <c r="H70" s="267" t="s">
        <v>258</v>
      </c>
      <c r="I70" s="267" t="s">
        <v>258</v>
      </c>
      <c r="J70" s="267">
        <v>2.12</v>
      </c>
      <c r="K70" s="267">
        <v>1.0499999999999998</v>
      </c>
      <c r="L70" s="238">
        <v>99.056603773584882</v>
      </c>
      <c r="N70" s="356"/>
    </row>
    <row r="71" spans="1:14" s="11" customFormat="1" ht="12.75" x14ac:dyDescent="0.2">
      <c r="A71" s="194"/>
      <c r="B71" s="272" t="s">
        <v>53</v>
      </c>
      <c r="C71" s="170"/>
      <c r="D71" s="96">
        <v>1230</v>
      </c>
      <c r="E71" s="267">
        <v>1.1299999999999999</v>
      </c>
      <c r="F71" s="267">
        <v>1.24</v>
      </c>
      <c r="G71" s="267" t="s">
        <v>258</v>
      </c>
      <c r="H71" s="267" t="s">
        <v>258</v>
      </c>
      <c r="I71" s="267" t="s">
        <v>258</v>
      </c>
      <c r="J71" s="267">
        <v>1.19</v>
      </c>
      <c r="K71" s="267">
        <v>5.5000000000000049E-2</v>
      </c>
      <c r="L71" s="238">
        <v>9.2827004219409357</v>
      </c>
      <c r="N71" s="356"/>
    </row>
    <row r="72" spans="1:14" x14ac:dyDescent="0.25">
      <c r="A72" s="274"/>
      <c r="B72" s="4"/>
      <c r="C72" s="275"/>
      <c r="D72" s="181"/>
      <c r="E72" s="181"/>
      <c r="F72" s="181"/>
      <c r="G72" s="181"/>
      <c r="H72" s="181"/>
      <c r="I72" s="181"/>
      <c r="J72" s="181"/>
      <c r="K72" s="181"/>
      <c r="L72" s="240"/>
      <c r="N72" s="356"/>
    </row>
    <row r="73" spans="1:14" s="11" customFormat="1" ht="12.75" x14ac:dyDescent="0.2">
      <c r="A73" s="278" t="s">
        <v>22</v>
      </c>
      <c r="B73" s="182" t="s">
        <v>265</v>
      </c>
      <c r="C73" s="170">
        <v>39769</v>
      </c>
      <c r="D73" s="276">
        <v>1150</v>
      </c>
      <c r="E73" s="267">
        <v>1.02</v>
      </c>
      <c r="F73" s="267">
        <v>0.98</v>
      </c>
      <c r="G73" s="267" t="s">
        <v>258</v>
      </c>
      <c r="H73" s="267" t="s">
        <v>258</v>
      </c>
      <c r="I73" s="267" t="s">
        <v>258</v>
      </c>
      <c r="J73" s="267">
        <v>1</v>
      </c>
      <c r="K73" s="267">
        <v>2.0000000000000018E-2</v>
      </c>
      <c r="L73" s="238">
        <v>4.0000000000000036</v>
      </c>
      <c r="N73" s="356"/>
    </row>
    <row r="74" spans="1:14" s="11" customFormat="1" ht="12.75" x14ac:dyDescent="0.2">
      <c r="A74" s="278"/>
      <c r="B74" s="182" t="s">
        <v>265</v>
      </c>
      <c r="C74" s="170">
        <v>39889</v>
      </c>
      <c r="D74" s="276">
        <v>1200</v>
      </c>
      <c r="E74" s="267">
        <v>1.33</v>
      </c>
      <c r="F74" s="267">
        <v>1.46</v>
      </c>
      <c r="G74" s="267" t="s">
        <v>258</v>
      </c>
      <c r="H74" s="267" t="s">
        <v>258</v>
      </c>
      <c r="I74" s="267" t="s">
        <v>258</v>
      </c>
      <c r="J74" s="267">
        <v>1.4</v>
      </c>
      <c r="K74" s="267">
        <v>6.4999999999999947E-2</v>
      </c>
      <c r="L74" s="238">
        <v>9.3189964157706022</v>
      </c>
      <c r="N74" s="356"/>
    </row>
    <row r="75" spans="1:14" s="11" customFormat="1" ht="12.75" x14ac:dyDescent="0.2">
      <c r="A75" s="278"/>
      <c r="B75" s="277" t="s">
        <v>53</v>
      </c>
      <c r="C75" s="170">
        <v>39910</v>
      </c>
      <c r="D75" s="276">
        <v>1200</v>
      </c>
      <c r="E75" s="267">
        <v>2.48</v>
      </c>
      <c r="F75" s="267">
        <v>3.04</v>
      </c>
      <c r="G75" s="267" t="s">
        <v>258</v>
      </c>
      <c r="H75" s="267" t="s">
        <v>258</v>
      </c>
      <c r="I75" s="267" t="s">
        <v>258</v>
      </c>
      <c r="J75" s="267">
        <v>2.76</v>
      </c>
      <c r="K75" s="267">
        <v>0.28000000000000003</v>
      </c>
      <c r="L75" s="238">
        <v>20.289855072463773</v>
      </c>
      <c r="N75" s="356"/>
    </row>
    <row r="76" spans="1:14" s="11" customFormat="1" ht="12.75" x14ac:dyDescent="0.2">
      <c r="A76" s="278"/>
      <c r="B76" s="277" t="s">
        <v>55</v>
      </c>
      <c r="C76" s="170"/>
      <c r="D76" s="276">
        <v>1201</v>
      </c>
      <c r="E76" s="267">
        <v>4.41</v>
      </c>
      <c r="F76" s="267">
        <v>2.66</v>
      </c>
      <c r="G76" s="267" t="s">
        <v>258</v>
      </c>
      <c r="H76" s="267" t="s">
        <v>258</v>
      </c>
      <c r="I76" s="267" t="s">
        <v>258</v>
      </c>
      <c r="J76" s="267">
        <v>3.54</v>
      </c>
      <c r="K76" s="267">
        <v>0.875</v>
      </c>
      <c r="L76" s="238">
        <v>49.504950495049506</v>
      </c>
      <c r="N76" s="356"/>
    </row>
    <row r="77" spans="1:14" s="11" customFormat="1" ht="12.75" x14ac:dyDescent="0.2">
      <c r="A77" s="194"/>
      <c r="B77" s="272" t="s">
        <v>54</v>
      </c>
      <c r="C77" s="170">
        <v>39939</v>
      </c>
      <c r="D77" s="96">
        <v>1200</v>
      </c>
      <c r="E77" s="267">
        <v>1.38</v>
      </c>
      <c r="F77" s="267">
        <v>1.51</v>
      </c>
      <c r="G77" s="267" t="s">
        <v>258</v>
      </c>
      <c r="H77" s="267" t="s">
        <v>258</v>
      </c>
      <c r="I77" s="267" t="s">
        <v>258</v>
      </c>
      <c r="J77" s="267">
        <v>1.45</v>
      </c>
      <c r="K77" s="267">
        <v>6.5000000000000058E-2</v>
      </c>
      <c r="L77" s="238">
        <v>8.9965397923875514</v>
      </c>
      <c r="N77" s="356"/>
    </row>
    <row r="78" spans="1:14" s="11" customFormat="1" ht="12.75" x14ac:dyDescent="0.2">
      <c r="A78" s="194"/>
      <c r="B78" s="272" t="s">
        <v>53</v>
      </c>
      <c r="C78" s="170"/>
      <c r="D78" s="96">
        <v>1200</v>
      </c>
      <c r="E78" s="267">
        <v>1.24</v>
      </c>
      <c r="F78" s="267">
        <v>1.33</v>
      </c>
      <c r="G78" s="267" t="s">
        <v>258</v>
      </c>
      <c r="H78" s="267" t="s">
        <v>258</v>
      </c>
      <c r="I78" s="267" t="s">
        <v>258</v>
      </c>
      <c r="J78" s="267">
        <v>1.29</v>
      </c>
      <c r="K78" s="267">
        <v>4.500000000000004E-2</v>
      </c>
      <c r="L78" s="238">
        <v>7.0038910505836629</v>
      </c>
      <c r="N78" s="356"/>
    </row>
    <row r="79" spans="1:14" s="11" customFormat="1" ht="12.75" x14ac:dyDescent="0.2">
      <c r="A79" s="194"/>
      <c r="B79" s="272" t="s">
        <v>55</v>
      </c>
      <c r="C79" s="170"/>
      <c r="D79" s="96">
        <v>1201</v>
      </c>
      <c r="E79" s="267">
        <v>1.4</v>
      </c>
      <c r="F79" s="267">
        <v>1.55</v>
      </c>
      <c r="G79" s="267" t="s">
        <v>258</v>
      </c>
      <c r="H79" s="267" t="s">
        <v>258</v>
      </c>
      <c r="I79" s="267" t="s">
        <v>258</v>
      </c>
      <c r="J79" s="267">
        <v>1.48</v>
      </c>
      <c r="K79" s="267">
        <v>7.5000000000000067E-2</v>
      </c>
      <c r="L79" s="238">
        <v>10.169491525423737</v>
      </c>
      <c r="N79" s="356"/>
    </row>
    <row r="80" spans="1:14" s="11" customFormat="1" ht="12.75" x14ac:dyDescent="0.2">
      <c r="A80" s="194"/>
      <c r="B80" s="272" t="s">
        <v>54</v>
      </c>
      <c r="C80" s="170">
        <v>40001</v>
      </c>
      <c r="D80" s="96">
        <v>1200</v>
      </c>
      <c r="E80" s="267">
        <v>2.6</v>
      </c>
      <c r="F80" s="267">
        <v>2.88</v>
      </c>
      <c r="G80" s="267" t="s">
        <v>258</v>
      </c>
      <c r="H80" s="267" t="s">
        <v>258</v>
      </c>
      <c r="I80" s="267" t="s">
        <v>258</v>
      </c>
      <c r="J80" s="267">
        <v>2.74</v>
      </c>
      <c r="K80" s="267">
        <v>0.1399999999999999</v>
      </c>
      <c r="L80" s="238">
        <v>10.218978102189773</v>
      </c>
      <c r="N80" s="356"/>
    </row>
    <row r="81" spans="1:14" s="11" customFormat="1" ht="12.75" x14ac:dyDescent="0.2">
      <c r="A81" s="194"/>
      <c r="B81" s="272" t="s">
        <v>53</v>
      </c>
      <c r="C81" s="170"/>
      <c r="D81" s="96">
        <v>1200</v>
      </c>
      <c r="E81" s="267">
        <v>2.48</v>
      </c>
      <c r="F81" s="267">
        <v>2.79</v>
      </c>
      <c r="G81" s="267" t="s">
        <v>258</v>
      </c>
      <c r="H81" s="267" t="s">
        <v>258</v>
      </c>
      <c r="I81" s="267" t="s">
        <v>258</v>
      </c>
      <c r="J81" s="267">
        <v>2.64</v>
      </c>
      <c r="K81" s="267">
        <v>0.15500000000000003</v>
      </c>
      <c r="L81" s="238">
        <v>11.764705882352944</v>
      </c>
      <c r="N81" s="356"/>
    </row>
    <row r="82" spans="1:14" s="11" customFormat="1" ht="12.75" x14ac:dyDescent="0.2">
      <c r="A82" s="194"/>
      <c r="B82" s="272" t="s">
        <v>55</v>
      </c>
      <c r="C82" s="170"/>
      <c r="D82" s="96">
        <v>1201</v>
      </c>
      <c r="E82" s="267">
        <v>2.74</v>
      </c>
      <c r="F82" s="267">
        <v>2.33</v>
      </c>
      <c r="G82" s="267" t="s">
        <v>258</v>
      </c>
      <c r="H82" s="267" t="s">
        <v>258</v>
      </c>
      <c r="I82" s="267" t="s">
        <v>258</v>
      </c>
      <c r="J82" s="267">
        <v>2.54</v>
      </c>
      <c r="K82" s="267">
        <v>0.20500000000000007</v>
      </c>
      <c r="L82" s="238">
        <v>16.173570019723872</v>
      </c>
      <c r="N82" s="356"/>
    </row>
    <row r="83" spans="1:14" s="11" customFormat="1" ht="12.75" x14ac:dyDescent="0.2">
      <c r="A83" s="194"/>
      <c r="B83" s="272" t="s">
        <v>54</v>
      </c>
      <c r="C83" s="170">
        <v>40028</v>
      </c>
      <c r="D83" s="96">
        <v>1040</v>
      </c>
      <c r="E83" s="267">
        <v>2.48</v>
      </c>
      <c r="F83" s="267">
        <v>2.75</v>
      </c>
      <c r="G83" s="267" t="s">
        <v>258</v>
      </c>
      <c r="H83" s="267" t="s">
        <v>258</v>
      </c>
      <c r="I83" s="267" t="s">
        <v>258</v>
      </c>
      <c r="J83" s="267">
        <v>2.62</v>
      </c>
      <c r="K83" s="267">
        <v>0.13500000000000001</v>
      </c>
      <c r="L83" s="238">
        <v>10.325047801147228</v>
      </c>
      <c r="N83" s="356"/>
    </row>
    <row r="84" spans="1:14" s="11" customFormat="1" ht="12.75" x14ac:dyDescent="0.2">
      <c r="A84" s="194"/>
      <c r="B84" s="272" t="s">
        <v>53</v>
      </c>
      <c r="C84" s="170"/>
      <c r="D84" s="96">
        <v>1040</v>
      </c>
      <c r="E84" s="267">
        <v>1.89</v>
      </c>
      <c r="F84" s="267">
        <v>3.12</v>
      </c>
      <c r="G84" s="267" t="s">
        <v>258</v>
      </c>
      <c r="H84" s="267" t="s">
        <v>258</v>
      </c>
      <c r="I84" s="267" t="s">
        <v>258</v>
      </c>
      <c r="J84" s="267">
        <v>2.5099999999999998</v>
      </c>
      <c r="K84" s="267">
        <v>0.6150000000000001</v>
      </c>
      <c r="L84" s="238">
        <v>49.101796407185638</v>
      </c>
      <c r="N84" s="356"/>
    </row>
    <row r="85" spans="1:14" s="11" customFormat="1" ht="12.75" x14ac:dyDescent="0.2">
      <c r="A85" s="194"/>
      <c r="B85" s="272" t="s">
        <v>55</v>
      </c>
      <c r="C85" s="170"/>
      <c r="D85" s="96">
        <v>1041</v>
      </c>
      <c r="E85" s="267">
        <v>1.67</v>
      </c>
      <c r="F85" s="267">
        <v>2.6</v>
      </c>
      <c r="G85" s="267" t="s">
        <v>258</v>
      </c>
      <c r="H85" s="267" t="s">
        <v>258</v>
      </c>
      <c r="I85" s="267" t="s">
        <v>258</v>
      </c>
      <c r="J85" s="267">
        <v>2.14</v>
      </c>
      <c r="K85" s="267">
        <v>0.46500000000000008</v>
      </c>
      <c r="L85" s="238">
        <v>43.559718969555043</v>
      </c>
      <c r="N85" s="356"/>
    </row>
    <row r="86" spans="1:14" s="11" customFormat="1" ht="12.75" x14ac:dyDescent="0.2">
      <c r="A86" s="194"/>
      <c r="B86" s="272"/>
      <c r="C86" s="170"/>
      <c r="D86" s="96"/>
      <c r="E86" s="267"/>
      <c r="F86" s="267"/>
      <c r="G86" s="267"/>
      <c r="H86" s="267"/>
      <c r="I86" s="267"/>
      <c r="J86" s="267"/>
      <c r="K86" s="267"/>
      <c r="L86" s="238"/>
      <c r="N86" s="356"/>
    </row>
    <row r="87" spans="1:14" s="11" customFormat="1" ht="12.75" x14ac:dyDescent="0.2">
      <c r="A87" s="194" t="s">
        <v>60</v>
      </c>
      <c r="B87" s="182" t="s">
        <v>266</v>
      </c>
      <c r="C87" s="170">
        <v>40028</v>
      </c>
      <c r="D87" s="96">
        <v>930</v>
      </c>
      <c r="E87" s="267">
        <v>1.19</v>
      </c>
      <c r="F87" s="267">
        <v>1.17</v>
      </c>
      <c r="G87" s="267">
        <v>1.51</v>
      </c>
      <c r="H87" s="267" t="s">
        <v>258</v>
      </c>
      <c r="I87" s="267" t="s">
        <v>258</v>
      </c>
      <c r="J87" s="267">
        <v>1.18</v>
      </c>
      <c r="K87" s="267">
        <v>0.17000000000000004</v>
      </c>
      <c r="L87" s="238">
        <v>14.789755060727746</v>
      </c>
      <c r="N87" s="356"/>
    </row>
    <row r="88" spans="1:14" s="11" customFormat="1" ht="12.75" x14ac:dyDescent="0.2">
      <c r="A88" s="279"/>
      <c r="B88" s="280" t="s">
        <v>53</v>
      </c>
      <c r="C88" s="281"/>
      <c r="D88" s="282">
        <v>930</v>
      </c>
      <c r="E88" s="283">
        <v>1.1200000000000001</v>
      </c>
      <c r="F88" s="283">
        <v>1.64</v>
      </c>
      <c r="G88" s="283" t="s">
        <v>258</v>
      </c>
      <c r="H88" s="283" t="s">
        <v>258</v>
      </c>
      <c r="I88" s="283" t="s">
        <v>258</v>
      </c>
      <c r="J88" s="283">
        <v>1.38</v>
      </c>
      <c r="K88" s="283">
        <v>0.2599999999999999</v>
      </c>
      <c r="L88" s="284">
        <v>37.681159420289845</v>
      </c>
      <c r="N88" s="356"/>
    </row>
    <row r="89" spans="1:14" s="11" customFormat="1" ht="12.75" x14ac:dyDescent="0.2">
      <c r="A89" s="285"/>
      <c r="B89" s="286"/>
      <c r="C89" s="287"/>
      <c r="D89" s="288"/>
      <c r="E89" s="289"/>
      <c r="F89" s="289"/>
      <c r="G89" s="289"/>
      <c r="H89" s="289"/>
      <c r="I89" s="289"/>
      <c r="J89" s="289"/>
      <c r="K89" s="290" t="s">
        <v>50</v>
      </c>
      <c r="L89" s="28">
        <f>AVERAGE(L10:L85)</f>
        <v>21.246996587260192</v>
      </c>
      <c r="N89" s="356"/>
    </row>
    <row r="90" spans="1:14" s="11" customFormat="1" ht="12.75" x14ac:dyDescent="0.2">
      <c r="A90" s="194"/>
      <c r="B90" s="272"/>
      <c r="C90" s="170"/>
      <c r="D90" s="96"/>
      <c r="E90" s="267"/>
      <c r="F90" s="267"/>
      <c r="G90" s="267"/>
      <c r="H90" s="267"/>
      <c r="I90" s="267"/>
      <c r="J90" s="267"/>
      <c r="K90" s="27" t="s">
        <v>7</v>
      </c>
      <c r="L90" s="28">
        <f>MEDIAN(L10:L85)</f>
        <v>13.293730405360659</v>
      </c>
      <c r="N90" s="356"/>
    </row>
    <row r="91" spans="1:14" s="11" customFormat="1" ht="12.75" x14ac:dyDescent="0.2">
      <c r="A91" s="194"/>
      <c r="B91" s="272"/>
      <c r="C91" s="170"/>
      <c r="D91" s="96"/>
      <c r="E91" s="267"/>
      <c r="F91" s="267"/>
      <c r="G91" s="267"/>
      <c r="H91" s="267"/>
      <c r="I91" s="267"/>
      <c r="J91" s="267"/>
      <c r="K91" s="27" t="s">
        <v>8</v>
      </c>
      <c r="L91" s="28">
        <f>MIN(L10:L85)</f>
        <v>0.9216589861751161</v>
      </c>
      <c r="N91" s="356"/>
    </row>
    <row r="92" spans="1:14" s="11" customFormat="1" ht="12.75" x14ac:dyDescent="0.2">
      <c r="A92" s="194"/>
      <c r="B92" s="272"/>
      <c r="C92" s="170"/>
      <c r="D92" s="96"/>
      <c r="E92" s="267"/>
      <c r="F92" s="267"/>
      <c r="G92" s="267"/>
      <c r="H92" s="267"/>
      <c r="I92" s="267"/>
      <c r="J92" s="267"/>
      <c r="K92" s="27" t="s">
        <v>9</v>
      </c>
      <c r="L92" s="28">
        <f>MAX(L10:L85)</f>
        <v>103.53430353430353</v>
      </c>
      <c r="M92" s="166"/>
      <c r="N92" s="356"/>
    </row>
    <row r="93" spans="1:14" s="11" customFormat="1" ht="12.75" x14ac:dyDescent="0.2">
      <c r="A93" s="194"/>
      <c r="B93" s="272"/>
      <c r="C93" s="170"/>
      <c r="D93" s="96"/>
      <c r="E93" s="267"/>
      <c r="F93" s="267"/>
      <c r="G93" s="267"/>
      <c r="H93" s="267"/>
      <c r="I93" s="267"/>
      <c r="J93" s="267"/>
      <c r="K93" s="267"/>
      <c r="L93" s="237"/>
      <c r="N93" s="356"/>
    </row>
    <row r="94" spans="1:14" s="14" customFormat="1" ht="12.75" x14ac:dyDescent="0.2">
      <c r="B94" s="271"/>
      <c r="C94" s="146"/>
      <c r="D94" s="8"/>
      <c r="E94" s="8"/>
      <c r="F94" s="8"/>
      <c r="G94" s="8"/>
      <c r="H94" s="8"/>
      <c r="I94" s="8"/>
      <c r="J94" s="8"/>
      <c r="K94" s="8"/>
      <c r="L94" s="8"/>
      <c r="N94" s="31"/>
    </row>
  </sheetData>
  <mergeCells count="8">
    <mergeCell ref="A8:L8"/>
    <mergeCell ref="A1:L1"/>
    <mergeCell ref="A3:L3"/>
    <mergeCell ref="A5:A6"/>
    <mergeCell ref="B5:B6"/>
    <mergeCell ref="C5:C6"/>
    <mergeCell ref="D5:D6"/>
    <mergeCell ref="E5:L5"/>
  </mergeCells>
  <phoneticPr fontId="5" type="noConversion"/>
  <pageMargins left="0.7" right="0.7" top="0.75" bottom="0.75" header="0.3" footer="0.3"/>
  <pageSetup orientation="portrait" r:id="rId1"/>
  <ignoredErrors>
    <ignoredError sqref="J60:J6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topLeftCell="A70" workbookViewId="0">
      <selection activeCell="G79" sqref="G79"/>
    </sheetView>
  </sheetViews>
  <sheetFormatPr defaultColWidth="9.140625" defaultRowHeight="12.75" x14ac:dyDescent="0.2"/>
  <cols>
    <col min="1" max="1" width="14" style="136" customWidth="1"/>
    <col min="2" max="2" width="10.42578125" style="133" bestFit="1" customWidth="1"/>
    <col min="3" max="3" width="9.140625" style="133"/>
    <col min="4" max="7" width="9.140625" style="136"/>
    <col min="8" max="8" width="11.28515625" style="136" customWidth="1"/>
    <col min="9" max="12" width="9.140625" style="136"/>
    <col min="13" max="13" width="9.140625" style="359"/>
    <col min="14" max="16384" width="9.140625" style="136"/>
  </cols>
  <sheetData>
    <row r="1" spans="1:15" s="11" customFormat="1" ht="35.25" customHeight="1" x14ac:dyDescent="0.25">
      <c r="A1" s="389" t="s">
        <v>250</v>
      </c>
      <c r="B1" s="389"/>
      <c r="C1" s="389"/>
      <c r="D1" s="389"/>
      <c r="E1" s="389"/>
      <c r="F1" s="389"/>
      <c r="G1" s="389"/>
      <c r="H1" s="389"/>
      <c r="I1" s="389"/>
      <c r="J1" s="389"/>
      <c r="K1" s="389"/>
      <c r="L1" s="389"/>
      <c r="M1" s="389"/>
      <c r="N1" s="389"/>
      <c r="O1" s="389"/>
    </row>
    <row r="2" spans="1:15" s="14" customFormat="1" x14ac:dyDescent="0.2">
      <c r="A2" s="129"/>
      <c r="B2" s="8"/>
      <c r="C2" s="8"/>
      <c r="M2" s="354"/>
    </row>
    <row r="3" spans="1:15" s="14" customFormat="1" ht="78" customHeight="1" x14ac:dyDescent="0.2">
      <c r="A3" s="436" t="s">
        <v>292</v>
      </c>
      <c r="B3" s="436"/>
      <c r="C3" s="436"/>
      <c r="D3" s="436"/>
      <c r="E3" s="436"/>
      <c r="F3" s="436"/>
      <c r="G3" s="436"/>
      <c r="H3" s="436"/>
      <c r="I3" s="436"/>
      <c r="J3" s="436"/>
      <c r="M3" s="354"/>
    </row>
    <row r="4" spans="1:15" s="14" customFormat="1" x14ac:dyDescent="0.2">
      <c r="B4" s="8"/>
      <c r="C4" s="8"/>
      <c r="M4" s="354"/>
    </row>
    <row r="5" spans="1:15" s="11" customFormat="1" x14ac:dyDescent="0.2">
      <c r="A5" s="130"/>
      <c r="B5" s="130"/>
      <c r="C5" s="130"/>
      <c r="D5" s="420" t="s">
        <v>202</v>
      </c>
      <c r="E5" s="420"/>
      <c r="F5" s="420"/>
      <c r="G5" s="420"/>
      <c r="H5" s="420"/>
      <c r="I5" s="420"/>
      <c r="J5" s="420"/>
      <c r="M5" s="331"/>
    </row>
    <row r="6" spans="1:15" s="14" customFormat="1" x14ac:dyDescent="0.2">
      <c r="A6" s="131" t="s">
        <v>45</v>
      </c>
      <c r="B6" s="131" t="s">
        <v>13</v>
      </c>
      <c r="C6" s="131" t="s">
        <v>14</v>
      </c>
      <c r="D6" s="131" t="s">
        <v>34</v>
      </c>
      <c r="E6" s="131" t="s">
        <v>35</v>
      </c>
      <c r="F6" s="131" t="s">
        <v>47</v>
      </c>
      <c r="G6" s="131" t="s">
        <v>48</v>
      </c>
      <c r="H6" s="131" t="s">
        <v>50</v>
      </c>
      <c r="I6" s="131" t="s">
        <v>51</v>
      </c>
      <c r="J6" s="364" t="s">
        <v>288</v>
      </c>
      <c r="M6" s="354"/>
    </row>
    <row r="7" spans="1:15" s="14" customFormat="1" x14ac:dyDescent="0.2">
      <c r="M7" s="354"/>
    </row>
    <row r="8" spans="1:15" s="14" customFormat="1" x14ac:dyDescent="0.2">
      <c r="A8" s="391" t="s">
        <v>203</v>
      </c>
      <c r="B8" s="391"/>
      <c r="C8" s="391"/>
      <c r="D8" s="391"/>
      <c r="E8" s="391"/>
      <c r="F8" s="391"/>
      <c r="G8" s="391"/>
      <c r="H8" s="391"/>
      <c r="I8" s="391"/>
      <c r="J8" s="391"/>
      <c r="M8" s="354"/>
    </row>
    <row r="9" spans="1:15" x14ac:dyDescent="0.2">
      <c r="A9" s="132" t="s">
        <v>25</v>
      </c>
      <c r="B9" s="145">
        <v>39969</v>
      </c>
      <c r="C9" s="133">
        <v>1000</v>
      </c>
      <c r="D9" s="134">
        <v>16.2</v>
      </c>
      <c r="E9" s="134">
        <v>11.1</v>
      </c>
      <c r="F9" s="134">
        <v>14.7</v>
      </c>
      <c r="G9" s="127" t="s">
        <v>16</v>
      </c>
      <c r="H9" s="141">
        <v>14</v>
      </c>
      <c r="I9" s="141">
        <v>2.5499999999999998</v>
      </c>
      <c r="J9" s="358">
        <v>18.72</v>
      </c>
      <c r="L9" s="359"/>
    </row>
    <row r="10" spans="1:15" s="14" customFormat="1" x14ac:dyDescent="0.2">
      <c r="A10" s="137"/>
      <c r="B10" s="146">
        <v>40032</v>
      </c>
      <c r="C10" s="8">
        <v>900</v>
      </c>
      <c r="D10" s="138">
        <v>17.7</v>
      </c>
      <c r="E10" s="138">
        <v>15.6</v>
      </c>
      <c r="F10" s="138">
        <v>16.399999999999999</v>
      </c>
      <c r="G10" s="126" t="s">
        <v>16</v>
      </c>
      <c r="H10" s="140">
        <v>16.57</v>
      </c>
      <c r="I10" s="140">
        <v>1.0499999999999998</v>
      </c>
      <c r="J10" s="357">
        <v>6.4</v>
      </c>
      <c r="L10" s="359"/>
      <c r="M10" s="354"/>
    </row>
    <row r="11" spans="1:15" x14ac:dyDescent="0.2">
      <c r="A11" s="137" t="s">
        <v>21</v>
      </c>
      <c r="B11" s="146">
        <v>39827</v>
      </c>
      <c r="C11" s="8">
        <v>1200</v>
      </c>
      <c r="D11" s="138" t="s">
        <v>234</v>
      </c>
      <c r="E11" s="138" t="s">
        <v>237</v>
      </c>
      <c r="F11" s="126" t="s">
        <v>16</v>
      </c>
      <c r="G11" s="126" t="s">
        <v>16</v>
      </c>
      <c r="H11" s="140" t="s">
        <v>230</v>
      </c>
      <c r="I11" s="140" t="s">
        <v>230</v>
      </c>
      <c r="J11" s="357" t="s">
        <v>230</v>
      </c>
      <c r="L11" s="359"/>
    </row>
    <row r="12" spans="1:15" s="14" customFormat="1" x14ac:dyDescent="0.2">
      <c r="A12" s="132"/>
      <c r="B12" s="145"/>
      <c r="C12" s="133">
        <v>1200</v>
      </c>
      <c r="D12" s="134" t="s">
        <v>234</v>
      </c>
      <c r="E12" s="134" t="s">
        <v>234</v>
      </c>
      <c r="F12" s="127" t="s">
        <v>16</v>
      </c>
      <c r="G12" s="127" t="s">
        <v>16</v>
      </c>
      <c r="H12" s="141" t="s">
        <v>230</v>
      </c>
      <c r="I12" s="141" t="s">
        <v>230</v>
      </c>
      <c r="J12" s="358" t="s">
        <v>230</v>
      </c>
      <c r="L12" s="359"/>
      <c r="M12" s="354"/>
    </row>
    <row r="13" spans="1:15" x14ac:dyDescent="0.2">
      <c r="A13" s="137"/>
      <c r="B13" s="146"/>
      <c r="C13" s="8">
        <v>1200</v>
      </c>
      <c r="D13" s="138" t="s">
        <v>236</v>
      </c>
      <c r="E13" s="138" t="s">
        <v>236</v>
      </c>
      <c r="F13" s="138" t="s">
        <v>237</v>
      </c>
      <c r="G13" s="126" t="s">
        <v>16</v>
      </c>
      <c r="H13" s="140" t="s">
        <v>230</v>
      </c>
      <c r="I13" s="140" t="s">
        <v>230</v>
      </c>
      <c r="J13" s="357" t="s">
        <v>230</v>
      </c>
      <c r="L13" s="359"/>
    </row>
    <row r="14" spans="1:15" s="14" customFormat="1" x14ac:dyDescent="0.2">
      <c r="A14" s="132" t="s">
        <v>21</v>
      </c>
      <c r="B14" s="145">
        <v>39848</v>
      </c>
      <c r="C14" s="133">
        <v>1130</v>
      </c>
      <c r="D14" s="134" t="s">
        <v>234</v>
      </c>
      <c r="E14" s="134">
        <v>1.6</v>
      </c>
      <c r="F14" s="127" t="s">
        <v>16</v>
      </c>
      <c r="G14" s="127" t="s">
        <v>16</v>
      </c>
      <c r="H14" s="141" t="s">
        <v>230</v>
      </c>
      <c r="I14" s="141" t="s">
        <v>230</v>
      </c>
      <c r="J14" s="358" t="s">
        <v>230</v>
      </c>
      <c r="L14" s="359"/>
      <c r="M14" s="354"/>
    </row>
    <row r="15" spans="1:15" s="14" customFormat="1" x14ac:dyDescent="0.2">
      <c r="A15" s="132"/>
      <c r="B15" s="145"/>
      <c r="C15" s="133">
        <v>1130</v>
      </c>
      <c r="D15" s="134" t="s">
        <v>232</v>
      </c>
      <c r="E15" s="134" t="s">
        <v>231</v>
      </c>
      <c r="F15" s="127" t="s">
        <v>16</v>
      </c>
      <c r="G15" s="127" t="s">
        <v>16</v>
      </c>
      <c r="H15" s="141" t="s">
        <v>230</v>
      </c>
      <c r="I15" s="141" t="s">
        <v>230</v>
      </c>
      <c r="J15" s="358" t="s">
        <v>230</v>
      </c>
      <c r="K15" s="136"/>
      <c r="L15" s="359"/>
      <c r="M15" s="360"/>
    </row>
    <row r="16" spans="1:15" s="14" customFormat="1" x14ac:dyDescent="0.2">
      <c r="A16" s="132"/>
      <c r="B16" s="145"/>
      <c r="C16" s="133">
        <v>1130</v>
      </c>
      <c r="D16" s="134">
        <v>1.3</v>
      </c>
      <c r="E16" s="134" t="s">
        <v>235</v>
      </c>
      <c r="F16" s="127" t="s">
        <v>16</v>
      </c>
      <c r="G16" s="127" t="s">
        <v>16</v>
      </c>
      <c r="H16" s="141" t="s">
        <v>230</v>
      </c>
      <c r="I16" s="141" t="s">
        <v>230</v>
      </c>
      <c r="J16" s="358" t="s">
        <v>230</v>
      </c>
      <c r="K16" s="136"/>
      <c r="L16" s="359"/>
      <c r="M16" s="360"/>
    </row>
    <row r="17" spans="1:13" s="14" customFormat="1" x14ac:dyDescent="0.2">
      <c r="A17" s="132" t="s">
        <v>21</v>
      </c>
      <c r="B17" s="145">
        <v>39890</v>
      </c>
      <c r="C17" s="133">
        <v>1230</v>
      </c>
      <c r="D17" s="134">
        <v>3</v>
      </c>
      <c r="E17" s="134">
        <v>3.4</v>
      </c>
      <c r="F17" s="134">
        <v>3.4</v>
      </c>
      <c r="G17" s="127" t="s">
        <v>16</v>
      </c>
      <c r="H17" s="141">
        <v>3.27</v>
      </c>
      <c r="I17" s="141">
        <v>0.19999999999999996</v>
      </c>
      <c r="J17" s="358">
        <v>7.07</v>
      </c>
      <c r="K17" s="136"/>
      <c r="L17" s="359"/>
      <c r="M17" s="360"/>
    </row>
    <row r="18" spans="1:13" s="14" customFormat="1" x14ac:dyDescent="0.2">
      <c r="A18" s="132"/>
      <c r="B18" s="145">
        <v>39911</v>
      </c>
      <c r="C18" s="133">
        <v>1100</v>
      </c>
      <c r="D18" s="134">
        <v>9.9</v>
      </c>
      <c r="E18" s="134">
        <v>17.5</v>
      </c>
      <c r="F18" s="134">
        <v>17.7</v>
      </c>
      <c r="G18" s="127" t="s">
        <v>16</v>
      </c>
      <c r="H18" s="141">
        <v>15.03</v>
      </c>
      <c r="I18" s="141">
        <v>3.8999999999999995</v>
      </c>
      <c r="J18" s="358">
        <v>29.58</v>
      </c>
      <c r="K18" s="136"/>
      <c r="L18" s="359"/>
      <c r="M18" s="360"/>
    </row>
    <row r="19" spans="1:13" s="14" customFormat="1" x14ac:dyDescent="0.2">
      <c r="A19" s="132"/>
      <c r="B19" s="145">
        <v>39940</v>
      </c>
      <c r="C19" s="133">
        <v>1100</v>
      </c>
      <c r="D19" s="134">
        <v>5.8</v>
      </c>
      <c r="E19" s="134">
        <v>3.9</v>
      </c>
      <c r="F19" s="127" t="s">
        <v>16</v>
      </c>
      <c r="G19" s="127" t="s">
        <v>16</v>
      </c>
      <c r="H19" s="141">
        <v>4.8499999999999996</v>
      </c>
      <c r="I19" s="141">
        <v>0.95</v>
      </c>
      <c r="J19" s="358">
        <v>27.7</v>
      </c>
      <c r="K19" s="136"/>
      <c r="L19" s="359"/>
      <c r="M19" s="360"/>
    </row>
    <row r="20" spans="1:13" s="14" customFormat="1" x14ac:dyDescent="0.2">
      <c r="A20" s="132"/>
      <c r="B20" s="145">
        <v>39967</v>
      </c>
      <c r="C20" s="133">
        <v>1100</v>
      </c>
      <c r="D20" s="134">
        <v>5.3</v>
      </c>
      <c r="E20" s="134">
        <v>9.1</v>
      </c>
      <c r="F20" s="134">
        <v>9.1999999999999993</v>
      </c>
      <c r="G20" s="127" t="s">
        <v>16</v>
      </c>
      <c r="H20" s="141">
        <v>7.87</v>
      </c>
      <c r="I20" s="141">
        <v>1.9499999999999997</v>
      </c>
      <c r="J20" s="358">
        <v>28.26</v>
      </c>
      <c r="K20" s="136"/>
      <c r="L20" s="359"/>
      <c r="M20" s="360"/>
    </row>
    <row r="21" spans="1:13" s="14" customFormat="1" x14ac:dyDescent="0.2">
      <c r="A21" s="132"/>
      <c r="B21" s="145">
        <v>40002</v>
      </c>
      <c r="C21" s="133">
        <v>1130</v>
      </c>
      <c r="D21" s="134">
        <v>18.100000000000001</v>
      </c>
      <c r="E21" s="134">
        <v>21</v>
      </c>
      <c r="F21" s="127" t="s">
        <v>16</v>
      </c>
      <c r="G21" s="127" t="s">
        <v>16</v>
      </c>
      <c r="H21" s="141">
        <v>19.55</v>
      </c>
      <c r="I21" s="141">
        <v>1.4499999999999993</v>
      </c>
      <c r="J21" s="358">
        <v>10.49</v>
      </c>
      <c r="K21" s="136"/>
      <c r="L21" s="359"/>
      <c r="M21" s="360"/>
    </row>
    <row r="22" spans="1:13" s="14" customFormat="1" x14ac:dyDescent="0.2">
      <c r="A22" s="137"/>
      <c r="B22" s="146">
        <v>40030</v>
      </c>
      <c r="C22" s="8">
        <v>1030</v>
      </c>
      <c r="D22" s="138">
        <v>42.2</v>
      </c>
      <c r="E22" s="138">
        <v>48.3</v>
      </c>
      <c r="F22" s="138">
        <v>71.099999999999994</v>
      </c>
      <c r="G22" s="126" t="s">
        <v>16</v>
      </c>
      <c r="H22" s="140">
        <v>53.87</v>
      </c>
      <c r="I22" s="140">
        <v>14.449999999999996</v>
      </c>
      <c r="J22" s="357">
        <v>28.28</v>
      </c>
      <c r="K22" s="136"/>
      <c r="L22" s="359"/>
      <c r="M22" s="360"/>
    </row>
    <row r="23" spans="1:13" s="14" customFormat="1" x14ac:dyDescent="0.2">
      <c r="A23" s="132" t="s">
        <v>23</v>
      </c>
      <c r="B23" s="145">
        <v>39969</v>
      </c>
      <c r="C23" s="133">
        <v>1230</v>
      </c>
      <c r="D23" s="134">
        <v>8.1999999999999993</v>
      </c>
      <c r="E23" s="134">
        <v>9.5</v>
      </c>
      <c r="F23" s="134">
        <v>12.6</v>
      </c>
      <c r="G23" s="127" t="s">
        <v>16</v>
      </c>
      <c r="H23" s="141">
        <v>10.1</v>
      </c>
      <c r="I23" s="141">
        <v>2.2000000000000002</v>
      </c>
      <c r="J23" s="358">
        <v>22.38</v>
      </c>
      <c r="K23" s="136"/>
      <c r="L23" s="359"/>
      <c r="M23" s="360"/>
    </row>
    <row r="24" spans="1:13" s="14" customFormat="1" x14ac:dyDescent="0.2">
      <c r="A24" s="132"/>
      <c r="B24" s="145">
        <v>40032</v>
      </c>
      <c r="C24" s="133">
        <v>1300</v>
      </c>
      <c r="D24" s="134">
        <v>19.600000000000001</v>
      </c>
      <c r="E24" s="134">
        <v>21.8</v>
      </c>
      <c r="F24" s="127">
        <v>26.7</v>
      </c>
      <c r="G24" s="127" t="s">
        <v>16</v>
      </c>
      <c r="H24" s="141">
        <v>22.7</v>
      </c>
      <c r="I24" s="141">
        <v>3.5499999999999989</v>
      </c>
      <c r="J24" s="358">
        <v>16.010000000000002</v>
      </c>
      <c r="K24" s="136"/>
      <c r="L24" s="359"/>
      <c r="M24" s="360"/>
    </row>
    <row r="25" spans="1:13" s="14" customFormat="1" x14ac:dyDescent="0.2">
      <c r="A25" s="137" t="s">
        <v>240</v>
      </c>
      <c r="B25" s="146">
        <v>39827</v>
      </c>
      <c r="C25" s="8">
        <v>1100</v>
      </c>
      <c r="D25" s="138" t="s">
        <v>236</v>
      </c>
      <c r="E25" s="138" t="s">
        <v>233</v>
      </c>
      <c r="F25" s="126" t="s">
        <v>16</v>
      </c>
      <c r="G25" s="126" t="s">
        <v>16</v>
      </c>
      <c r="H25" s="140" t="s">
        <v>230</v>
      </c>
      <c r="I25" s="140" t="s">
        <v>230</v>
      </c>
      <c r="J25" s="357" t="s">
        <v>230</v>
      </c>
      <c r="K25" s="136"/>
      <c r="L25" s="359"/>
      <c r="M25" s="360"/>
    </row>
    <row r="26" spans="1:13" s="14" customFormat="1" x14ac:dyDescent="0.2">
      <c r="A26" s="132"/>
      <c r="B26" s="145"/>
      <c r="C26" s="133">
        <v>1100</v>
      </c>
      <c r="D26" s="134" t="s">
        <v>238</v>
      </c>
      <c r="E26" s="134" t="s">
        <v>234</v>
      </c>
      <c r="F26" s="127" t="s">
        <v>16</v>
      </c>
      <c r="G26" s="127" t="s">
        <v>16</v>
      </c>
      <c r="H26" s="141" t="s">
        <v>230</v>
      </c>
      <c r="I26" s="141" t="s">
        <v>230</v>
      </c>
      <c r="J26" s="358" t="s">
        <v>230</v>
      </c>
      <c r="K26" s="136"/>
      <c r="L26" s="359"/>
      <c r="M26" s="360"/>
    </row>
    <row r="27" spans="1:13" s="14" customFormat="1" x14ac:dyDescent="0.2">
      <c r="A27" s="132"/>
      <c r="B27" s="145">
        <v>39846</v>
      </c>
      <c r="C27" s="133">
        <v>1130</v>
      </c>
      <c r="D27" s="134" t="s">
        <v>232</v>
      </c>
      <c r="E27" s="134" t="s">
        <v>232</v>
      </c>
      <c r="F27" s="127" t="s">
        <v>16</v>
      </c>
      <c r="G27" s="127" t="s">
        <v>16</v>
      </c>
      <c r="H27" s="141" t="s">
        <v>230</v>
      </c>
      <c r="I27" s="141" t="s">
        <v>230</v>
      </c>
      <c r="J27" s="358" t="s">
        <v>230</v>
      </c>
      <c r="K27" s="136"/>
      <c r="L27" s="359"/>
      <c r="M27" s="360"/>
    </row>
    <row r="28" spans="1:13" s="14" customFormat="1" x14ac:dyDescent="0.2">
      <c r="A28" s="132"/>
      <c r="B28" s="145"/>
      <c r="C28" s="133">
        <v>1130</v>
      </c>
      <c r="D28" s="134" t="s">
        <v>237</v>
      </c>
      <c r="E28" s="134">
        <v>1.2</v>
      </c>
      <c r="F28" s="127" t="s">
        <v>16</v>
      </c>
      <c r="G28" s="127" t="s">
        <v>16</v>
      </c>
      <c r="H28" s="141" t="s">
        <v>230</v>
      </c>
      <c r="I28" s="141" t="s">
        <v>230</v>
      </c>
      <c r="J28" s="358" t="s">
        <v>230</v>
      </c>
      <c r="K28" s="136"/>
      <c r="L28" s="359"/>
      <c r="M28" s="360"/>
    </row>
    <row r="29" spans="1:13" s="14" customFormat="1" x14ac:dyDescent="0.2">
      <c r="A29" s="132"/>
      <c r="B29" s="145"/>
      <c r="C29" s="133">
        <v>1130</v>
      </c>
      <c r="D29" s="134">
        <v>1.1000000000000001</v>
      </c>
      <c r="E29" s="134" t="s">
        <v>233</v>
      </c>
      <c r="F29" s="127" t="s">
        <v>16</v>
      </c>
      <c r="G29" s="127" t="s">
        <v>16</v>
      </c>
      <c r="H29" s="141" t="s">
        <v>230</v>
      </c>
      <c r="I29" s="141" t="s">
        <v>230</v>
      </c>
      <c r="J29" s="358" t="s">
        <v>230</v>
      </c>
      <c r="K29" s="136"/>
      <c r="L29" s="359"/>
      <c r="M29" s="360"/>
    </row>
    <row r="30" spans="1:13" s="14" customFormat="1" x14ac:dyDescent="0.2">
      <c r="A30" s="132"/>
      <c r="B30" s="145">
        <v>39889</v>
      </c>
      <c r="C30" s="133">
        <v>1100</v>
      </c>
      <c r="D30" s="134">
        <v>2</v>
      </c>
      <c r="E30" s="134">
        <v>2.4</v>
      </c>
      <c r="F30" s="134">
        <v>3.1</v>
      </c>
      <c r="G30" s="127" t="s">
        <v>16</v>
      </c>
      <c r="H30" s="141">
        <v>2.5</v>
      </c>
      <c r="I30" s="135">
        <v>0.55000000000000004</v>
      </c>
      <c r="J30" s="358">
        <v>22.27</v>
      </c>
      <c r="K30" s="136"/>
      <c r="L30" s="359"/>
      <c r="M30" s="360"/>
    </row>
    <row r="31" spans="1:13" s="14" customFormat="1" x14ac:dyDescent="0.2">
      <c r="A31" s="132"/>
      <c r="B31" s="145">
        <v>39910</v>
      </c>
      <c r="C31" s="133">
        <v>1100</v>
      </c>
      <c r="D31" s="134">
        <v>14.4</v>
      </c>
      <c r="E31" s="134">
        <v>14.8</v>
      </c>
      <c r="F31" s="134">
        <v>16.100000000000001</v>
      </c>
      <c r="G31" s="127" t="s">
        <v>16</v>
      </c>
      <c r="H31" s="141">
        <v>15.1</v>
      </c>
      <c r="I31" s="141">
        <v>0.85000000000000053</v>
      </c>
      <c r="J31" s="358">
        <v>5.89</v>
      </c>
      <c r="K31" s="136"/>
      <c r="L31" s="359"/>
      <c r="M31" s="360"/>
    </row>
    <row r="32" spans="1:13" s="14" customFormat="1" x14ac:dyDescent="0.2">
      <c r="A32" s="132"/>
      <c r="B32" s="145">
        <v>39939</v>
      </c>
      <c r="C32" s="133">
        <v>1100</v>
      </c>
      <c r="D32" s="134">
        <v>4.2</v>
      </c>
      <c r="E32" s="134">
        <v>4.4000000000000004</v>
      </c>
      <c r="F32" s="134">
        <v>6.9</v>
      </c>
      <c r="G32" s="127" t="s">
        <v>16</v>
      </c>
      <c r="H32" s="141">
        <v>5.17</v>
      </c>
      <c r="I32" s="141">
        <v>1.35</v>
      </c>
      <c r="J32" s="358">
        <v>29.12</v>
      </c>
      <c r="K32" s="136"/>
      <c r="L32" s="359"/>
      <c r="M32" s="360"/>
    </row>
    <row r="33" spans="1:13" s="14" customFormat="1" x14ac:dyDescent="0.2">
      <c r="A33" s="132"/>
      <c r="B33" s="145">
        <v>39965</v>
      </c>
      <c r="C33" s="133">
        <v>1100</v>
      </c>
      <c r="D33" s="134">
        <v>12.1</v>
      </c>
      <c r="E33" s="134">
        <v>9.1</v>
      </c>
      <c r="F33" s="134">
        <v>10.1</v>
      </c>
      <c r="G33" s="127" t="s">
        <v>16</v>
      </c>
      <c r="H33" s="141">
        <v>10.43</v>
      </c>
      <c r="I33" s="141">
        <v>1.5</v>
      </c>
      <c r="J33" s="358">
        <v>14.64</v>
      </c>
      <c r="K33" s="136"/>
      <c r="L33" s="359"/>
      <c r="M33" s="360"/>
    </row>
    <row r="34" spans="1:13" s="14" customFormat="1" x14ac:dyDescent="0.2">
      <c r="A34" s="137"/>
      <c r="B34" s="146">
        <v>40001</v>
      </c>
      <c r="C34" s="8">
        <v>1130</v>
      </c>
      <c r="D34" s="138">
        <v>13.7</v>
      </c>
      <c r="E34" s="138">
        <v>14.9</v>
      </c>
      <c r="F34" s="126" t="s">
        <v>16</v>
      </c>
      <c r="G34" s="126" t="s">
        <v>16</v>
      </c>
      <c r="H34" s="140">
        <v>14.3</v>
      </c>
      <c r="I34" s="140">
        <v>0.60000000000000053</v>
      </c>
      <c r="J34" s="357">
        <v>5.93</v>
      </c>
      <c r="K34" s="136"/>
      <c r="L34" s="359"/>
      <c r="M34" s="360"/>
    </row>
    <row r="35" spans="1:13" s="14" customFormat="1" x14ac:dyDescent="0.2">
      <c r="A35" s="132" t="s">
        <v>20</v>
      </c>
      <c r="B35" s="145">
        <v>39848</v>
      </c>
      <c r="C35" s="133">
        <v>1040</v>
      </c>
      <c r="D35" s="134" t="s">
        <v>234</v>
      </c>
      <c r="E35" s="134">
        <v>1.6</v>
      </c>
      <c r="F35" s="127" t="s">
        <v>16</v>
      </c>
      <c r="G35" s="127" t="s">
        <v>16</v>
      </c>
      <c r="H35" s="141" t="s">
        <v>230</v>
      </c>
      <c r="I35" s="141" t="s">
        <v>230</v>
      </c>
      <c r="J35" s="358" t="s">
        <v>230</v>
      </c>
      <c r="K35" s="136"/>
      <c r="L35" s="359"/>
      <c r="M35" s="360"/>
    </row>
    <row r="36" spans="1:13" s="14" customFormat="1" x14ac:dyDescent="0.2">
      <c r="A36" s="132"/>
      <c r="B36" s="145">
        <v>39848</v>
      </c>
      <c r="C36" s="133">
        <v>1040</v>
      </c>
      <c r="D36" s="134" t="s">
        <v>237</v>
      </c>
      <c r="E36" s="134">
        <v>1.3</v>
      </c>
      <c r="F36" s="127" t="s">
        <v>16</v>
      </c>
      <c r="G36" s="127" t="s">
        <v>16</v>
      </c>
      <c r="H36" s="141" t="s">
        <v>230</v>
      </c>
      <c r="I36" s="141" t="s">
        <v>230</v>
      </c>
      <c r="J36" s="358" t="s">
        <v>230</v>
      </c>
      <c r="K36" s="136"/>
      <c r="L36" s="359"/>
      <c r="M36" s="360"/>
    </row>
    <row r="37" spans="1:13" s="14" customFormat="1" x14ac:dyDescent="0.2">
      <c r="A37" s="132"/>
      <c r="B37" s="145"/>
      <c r="C37" s="133">
        <v>1040</v>
      </c>
      <c r="D37" s="134">
        <v>1.7</v>
      </c>
      <c r="E37" s="134" t="s">
        <v>233</v>
      </c>
      <c r="F37" s="127" t="s">
        <v>16</v>
      </c>
      <c r="G37" s="127" t="s">
        <v>16</v>
      </c>
      <c r="H37" s="141" t="s">
        <v>230</v>
      </c>
      <c r="I37" s="141" t="s">
        <v>230</v>
      </c>
      <c r="J37" s="358" t="s">
        <v>230</v>
      </c>
      <c r="K37" s="136"/>
      <c r="L37" s="359"/>
      <c r="M37" s="360"/>
    </row>
    <row r="38" spans="1:13" s="14" customFormat="1" x14ac:dyDescent="0.2">
      <c r="A38" s="132"/>
      <c r="B38" s="145">
        <v>39890</v>
      </c>
      <c r="C38" s="133">
        <v>1130</v>
      </c>
      <c r="D38" s="134">
        <v>9.1999999999999993</v>
      </c>
      <c r="E38" s="134">
        <v>9</v>
      </c>
      <c r="F38" s="134">
        <v>9</v>
      </c>
      <c r="G38" s="127" t="s">
        <v>16</v>
      </c>
      <c r="H38" s="141">
        <v>9.07</v>
      </c>
      <c r="I38" s="141">
        <v>9.9999999999999645E-2</v>
      </c>
      <c r="J38" s="358">
        <v>1.27</v>
      </c>
      <c r="K38" s="136"/>
      <c r="L38" s="359"/>
      <c r="M38" s="360"/>
    </row>
    <row r="39" spans="1:13" s="14" customFormat="1" x14ac:dyDescent="0.2">
      <c r="A39" s="132"/>
      <c r="B39" s="145">
        <v>39911</v>
      </c>
      <c r="C39" s="133">
        <v>1150</v>
      </c>
      <c r="D39" s="134">
        <v>17.2</v>
      </c>
      <c r="E39" s="134">
        <v>17</v>
      </c>
      <c r="F39" s="134">
        <v>17.600000000000001</v>
      </c>
      <c r="G39" s="127" t="s">
        <v>16</v>
      </c>
      <c r="H39" s="141">
        <v>17.27</v>
      </c>
      <c r="I39" s="141">
        <v>0.30000000000000071</v>
      </c>
      <c r="J39" s="358">
        <v>1.77</v>
      </c>
      <c r="K39" s="136"/>
      <c r="L39" s="359"/>
      <c r="M39" s="360"/>
    </row>
    <row r="40" spans="1:13" s="14" customFormat="1" x14ac:dyDescent="0.2">
      <c r="A40" s="132"/>
      <c r="B40" s="145">
        <v>39940</v>
      </c>
      <c r="C40" s="133">
        <v>1200</v>
      </c>
      <c r="D40" s="134">
        <v>5.8</v>
      </c>
      <c r="E40" s="134">
        <v>5.9</v>
      </c>
      <c r="F40" s="134">
        <v>6.4</v>
      </c>
      <c r="G40" s="127" t="s">
        <v>16</v>
      </c>
      <c r="H40" s="141">
        <v>6.03</v>
      </c>
      <c r="I40" s="141">
        <v>0.30000000000000027</v>
      </c>
      <c r="J40" s="358">
        <v>5.33</v>
      </c>
      <c r="K40" s="136"/>
      <c r="L40" s="359"/>
      <c r="M40" s="360"/>
    </row>
    <row r="41" spans="1:13" s="14" customFormat="1" x14ac:dyDescent="0.2">
      <c r="A41" s="132"/>
      <c r="B41" s="145">
        <v>39967</v>
      </c>
      <c r="C41" s="133">
        <v>1130</v>
      </c>
      <c r="D41" s="134">
        <v>8.1999999999999993</v>
      </c>
      <c r="E41" s="134">
        <v>3.6</v>
      </c>
      <c r="F41" s="134">
        <v>5.4</v>
      </c>
      <c r="G41" s="127" t="s">
        <v>16</v>
      </c>
      <c r="H41" s="141">
        <v>5.73</v>
      </c>
      <c r="I41" s="141">
        <v>2.2999999999999998</v>
      </c>
      <c r="J41" s="358">
        <v>40.43</v>
      </c>
      <c r="K41" s="136"/>
      <c r="L41" s="359"/>
      <c r="M41" s="360"/>
    </row>
    <row r="42" spans="1:13" x14ac:dyDescent="0.2">
      <c r="A42" s="137"/>
      <c r="B42" s="146">
        <v>40002</v>
      </c>
      <c r="C42" s="8">
        <v>1100</v>
      </c>
      <c r="D42" s="138">
        <v>14.7</v>
      </c>
      <c r="E42" s="138">
        <v>15</v>
      </c>
      <c r="F42" s="126" t="s">
        <v>16</v>
      </c>
      <c r="G42" s="126" t="s">
        <v>16</v>
      </c>
      <c r="H42" s="140">
        <v>14.85</v>
      </c>
      <c r="I42" s="140">
        <v>0.15000000000000036</v>
      </c>
      <c r="J42" s="357">
        <v>2.0202020202020248</v>
      </c>
      <c r="L42" s="359"/>
    </row>
    <row r="43" spans="1:13" s="14" customFormat="1" x14ac:dyDescent="0.2">
      <c r="A43" s="132"/>
      <c r="B43" s="145">
        <v>40030</v>
      </c>
      <c r="C43" s="133">
        <v>1200</v>
      </c>
      <c r="D43" s="134">
        <v>105</v>
      </c>
      <c r="E43" s="134">
        <v>198</v>
      </c>
      <c r="F43" s="134">
        <v>148</v>
      </c>
      <c r="G43" s="127" t="s">
        <v>16</v>
      </c>
      <c r="H43" s="141">
        <v>150.33000000000001</v>
      </c>
      <c r="I43" s="141">
        <v>46.5</v>
      </c>
      <c r="J43" s="358">
        <v>30.96</v>
      </c>
      <c r="L43" s="359"/>
      <c r="M43" s="359"/>
    </row>
    <row r="44" spans="1:13" x14ac:dyDescent="0.2">
      <c r="A44" s="132" t="s">
        <v>241</v>
      </c>
      <c r="B44" s="145">
        <v>39965</v>
      </c>
      <c r="C44" s="133">
        <v>1330</v>
      </c>
      <c r="D44" s="134">
        <v>9.9</v>
      </c>
      <c r="E44" s="134">
        <v>7.9</v>
      </c>
      <c r="F44" s="134">
        <v>9.4</v>
      </c>
      <c r="G44" s="127" t="s">
        <v>16</v>
      </c>
      <c r="H44" s="141">
        <v>9.07</v>
      </c>
      <c r="I44" s="141">
        <v>1</v>
      </c>
      <c r="J44" s="358">
        <v>11.48</v>
      </c>
      <c r="L44" s="359"/>
    </row>
    <row r="45" spans="1:13" s="14" customFormat="1" x14ac:dyDescent="0.2">
      <c r="A45" s="132" t="s">
        <v>22</v>
      </c>
      <c r="B45" s="145">
        <v>39826</v>
      </c>
      <c r="C45" s="133">
        <v>1300</v>
      </c>
      <c r="D45" s="134">
        <v>1</v>
      </c>
      <c r="E45" s="134" t="s">
        <v>235</v>
      </c>
      <c r="F45" s="134" t="s">
        <v>232</v>
      </c>
      <c r="G45" s="134" t="s">
        <v>231</v>
      </c>
      <c r="H45" s="141" t="s">
        <v>230</v>
      </c>
      <c r="I45" s="141" t="s">
        <v>230</v>
      </c>
      <c r="J45" s="358" t="s">
        <v>230</v>
      </c>
      <c r="L45" s="359"/>
      <c r="M45" s="359"/>
    </row>
    <row r="46" spans="1:13" x14ac:dyDescent="0.2">
      <c r="A46" s="132"/>
      <c r="B46" s="145">
        <v>39889</v>
      </c>
      <c r="C46" s="133">
        <v>1200</v>
      </c>
      <c r="D46" s="134">
        <v>1.5</v>
      </c>
      <c r="E46" s="134">
        <v>1.6</v>
      </c>
      <c r="F46" s="134">
        <v>1.6</v>
      </c>
      <c r="G46" s="127" t="s">
        <v>16</v>
      </c>
      <c r="H46" s="141">
        <v>1.57</v>
      </c>
      <c r="I46" s="141">
        <v>5.0000000000000044E-2</v>
      </c>
      <c r="J46" s="358">
        <v>3.69</v>
      </c>
      <c r="L46" s="359"/>
    </row>
    <row r="47" spans="1:13" s="14" customFormat="1" x14ac:dyDescent="0.2">
      <c r="A47" s="132"/>
      <c r="B47" s="145">
        <v>39910</v>
      </c>
      <c r="C47" s="133">
        <v>1200</v>
      </c>
      <c r="D47" s="134">
        <v>16.899999999999999</v>
      </c>
      <c r="E47" s="134">
        <v>15.8</v>
      </c>
      <c r="F47" s="134">
        <v>15.8</v>
      </c>
      <c r="G47" s="127" t="s">
        <v>16</v>
      </c>
      <c r="H47" s="141">
        <v>16.170000000000002</v>
      </c>
      <c r="I47" s="141">
        <v>0.54999999999999893</v>
      </c>
      <c r="J47" s="358">
        <v>3.93</v>
      </c>
      <c r="L47" s="359"/>
      <c r="M47" s="359"/>
    </row>
    <row r="48" spans="1:13" x14ac:dyDescent="0.2">
      <c r="A48" s="132"/>
      <c r="B48" s="145">
        <v>39939</v>
      </c>
      <c r="C48" s="133">
        <v>1200</v>
      </c>
      <c r="D48" s="134">
        <v>2.9</v>
      </c>
      <c r="E48" s="134">
        <v>4.2</v>
      </c>
      <c r="F48" s="134">
        <v>4.2</v>
      </c>
      <c r="G48" s="127" t="s">
        <v>16</v>
      </c>
      <c r="H48" s="141">
        <v>3.77</v>
      </c>
      <c r="I48" s="141">
        <v>0.65000000000000013</v>
      </c>
      <c r="J48" s="358">
        <v>19.93</v>
      </c>
      <c r="L48" s="359"/>
    </row>
    <row r="49" spans="1:13" s="14" customFormat="1" x14ac:dyDescent="0.2">
      <c r="A49" s="132"/>
      <c r="B49" s="145">
        <v>39965</v>
      </c>
      <c r="C49" s="133">
        <v>1200</v>
      </c>
      <c r="D49" s="134">
        <v>10.5</v>
      </c>
      <c r="E49" s="134">
        <v>12.5</v>
      </c>
      <c r="F49" s="134">
        <v>14.9</v>
      </c>
      <c r="G49" s="127" t="s">
        <v>16</v>
      </c>
      <c r="H49" s="141">
        <v>12.63</v>
      </c>
      <c r="I49" s="141">
        <v>2.2000000000000002</v>
      </c>
      <c r="J49" s="358">
        <v>17.440000000000001</v>
      </c>
      <c r="L49" s="359"/>
      <c r="M49" s="359"/>
    </row>
    <row r="50" spans="1:13" x14ac:dyDescent="0.2">
      <c r="A50" s="142"/>
      <c r="B50" s="147">
        <v>40001</v>
      </c>
      <c r="C50" s="143">
        <v>1200</v>
      </c>
      <c r="D50" s="128">
        <v>17.399999999999999</v>
      </c>
      <c r="E50" s="128">
        <v>19.5</v>
      </c>
      <c r="F50" s="128" t="s">
        <v>16</v>
      </c>
      <c r="G50" s="128" t="s">
        <v>16</v>
      </c>
      <c r="H50" s="144">
        <v>18.45</v>
      </c>
      <c r="I50" s="144">
        <v>1.0500000000000007</v>
      </c>
      <c r="J50" s="363">
        <v>11.382113821138219</v>
      </c>
      <c r="L50" s="359"/>
    </row>
    <row r="51" spans="1:13" x14ac:dyDescent="0.2">
      <c r="I51" s="258" t="s">
        <v>50</v>
      </c>
      <c r="J51" s="291">
        <v>15.5</v>
      </c>
      <c r="L51" s="359"/>
    </row>
    <row r="52" spans="1:13" x14ac:dyDescent="0.2">
      <c r="I52" s="258" t="s">
        <v>7</v>
      </c>
      <c r="J52" s="291">
        <v>14.6</v>
      </c>
      <c r="K52" s="141"/>
      <c r="L52" s="359"/>
    </row>
    <row r="53" spans="1:13" x14ac:dyDescent="0.2">
      <c r="I53" s="258" t="s">
        <v>204</v>
      </c>
      <c r="J53" s="291">
        <v>1.3</v>
      </c>
      <c r="L53" s="359"/>
    </row>
    <row r="54" spans="1:13" x14ac:dyDescent="0.2">
      <c r="I54" s="258" t="s">
        <v>205</v>
      </c>
      <c r="J54" s="291">
        <v>40.4</v>
      </c>
      <c r="L54" s="359"/>
    </row>
    <row r="55" spans="1:13" x14ac:dyDescent="0.2">
      <c r="L55" s="359"/>
    </row>
    <row r="56" spans="1:13" x14ac:dyDescent="0.2">
      <c r="A56" s="394" t="s">
        <v>59</v>
      </c>
      <c r="B56" s="394"/>
      <c r="C56" s="394"/>
      <c r="D56" s="394"/>
      <c r="E56" s="394"/>
      <c r="F56" s="394"/>
      <c r="G56" s="394"/>
      <c r="H56" s="394"/>
      <c r="I56" s="394"/>
      <c r="J56" s="394"/>
      <c r="L56" s="359"/>
    </row>
    <row r="57" spans="1:13" x14ac:dyDescent="0.2">
      <c r="A57" s="132" t="s">
        <v>19</v>
      </c>
      <c r="B57" s="145">
        <v>39673</v>
      </c>
      <c r="C57" s="133">
        <v>1110</v>
      </c>
      <c r="D57" s="134">
        <v>14.8</v>
      </c>
      <c r="E57" s="134">
        <v>14.7</v>
      </c>
      <c r="F57" s="127" t="s">
        <v>16</v>
      </c>
      <c r="G57" s="127" t="s">
        <v>16</v>
      </c>
      <c r="H57" s="135">
        <v>14.75</v>
      </c>
      <c r="I57" s="141">
        <v>5.0000000000000711E-2</v>
      </c>
      <c r="J57" s="361">
        <v>0.67796610169492488</v>
      </c>
      <c r="L57" s="359"/>
    </row>
    <row r="58" spans="1:13" x14ac:dyDescent="0.2">
      <c r="A58" s="132" t="s">
        <v>239</v>
      </c>
      <c r="B58" s="145">
        <v>39671</v>
      </c>
      <c r="C58" s="133">
        <v>1120</v>
      </c>
      <c r="D58" s="134">
        <v>1.6</v>
      </c>
      <c r="E58" s="134">
        <v>1</v>
      </c>
      <c r="F58" s="127" t="s">
        <v>16</v>
      </c>
      <c r="G58" s="127" t="s">
        <v>16</v>
      </c>
      <c r="H58" s="135">
        <v>1.3</v>
      </c>
      <c r="I58" s="141">
        <v>0.30000000000000004</v>
      </c>
      <c r="J58" s="366">
        <v>46.153846153846153</v>
      </c>
      <c r="L58" s="359"/>
    </row>
    <row r="59" spans="1:13" x14ac:dyDescent="0.2">
      <c r="A59" s="137" t="s">
        <v>41</v>
      </c>
      <c r="B59" s="146">
        <v>39672</v>
      </c>
      <c r="C59" s="8">
        <v>1125</v>
      </c>
      <c r="D59" s="138">
        <v>1.6</v>
      </c>
      <c r="E59" s="138">
        <v>1.7</v>
      </c>
      <c r="F59" s="126" t="s">
        <v>16</v>
      </c>
      <c r="G59" s="126" t="s">
        <v>16</v>
      </c>
      <c r="H59" s="139">
        <v>1.65</v>
      </c>
      <c r="I59" s="140">
        <v>4.9999999999999933E-2</v>
      </c>
      <c r="J59" s="362">
        <v>6.0606060606060534</v>
      </c>
      <c r="L59" s="359"/>
    </row>
    <row r="60" spans="1:13" x14ac:dyDescent="0.2">
      <c r="A60" s="137" t="s">
        <v>21</v>
      </c>
      <c r="B60" s="146">
        <v>39675</v>
      </c>
      <c r="C60" s="8">
        <v>1110</v>
      </c>
      <c r="D60" s="138">
        <v>2.2000000000000002</v>
      </c>
      <c r="E60" s="138">
        <v>1.1000000000000001</v>
      </c>
      <c r="F60" s="126" t="s">
        <v>16</v>
      </c>
      <c r="G60" s="126" t="s">
        <v>16</v>
      </c>
      <c r="H60" s="139">
        <v>1.65</v>
      </c>
      <c r="I60" s="140">
        <v>0.55000000000000004</v>
      </c>
      <c r="J60" s="365">
        <v>66.666666666666671</v>
      </c>
      <c r="L60" s="359"/>
    </row>
    <row r="61" spans="1:13" x14ac:dyDescent="0.2">
      <c r="A61" s="132"/>
      <c r="B61" s="145">
        <v>39710</v>
      </c>
      <c r="C61" s="133">
        <v>1240</v>
      </c>
      <c r="D61" s="134">
        <v>35</v>
      </c>
      <c r="E61" s="134">
        <v>35</v>
      </c>
      <c r="F61" s="127" t="s">
        <v>16</v>
      </c>
      <c r="G61" s="127" t="s">
        <v>16</v>
      </c>
      <c r="H61" s="135">
        <v>35</v>
      </c>
      <c r="I61" s="358">
        <v>0</v>
      </c>
      <c r="J61" s="358">
        <v>0</v>
      </c>
      <c r="L61" s="359"/>
    </row>
    <row r="62" spans="1:13" x14ac:dyDescent="0.2">
      <c r="A62" s="132"/>
      <c r="B62" s="145">
        <v>39743</v>
      </c>
      <c r="C62" s="133">
        <v>1130</v>
      </c>
      <c r="D62" s="134">
        <v>1.5</v>
      </c>
      <c r="E62" s="134">
        <v>1.3</v>
      </c>
      <c r="F62" s="127" t="s">
        <v>16</v>
      </c>
      <c r="G62" s="127" t="s">
        <v>16</v>
      </c>
      <c r="H62" s="135">
        <v>1.4</v>
      </c>
      <c r="I62" s="141">
        <v>9.9999999999999978E-2</v>
      </c>
      <c r="J62" s="361">
        <v>14.285714285714283</v>
      </c>
      <c r="L62" s="359"/>
    </row>
    <row r="63" spans="1:13" x14ac:dyDescent="0.2">
      <c r="A63" s="132"/>
      <c r="B63" s="145">
        <v>39770</v>
      </c>
      <c r="C63" s="133">
        <v>1200</v>
      </c>
      <c r="D63" s="134">
        <v>2</v>
      </c>
      <c r="E63" s="134">
        <v>2.5</v>
      </c>
      <c r="F63" s="127" t="s">
        <v>16</v>
      </c>
      <c r="G63" s="127" t="s">
        <v>16</v>
      </c>
      <c r="H63" s="135">
        <v>2.25</v>
      </c>
      <c r="I63" s="141">
        <v>0.25</v>
      </c>
      <c r="J63" s="361">
        <v>22.222222222222221</v>
      </c>
      <c r="L63" s="359"/>
    </row>
    <row r="64" spans="1:13" x14ac:dyDescent="0.2">
      <c r="A64" s="132"/>
      <c r="B64" s="145">
        <v>39827</v>
      </c>
      <c r="C64" s="133">
        <v>1200</v>
      </c>
      <c r="D64" s="134" t="s">
        <v>233</v>
      </c>
      <c r="E64" s="134" t="s">
        <v>234</v>
      </c>
      <c r="F64" s="134" t="s">
        <v>234</v>
      </c>
      <c r="G64" s="127" t="s">
        <v>16</v>
      </c>
      <c r="H64" s="135" t="s">
        <v>230</v>
      </c>
      <c r="I64" s="141" t="s">
        <v>230</v>
      </c>
      <c r="J64" s="361" t="s">
        <v>230</v>
      </c>
      <c r="L64" s="359"/>
    </row>
    <row r="65" spans="1:12" x14ac:dyDescent="0.2">
      <c r="A65" s="132"/>
      <c r="B65" s="145">
        <v>39848</v>
      </c>
      <c r="C65" s="133">
        <v>1130</v>
      </c>
      <c r="D65" s="134">
        <v>1.1000000000000001</v>
      </c>
      <c r="E65" s="134" t="s">
        <v>231</v>
      </c>
      <c r="F65" s="134" t="s">
        <v>232</v>
      </c>
      <c r="G65" s="127" t="s">
        <v>16</v>
      </c>
      <c r="H65" s="135" t="s">
        <v>230</v>
      </c>
      <c r="I65" s="141" t="s">
        <v>230</v>
      </c>
      <c r="J65" s="361" t="s">
        <v>230</v>
      </c>
      <c r="L65" s="359"/>
    </row>
    <row r="66" spans="1:12" x14ac:dyDescent="0.2">
      <c r="A66" s="137"/>
      <c r="B66" s="146">
        <v>39940</v>
      </c>
      <c r="C66" s="8">
        <v>1100</v>
      </c>
      <c r="D66" s="138">
        <v>4</v>
      </c>
      <c r="E66" s="138">
        <v>4.9000000000000004</v>
      </c>
      <c r="F66" s="126" t="s">
        <v>16</v>
      </c>
      <c r="G66" s="126" t="s">
        <v>16</v>
      </c>
      <c r="H66" s="139">
        <v>4.43</v>
      </c>
      <c r="I66" s="140">
        <v>0.45000000000000018</v>
      </c>
      <c r="J66" s="362">
        <v>20.316027088036126</v>
      </c>
      <c r="L66" s="359"/>
    </row>
    <row r="67" spans="1:12" x14ac:dyDescent="0.2">
      <c r="A67" s="137"/>
      <c r="B67" s="146">
        <v>40002</v>
      </c>
      <c r="C67" s="8">
        <v>1130</v>
      </c>
      <c r="D67" s="138">
        <v>18.100000000000001</v>
      </c>
      <c r="E67" s="138">
        <v>19.600000000000001</v>
      </c>
      <c r="F67" s="126" t="s">
        <v>16</v>
      </c>
      <c r="G67" s="126" t="s">
        <v>16</v>
      </c>
      <c r="H67" s="139">
        <v>18.829999999999998</v>
      </c>
      <c r="I67" s="140">
        <v>0.75</v>
      </c>
      <c r="J67" s="362">
        <v>7.9660116834838037</v>
      </c>
      <c r="L67" s="359"/>
    </row>
    <row r="68" spans="1:12" x14ac:dyDescent="0.2">
      <c r="A68" s="148"/>
      <c r="B68" s="145">
        <v>40030</v>
      </c>
      <c r="C68" s="133">
        <v>1030</v>
      </c>
      <c r="D68" s="134">
        <v>98.5</v>
      </c>
      <c r="E68" s="134">
        <v>53.9</v>
      </c>
      <c r="F68" s="134" t="s">
        <v>16</v>
      </c>
      <c r="G68" s="134" t="s">
        <v>16</v>
      </c>
      <c r="H68" s="135">
        <v>76.180000000000007</v>
      </c>
      <c r="I68" s="135">
        <v>22.3</v>
      </c>
      <c r="J68" s="366">
        <v>58.5455500131268</v>
      </c>
      <c r="L68" s="359"/>
    </row>
    <row r="69" spans="1:12" x14ac:dyDescent="0.2">
      <c r="A69" s="132" t="s">
        <v>240</v>
      </c>
      <c r="B69" s="145">
        <v>39674</v>
      </c>
      <c r="C69" s="133">
        <v>1240</v>
      </c>
      <c r="D69" s="134">
        <v>6.9</v>
      </c>
      <c r="E69" s="134">
        <v>6.1</v>
      </c>
      <c r="F69" s="127" t="s">
        <v>16</v>
      </c>
      <c r="G69" s="127" t="s">
        <v>16</v>
      </c>
      <c r="H69" s="135">
        <v>6.5</v>
      </c>
      <c r="I69" s="141">
        <v>0.40000000000000036</v>
      </c>
      <c r="J69" s="361">
        <v>12.307692307692317</v>
      </c>
      <c r="L69" s="359"/>
    </row>
    <row r="70" spans="1:12" x14ac:dyDescent="0.2">
      <c r="A70" s="137"/>
      <c r="B70" s="146">
        <v>39710</v>
      </c>
      <c r="C70" s="8">
        <v>1140</v>
      </c>
      <c r="D70" s="138">
        <v>18.399999999999999</v>
      </c>
      <c r="E70" s="138">
        <v>16.3</v>
      </c>
      <c r="F70" s="126" t="s">
        <v>16</v>
      </c>
      <c r="G70" s="126" t="s">
        <v>16</v>
      </c>
      <c r="H70" s="139">
        <v>17.350000000000001</v>
      </c>
      <c r="I70" s="140">
        <v>1.0499999999999989</v>
      </c>
      <c r="J70" s="362">
        <v>12.103746397694511</v>
      </c>
      <c r="L70" s="359"/>
    </row>
    <row r="71" spans="1:12" x14ac:dyDescent="0.2">
      <c r="A71" s="137"/>
      <c r="B71" s="146">
        <v>39743</v>
      </c>
      <c r="C71" s="8">
        <v>1050</v>
      </c>
      <c r="D71" s="138" t="s">
        <v>232</v>
      </c>
      <c r="E71" s="138">
        <v>1.2</v>
      </c>
      <c r="F71" s="126" t="s">
        <v>16</v>
      </c>
      <c r="G71" s="126" t="s">
        <v>16</v>
      </c>
      <c r="H71" s="139" t="s">
        <v>230</v>
      </c>
      <c r="I71" s="140" t="s">
        <v>230</v>
      </c>
      <c r="J71" s="362" t="s">
        <v>230</v>
      </c>
      <c r="L71" s="359"/>
    </row>
    <row r="72" spans="1:12" x14ac:dyDescent="0.2">
      <c r="A72" s="137"/>
      <c r="B72" s="146">
        <v>39770</v>
      </c>
      <c r="C72" s="8">
        <v>1110</v>
      </c>
      <c r="D72" s="138">
        <v>1.6</v>
      </c>
      <c r="E72" s="138">
        <v>1.5</v>
      </c>
      <c r="F72" s="126" t="s">
        <v>16</v>
      </c>
      <c r="G72" s="126" t="s">
        <v>16</v>
      </c>
      <c r="H72" s="139">
        <v>1.55</v>
      </c>
      <c r="I72" s="140">
        <v>5.0000000000000044E-2</v>
      </c>
      <c r="J72" s="362">
        <v>6.4516129032258114</v>
      </c>
      <c r="L72" s="359"/>
    </row>
    <row r="73" spans="1:12" x14ac:dyDescent="0.2">
      <c r="A73" s="137"/>
      <c r="B73" s="146">
        <v>39827</v>
      </c>
      <c r="C73" s="8">
        <v>1100</v>
      </c>
      <c r="D73" s="138" t="s">
        <v>235</v>
      </c>
      <c r="E73" s="138" t="s">
        <v>234</v>
      </c>
      <c r="F73" s="138" t="s">
        <v>236</v>
      </c>
      <c r="G73" s="126" t="s">
        <v>16</v>
      </c>
      <c r="H73" s="139" t="s">
        <v>230</v>
      </c>
      <c r="I73" s="140" t="s">
        <v>230</v>
      </c>
      <c r="J73" s="362" t="s">
        <v>230</v>
      </c>
      <c r="L73" s="359"/>
    </row>
    <row r="74" spans="1:12" x14ac:dyDescent="0.2">
      <c r="A74" s="132"/>
      <c r="B74" s="145">
        <v>39846</v>
      </c>
      <c r="C74" s="133">
        <v>1130</v>
      </c>
      <c r="D74" s="134" t="s">
        <v>232</v>
      </c>
      <c r="E74" s="134">
        <v>1</v>
      </c>
      <c r="F74" s="134" t="s">
        <v>231</v>
      </c>
      <c r="G74" s="127" t="s">
        <v>16</v>
      </c>
      <c r="H74" s="135" t="s">
        <v>230</v>
      </c>
      <c r="I74" s="141" t="s">
        <v>230</v>
      </c>
      <c r="J74" s="361" t="s">
        <v>230</v>
      </c>
      <c r="L74" s="359"/>
    </row>
    <row r="75" spans="1:12" x14ac:dyDescent="0.2">
      <c r="A75" s="132"/>
      <c r="B75" s="145">
        <v>40001</v>
      </c>
      <c r="C75" s="133">
        <v>1130</v>
      </c>
      <c r="D75" s="134">
        <v>12.9</v>
      </c>
      <c r="E75" s="134">
        <v>14.3</v>
      </c>
      <c r="F75" s="127" t="s">
        <v>16</v>
      </c>
      <c r="G75" s="127" t="s">
        <v>16</v>
      </c>
      <c r="H75" s="135">
        <v>13.6</v>
      </c>
      <c r="I75" s="141">
        <v>0.70000000000000018</v>
      </c>
      <c r="J75" s="361">
        <v>10.294117647058826</v>
      </c>
      <c r="L75" s="359"/>
    </row>
    <row r="76" spans="1:12" x14ac:dyDescent="0.2">
      <c r="A76" s="132" t="s">
        <v>20</v>
      </c>
      <c r="B76" s="145">
        <v>39675</v>
      </c>
      <c r="C76" s="133">
        <v>1200</v>
      </c>
      <c r="D76" s="134">
        <v>3.8</v>
      </c>
      <c r="E76" s="134">
        <v>3.1</v>
      </c>
      <c r="F76" s="127" t="s">
        <v>16</v>
      </c>
      <c r="G76" s="127" t="s">
        <v>16</v>
      </c>
      <c r="H76" s="135">
        <v>3.45</v>
      </c>
      <c r="I76" s="141">
        <v>0.34999999999999987</v>
      </c>
      <c r="J76" s="361">
        <v>20.289855072463759</v>
      </c>
      <c r="L76" s="359"/>
    </row>
    <row r="77" spans="1:12" x14ac:dyDescent="0.2">
      <c r="A77" s="137"/>
      <c r="B77" s="146">
        <v>39709</v>
      </c>
      <c r="C77" s="8">
        <v>1120</v>
      </c>
      <c r="D77" s="138">
        <v>71.599999999999994</v>
      </c>
      <c r="E77" s="138">
        <v>81.400000000000006</v>
      </c>
      <c r="F77" s="126" t="s">
        <v>16</v>
      </c>
      <c r="G77" s="126" t="s">
        <v>16</v>
      </c>
      <c r="H77" s="139">
        <v>76.5</v>
      </c>
      <c r="I77" s="140">
        <v>4.9000000000000057</v>
      </c>
      <c r="J77" s="361">
        <v>12.810457516339884</v>
      </c>
      <c r="L77" s="359"/>
    </row>
    <row r="78" spans="1:12" x14ac:dyDescent="0.2">
      <c r="A78" s="137"/>
      <c r="B78" s="146">
        <v>39742</v>
      </c>
      <c r="C78" s="8">
        <v>1100</v>
      </c>
      <c r="D78" s="138">
        <v>26.2</v>
      </c>
      <c r="E78" s="138">
        <v>33.1</v>
      </c>
      <c r="F78" s="126" t="s">
        <v>16</v>
      </c>
      <c r="G78" s="126" t="s">
        <v>16</v>
      </c>
      <c r="H78" s="139">
        <v>29.65</v>
      </c>
      <c r="I78" s="140">
        <v>3.4500000000000011</v>
      </c>
      <c r="J78" s="361">
        <v>23.27150084317033</v>
      </c>
      <c r="L78" s="359"/>
    </row>
    <row r="79" spans="1:12" x14ac:dyDescent="0.2">
      <c r="A79" s="137"/>
      <c r="B79" s="146">
        <v>39769</v>
      </c>
      <c r="C79" s="8">
        <v>1120</v>
      </c>
      <c r="D79" s="138">
        <v>3.7</v>
      </c>
      <c r="E79" s="138">
        <v>4.3</v>
      </c>
      <c r="F79" s="126" t="s">
        <v>16</v>
      </c>
      <c r="G79" s="126" t="s">
        <v>16</v>
      </c>
      <c r="H79" s="139">
        <v>4</v>
      </c>
      <c r="I79" s="140">
        <v>0.29999999999999982</v>
      </c>
      <c r="J79" s="361">
        <v>14.999999999999991</v>
      </c>
      <c r="L79" s="359"/>
    </row>
    <row r="80" spans="1:12" x14ac:dyDescent="0.2">
      <c r="A80" s="137"/>
      <c r="B80" s="146">
        <v>39826</v>
      </c>
      <c r="C80" s="8">
        <v>1030</v>
      </c>
      <c r="D80" s="138" t="s">
        <v>234</v>
      </c>
      <c r="E80" s="138" t="s">
        <v>232</v>
      </c>
      <c r="F80" s="138">
        <v>1</v>
      </c>
      <c r="G80" s="126" t="s">
        <v>16</v>
      </c>
      <c r="H80" s="139" t="s">
        <v>230</v>
      </c>
      <c r="I80" s="140" t="s">
        <v>230</v>
      </c>
      <c r="J80" s="362" t="s">
        <v>230</v>
      </c>
      <c r="L80" s="359"/>
    </row>
    <row r="81" spans="1:12" x14ac:dyDescent="0.2">
      <c r="A81" s="137"/>
      <c r="B81" s="146">
        <v>39848</v>
      </c>
      <c r="C81" s="8">
        <v>1040</v>
      </c>
      <c r="D81" s="138">
        <v>1.1000000000000001</v>
      </c>
      <c r="E81" s="138">
        <v>1</v>
      </c>
      <c r="F81" s="138">
        <v>1.2</v>
      </c>
      <c r="G81" s="126" t="s">
        <v>16</v>
      </c>
      <c r="H81" s="139">
        <v>1.07</v>
      </c>
      <c r="I81" s="140">
        <v>9.9999999999999978E-2</v>
      </c>
      <c r="J81" s="362">
        <v>9.35</v>
      </c>
      <c r="L81" s="359"/>
    </row>
    <row r="82" spans="1:12" x14ac:dyDescent="0.2">
      <c r="A82" s="132"/>
      <c r="B82" s="145">
        <v>40002</v>
      </c>
      <c r="C82" s="133">
        <v>1101</v>
      </c>
      <c r="D82" s="134">
        <v>16.100000000000001</v>
      </c>
      <c r="E82" s="134">
        <v>14.9</v>
      </c>
      <c r="F82" s="127" t="s">
        <v>16</v>
      </c>
      <c r="G82" s="127" t="s">
        <v>16</v>
      </c>
      <c r="H82" s="135">
        <v>15.48</v>
      </c>
      <c r="I82" s="141">
        <v>0.60000000000000053</v>
      </c>
      <c r="J82" s="361">
        <v>7.7519379844961307</v>
      </c>
      <c r="L82" s="359"/>
    </row>
    <row r="83" spans="1:12" x14ac:dyDescent="0.2">
      <c r="A83" s="137" t="s">
        <v>241</v>
      </c>
      <c r="B83" s="146">
        <v>39674</v>
      </c>
      <c r="C83" s="8">
        <v>1140</v>
      </c>
      <c r="D83" s="138">
        <v>3.7</v>
      </c>
      <c r="E83" s="138">
        <v>1.8</v>
      </c>
      <c r="F83" s="126" t="s">
        <v>16</v>
      </c>
      <c r="G83" s="126" t="s">
        <v>16</v>
      </c>
      <c r="H83" s="139">
        <v>2.75</v>
      </c>
      <c r="I83" s="140">
        <v>0.95000000000000007</v>
      </c>
      <c r="J83" s="365">
        <v>69.090909090909093</v>
      </c>
      <c r="L83" s="359"/>
    </row>
    <row r="84" spans="1:12" x14ac:dyDescent="0.2">
      <c r="A84" s="137"/>
      <c r="B84" s="146">
        <v>40028</v>
      </c>
      <c r="C84" s="8">
        <v>1230</v>
      </c>
      <c r="D84" s="138">
        <v>10.6</v>
      </c>
      <c r="E84" s="138">
        <v>9.6999999999999993</v>
      </c>
      <c r="F84" s="138">
        <v>10.3</v>
      </c>
      <c r="G84" s="126" t="s">
        <v>16</v>
      </c>
      <c r="H84" s="139">
        <v>10.199999999999999</v>
      </c>
      <c r="I84" s="140">
        <v>0.45000000000000018</v>
      </c>
      <c r="J84" s="362">
        <v>4.49</v>
      </c>
      <c r="L84" s="359"/>
    </row>
    <row r="85" spans="1:12" x14ac:dyDescent="0.2">
      <c r="A85" s="132" t="s">
        <v>22</v>
      </c>
      <c r="B85" s="145">
        <v>39709</v>
      </c>
      <c r="C85" s="133">
        <v>1240</v>
      </c>
      <c r="D85" s="134">
        <v>56.3</v>
      </c>
      <c r="E85" s="134">
        <v>59.2</v>
      </c>
      <c r="F85" s="127" t="s">
        <v>16</v>
      </c>
      <c r="G85" s="127" t="s">
        <v>16</v>
      </c>
      <c r="H85" s="135">
        <v>57.75</v>
      </c>
      <c r="I85" s="141">
        <v>1.4500000000000028</v>
      </c>
      <c r="J85" s="361">
        <v>5.021645021645031</v>
      </c>
      <c r="L85" s="359"/>
    </row>
    <row r="86" spans="1:12" x14ac:dyDescent="0.2">
      <c r="A86" s="132"/>
      <c r="B86" s="145">
        <v>39742</v>
      </c>
      <c r="C86" s="133">
        <v>1205</v>
      </c>
      <c r="D86" s="134" t="s">
        <v>231</v>
      </c>
      <c r="E86" s="134" t="s">
        <v>233</v>
      </c>
      <c r="F86" s="127" t="s">
        <v>16</v>
      </c>
      <c r="G86" s="127" t="s">
        <v>16</v>
      </c>
      <c r="H86" s="135" t="s">
        <v>230</v>
      </c>
      <c r="I86" s="141" t="s">
        <v>230</v>
      </c>
      <c r="J86" s="361" t="s">
        <v>230</v>
      </c>
      <c r="L86" s="359"/>
    </row>
    <row r="87" spans="1:12" x14ac:dyDescent="0.2">
      <c r="A87" s="132"/>
      <c r="B87" s="145">
        <v>39769</v>
      </c>
      <c r="C87" s="133">
        <v>1150</v>
      </c>
      <c r="D87" s="134">
        <v>1.4</v>
      </c>
      <c r="E87" s="134">
        <v>1.5</v>
      </c>
      <c r="F87" s="127" t="s">
        <v>16</v>
      </c>
      <c r="G87" s="127" t="s">
        <v>16</v>
      </c>
      <c r="H87" s="135">
        <v>1.45</v>
      </c>
      <c r="I87" s="141">
        <v>5.0000000000000044E-2</v>
      </c>
      <c r="J87" s="361">
        <v>6.8965517241379377</v>
      </c>
      <c r="L87" s="359"/>
    </row>
    <row r="88" spans="1:12" x14ac:dyDescent="0.2">
      <c r="A88" s="132"/>
      <c r="B88" s="145">
        <v>39826</v>
      </c>
      <c r="C88" s="133">
        <v>1300</v>
      </c>
      <c r="D88" s="134" t="s">
        <v>235</v>
      </c>
      <c r="E88" s="134" t="s">
        <v>236</v>
      </c>
      <c r="F88" s="134" t="s">
        <v>232</v>
      </c>
      <c r="G88" s="127" t="s">
        <v>16</v>
      </c>
      <c r="H88" s="135" t="s">
        <v>230</v>
      </c>
      <c r="I88" s="141" t="s">
        <v>230</v>
      </c>
      <c r="J88" s="361" t="s">
        <v>230</v>
      </c>
      <c r="L88" s="359"/>
    </row>
    <row r="89" spans="1:12" x14ac:dyDescent="0.2">
      <c r="A89" s="137"/>
      <c r="B89" s="146">
        <v>39846</v>
      </c>
      <c r="C89" s="8">
        <v>1050</v>
      </c>
      <c r="D89" s="138" t="s">
        <v>236</v>
      </c>
      <c r="E89" s="138" t="s">
        <v>236</v>
      </c>
      <c r="F89" s="138" t="s">
        <v>237</v>
      </c>
      <c r="G89" s="126" t="s">
        <v>16</v>
      </c>
      <c r="H89" s="139" t="s">
        <v>230</v>
      </c>
      <c r="I89" s="140" t="s">
        <v>230</v>
      </c>
      <c r="J89" s="362" t="s">
        <v>230</v>
      </c>
      <c r="L89" s="359"/>
    </row>
    <row r="90" spans="1:12" x14ac:dyDescent="0.2">
      <c r="A90" s="137"/>
      <c r="B90" s="146">
        <v>40001</v>
      </c>
      <c r="C90" s="8">
        <v>1200</v>
      </c>
      <c r="D90" s="138">
        <v>18.3</v>
      </c>
      <c r="E90" s="138">
        <v>18.5</v>
      </c>
      <c r="F90" s="126" t="s">
        <v>16</v>
      </c>
      <c r="G90" s="126" t="s">
        <v>16</v>
      </c>
      <c r="H90" s="139">
        <v>18.38</v>
      </c>
      <c r="I90" s="140">
        <v>9.9999999999999645E-2</v>
      </c>
      <c r="J90" s="361">
        <v>1.0881392818280702</v>
      </c>
      <c r="L90" s="359"/>
    </row>
    <row r="91" spans="1:12" x14ac:dyDescent="0.2">
      <c r="A91" s="132"/>
      <c r="B91" s="145">
        <v>40028</v>
      </c>
      <c r="C91" s="133">
        <v>1040</v>
      </c>
      <c r="D91" s="134">
        <v>14.3</v>
      </c>
      <c r="E91" s="134">
        <v>13.7</v>
      </c>
      <c r="F91" s="134">
        <v>15.7</v>
      </c>
      <c r="G91" s="127" t="s">
        <v>16</v>
      </c>
      <c r="H91" s="135">
        <v>14.57</v>
      </c>
      <c r="I91" s="141">
        <v>1</v>
      </c>
      <c r="J91" s="361">
        <v>7.04</v>
      </c>
      <c r="L91" s="359"/>
    </row>
    <row r="92" spans="1:12" x14ac:dyDescent="0.2">
      <c r="A92" s="12"/>
      <c r="B92" s="12"/>
      <c r="C92" s="12"/>
      <c r="D92" s="12"/>
      <c r="E92" s="12"/>
      <c r="F92" s="12"/>
      <c r="G92" s="12"/>
      <c r="H92" s="12"/>
      <c r="I92" s="12"/>
      <c r="J92" s="12"/>
    </row>
    <row r="93" spans="1:12" x14ac:dyDescent="0.2">
      <c r="I93" s="258" t="s">
        <v>50</v>
      </c>
      <c r="J93" s="291">
        <v>12.9</v>
      </c>
    </row>
    <row r="94" spans="1:12" x14ac:dyDescent="0.2">
      <c r="I94" s="258" t="s">
        <v>7</v>
      </c>
      <c r="J94" s="291">
        <v>8.6</v>
      </c>
    </row>
    <row r="95" spans="1:12" x14ac:dyDescent="0.2">
      <c r="I95" s="258" t="s">
        <v>204</v>
      </c>
      <c r="J95" s="291">
        <v>0</v>
      </c>
    </row>
    <row r="96" spans="1:12" x14ac:dyDescent="0.2">
      <c r="I96" s="258" t="s">
        <v>205</v>
      </c>
      <c r="J96" s="291">
        <v>48.9</v>
      </c>
    </row>
  </sheetData>
  <mergeCells count="5">
    <mergeCell ref="A1:O1"/>
    <mergeCell ref="A56:J56"/>
    <mergeCell ref="D5:J5"/>
    <mergeCell ref="A8:J8"/>
    <mergeCell ref="A3:J3"/>
  </mergeCells>
  <phoneticPr fontId="5" type="noConversion"/>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opLeftCell="A22" workbookViewId="0">
      <selection activeCell="A52" sqref="A52"/>
    </sheetView>
  </sheetViews>
  <sheetFormatPr defaultRowHeight="15" x14ac:dyDescent="0.25"/>
  <cols>
    <col min="1" max="1" width="24.5703125" customWidth="1"/>
    <col min="2" max="2" width="1.7109375" customWidth="1"/>
    <col min="3" max="3" width="12.5703125" style="3" customWidth="1"/>
    <col min="4" max="4" width="1.7109375" customWidth="1"/>
    <col min="5" max="6" width="9.140625" style="85"/>
    <col min="7" max="7" width="1.85546875" customWidth="1"/>
    <col min="9" max="9" width="1.7109375" customWidth="1"/>
    <col min="10" max="15" width="9.140625" style="3"/>
  </cols>
  <sheetData>
    <row r="1" spans="1:19" s="14" customFormat="1" ht="35.25" customHeight="1" x14ac:dyDescent="0.2">
      <c r="A1" s="438" t="s">
        <v>251</v>
      </c>
      <c r="B1" s="438"/>
      <c r="C1" s="438"/>
      <c r="D1" s="438"/>
      <c r="E1" s="438"/>
      <c r="F1" s="438"/>
      <c r="G1" s="438"/>
      <c r="H1" s="438"/>
      <c r="I1" s="438"/>
      <c r="J1" s="438"/>
      <c r="K1" s="438"/>
      <c r="L1" s="438"/>
      <c r="M1" s="438"/>
      <c r="N1" s="438"/>
      <c r="O1" s="294"/>
    </row>
    <row r="2" spans="1:19" s="14" customFormat="1" ht="12.75" x14ac:dyDescent="0.2">
      <c r="C2" s="74"/>
      <c r="E2" s="86"/>
      <c r="F2" s="86"/>
      <c r="H2" s="74"/>
      <c r="I2" s="74"/>
      <c r="J2" s="8"/>
      <c r="K2" s="8"/>
      <c r="L2" s="8"/>
      <c r="M2" s="8"/>
      <c r="N2" s="8"/>
      <c r="O2" s="8"/>
    </row>
    <row r="3" spans="1:19" s="14" customFormat="1" ht="32.25" customHeight="1" x14ac:dyDescent="0.25">
      <c r="A3" s="440" t="s">
        <v>291</v>
      </c>
      <c r="B3" s="441"/>
      <c r="C3" s="441"/>
      <c r="D3" s="441"/>
      <c r="E3" s="441"/>
      <c r="F3" s="441"/>
      <c r="G3" s="441"/>
      <c r="H3" s="398"/>
      <c r="I3" s="398"/>
      <c r="J3" s="398"/>
      <c r="K3" s="398"/>
      <c r="L3" s="398"/>
      <c r="M3" s="398"/>
      <c r="N3" s="398"/>
      <c r="O3" s="398"/>
    </row>
    <row r="5" spans="1:19" s="54" customFormat="1" ht="32.25" customHeight="1" x14ac:dyDescent="0.2">
      <c r="A5" s="292" t="s">
        <v>63</v>
      </c>
      <c r="B5" s="180"/>
      <c r="C5" s="180" t="s">
        <v>67</v>
      </c>
      <c r="D5" s="180"/>
      <c r="E5" s="439" t="s">
        <v>68</v>
      </c>
      <c r="F5" s="439"/>
      <c r="G5" s="180"/>
      <c r="H5" s="180" t="s">
        <v>69</v>
      </c>
      <c r="I5" s="180"/>
      <c r="J5" s="180" t="s">
        <v>7</v>
      </c>
      <c r="K5" s="180" t="s">
        <v>50</v>
      </c>
      <c r="L5" s="180" t="s">
        <v>61</v>
      </c>
      <c r="M5" s="180" t="s">
        <v>8</v>
      </c>
      <c r="N5" s="180" t="s">
        <v>9</v>
      </c>
      <c r="O5" s="180" t="s">
        <v>136</v>
      </c>
    </row>
    <row r="7" spans="1:19" x14ac:dyDescent="0.25">
      <c r="A7" s="383" t="s">
        <v>261</v>
      </c>
      <c r="B7" s="383"/>
      <c r="C7" s="383"/>
      <c r="D7" s="383"/>
      <c r="E7" s="383"/>
      <c r="F7" s="383"/>
      <c r="G7" s="383"/>
      <c r="H7" s="383"/>
      <c r="I7" s="383"/>
      <c r="J7" s="383"/>
      <c r="K7" s="383"/>
      <c r="L7" s="383"/>
      <c r="M7" s="383"/>
      <c r="N7" s="383"/>
      <c r="O7" s="383"/>
    </row>
    <row r="8" spans="1:19" s="136" customFormat="1" ht="12.75" x14ac:dyDescent="0.2">
      <c r="A8" s="14" t="s">
        <v>173</v>
      </c>
      <c r="B8" s="14"/>
      <c r="C8" s="8" t="s">
        <v>274</v>
      </c>
      <c r="D8" s="14"/>
      <c r="E8" s="345">
        <v>39850</v>
      </c>
      <c r="F8" s="346">
        <v>40032</v>
      </c>
      <c r="H8" s="133">
        <v>5</v>
      </c>
      <c r="J8" s="133">
        <v>0.01</v>
      </c>
      <c r="K8" s="133">
        <v>0.01</v>
      </c>
      <c r="L8" s="133">
        <v>0.01</v>
      </c>
      <c r="M8" s="133">
        <v>-0.02</v>
      </c>
      <c r="N8" s="133">
        <v>0.01</v>
      </c>
      <c r="O8" s="133">
        <v>0.03</v>
      </c>
    </row>
    <row r="9" spans="1:19" s="136" customFormat="1" ht="12.75" x14ac:dyDescent="0.2">
      <c r="C9" s="133"/>
      <c r="E9" s="99"/>
      <c r="F9" s="99"/>
      <c r="J9" s="133"/>
      <c r="K9" s="133"/>
      <c r="L9" s="133"/>
      <c r="M9" s="133"/>
      <c r="N9" s="133"/>
      <c r="O9" s="133"/>
    </row>
    <row r="10" spans="1:19" s="20" customFormat="1" ht="15" customHeight="1" x14ac:dyDescent="0.2">
      <c r="A10" s="383" t="s">
        <v>270</v>
      </c>
      <c r="B10" s="437"/>
      <c r="C10" s="437"/>
      <c r="D10" s="437"/>
      <c r="E10" s="437"/>
      <c r="F10" s="437"/>
      <c r="G10" s="437"/>
      <c r="H10" s="437"/>
      <c r="I10" s="437"/>
      <c r="J10" s="437"/>
      <c r="K10" s="437"/>
      <c r="L10" s="437"/>
      <c r="M10" s="437"/>
      <c r="N10" s="437"/>
      <c r="O10" s="437"/>
      <c r="P10" s="155"/>
      <c r="Q10" s="155"/>
      <c r="R10" s="155"/>
      <c r="S10" s="156"/>
    </row>
    <row r="11" spans="1:19" s="9" customFormat="1" ht="18.75" customHeight="1" x14ac:dyDescent="0.2">
      <c r="A11" s="94" t="s">
        <v>194</v>
      </c>
      <c r="B11" s="52"/>
      <c r="C11" s="157" t="s">
        <v>195</v>
      </c>
      <c r="D11" s="150"/>
      <c r="E11" s="301">
        <v>39562</v>
      </c>
      <c r="F11" s="379">
        <v>40033</v>
      </c>
      <c r="G11" s="52"/>
      <c r="H11" s="157">
        <v>3</v>
      </c>
      <c r="I11" s="150"/>
      <c r="J11" s="192" t="s">
        <v>297</v>
      </c>
      <c r="K11" s="172" t="s">
        <v>16</v>
      </c>
      <c r="L11" s="172" t="s">
        <v>16</v>
      </c>
      <c r="M11" s="172" t="s">
        <v>16</v>
      </c>
      <c r="N11" s="172" t="s">
        <v>16</v>
      </c>
      <c r="O11" s="63">
        <v>0.01</v>
      </c>
      <c r="P11" s="62"/>
      <c r="Q11" s="62"/>
      <c r="R11" s="62"/>
      <c r="S11" s="158"/>
    </row>
    <row r="12" spans="1:19" s="159" customFormat="1" ht="15" customHeight="1" x14ac:dyDescent="0.2">
      <c r="A12" s="150"/>
      <c r="B12" s="63"/>
      <c r="C12" s="63"/>
      <c r="D12" s="63"/>
      <c r="E12" s="163"/>
      <c r="F12" s="163"/>
      <c r="G12" s="63"/>
      <c r="H12" s="63"/>
      <c r="I12" s="63"/>
      <c r="J12" s="63"/>
      <c r="K12" s="63"/>
      <c r="L12" s="63"/>
      <c r="M12" s="63"/>
      <c r="N12" s="63"/>
      <c r="O12" s="63"/>
      <c r="P12" s="52"/>
      <c r="Q12" s="52"/>
      <c r="R12" s="52"/>
    </row>
    <row r="13" spans="1:19" s="163" customFormat="1" ht="15" customHeight="1" x14ac:dyDescent="0.2">
      <c r="A13" s="65" t="s">
        <v>157</v>
      </c>
      <c r="B13" s="161"/>
      <c r="C13" s="161" t="s">
        <v>81</v>
      </c>
      <c r="D13" s="161"/>
      <c r="E13" s="297">
        <v>39562</v>
      </c>
      <c r="F13" s="298">
        <v>40033</v>
      </c>
      <c r="G13" s="161"/>
      <c r="H13" s="162">
        <v>6</v>
      </c>
      <c r="I13" s="161"/>
      <c r="J13" s="295">
        <v>0</v>
      </c>
      <c r="K13" s="295">
        <v>1E-4</v>
      </c>
      <c r="L13" s="295">
        <v>2.0000000000000001E-4</v>
      </c>
      <c r="M13" s="295">
        <v>0</v>
      </c>
      <c r="N13" s="295">
        <v>4.0000000000000002E-4</v>
      </c>
      <c r="O13" s="67">
        <v>1E-3</v>
      </c>
      <c r="P13" s="150"/>
      <c r="Q13" s="150"/>
      <c r="R13" s="150"/>
    </row>
    <row r="14" spans="1:19" s="159" customFormat="1" ht="15" customHeight="1" x14ac:dyDescent="0.2">
      <c r="A14" s="65"/>
      <c r="B14" s="66"/>
      <c r="C14" s="66"/>
      <c r="D14" s="66"/>
      <c r="E14" s="293"/>
      <c r="F14" s="293"/>
      <c r="G14" s="66"/>
      <c r="H14" s="66"/>
      <c r="I14" s="66"/>
      <c r="J14" s="66"/>
      <c r="K14" s="66"/>
      <c r="L14" s="66"/>
      <c r="M14" s="66"/>
      <c r="N14" s="66"/>
      <c r="O14" s="66"/>
      <c r="P14" s="52"/>
      <c r="Q14" s="52"/>
      <c r="R14" s="52"/>
    </row>
    <row r="15" spans="1:19" s="163" customFormat="1" ht="15" customHeight="1" x14ac:dyDescent="0.2">
      <c r="A15" s="65" t="s">
        <v>275</v>
      </c>
      <c r="B15" s="161"/>
      <c r="C15" s="161" t="s">
        <v>86</v>
      </c>
      <c r="D15" s="161"/>
      <c r="E15" s="297">
        <v>39562</v>
      </c>
      <c r="F15" s="298">
        <v>40033</v>
      </c>
      <c r="G15" s="161"/>
      <c r="H15" s="162">
        <v>6</v>
      </c>
      <c r="I15" s="164"/>
      <c r="J15" s="295">
        <v>5.1999999999999998E-3</v>
      </c>
      <c r="K15" s="295">
        <v>1.95E-2</v>
      </c>
      <c r="L15" s="295">
        <v>2.9000000000000001E-2</v>
      </c>
      <c r="M15" s="295">
        <v>0</v>
      </c>
      <c r="N15" s="295">
        <v>7.3099999999999998E-2</v>
      </c>
      <c r="O15" s="67">
        <v>0.11</v>
      </c>
      <c r="P15" s="150"/>
      <c r="Q15" s="150"/>
      <c r="R15" s="150"/>
    </row>
    <row r="16" spans="1:19" s="159" customFormat="1" ht="15" customHeight="1" x14ac:dyDescent="0.2">
      <c r="A16" s="65"/>
      <c r="B16" s="66"/>
      <c r="C16" s="66"/>
      <c r="D16" s="66"/>
      <c r="E16" s="293"/>
      <c r="F16" s="293"/>
      <c r="G16" s="66"/>
      <c r="H16" s="66"/>
      <c r="I16" s="66"/>
      <c r="J16" s="66"/>
      <c r="K16" s="66"/>
      <c r="L16" s="66"/>
      <c r="M16" s="66"/>
      <c r="N16" s="66"/>
      <c r="O16" s="66"/>
      <c r="P16" s="52"/>
      <c r="Q16" s="52"/>
      <c r="R16" s="52"/>
    </row>
    <row r="17" spans="1:19" s="163" customFormat="1" ht="15" customHeight="1" x14ac:dyDescent="0.2">
      <c r="A17" s="160" t="s">
        <v>89</v>
      </c>
      <c r="B17" s="161"/>
      <c r="C17" s="165" t="s">
        <v>90</v>
      </c>
      <c r="D17" s="161"/>
      <c r="E17" s="297">
        <v>39562</v>
      </c>
      <c r="F17" s="298">
        <v>40033</v>
      </c>
      <c r="G17" s="161"/>
      <c r="H17" s="162">
        <v>6</v>
      </c>
      <c r="I17" s="161"/>
      <c r="J17" s="295">
        <v>2.5000000000000001E-3</v>
      </c>
      <c r="K17" s="295">
        <v>2.3999999999999998E-3</v>
      </c>
      <c r="L17" s="295">
        <v>2.9999999999999997E-4</v>
      </c>
      <c r="M17" s="295">
        <v>2E-3</v>
      </c>
      <c r="N17" s="295">
        <v>2.7000000000000001E-3</v>
      </c>
      <c r="O17" s="67">
        <v>3.0000000000000001E-3</v>
      </c>
      <c r="P17" s="150"/>
      <c r="Q17" s="150"/>
      <c r="R17" s="150" t="s">
        <v>40</v>
      </c>
      <c r="S17" s="163" t="s">
        <v>40</v>
      </c>
    </row>
    <row r="18" spans="1:19" s="159" customFormat="1" ht="15" customHeight="1" x14ac:dyDescent="0.2">
      <c r="A18" s="65"/>
      <c r="B18" s="66"/>
      <c r="C18" s="66"/>
      <c r="D18" s="66"/>
      <c r="E18" s="293"/>
      <c r="F18" s="293"/>
      <c r="G18" s="66"/>
      <c r="H18" s="66"/>
      <c r="I18" s="66"/>
      <c r="J18" s="66"/>
      <c r="K18" s="66"/>
      <c r="L18" s="66"/>
      <c r="M18" s="66"/>
      <c r="N18" s="66"/>
      <c r="O18" s="66"/>
      <c r="P18" s="52"/>
      <c r="Q18" s="52"/>
      <c r="R18" s="52"/>
    </row>
    <row r="19" spans="1:19" s="163" customFormat="1" ht="15" customHeight="1" x14ac:dyDescent="0.2">
      <c r="A19" s="160" t="s">
        <v>92</v>
      </c>
      <c r="B19" s="161"/>
      <c r="C19" s="165" t="s">
        <v>90</v>
      </c>
      <c r="D19" s="161"/>
      <c r="E19" s="297">
        <v>39562</v>
      </c>
      <c r="F19" s="298">
        <v>40033</v>
      </c>
      <c r="G19" s="161"/>
      <c r="H19" s="162">
        <v>6</v>
      </c>
      <c r="I19" s="161"/>
      <c r="J19" s="295">
        <v>1E-4</v>
      </c>
      <c r="K19" s="295">
        <v>1E-4</v>
      </c>
      <c r="L19" s="295">
        <v>2.0000000000000001E-4</v>
      </c>
      <c r="M19" s="295">
        <v>0</v>
      </c>
      <c r="N19" s="295">
        <v>4.0000000000000002E-4</v>
      </c>
      <c r="O19" s="67">
        <v>1E-3</v>
      </c>
      <c r="P19" s="150"/>
      <c r="Q19" s="150"/>
      <c r="R19" s="150"/>
    </row>
    <row r="20" spans="1:19" s="159" customFormat="1" ht="15" customHeight="1" x14ac:dyDescent="0.2">
      <c r="A20" s="65"/>
      <c r="B20" s="66"/>
      <c r="C20" s="66"/>
      <c r="D20" s="66"/>
      <c r="E20" s="293"/>
      <c r="F20" s="293"/>
      <c r="G20" s="66"/>
      <c r="H20" s="66"/>
      <c r="I20" s="66"/>
      <c r="J20" s="66"/>
      <c r="K20" s="66"/>
      <c r="L20" s="66"/>
      <c r="M20" s="66"/>
      <c r="N20" s="66"/>
      <c r="O20" s="66"/>
      <c r="P20" s="52"/>
      <c r="Q20" s="52"/>
      <c r="R20" s="52"/>
    </row>
    <row r="21" spans="1:19" s="163" customFormat="1" ht="15" customHeight="1" x14ac:dyDescent="0.2">
      <c r="A21" s="160" t="s">
        <v>94</v>
      </c>
      <c r="B21" s="161"/>
      <c r="C21" s="165" t="s">
        <v>90</v>
      </c>
      <c r="D21" s="161"/>
      <c r="E21" s="297">
        <v>39562</v>
      </c>
      <c r="F21" s="298">
        <v>40033</v>
      </c>
      <c r="G21" s="161"/>
      <c r="H21" s="162">
        <v>6</v>
      </c>
      <c r="I21" s="161"/>
      <c r="J21" s="295">
        <v>1E-4</v>
      </c>
      <c r="K21" s="295">
        <v>5.0000000000000001E-4</v>
      </c>
      <c r="L21" s="295">
        <v>8.9999999999999998E-4</v>
      </c>
      <c r="M21" s="295">
        <v>0</v>
      </c>
      <c r="N21" s="295">
        <v>2.3999999999999998E-3</v>
      </c>
      <c r="O21" s="67">
        <v>3.0000000000000001E-3</v>
      </c>
      <c r="P21" s="150"/>
      <c r="Q21" s="150"/>
      <c r="R21" s="150"/>
    </row>
    <row r="22" spans="1:19" s="14" customFormat="1" ht="15" customHeight="1" x14ac:dyDescent="0.2">
      <c r="C22" s="8"/>
      <c r="E22" s="86"/>
      <c r="F22" s="86"/>
      <c r="J22" s="8"/>
      <c r="K22" s="8"/>
      <c r="L22" s="8"/>
      <c r="M22" s="8"/>
      <c r="N22" s="8"/>
      <c r="O22" s="8"/>
    </row>
    <row r="23" spans="1:19" s="11" customFormat="1" ht="15.75" customHeight="1" x14ac:dyDescent="0.2">
      <c r="A23" s="383" t="s">
        <v>95</v>
      </c>
      <c r="B23" s="383"/>
      <c r="C23" s="383"/>
      <c r="D23" s="383"/>
      <c r="E23" s="383"/>
      <c r="F23" s="383"/>
      <c r="G23" s="383"/>
      <c r="H23" s="383"/>
      <c r="I23" s="383"/>
      <c r="J23" s="383"/>
      <c r="K23" s="383"/>
      <c r="L23" s="383"/>
      <c r="M23" s="383"/>
      <c r="N23" s="383"/>
      <c r="O23" s="383"/>
      <c r="P23" s="62"/>
      <c r="Q23" s="62"/>
      <c r="R23" s="62"/>
      <c r="S23" s="166"/>
    </row>
    <row r="24" spans="1:19" s="11" customFormat="1" ht="15" customHeight="1" x14ac:dyDescent="0.2">
      <c r="A24" s="166"/>
      <c r="C24" s="7"/>
      <c r="D24" s="167"/>
      <c r="E24" s="299"/>
      <c r="F24" s="299"/>
      <c r="H24" s="7"/>
      <c r="J24" s="7"/>
      <c r="K24" s="7"/>
      <c r="L24" s="7"/>
      <c r="M24" s="7"/>
      <c r="N24" s="7"/>
      <c r="O24" s="7"/>
      <c r="S24" s="166"/>
    </row>
    <row r="25" spans="1:19" s="100" customFormat="1" ht="15" customHeight="1" x14ac:dyDescent="0.2">
      <c r="A25" s="168" t="s">
        <v>96</v>
      </c>
      <c r="B25" s="158"/>
      <c r="C25" s="84" t="s">
        <v>99</v>
      </c>
      <c r="D25" s="101"/>
      <c r="E25" s="347">
        <v>39911</v>
      </c>
      <c r="F25" s="300">
        <v>40032</v>
      </c>
      <c r="G25" s="158"/>
      <c r="H25" s="171">
        <v>4</v>
      </c>
      <c r="I25" s="171"/>
      <c r="J25" s="172" t="s">
        <v>110</v>
      </c>
      <c r="K25" s="7" t="s">
        <v>16</v>
      </c>
      <c r="L25" s="172" t="s">
        <v>16</v>
      </c>
      <c r="M25" s="172" t="s">
        <v>111</v>
      </c>
      <c r="N25" s="172" t="s">
        <v>112</v>
      </c>
      <c r="O25" s="172" t="s">
        <v>16</v>
      </c>
    </row>
    <row r="26" spans="1:19" s="11" customFormat="1" ht="15" customHeight="1" x14ac:dyDescent="0.2">
      <c r="C26" s="173"/>
      <c r="E26" s="348"/>
      <c r="F26" s="299"/>
      <c r="H26" s="173"/>
      <c r="I26" s="173"/>
      <c r="J26" s="173"/>
      <c r="K26" s="7"/>
      <c r="L26" s="7"/>
      <c r="M26" s="7"/>
      <c r="N26" s="7"/>
      <c r="O26" s="7"/>
    </row>
    <row r="27" spans="1:19" s="11" customFormat="1" ht="15" customHeight="1" x14ac:dyDescent="0.2">
      <c r="A27" s="11" t="s">
        <v>115</v>
      </c>
      <c r="C27" s="173" t="s">
        <v>116</v>
      </c>
      <c r="E27" s="347">
        <v>39911</v>
      </c>
      <c r="F27" s="300">
        <v>40032</v>
      </c>
      <c r="H27" s="173">
        <v>4</v>
      </c>
      <c r="I27" s="173"/>
      <c r="J27" s="173" t="s">
        <v>16</v>
      </c>
      <c r="K27" s="7" t="s">
        <v>16</v>
      </c>
      <c r="L27" s="7" t="s">
        <v>16</v>
      </c>
      <c r="M27" s="7" t="s">
        <v>16</v>
      </c>
      <c r="N27" s="7" t="s">
        <v>138</v>
      </c>
      <c r="O27" s="7" t="s">
        <v>16</v>
      </c>
    </row>
    <row r="28" spans="1:19" s="11" customFormat="1" ht="15" customHeight="1" x14ac:dyDescent="0.2">
      <c r="C28" s="173"/>
      <c r="E28" s="347"/>
      <c r="F28" s="300"/>
      <c r="H28" s="173"/>
      <c r="I28" s="173"/>
      <c r="J28" s="173"/>
      <c r="K28" s="7"/>
      <c r="L28" s="7"/>
      <c r="M28" s="7"/>
      <c r="N28" s="7"/>
      <c r="O28" s="7"/>
    </row>
    <row r="29" spans="1:19" s="11" customFormat="1" ht="15" customHeight="1" x14ac:dyDescent="0.2">
      <c r="A29" s="11" t="s">
        <v>117</v>
      </c>
      <c r="C29" s="173" t="s">
        <v>116</v>
      </c>
      <c r="E29" s="347">
        <v>39911</v>
      </c>
      <c r="F29" s="300">
        <v>40032</v>
      </c>
      <c r="H29" s="173">
        <v>4</v>
      </c>
      <c r="I29" s="173"/>
      <c r="J29" s="173" t="s">
        <v>16</v>
      </c>
      <c r="K29" s="7" t="s">
        <v>16</v>
      </c>
      <c r="L29" s="7" t="s">
        <v>16</v>
      </c>
      <c r="M29" s="7" t="s">
        <v>16</v>
      </c>
      <c r="N29" s="7" t="s">
        <v>0</v>
      </c>
      <c r="O29" s="7" t="s">
        <v>16</v>
      </c>
    </row>
    <row r="30" spans="1:19" s="11" customFormat="1" ht="15" customHeight="1" x14ac:dyDescent="0.2">
      <c r="C30" s="173"/>
      <c r="E30" s="347"/>
      <c r="F30" s="300"/>
      <c r="H30" s="173"/>
      <c r="I30" s="173"/>
      <c r="J30" s="173"/>
      <c r="K30" s="7"/>
      <c r="L30" s="7"/>
      <c r="M30" s="7"/>
      <c r="N30" s="7"/>
      <c r="O30" s="7"/>
    </row>
    <row r="31" spans="1:19" s="11" customFormat="1" ht="15" customHeight="1" x14ac:dyDescent="0.2">
      <c r="A31" s="11" t="s">
        <v>118</v>
      </c>
      <c r="C31" s="173" t="s">
        <v>116</v>
      </c>
      <c r="E31" s="347">
        <v>39911</v>
      </c>
      <c r="F31" s="300">
        <v>40032</v>
      </c>
      <c r="H31" s="173">
        <v>4</v>
      </c>
      <c r="I31" s="173"/>
      <c r="J31" s="173" t="s">
        <v>16</v>
      </c>
      <c r="K31" s="7" t="s">
        <v>16</v>
      </c>
      <c r="L31" s="7" t="s">
        <v>16</v>
      </c>
      <c r="M31" s="7" t="s">
        <v>16</v>
      </c>
      <c r="N31" s="7" t="s">
        <v>139</v>
      </c>
      <c r="O31" s="7" t="s">
        <v>16</v>
      </c>
    </row>
    <row r="32" spans="1:19" s="11" customFormat="1" ht="15" customHeight="1" x14ac:dyDescent="0.2">
      <c r="C32" s="173"/>
      <c r="E32" s="347"/>
      <c r="F32" s="300"/>
      <c r="H32" s="173"/>
      <c r="I32" s="173"/>
      <c r="J32" s="173"/>
      <c r="K32" s="7"/>
      <c r="L32" s="7"/>
      <c r="M32" s="7"/>
      <c r="N32" s="7"/>
      <c r="O32" s="7"/>
    </row>
    <row r="33" spans="1:18" s="11" customFormat="1" ht="15" customHeight="1" x14ac:dyDescent="0.2">
      <c r="A33" s="11" t="s">
        <v>119</v>
      </c>
      <c r="C33" s="173" t="s">
        <v>90</v>
      </c>
      <c r="E33" s="347">
        <v>39911</v>
      </c>
      <c r="F33" s="300">
        <v>40032</v>
      </c>
      <c r="H33" s="173">
        <v>4</v>
      </c>
      <c r="I33" s="173"/>
      <c r="J33" s="173" t="s">
        <v>16</v>
      </c>
      <c r="K33" s="7" t="s">
        <v>16</v>
      </c>
      <c r="L33" s="7" t="s">
        <v>16</v>
      </c>
      <c r="M33" s="7" t="s">
        <v>16</v>
      </c>
      <c r="N33" s="7" t="s">
        <v>140</v>
      </c>
      <c r="O33" s="7" t="s">
        <v>16</v>
      </c>
    </row>
    <row r="34" spans="1:18" s="11" customFormat="1" ht="15" customHeight="1" x14ac:dyDescent="0.2">
      <c r="C34" s="173"/>
      <c r="E34" s="347"/>
      <c r="F34" s="300"/>
      <c r="H34" s="173"/>
      <c r="I34" s="173"/>
      <c r="J34" s="173"/>
      <c r="K34" s="7"/>
      <c r="L34" s="7"/>
      <c r="M34" s="7"/>
      <c r="N34" s="7"/>
      <c r="O34" s="7"/>
    </row>
    <row r="35" spans="1:18" s="11" customFormat="1" ht="15" customHeight="1" x14ac:dyDescent="0.2">
      <c r="A35" s="11" t="s">
        <v>120</v>
      </c>
      <c r="C35" s="173" t="s">
        <v>116</v>
      </c>
      <c r="E35" s="347">
        <v>39911</v>
      </c>
      <c r="F35" s="300">
        <v>40032</v>
      </c>
      <c r="H35" s="173">
        <v>4</v>
      </c>
      <c r="I35" s="173"/>
      <c r="J35" s="173" t="s">
        <v>16</v>
      </c>
      <c r="K35" s="7" t="s">
        <v>16</v>
      </c>
      <c r="L35" s="7" t="s">
        <v>16</v>
      </c>
      <c r="M35" s="7" t="s">
        <v>121</v>
      </c>
      <c r="N35" s="7" t="s">
        <v>141</v>
      </c>
      <c r="O35" s="7" t="s">
        <v>16</v>
      </c>
    </row>
    <row r="36" spans="1:18" s="11" customFormat="1" ht="15" customHeight="1" x14ac:dyDescent="0.2">
      <c r="C36" s="7"/>
      <c r="E36" s="100"/>
      <c r="F36" s="100"/>
      <c r="J36" s="7"/>
      <c r="K36" s="7"/>
      <c r="L36" s="7"/>
      <c r="M36" s="7"/>
      <c r="N36" s="7"/>
      <c r="O36" s="7"/>
    </row>
    <row r="37" spans="1:18" s="14" customFormat="1" ht="15" customHeight="1" x14ac:dyDescent="0.2">
      <c r="A37" s="437" t="s">
        <v>125</v>
      </c>
      <c r="B37" s="437"/>
      <c r="C37" s="437"/>
      <c r="D37" s="437"/>
      <c r="E37" s="437"/>
      <c r="F37" s="437"/>
      <c r="G37" s="437"/>
      <c r="H37" s="437"/>
      <c r="I37" s="437"/>
      <c r="J37" s="437"/>
      <c r="K37" s="437"/>
      <c r="L37" s="437"/>
      <c r="M37" s="437"/>
      <c r="N37" s="437"/>
      <c r="O37" s="437"/>
      <c r="P37" s="155"/>
      <c r="Q37" s="155"/>
      <c r="R37" s="22"/>
    </row>
    <row r="38" spans="1:18" s="14" customFormat="1" ht="12.75" x14ac:dyDescent="0.2">
      <c r="C38" s="8"/>
      <c r="E38" s="86"/>
      <c r="F38" s="86"/>
      <c r="J38" s="8"/>
      <c r="K38" s="8"/>
      <c r="L38" s="8"/>
      <c r="M38" s="8"/>
      <c r="N38" s="8"/>
      <c r="O38" s="8"/>
    </row>
    <row r="39" spans="1:18" s="14" customFormat="1" ht="12.75" x14ac:dyDescent="0.2">
      <c r="A39" s="14" t="s">
        <v>135</v>
      </c>
      <c r="C39" s="74" t="s">
        <v>103</v>
      </c>
      <c r="E39" s="349">
        <v>39911</v>
      </c>
      <c r="F39" s="301">
        <v>40032</v>
      </c>
      <c r="H39" s="74">
        <v>8</v>
      </c>
      <c r="J39" s="8">
        <v>0.01</v>
      </c>
      <c r="K39" s="8">
        <v>0.02</v>
      </c>
      <c r="L39" s="8">
        <v>2.8000000000000001E-2</v>
      </c>
      <c r="M39" s="8">
        <v>0</v>
      </c>
      <c r="N39" s="8">
        <v>0.09</v>
      </c>
      <c r="O39" s="8" t="s">
        <v>174</v>
      </c>
    </row>
    <row r="40" spans="1:18" s="14" customFormat="1" ht="12.75" x14ac:dyDescent="0.2">
      <c r="C40" s="74"/>
      <c r="E40" s="301"/>
      <c r="F40" s="301"/>
      <c r="H40" s="74"/>
      <c r="J40" s="8"/>
      <c r="K40" s="8"/>
      <c r="L40" s="8"/>
      <c r="M40" s="8"/>
      <c r="N40" s="8"/>
      <c r="O40" s="8"/>
    </row>
    <row r="41" spans="1:18" s="11" customFormat="1" ht="12.75" x14ac:dyDescent="0.2">
      <c r="A41" s="383" t="s">
        <v>262</v>
      </c>
      <c r="B41" s="383"/>
      <c r="C41" s="383"/>
      <c r="D41" s="383"/>
      <c r="E41" s="383"/>
      <c r="F41" s="383"/>
      <c r="G41" s="383"/>
      <c r="H41" s="383"/>
      <c r="I41" s="383"/>
      <c r="J41" s="383"/>
      <c r="K41" s="383"/>
      <c r="L41" s="383"/>
      <c r="M41" s="383"/>
      <c r="N41" s="383"/>
      <c r="O41" s="383"/>
    </row>
    <row r="42" spans="1:18" s="11" customFormat="1" ht="12.75" x14ac:dyDescent="0.2">
      <c r="C42" s="7"/>
      <c r="E42" s="100"/>
      <c r="F42" s="100"/>
      <c r="J42" s="7"/>
      <c r="K42" s="7"/>
      <c r="L42" s="7"/>
      <c r="M42" s="7"/>
      <c r="N42" s="7"/>
      <c r="O42" s="7"/>
    </row>
    <row r="43" spans="1:18" s="11" customFormat="1" ht="12.75" x14ac:dyDescent="0.2">
      <c r="A43" s="11" t="s">
        <v>187</v>
      </c>
      <c r="C43" s="169" t="s">
        <v>189</v>
      </c>
      <c r="E43" s="347">
        <v>39911</v>
      </c>
      <c r="F43" s="173" t="s">
        <v>16</v>
      </c>
      <c r="H43" s="7">
        <v>3</v>
      </c>
      <c r="J43" s="7">
        <v>5.58</v>
      </c>
      <c r="K43" s="296">
        <v>5.87</v>
      </c>
      <c r="L43" s="7">
        <v>0.57999999999999996</v>
      </c>
      <c r="M43" s="7">
        <v>5.5</v>
      </c>
      <c r="N43" s="7">
        <v>6.53</v>
      </c>
      <c r="O43" s="7" t="s">
        <v>16</v>
      </c>
    </row>
    <row r="44" spans="1:18" s="136" customFormat="1" ht="15.75" x14ac:dyDescent="0.2">
      <c r="A44" s="11"/>
      <c r="B44" s="11"/>
      <c r="C44" s="93" t="s">
        <v>192</v>
      </c>
      <c r="E44" s="350">
        <v>39911</v>
      </c>
      <c r="F44" s="173" t="s">
        <v>16</v>
      </c>
      <c r="H44" s="133"/>
      <c r="J44" s="133">
        <v>-27.12</v>
      </c>
      <c r="K44" s="133" t="s">
        <v>16</v>
      </c>
      <c r="L44" s="133" t="s">
        <v>16</v>
      </c>
      <c r="M44" s="133">
        <v>-27.88</v>
      </c>
      <c r="N44" s="133">
        <v>-25.13</v>
      </c>
      <c r="O44" s="7" t="s">
        <v>16</v>
      </c>
    </row>
    <row r="45" spans="1:18" s="136" customFormat="1" ht="12.75" x14ac:dyDescent="0.2">
      <c r="C45" s="133"/>
      <c r="E45" s="351"/>
      <c r="F45" s="351"/>
      <c r="H45" s="133"/>
      <c r="J45" s="133"/>
      <c r="K45" s="133"/>
      <c r="L45" s="133"/>
      <c r="M45" s="133"/>
      <c r="N45" s="133"/>
      <c r="O45" s="378"/>
    </row>
    <row r="46" spans="1:18" s="136" customFormat="1" ht="12.75" x14ac:dyDescent="0.2">
      <c r="A46" s="136" t="s">
        <v>188</v>
      </c>
      <c r="C46" s="154" t="s">
        <v>190</v>
      </c>
      <c r="E46" s="350">
        <v>39911</v>
      </c>
      <c r="F46" s="173" t="s">
        <v>16</v>
      </c>
      <c r="H46" s="133">
        <v>3</v>
      </c>
      <c r="J46" s="133">
        <v>2.4700000000000002</v>
      </c>
      <c r="K46" s="152">
        <v>2.487810916900004</v>
      </c>
      <c r="L46" s="133">
        <v>0.06</v>
      </c>
      <c r="M46" s="133">
        <v>2.4300000000000002</v>
      </c>
      <c r="N46" s="133">
        <v>2.56</v>
      </c>
      <c r="O46" s="7" t="s">
        <v>16</v>
      </c>
    </row>
    <row r="47" spans="1:18" s="136" customFormat="1" ht="15.75" x14ac:dyDescent="0.2">
      <c r="A47" s="352"/>
      <c r="B47" s="352"/>
      <c r="C47" s="229" t="s">
        <v>191</v>
      </c>
      <c r="D47" s="352"/>
      <c r="E47" s="353">
        <v>39911</v>
      </c>
      <c r="F47" s="380" t="s">
        <v>16</v>
      </c>
      <c r="G47" s="352"/>
      <c r="H47" s="352"/>
      <c r="I47" s="352"/>
      <c r="J47" s="143">
        <v>-9.4700000000000006</v>
      </c>
      <c r="K47" s="143" t="s">
        <v>16</v>
      </c>
      <c r="L47" s="143" t="s">
        <v>16</v>
      </c>
      <c r="M47" s="143">
        <v>-13.49</v>
      </c>
      <c r="N47" s="143">
        <v>-6.09</v>
      </c>
      <c r="O47" s="7" t="s">
        <v>16</v>
      </c>
    </row>
    <row r="48" spans="1:18" s="136" customFormat="1" ht="12.75" x14ac:dyDescent="0.2">
      <c r="C48" s="133"/>
      <c r="E48" s="99"/>
      <c r="F48" s="99"/>
      <c r="J48" s="133"/>
      <c r="K48" s="133"/>
      <c r="L48" s="133"/>
      <c r="M48" s="133"/>
      <c r="N48" s="133"/>
      <c r="O48" s="133"/>
    </row>
    <row r="49" spans="1:15" s="136" customFormat="1" x14ac:dyDescent="0.2">
      <c r="A49" s="14" t="s">
        <v>298</v>
      </c>
      <c r="C49" s="133"/>
      <c r="E49" s="99"/>
      <c r="F49" s="99"/>
      <c r="J49" s="133"/>
      <c r="K49" s="133"/>
      <c r="L49" s="133"/>
      <c r="M49" s="133"/>
      <c r="N49" s="133"/>
      <c r="O49" s="133"/>
    </row>
    <row r="50" spans="1:15" s="136" customFormat="1" ht="12.75" x14ac:dyDescent="0.2">
      <c r="C50" s="133"/>
      <c r="E50" s="99"/>
      <c r="F50" s="99"/>
      <c r="J50" s="133"/>
      <c r="K50" s="133"/>
      <c r="L50" s="133"/>
      <c r="M50" s="133"/>
      <c r="N50" s="133"/>
      <c r="O50" s="133"/>
    </row>
    <row r="51" spans="1:15" s="136" customFormat="1" ht="12.75" x14ac:dyDescent="0.2">
      <c r="C51" s="133"/>
      <c r="E51" s="99"/>
      <c r="F51" s="99"/>
      <c r="J51" s="133"/>
      <c r="K51" s="133"/>
      <c r="L51" s="133"/>
      <c r="M51" s="133"/>
      <c r="N51" s="133"/>
      <c r="O51" s="133"/>
    </row>
    <row r="52" spans="1:15" s="136" customFormat="1" ht="12.75" x14ac:dyDescent="0.2">
      <c r="C52" s="133"/>
      <c r="E52" s="99"/>
      <c r="F52" s="99"/>
      <c r="J52" s="133"/>
      <c r="K52" s="133"/>
      <c r="L52" s="133"/>
      <c r="M52" s="133"/>
      <c r="N52" s="133"/>
      <c r="O52" s="133"/>
    </row>
    <row r="53" spans="1:15" s="136" customFormat="1" ht="12.75" x14ac:dyDescent="0.2">
      <c r="C53" s="133"/>
      <c r="E53" s="99"/>
      <c r="F53" s="99"/>
      <c r="J53" s="133"/>
      <c r="K53" s="133"/>
      <c r="L53" s="133"/>
      <c r="M53" s="133"/>
      <c r="N53" s="133"/>
      <c r="O53" s="133"/>
    </row>
  </sheetData>
  <mergeCells count="8">
    <mergeCell ref="A41:O41"/>
    <mergeCell ref="A37:O37"/>
    <mergeCell ref="A10:O10"/>
    <mergeCell ref="A23:O23"/>
    <mergeCell ref="A1:N1"/>
    <mergeCell ref="E5:F5"/>
    <mergeCell ref="A7:O7"/>
    <mergeCell ref="A3:O3"/>
  </mergeCells>
  <phoneticPr fontId="5"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abSelected="1" workbookViewId="0">
      <selection activeCell="A3" sqref="A3:G3"/>
    </sheetView>
  </sheetViews>
  <sheetFormatPr defaultColWidth="9.42578125" defaultRowHeight="15" x14ac:dyDescent="0.25"/>
  <cols>
    <col min="1" max="1" width="26.140625" customWidth="1"/>
    <col min="2" max="2" width="12.140625" customWidth="1"/>
    <col min="3" max="4" width="9.7109375" customWidth="1"/>
    <col min="5" max="5" width="10.7109375" style="344" customWidth="1"/>
    <col min="6" max="6" width="11.5703125" customWidth="1"/>
    <col min="7" max="7" width="5.85546875" customWidth="1"/>
    <col min="8" max="8" width="10.7109375" customWidth="1"/>
    <col min="9" max="9" width="10" customWidth="1"/>
    <col min="10" max="11" width="10.140625" customWidth="1"/>
    <col min="12" max="12" width="10.7109375" customWidth="1"/>
    <col min="13" max="13" width="8.42578125" customWidth="1"/>
    <col min="14" max="14" width="12.7109375" customWidth="1"/>
    <col min="15" max="15" width="8.7109375" customWidth="1"/>
    <col min="16" max="16" width="9.42578125" customWidth="1"/>
    <col min="17" max="17" width="10.42578125" customWidth="1"/>
    <col min="18" max="18" width="9.42578125" customWidth="1"/>
    <col min="19" max="19" width="9.7109375" customWidth="1"/>
    <col min="20" max="20" width="1.5703125" customWidth="1"/>
    <col min="21" max="237" width="9.140625" customWidth="1"/>
    <col min="238" max="238" width="11.28515625" customWidth="1"/>
    <col min="239" max="239" width="8.28515625" customWidth="1"/>
    <col min="240" max="240" width="6.85546875" customWidth="1"/>
    <col min="241" max="241" width="12.42578125" customWidth="1"/>
    <col min="242" max="242" width="10.7109375" customWidth="1"/>
    <col min="243" max="243" width="11.5703125" customWidth="1"/>
    <col min="244" max="244" width="5.85546875" customWidth="1"/>
    <col min="245" max="245" width="10.7109375" customWidth="1"/>
    <col min="246" max="246" width="1.5703125" customWidth="1"/>
    <col min="247" max="247" width="10" customWidth="1"/>
    <col min="248" max="249" width="10.140625" customWidth="1"/>
    <col min="250" max="250" width="10.7109375" customWidth="1"/>
    <col min="251" max="251" width="8.42578125" customWidth="1"/>
    <col min="252" max="252" width="1.5703125" customWidth="1"/>
    <col min="253" max="253" width="12.7109375" customWidth="1"/>
    <col min="254" max="254" width="1.5703125" customWidth="1"/>
    <col min="255" max="255" width="8.7109375" customWidth="1"/>
  </cols>
  <sheetData>
    <row r="1" spans="1:23" ht="59.25" customHeight="1" x14ac:dyDescent="0.25">
      <c r="A1" s="442" t="s">
        <v>263</v>
      </c>
      <c r="B1" s="442"/>
      <c r="C1" s="442"/>
      <c r="D1" s="442"/>
      <c r="E1" s="442"/>
      <c r="F1" s="442"/>
      <c r="G1" s="442"/>
      <c r="H1" s="442"/>
      <c r="I1" s="179"/>
      <c r="J1" s="179"/>
      <c r="K1" s="179"/>
      <c r="L1" s="179"/>
      <c r="M1" s="179"/>
      <c r="N1" s="179"/>
      <c r="O1" s="179"/>
      <c r="P1" s="179"/>
      <c r="Q1" s="50"/>
      <c r="R1" s="50"/>
      <c r="S1" s="50"/>
      <c r="T1" s="50"/>
      <c r="U1" s="50"/>
      <c r="V1" s="50"/>
      <c r="W1" s="50"/>
    </row>
    <row r="2" spans="1:23" ht="15" customHeight="1" x14ac:dyDescent="0.25">
      <c r="A2" s="89"/>
      <c r="B2" s="89"/>
      <c r="C2" s="89"/>
      <c r="D2" s="89"/>
      <c r="E2" s="332"/>
      <c r="F2" s="89"/>
      <c r="G2" s="89"/>
      <c r="H2" s="89"/>
      <c r="I2" s="89"/>
      <c r="J2" s="89"/>
      <c r="K2" s="89"/>
      <c r="L2" s="89"/>
      <c r="M2" s="50"/>
      <c r="N2" s="50"/>
      <c r="O2" s="50"/>
      <c r="P2" s="50"/>
      <c r="Q2" s="50"/>
      <c r="R2" s="50"/>
      <c r="S2" s="50"/>
      <c r="T2" s="50"/>
      <c r="U2" s="50"/>
      <c r="V2" s="50"/>
      <c r="W2" s="50"/>
    </row>
    <row r="3" spans="1:23" ht="30" customHeight="1" x14ac:dyDescent="0.25">
      <c r="A3" s="440" t="s">
        <v>172</v>
      </c>
      <c r="B3" s="441"/>
      <c r="C3" s="441"/>
      <c r="D3" s="441"/>
      <c r="E3" s="441"/>
      <c r="F3" s="441"/>
      <c r="G3" s="441"/>
      <c r="H3" s="91"/>
      <c r="I3" s="91"/>
      <c r="J3" s="91"/>
      <c r="K3" s="91"/>
      <c r="L3" s="91"/>
      <c r="M3" s="90"/>
      <c r="N3" s="90"/>
      <c r="O3" s="50"/>
      <c r="P3" s="50"/>
      <c r="Q3" s="50"/>
      <c r="R3" s="50"/>
      <c r="S3" s="50"/>
      <c r="T3" s="50"/>
      <c r="U3" s="50"/>
      <c r="V3" s="50"/>
      <c r="W3" s="50"/>
    </row>
    <row r="5" spans="1:23" ht="41.25" customHeight="1" thickBot="1" x14ac:dyDescent="0.3">
      <c r="A5" s="302" t="s">
        <v>63</v>
      </c>
      <c r="B5" s="302" t="s">
        <v>150</v>
      </c>
      <c r="C5" s="302" t="s">
        <v>34</v>
      </c>
      <c r="D5" s="302" t="s">
        <v>35</v>
      </c>
      <c r="E5" s="302" t="s">
        <v>7</v>
      </c>
      <c r="F5" s="303" t="s">
        <v>271</v>
      </c>
      <c r="G5" s="174"/>
    </row>
    <row r="6" spans="1:23" ht="9" customHeight="1" x14ac:dyDescent="0.25">
      <c r="A6" s="50"/>
      <c r="B6" s="50"/>
      <c r="C6" s="50"/>
      <c r="D6" s="50"/>
      <c r="E6" s="333"/>
      <c r="F6" s="50"/>
    </row>
    <row r="7" spans="1:23" s="174" customFormat="1" x14ac:dyDescent="0.25">
      <c r="A7" s="443" t="s">
        <v>167</v>
      </c>
      <c r="B7" s="443"/>
      <c r="C7" s="443"/>
      <c r="D7" s="443"/>
      <c r="E7" s="443"/>
      <c r="F7" s="443"/>
    </row>
    <row r="8" spans="1:23" s="306" customFormat="1" ht="13.5" customHeight="1" x14ac:dyDescent="0.2">
      <c r="A8" s="304" t="s">
        <v>163</v>
      </c>
      <c r="B8" s="304" t="s">
        <v>162</v>
      </c>
      <c r="C8" s="55">
        <v>0.04</v>
      </c>
      <c r="D8" s="55">
        <v>0.08</v>
      </c>
      <c r="E8" s="334">
        <f>AVERAGE(C8:D8)</f>
        <v>0.06</v>
      </c>
      <c r="F8" s="305">
        <f>(100*(ABS(C8-D8)))/E8</f>
        <v>66.666666666666671</v>
      </c>
    </row>
    <row r="9" spans="1:23" s="306" customFormat="1" ht="13.5" customHeight="1" x14ac:dyDescent="0.2">
      <c r="A9" s="304" t="s">
        <v>117</v>
      </c>
      <c r="B9" s="304" t="s">
        <v>162</v>
      </c>
      <c r="C9" s="55" t="s">
        <v>0</v>
      </c>
      <c r="D9" s="55" t="s">
        <v>0</v>
      </c>
      <c r="E9" s="335" t="s">
        <v>0</v>
      </c>
      <c r="F9" s="307" t="s">
        <v>43</v>
      </c>
    </row>
    <row r="10" spans="1:23" s="306" customFormat="1" ht="13.5" customHeight="1" x14ac:dyDescent="0.2">
      <c r="A10" s="304" t="s">
        <v>118</v>
      </c>
      <c r="B10" s="304" t="s">
        <v>162</v>
      </c>
      <c r="C10" s="92">
        <v>0.44</v>
      </c>
      <c r="D10" s="92">
        <v>0.79</v>
      </c>
      <c r="E10" s="336">
        <f>AVERAGE(C10:D10)</f>
        <v>0.61499999999999999</v>
      </c>
      <c r="F10" s="305">
        <f>(100*(ABS(C10-D10)))/E10</f>
        <v>56.91056910569106</v>
      </c>
    </row>
    <row r="11" spans="1:23" s="306" customFormat="1" ht="13.5" customHeight="1" x14ac:dyDescent="0.2">
      <c r="A11" s="304" t="s">
        <v>164</v>
      </c>
      <c r="B11" s="304" t="s">
        <v>162</v>
      </c>
      <c r="C11" s="92">
        <v>0.09</v>
      </c>
      <c r="D11" s="92">
        <v>0.16</v>
      </c>
      <c r="E11" s="336">
        <f>AVERAGE(C11:D11)</f>
        <v>0.125</v>
      </c>
      <c r="F11" s="305">
        <f>(100*(ABS(C11-D11)))/E11</f>
        <v>56.000000000000007</v>
      </c>
    </row>
    <row r="12" spans="1:23" s="174" customFormat="1" ht="9.75" customHeight="1" x14ac:dyDescent="0.25">
      <c r="A12" s="308"/>
      <c r="B12" s="308"/>
      <c r="C12" s="308"/>
      <c r="D12" s="308"/>
      <c r="E12" s="337"/>
      <c r="F12" s="308"/>
    </row>
    <row r="13" spans="1:23" s="174" customFormat="1" x14ac:dyDescent="0.25">
      <c r="A13" s="443" t="s">
        <v>168</v>
      </c>
      <c r="B13" s="443"/>
      <c r="C13" s="443"/>
      <c r="D13" s="443"/>
      <c r="E13" s="443"/>
      <c r="F13" s="443"/>
    </row>
    <row r="14" spans="1:23" s="313" customFormat="1" ht="12" x14ac:dyDescent="0.2">
      <c r="A14" s="309" t="s">
        <v>166</v>
      </c>
      <c r="B14" s="310" t="s">
        <v>165</v>
      </c>
      <c r="C14" s="311">
        <v>29.484000000000002</v>
      </c>
      <c r="D14" s="311">
        <v>29.48</v>
      </c>
      <c r="E14" s="338">
        <f>AVERAGE(C14:D14)</f>
        <v>29.481999999999999</v>
      </c>
      <c r="F14" s="312">
        <f>(100*(ABS(C14-D14)))/E14</f>
        <v>1.3567600569843755E-2</v>
      </c>
    </row>
    <row r="15" spans="1:23" s="313" customFormat="1" ht="12" x14ac:dyDescent="0.2">
      <c r="A15" s="309" t="s">
        <v>151</v>
      </c>
      <c r="B15" s="309" t="s">
        <v>152</v>
      </c>
      <c r="C15" s="314">
        <v>3.0000000000000001E-3</v>
      </c>
      <c r="D15" s="315">
        <v>5.0000000000000001E-3</v>
      </c>
      <c r="E15" s="339">
        <f>AVERAGE(C15:D15)</f>
        <v>4.0000000000000001E-3</v>
      </c>
      <c r="F15" s="316">
        <f>(100*(ABS(C15-D15)))/E15</f>
        <v>50</v>
      </c>
    </row>
    <row r="16" spans="1:23" s="313" customFormat="1" ht="12" x14ac:dyDescent="0.2">
      <c r="A16" s="309" t="s">
        <v>153</v>
      </c>
      <c r="B16" s="309" t="s">
        <v>152</v>
      </c>
      <c r="C16" s="314">
        <v>1E-3</v>
      </c>
      <c r="D16" s="315">
        <v>1E-3</v>
      </c>
      <c r="E16" s="339">
        <f>AVERAGE(C16:D16)</f>
        <v>1E-3</v>
      </c>
      <c r="F16" s="307" t="s">
        <v>43</v>
      </c>
    </row>
    <row r="17" spans="1:6" s="313" customFormat="1" ht="12" x14ac:dyDescent="0.2">
      <c r="A17" s="309" t="s">
        <v>92</v>
      </c>
      <c r="B17" s="309" t="s">
        <v>152</v>
      </c>
      <c r="C17" s="317" t="s">
        <v>155</v>
      </c>
      <c r="D17" s="318" t="s">
        <v>155</v>
      </c>
      <c r="E17" s="318" t="s">
        <v>155</v>
      </c>
      <c r="F17" s="307" t="s">
        <v>43</v>
      </c>
    </row>
    <row r="18" spans="1:6" s="313" customFormat="1" ht="12" x14ac:dyDescent="0.2">
      <c r="A18" s="309" t="s">
        <v>157</v>
      </c>
      <c r="B18" s="309" t="s">
        <v>158</v>
      </c>
      <c r="C18" s="314">
        <v>6.0999999999999999E-2</v>
      </c>
      <c r="D18" s="315">
        <v>5.0999999999999997E-2</v>
      </c>
      <c r="E18" s="339">
        <f>AVERAGE(C18:D18)</f>
        <v>5.5999999999999994E-2</v>
      </c>
      <c r="F18" s="316">
        <f>(100*(ABS(C18-D18)))/E18</f>
        <v>17.857142857142861</v>
      </c>
    </row>
    <row r="19" spans="1:6" s="313" customFormat="1" ht="13.5" x14ac:dyDescent="0.25">
      <c r="A19" s="309" t="s">
        <v>159</v>
      </c>
      <c r="B19" s="309" t="s">
        <v>171</v>
      </c>
      <c r="C19" s="317">
        <v>4.47</v>
      </c>
      <c r="D19" s="318">
        <v>4.53</v>
      </c>
      <c r="E19" s="340">
        <f>AVERAGE(C19:D19)</f>
        <v>4.5</v>
      </c>
      <c r="F19" s="316">
        <f>(100*(ABS(C19-D19)))/E19</f>
        <v>1.3333333333333444</v>
      </c>
    </row>
    <row r="20" spans="1:6" s="313" customFormat="1" ht="12" x14ac:dyDescent="0.2">
      <c r="A20" s="309" t="s">
        <v>160</v>
      </c>
      <c r="B20" s="309" t="s">
        <v>161</v>
      </c>
      <c r="C20" s="317">
        <v>6.2</v>
      </c>
      <c r="D20" s="318">
        <v>5.6</v>
      </c>
      <c r="E20" s="307">
        <f>AVERAGE(C20:D20)</f>
        <v>5.9</v>
      </c>
      <c r="F20" s="316">
        <f>(100*(ABS(C20-D20)))/E20</f>
        <v>10.169491525423737</v>
      </c>
    </row>
    <row r="21" spans="1:6" s="174" customFormat="1" ht="9" customHeight="1" x14ac:dyDescent="0.25">
      <c r="E21" s="341"/>
    </row>
    <row r="22" spans="1:6" s="174" customFormat="1" x14ac:dyDescent="0.25">
      <c r="A22" s="443" t="s">
        <v>169</v>
      </c>
      <c r="B22" s="443"/>
      <c r="C22" s="443"/>
      <c r="D22" s="443"/>
      <c r="E22" s="443"/>
      <c r="F22" s="443"/>
    </row>
    <row r="23" spans="1:6" s="313" customFormat="1" ht="12" x14ac:dyDescent="0.2">
      <c r="A23" s="309" t="s">
        <v>166</v>
      </c>
      <c r="B23" s="310" t="s">
        <v>165</v>
      </c>
      <c r="C23" s="311">
        <v>28.651</v>
      </c>
      <c r="D23" s="311">
        <v>28.683</v>
      </c>
      <c r="E23" s="338">
        <f t="shared" ref="E23:E34" si="0">AVERAGE(C23:D23)</f>
        <v>28.667000000000002</v>
      </c>
      <c r="F23" s="312">
        <f>(100*(ABS(C23-D23)))/E23</f>
        <v>0.11162660899291878</v>
      </c>
    </row>
    <row r="24" spans="1:6" s="313" customFormat="1" ht="12" x14ac:dyDescent="0.2">
      <c r="A24" s="309" t="s">
        <v>151</v>
      </c>
      <c r="B24" s="309" t="s">
        <v>152</v>
      </c>
      <c r="C24" s="314">
        <v>1.9E-2</v>
      </c>
      <c r="D24" s="315">
        <v>1.9E-2</v>
      </c>
      <c r="E24" s="339">
        <f t="shared" si="0"/>
        <v>1.9E-2</v>
      </c>
      <c r="F24" s="307" t="s">
        <v>43</v>
      </c>
    </row>
    <row r="25" spans="1:6" s="313" customFormat="1" ht="12" x14ac:dyDescent="0.2">
      <c r="A25" s="309" t="s">
        <v>153</v>
      </c>
      <c r="B25" s="309" t="s">
        <v>152</v>
      </c>
      <c r="C25" s="314">
        <v>2.1000000000000001E-2</v>
      </c>
      <c r="D25" s="315">
        <v>1.9E-2</v>
      </c>
      <c r="E25" s="339">
        <f t="shared" si="0"/>
        <v>0.02</v>
      </c>
      <c r="F25" s="316">
        <f>(100*(ABS(C25-D25)))/E25</f>
        <v>10.000000000000009</v>
      </c>
    </row>
    <row r="26" spans="1:6" s="313" customFormat="1" ht="12" x14ac:dyDescent="0.2">
      <c r="A26" s="309" t="s">
        <v>92</v>
      </c>
      <c r="B26" s="309" t="s">
        <v>152</v>
      </c>
      <c r="C26" s="317" t="s">
        <v>154</v>
      </c>
      <c r="D26" s="317" t="s">
        <v>154</v>
      </c>
      <c r="E26" s="317" t="s">
        <v>154</v>
      </c>
      <c r="F26" s="307" t="s">
        <v>43</v>
      </c>
    </row>
    <row r="27" spans="1:6" s="313" customFormat="1" ht="12" x14ac:dyDescent="0.2">
      <c r="A27" s="309" t="s">
        <v>157</v>
      </c>
      <c r="B27" s="309" t="s">
        <v>158</v>
      </c>
      <c r="C27" s="314">
        <v>2.7E-2</v>
      </c>
      <c r="D27" s="315">
        <v>2.5999999999999999E-2</v>
      </c>
      <c r="E27" s="339">
        <f t="shared" si="0"/>
        <v>2.6499999999999999E-2</v>
      </c>
      <c r="F27" s="316">
        <f>(100*(ABS(C27-D27)))/E27</f>
        <v>3.773584905660381</v>
      </c>
    </row>
    <row r="28" spans="1:6" s="313" customFormat="1" ht="13.5" x14ac:dyDescent="0.25">
      <c r="A28" s="309" t="s">
        <v>159</v>
      </c>
      <c r="B28" s="309" t="s">
        <v>171</v>
      </c>
      <c r="C28" s="92">
        <v>0.47</v>
      </c>
      <c r="D28" s="92">
        <v>0.45</v>
      </c>
      <c r="E28" s="336">
        <f t="shared" si="0"/>
        <v>0.45999999999999996</v>
      </c>
      <c r="F28" s="316">
        <f>(100*(ABS(C28-D28)))/E28</f>
        <v>4.3478260869565135</v>
      </c>
    </row>
    <row r="29" spans="1:6" s="313" customFormat="1" ht="12" x14ac:dyDescent="0.2">
      <c r="A29" s="309" t="s">
        <v>160</v>
      </c>
      <c r="B29" s="309" t="s">
        <v>161</v>
      </c>
      <c r="C29" s="319">
        <v>13.2</v>
      </c>
      <c r="D29" s="318">
        <v>13.1</v>
      </c>
      <c r="E29" s="340">
        <f t="shared" si="0"/>
        <v>13.149999999999999</v>
      </c>
      <c r="F29" s="316">
        <f>(100*(ABS(C29-D29)))/E29</f>
        <v>0.76045627376425595</v>
      </c>
    </row>
    <row r="30" spans="1:6" s="313" customFormat="1" ht="12" x14ac:dyDescent="0.2">
      <c r="A30" s="304" t="s">
        <v>120</v>
      </c>
      <c r="B30" s="304" t="s">
        <v>162</v>
      </c>
      <c r="C30" s="320">
        <v>0.6</v>
      </c>
      <c r="D30" s="320">
        <v>0.7</v>
      </c>
      <c r="E30" s="342">
        <f t="shared" si="0"/>
        <v>0.64999999999999991</v>
      </c>
      <c r="F30" s="316">
        <f>(100*(ABS(C30-D30)))/E30</f>
        <v>15.384615384615383</v>
      </c>
    </row>
    <row r="31" spans="1:6" s="313" customFormat="1" ht="12" x14ac:dyDescent="0.2">
      <c r="A31" s="304" t="s">
        <v>163</v>
      </c>
      <c r="B31" s="304" t="s">
        <v>162</v>
      </c>
      <c r="C31" s="320">
        <v>0.6</v>
      </c>
      <c r="D31" s="320">
        <v>0.6</v>
      </c>
      <c r="E31" s="342">
        <f t="shared" si="0"/>
        <v>0.6</v>
      </c>
      <c r="F31" s="307" t="s">
        <v>43</v>
      </c>
    </row>
    <row r="32" spans="1:6" s="313" customFormat="1" ht="12" x14ac:dyDescent="0.2">
      <c r="A32" s="304" t="s">
        <v>117</v>
      </c>
      <c r="B32" s="304" t="s">
        <v>162</v>
      </c>
      <c r="C32" s="321" t="s">
        <v>0</v>
      </c>
      <c r="D32" s="321" t="s">
        <v>156</v>
      </c>
      <c r="E32" s="321" t="s">
        <v>0</v>
      </c>
      <c r="F32" s="307" t="s">
        <v>43</v>
      </c>
    </row>
    <row r="33" spans="1:6" s="313" customFormat="1" ht="12" x14ac:dyDescent="0.2">
      <c r="A33" s="304" t="s">
        <v>118</v>
      </c>
      <c r="B33" s="304" t="s">
        <v>162</v>
      </c>
      <c r="C33" s="92">
        <v>0.56000000000000005</v>
      </c>
      <c r="D33" s="92">
        <v>0.61</v>
      </c>
      <c r="E33" s="336">
        <f t="shared" si="0"/>
        <v>0.58499999999999996</v>
      </c>
      <c r="F33" s="316">
        <f>(100*(ABS(C33-D33)))/E33</f>
        <v>8.5470085470085362</v>
      </c>
    </row>
    <row r="34" spans="1:6" s="313" customFormat="1" ht="12" x14ac:dyDescent="0.2">
      <c r="A34" s="304" t="s">
        <v>164</v>
      </c>
      <c r="B34" s="304" t="s">
        <v>162</v>
      </c>
      <c r="C34" s="92">
        <v>0.12</v>
      </c>
      <c r="D34" s="92">
        <v>0.13</v>
      </c>
      <c r="E34" s="336">
        <f t="shared" si="0"/>
        <v>0.125</v>
      </c>
      <c r="F34" s="316">
        <f>(100*(ABS(C34-D34)))/E34</f>
        <v>8.0000000000000071</v>
      </c>
    </row>
    <row r="35" spans="1:6" s="174" customFormat="1" ht="6.75" customHeight="1" x14ac:dyDescent="0.25">
      <c r="E35" s="341"/>
    </row>
    <row r="36" spans="1:6" s="174" customFormat="1" x14ac:dyDescent="0.25">
      <c r="A36" s="443" t="s">
        <v>170</v>
      </c>
      <c r="B36" s="443"/>
      <c r="C36" s="443"/>
      <c r="D36" s="443"/>
      <c r="E36" s="443"/>
      <c r="F36" s="443"/>
    </row>
    <row r="37" spans="1:6" s="313" customFormat="1" ht="12" x14ac:dyDescent="0.2">
      <c r="A37" s="309" t="s">
        <v>166</v>
      </c>
      <c r="B37" s="310" t="s">
        <v>165</v>
      </c>
      <c r="C37" s="311">
        <v>29.513999999999999</v>
      </c>
      <c r="D37" s="311">
        <v>29.523</v>
      </c>
      <c r="E37" s="340">
        <f t="shared" ref="E37:E45" si="1">AVERAGE(C37:D37)</f>
        <v>29.5185</v>
      </c>
      <c r="F37" s="312">
        <f t="shared" ref="F37:F48" si="2">(100*(ABS(C37-D37)))/E37</f>
        <v>3.0489354133849421E-2</v>
      </c>
    </row>
    <row r="38" spans="1:6" s="313" customFormat="1" ht="12" x14ac:dyDescent="0.2">
      <c r="A38" s="309" t="s">
        <v>151</v>
      </c>
      <c r="B38" s="309" t="s">
        <v>152</v>
      </c>
      <c r="C38" s="314">
        <v>1.4999999999999999E-2</v>
      </c>
      <c r="D38" s="315">
        <v>4.0000000000000001E-3</v>
      </c>
      <c r="E38" s="339">
        <f t="shared" si="1"/>
        <v>9.4999999999999998E-3</v>
      </c>
      <c r="F38" s="316">
        <f t="shared" si="2"/>
        <v>115.78947368421052</v>
      </c>
    </row>
    <row r="39" spans="1:6" s="313" customFormat="1" ht="12" x14ac:dyDescent="0.2">
      <c r="A39" s="309" t="s">
        <v>153</v>
      </c>
      <c r="B39" s="309" t="s">
        <v>152</v>
      </c>
      <c r="C39" s="314">
        <v>4.9000000000000002E-2</v>
      </c>
      <c r="D39" s="315">
        <v>6.8000000000000005E-2</v>
      </c>
      <c r="E39" s="339">
        <f t="shared" si="1"/>
        <v>5.8500000000000003E-2</v>
      </c>
      <c r="F39" s="316">
        <f t="shared" si="2"/>
        <v>32.478632478632484</v>
      </c>
    </row>
    <row r="40" spans="1:6" s="313" customFormat="1" ht="12" x14ac:dyDescent="0.2">
      <c r="A40" s="309" t="s">
        <v>92</v>
      </c>
      <c r="B40" s="309" t="s">
        <v>152</v>
      </c>
      <c r="C40" s="314">
        <v>5.0000000000000001E-3</v>
      </c>
      <c r="D40" s="315">
        <v>5.0000000000000001E-3</v>
      </c>
      <c r="E40" s="339">
        <f t="shared" si="1"/>
        <v>5.0000000000000001E-3</v>
      </c>
      <c r="F40" s="307" t="s">
        <v>43</v>
      </c>
    </row>
    <row r="41" spans="1:6" s="313" customFormat="1" ht="12" x14ac:dyDescent="0.2">
      <c r="A41" s="309" t="s">
        <v>157</v>
      </c>
      <c r="B41" s="309" t="s">
        <v>158</v>
      </c>
      <c r="C41" s="314">
        <v>4.9000000000000002E-2</v>
      </c>
      <c r="D41" s="315">
        <v>4.4999999999999998E-2</v>
      </c>
      <c r="E41" s="339">
        <f t="shared" si="1"/>
        <v>4.7E-2</v>
      </c>
      <c r="F41" s="316">
        <f t="shared" si="2"/>
        <v>8.5106382978723474</v>
      </c>
    </row>
    <row r="42" spans="1:6" s="313" customFormat="1" ht="13.5" x14ac:dyDescent="0.25">
      <c r="A42" s="309" t="s">
        <v>159</v>
      </c>
      <c r="B42" s="309" t="s">
        <v>171</v>
      </c>
      <c r="C42" s="317">
        <v>3.48</v>
      </c>
      <c r="D42" s="318">
        <v>3.43</v>
      </c>
      <c r="E42" s="340">
        <f t="shared" si="1"/>
        <v>3.4550000000000001</v>
      </c>
      <c r="F42" s="316">
        <f t="shared" si="2"/>
        <v>1.4471780028943508</v>
      </c>
    </row>
    <row r="43" spans="1:6" s="313" customFormat="1" ht="12" x14ac:dyDescent="0.2">
      <c r="A43" s="309" t="s">
        <v>160</v>
      </c>
      <c r="B43" s="309" t="s">
        <v>161</v>
      </c>
      <c r="C43" s="317">
        <v>24.9</v>
      </c>
      <c r="D43" s="322">
        <v>22.6</v>
      </c>
      <c r="E43" s="340">
        <f t="shared" si="1"/>
        <v>23.75</v>
      </c>
      <c r="F43" s="316">
        <f t="shared" si="2"/>
        <v>9.6842105263157769</v>
      </c>
    </row>
    <row r="44" spans="1:6" s="313" customFormat="1" ht="12" x14ac:dyDescent="0.2">
      <c r="A44" s="304" t="s">
        <v>120</v>
      </c>
      <c r="B44" s="304" t="s">
        <v>162</v>
      </c>
      <c r="C44" s="320">
        <v>0.9</v>
      </c>
      <c r="D44" s="320">
        <v>1.2</v>
      </c>
      <c r="E44" s="340">
        <f t="shared" si="1"/>
        <v>1.05</v>
      </c>
      <c r="F44" s="316">
        <f t="shared" si="2"/>
        <v>28.571428571428562</v>
      </c>
    </row>
    <row r="45" spans="1:6" s="313" customFormat="1" ht="12" x14ac:dyDescent="0.2">
      <c r="A45" s="304" t="s">
        <v>163</v>
      </c>
      <c r="B45" s="304" t="s">
        <v>162</v>
      </c>
      <c r="C45" s="321">
        <v>1.8</v>
      </c>
      <c r="D45" s="321">
        <v>1.6</v>
      </c>
      <c r="E45" s="340">
        <f t="shared" si="1"/>
        <v>1.7000000000000002</v>
      </c>
      <c r="F45" s="316">
        <f t="shared" si="2"/>
        <v>11.764705882352938</v>
      </c>
    </row>
    <row r="46" spans="1:6" s="313" customFormat="1" ht="12" x14ac:dyDescent="0.2">
      <c r="A46" s="304" t="s">
        <v>117</v>
      </c>
      <c r="B46" s="304" t="s">
        <v>162</v>
      </c>
      <c r="C46" s="321" t="s">
        <v>0</v>
      </c>
      <c r="D46" s="321" t="s">
        <v>0</v>
      </c>
      <c r="E46" s="338" t="s">
        <v>0</v>
      </c>
      <c r="F46" s="307" t="s">
        <v>43</v>
      </c>
    </row>
    <row r="47" spans="1:6" s="313" customFormat="1" ht="12" x14ac:dyDescent="0.2">
      <c r="A47" s="304" t="s">
        <v>118</v>
      </c>
      <c r="B47" s="304" t="s">
        <v>162</v>
      </c>
      <c r="C47" s="321">
        <v>1.83</v>
      </c>
      <c r="D47" s="321">
        <v>1.58</v>
      </c>
      <c r="E47" s="340">
        <f>AVERAGE(C47:D47)</f>
        <v>1.7050000000000001</v>
      </c>
      <c r="F47" s="316">
        <f t="shared" si="2"/>
        <v>14.662756598240469</v>
      </c>
    </row>
    <row r="48" spans="1:6" s="313" customFormat="1" ht="12" x14ac:dyDescent="0.2">
      <c r="A48" s="304" t="s">
        <v>164</v>
      </c>
      <c r="B48" s="304" t="s">
        <v>162</v>
      </c>
      <c r="C48" s="92">
        <v>0.26</v>
      </c>
      <c r="D48" s="92">
        <v>0.23</v>
      </c>
      <c r="E48" s="336">
        <f>AVERAGE(C48:D48)</f>
        <v>0.245</v>
      </c>
      <c r="F48" s="316">
        <f t="shared" si="2"/>
        <v>12.244897959183673</v>
      </c>
    </row>
    <row r="49" spans="1:6" s="174" customFormat="1" ht="9" customHeight="1" x14ac:dyDescent="0.25">
      <c r="A49" s="323"/>
      <c r="B49" s="323"/>
      <c r="C49" s="323"/>
      <c r="D49" s="323"/>
      <c r="E49" s="343"/>
      <c r="F49" s="323"/>
    </row>
    <row r="50" spans="1:6" s="174" customFormat="1" x14ac:dyDescent="0.25">
      <c r="E50" s="341"/>
    </row>
    <row r="51" spans="1:6" s="174" customFormat="1" x14ac:dyDescent="0.25">
      <c r="E51" s="341"/>
    </row>
  </sheetData>
  <mergeCells count="6">
    <mergeCell ref="A1:H1"/>
    <mergeCell ref="A22:F22"/>
    <mergeCell ref="A36:F36"/>
    <mergeCell ref="A3:G3"/>
    <mergeCell ref="A7:F7"/>
    <mergeCell ref="A13:F13"/>
  </mergeCells>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Laboratory blanks</vt:lpstr>
      <vt:lpstr>Mercury field blanks</vt:lpstr>
      <vt:lpstr>Laboratory standards</vt:lpstr>
      <vt:lpstr>Mercury field replicates</vt:lpstr>
      <vt:lpstr>Particulate Methylmercury</vt:lpstr>
      <vt:lpstr>TSS replicates</vt:lpstr>
      <vt:lpstr>Chlorophyll Replicates</vt:lpstr>
      <vt:lpstr>Filtering Blanks</vt:lpstr>
      <vt:lpstr>Nutrients TPCN Mn replicates</vt:lpstr>
      <vt:lpstr>'Laboratory blanks'!_Toc290550139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Huffman, Raegan L.</cp:lastModifiedBy>
  <cp:lastPrinted>2011-08-03T21:45:30Z</cp:lastPrinted>
  <dcterms:created xsi:type="dcterms:W3CDTF">2010-04-04T16:22:24Z</dcterms:created>
  <dcterms:modified xsi:type="dcterms:W3CDTF">2011-12-09T20:23:02Z</dcterms:modified>
</cp:coreProperties>
</file>