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60" yWindow="390" windowWidth="9630" windowHeight="11400"/>
  </bookViews>
  <sheets>
    <sheet name="app. 1" sheetId="6" r:id="rId1"/>
    <sheet name="app. 2" sheetId="7" r:id="rId2"/>
    <sheet name="app. 3" sheetId="9" r:id="rId3"/>
    <sheet name="app. 4" sheetId="5" r:id="rId4"/>
    <sheet name="app. 5" sheetId="8" r:id="rId5"/>
    <sheet name="app. 6" sheetId="1" r:id="rId6"/>
    <sheet name="app. 7" sheetId="2" r:id="rId7"/>
    <sheet name="app. 8" sheetId="4" r:id="rId8"/>
    <sheet name="app. 9" sheetId="3" r:id="rId9"/>
    <sheet name="app. 10" sheetId="10" r:id="rId10"/>
    <sheet name="app. 11" sheetId="11" r:id="rId11"/>
    <sheet name="app. 12" sheetId="12" r:id="rId12"/>
    <sheet name="app. 13" sheetId="13" r:id="rId13"/>
    <sheet name="app. 14" sheetId="14" r:id="rId14"/>
    <sheet name="app. 15" sheetId="15" r:id="rId15"/>
    <sheet name="app. 16" sheetId="16" r:id="rId16"/>
    <sheet name="app. 17" sheetId="17" r:id="rId17"/>
    <sheet name="app. 18" sheetId="18" r:id="rId18"/>
    <sheet name="Sheet1" sheetId="19" r:id="rId19"/>
  </sheets>
  <definedNames>
    <definedName name="_xlnm.Print_Titles" localSheetId="0">'app. 1'!$1:$2</definedName>
  </definedNames>
  <calcPr calcId="145621"/>
</workbook>
</file>

<file path=xl/calcChain.xml><?xml version="1.0" encoding="utf-8"?>
<calcChain xmlns="http://schemas.openxmlformats.org/spreadsheetml/2006/main">
  <c r="H7" i="17" l="1"/>
  <c r="AQ7" i="16"/>
  <c r="AJ7" i="16"/>
  <c r="AI7" i="16"/>
  <c r="O7" i="16"/>
  <c r="AI7" i="15"/>
  <c r="AS10" i="10"/>
  <c r="AS7" i="16" l="1"/>
  <c r="AP7" i="16"/>
  <c r="AO7" i="16"/>
  <c r="AN7" i="16"/>
  <c r="AK7" i="16"/>
  <c r="AH7" i="16"/>
  <c r="AG7" i="16"/>
  <c r="AF7" i="16"/>
  <c r="AD7" i="16"/>
  <c r="AB7" i="16"/>
  <c r="V7" i="16"/>
  <c r="T7" i="16"/>
  <c r="M7" i="16"/>
  <c r="L7" i="16"/>
  <c r="K7" i="16"/>
  <c r="H7" i="16"/>
  <c r="AH7" i="15"/>
  <c r="AG7" i="15"/>
  <c r="AF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H14" i="14"/>
  <c r="H10" i="14"/>
  <c r="BT10" i="12"/>
  <c r="AT10" i="12"/>
  <c r="AO10" i="12"/>
  <c r="AS14" i="10"/>
  <c r="AP14" i="10"/>
  <c r="AO14" i="10"/>
  <c r="AM14" i="10"/>
  <c r="AL14" i="10"/>
  <c r="AK14" i="10"/>
  <c r="AJ14" i="10"/>
  <c r="AH14" i="10"/>
  <c r="AG14" i="10"/>
  <c r="AF14" i="10"/>
  <c r="AE14" i="10"/>
  <c r="AD14" i="10"/>
  <c r="AC14" i="10"/>
  <c r="AB14" i="10"/>
  <c r="AA14" i="10"/>
  <c r="Z14" i="10"/>
  <c r="Y14" i="10"/>
  <c r="W14" i="10"/>
  <c r="V14" i="10"/>
  <c r="T14" i="10"/>
  <c r="R14" i="10"/>
  <c r="Q14" i="10"/>
  <c r="P14" i="10"/>
  <c r="O14" i="10"/>
  <c r="M14" i="10"/>
  <c r="L14" i="10"/>
  <c r="K14" i="10"/>
  <c r="J14" i="10"/>
  <c r="I14" i="10"/>
  <c r="H14" i="10"/>
  <c r="AP10" i="10"/>
  <c r="AO10" i="10"/>
  <c r="AN10" i="10"/>
  <c r="AM10" i="10"/>
  <c r="AL10" i="10"/>
  <c r="AJ10" i="10"/>
  <c r="AH10" i="10"/>
  <c r="AG10" i="10"/>
  <c r="AF10" i="10"/>
  <c r="AE10" i="10"/>
  <c r="AD10" i="10"/>
  <c r="AC10" i="10"/>
  <c r="AB10" i="10"/>
  <c r="AA10" i="10"/>
  <c r="Z10" i="10"/>
  <c r="Y10" i="10"/>
  <c r="W10" i="10"/>
  <c r="V10" i="10"/>
  <c r="T10" i="10"/>
  <c r="R10" i="10"/>
  <c r="Q10" i="10"/>
  <c r="P10" i="10"/>
  <c r="O10" i="10"/>
  <c r="N10" i="10"/>
  <c r="M10" i="10"/>
  <c r="L10" i="10"/>
  <c r="K10" i="10"/>
  <c r="J10" i="10"/>
  <c r="I10" i="10"/>
  <c r="H10" i="10"/>
</calcChain>
</file>

<file path=xl/sharedStrings.xml><?xml version="1.0" encoding="utf-8"?>
<sst xmlns="http://schemas.openxmlformats.org/spreadsheetml/2006/main" count="9302" uniqueCount="1288">
  <si>
    <t>Sample start time</t>
  </si>
  <si>
    <t>E 420</t>
  </si>
  <si>
    <t>E 6.4</t>
  </si>
  <si>
    <t>E 80</t>
  </si>
  <si>
    <t>E 180</t>
  </si>
  <si>
    <t>E 9.9</t>
  </si>
  <si>
    <t>E 100</t>
  </si>
  <si>
    <t>E 200</t>
  </si>
  <si>
    <t>E 7,600</t>
  </si>
  <si>
    <t>&lt; 0.03</t>
  </si>
  <si>
    <t>E 8.9</t>
  </si>
  <si>
    <t>E 640</t>
  </si>
  <si>
    <t>E 7.2</t>
  </si>
  <si>
    <t>E 150</t>
  </si>
  <si>
    <t>E 170</t>
  </si>
  <si>
    <t>E 15</t>
  </si>
  <si>
    <t>E 270</t>
  </si>
  <si>
    <t>E 8,200</t>
  </si>
  <si>
    <t>&lt; 0.04</t>
  </si>
  <si>
    <t>E 1,100</t>
  </si>
  <si>
    <t>E 13</t>
  </si>
  <si>
    <t>E 1.1</t>
  </si>
  <si>
    <t>E 510</t>
  </si>
  <si>
    <t>E 12</t>
  </si>
  <si>
    <t>E 140</t>
  </si>
  <si>
    <t>E 250</t>
  </si>
  <si>
    <t>E 12,000</t>
  </si>
  <si>
    <t>E 16</t>
  </si>
  <si>
    <t>E 110</t>
  </si>
  <si>
    <t>E 14,000</t>
  </si>
  <si>
    <t>E 480</t>
  </si>
  <si>
    <t>E 14</t>
  </si>
  <si>
    <t>E 1.0</t>
  </si>
  <si>
    <t>E 440</t>
  </si>
  <si>
    <t>E 88</t>
  </si>
  <si>
    <t>E 15,000</t>
  </si>
  <si>
    <t>E 350</t>
  </si>
  <si>
    <t>E 3.0</t>
  </si>
  <si>
    <t>E 1.9</t>
  </si>
  <si>
    <t>&lt; 23</t>
  </si>
  <si>
    <t>E 60</t>
  </si>
  <si>
    <t>&lt; 0.01</t>
  </si>
  <si>
    <t>E 340</t>
  </si>
  <si>
    <t>E 2.1</t>
  </si>
  <si>
    <t>E 490</t>
  </si>
  <si>
    <t>E 7.8</t>
  </si>
  <si>
    <t>E 11</t>
  </si>
  <si>
    <t>E 9,400</t>
  </si>
  <si>
    <t>E 360</t>
  </si>
  <si>
    <t>E 380</t>
  </si>
  <si>
    <t>E 320</t>
  </si>
  <si>
    <t>E 530</t>
  </si>
  <si>
    <t>E 7.0</t>
  </si>
  <si>
    <t>E 99</t>
  </si>
  <si>
    <t>E 280</t>
  </si>
  <si>
    <t>E 7,800</t>
  </si>
  <si>
    <t>E 570</t>
  </si>
  <si>
    <t>E 9.6</t>
  </si>
  <si>
    <t>E 290</t>
  </si>
  <si>
    <t>E 120</t>
  </si>
  <si>
    <t>E 260</t>
  </si>
  <si>
    <t>E 9.3</t>
  </si>
  <si>
    <t>E 9.2</t>
  </si>
  <si>
    <t>E 78</t>
  </si>
  <si>
    <t>E 210</t>
  </si>
  <si>
    <t>&lt; 0.02</t>
  </si>
  <si>
    <t>E 650</t>
  </si>
  <si>
    <t>E 8.8</t>
  </si>
  <si>
    <t>E 66</t>
  </si>
  <si>
    <t>E 1,300</t>
  </si>
  <si>
    <t>E 21</t>
  </si>
  <si>
    <t>--</t>
  </si>
  <si>
    <t>E 900</t>
  </si>
  <si>
    <t>E 86</t>
  </si>
  <si>
    <t>E 10</t>
  </si>
  <si>
    <t>E 610</t>
  </si>
  <si>
    <t>E 87</t>
  </si>
  <si>
    <t>E 410</t>
  </si>
  <si>
    <t>E 74</t>
  </si>
  <si>
    <t>E 1.2</t>
  </si>
  <si>
    <t>E 24</t>
  </si>
  <si>
    <t>E 1.3</t>
  </si>
  <si>
    <t>E 330</t>
  </si>
  <si>
    <t>E 70</t>
  </si>
  <si>
    <t>E 19</t>
  </si>
  <si>
    <t>E 64</t>
  </si>
  <si>
    <t>E 160</t>
  </si>
  <si>
    <t>E 220</t>
  </si>
  <si>
    <t>E 61</t>
  </si>
  <si>
    <t>E 59</t>
  </si>
  <si>
    <t>E 17</t>
  </si>
  <si>
    <t>E 44</t>
  </si>
  <si>
    <t>E 18</t>
  </si>
  <si>
    <t>&lt; 4</t>
  </si>
  <si>
    <t>&lt; 3.8</t>
  </si>
  <si>
    <t>E 9.5</t>
  </si>
  <si>
    <t>E 3.8</t>
  </si>
  <si>
    <t>E 4.6</t>
  </si>
  <si>
    <t>E 25</t>
  </si>
  <si>
    <t>E 40</t>
  </si>
  <si>
    <t>E 83</t>
  </si>
  <si>
    <t>E 4.9</t>
  </si>
  <si>
    <t>&lt; 4.0</t>
  </si>
  <si>
    <t>E 5.8</t>
  </si>
  <si>
    <t>E 4.0</t>
  </si>
  <si>
    <t>E 28</t>
  </si>
  <si>
    <t>E 6.9</t>
  </si>
  <si>
    <t>E 2,200</t>
  </si>
  <si>
    <t>E 62</t>
  </si>
  <si>
    <t>&lt; 9.1</t>
  </si>
  <si>
    <t>E 9.1</t>
  </si>
  <si>
    <t>E 72</t>
  </si>
  <si>
    <t>E 65</t>
  </si>
  <si>
    <t>E 41</t>
  </si>
  <si>
    <t>E 3,200</t>
  </si>
  <si>
    <t>E 37</t>
  </si>
  <si>
    <t>E 56</t>
  </si>
  <si>
    <t>E 240</t>
  </si>
  <si>
    <t>E 8</t>
  </si>
  <si>
    <t>&lt; 6.6</t>
  </si>
  <si>
    <t>E 57</t>
  </si>
  <si>
    <t>E 20</t>
  </si>
  <si>
    <t>E 26</t>
  </si>
  <si>
    <t>E 36</t>
  </si>
  <si>
    <t>&lt; 3.9</t>
  </si>
  <si>
    <t>E 5.9</t>
  </si>
  <si>
    <t>E 7.7</t>
  </si>
  <si>
    <t>E 5.3</t>
  </si>
  <si>
    <t>E 22</t>
  </si>
  <si>
    <t>E 29</t>
  </si>
  <si>
    <t>E 4.8</t>
  </si>
  <si>
    <t>E 31</t>
  </si>
  <si>
    <t>E 32</t>
  </si>
  <si>
    <t>E 860</t>
  </si>
  <si>
    <t>E 5</t>
  </si>
  <si>
    <t>&lt; 3.7</t>
  </si>
  <si>
    <t>E 4.2</t>
  </si>
  <si>
    <t>E 3.7</t>
  </si>
  <si>
    <t>E 35</t>
  </si>
  <si>
    <t>E 54</t>
  </si>
  <si>
    <t>E 76</t>
  </si>
  <si>
    <t>&lt; 5.0</t>
  </si>
  <si>
    <t>E 6.2</t>
  </si>
  <si>
    <t>E 33</t>
  </si>
  <si>
    <t>E 2,300</t>
  </si>
  <si>
    <t>E 430</t>
  </si>
  <si>
    <t>E 95</t>
  </si>
  <si>
    <t>&lt; 8.4</t>
  </si>
  <si>
    <t>E 43</t>
  </si>
  <si>
    <t>E 1,900</t>
  </si>
  <si>
    <t>E 27</t>
  </si>
  <si>
    <t>&lt; 6.9</t>
  </si>
  <si>
    <t>E 7.6</t>
  </si>
  <si>
    <t>E 23</t>
  </si>
  <si>
    <t>E 8.3</t>
  </si>
  <si>
    <t>E 81</t>
  </si>
  <si>
    <t>E 30</t>
  </si>
  <si>
    <t>E 55</t>
  </si>
  <si>
    <t>&lt; 8.7</t>
  </si>
  <si>
    <t>E 130</t>
  </si>
  <si>
    <t>E 75</t>
  </si>
  <si>
    <t>E 67</t>
  </si>
  <si>
    <t>E 2,400</t>
  </si>
  <si>
    <t>E 38</t>
  </si>
  <si>
    <t>E 6.5</t>
  </si>
  <si>
    <t>E 5.0</t>
  </si>
  <si>
    <t>E 7.9</t>
  </si>
  <si>
    <t>E 1,000</t>
  </si>
  <si>
    <t>E 45</t>
  </si>
  <si>
    <t>E 49</t>
  </si>
  <si>
    <t>E 2,700</t>
  </si>
  <si>
    <t>E 190</t>
  </si>
  <si>
    <t>E 46</t>
  </si>
  <si>
    <t>E 68</t>
  </si>
  <si>
    <t>E 73</t>
  </si>
  <si>
    <t>&lt; 12</t>
  </si>
  <si>
    <t>E 7,700</t>
  </si>
  <si>
    <t>E 590</t>
  </si>
  <si>
    <t>E 42</t>
  </si>
  <si>
    <t>E 63</t>
  </si>
  <si>
    <t>&lt; 9.4</t>
  </si>
  <si>
    <t>E 1,700</t>
  </si>
  <si>
    <t>E 6,600</t>
  </si>
  <si>
    <t>E 52</t>
  </si>
  <si>
    <t>E 2,100</t>
  </si>
  <si>
    <t>E 460</t>
  </si>
  <si>
    <t>E 6,800</t>
  </si>
  <si>
    <t>E 960</t>
  </si>
  <si>
    <t>&lt; 11</t>
  </si>
  <si>
    <t>E 51</t>
  </si>
  <si>
    <t>E 450</t>
  </si>
  <si>
    <t>E 82</t>
  </si>
  <si>
    <t>E 47</t>
  </si>
  <si>
    <t>E 39</t>
  </si>
  <si>
    <t>E 34</t>
  </si>
  <si>
    <t>&lt; 7.7</t>
  </si>
  <si>
    <t>E 8.1</t>
  </si>
  <si>
    <t>E 89</t>
  </si>
  <si>
    <t>E 3,000</t>
  </si>
  <si>
    <t>E 5.6</t>
  </si>
  <si>
    <t>E 6.1</t>
  </si>
  <si>
    <t>E 7.5</t>
  </si>
  <si>
    <t>E 91</t>
  </si>
  <si>
    <t>E 4.4</t>
  </si>
  <si>
    <t>E 3,600</t>
  </si>
  <si>
    <t>E 2,000</t>
  </si>
  <si>
    <t>E 98</t>
  </si>
  <si>
    <t>&lt; 7.9</t>
  </si>
  <si>
    <t>E 8.5</t>
  </si>
  <si>
    <t>E 3,300</t>
  </si>
  <si>
    <t>&lt; 35</t>
  </si>
  <si>
    <t>&lt; 45</t>
  </si>
  <si>
    <t>&lt; 40</t>
  </si>
  <si>
    <t>&lt; 80</t>
  </si>
  <si>
    <t>&lt; 50</t>
  </si>
  <si>
    <t>&lt; 60</t>
  </si>
  <si>
    <t>&lt; 65</t>
  </si>
  <si>
    <t>&lt; 250</t>
  </si>
  <si>
    <t>&lt; 20</t>
  </si>
  <si>
    <t>&lt; 30</t>
  </si>
  <si>
    <t>&lt; 25</t>
  </si>
  <si>
    <t>&lt; 55</t>
  </si>
  <si>
    <t>&lt; 85</t>
  </si>
  <si>
    <t>E 1,600</t>
  </si>
  <si>
    <t>&lt; 70</t>
  </si>
  <si>
    <t>&lt; 75</t>
  </si>
  <si>
    <t>&lt; 95</t>
  </si>
  <si>
    <t>&lt; 110</t>
  </si>
  <si>
    <t>&lt; 100</t>
  </si>
  <si>
    <t>&lt; 90</t>
  </si>
  <si>
    <t>&lt; 200</t>
  </si>
  <si>
    <t>&lt; 230</t>
  </si>
  <si>
    <t>&lt; 18</t>
  </si>
  <si>
    <t>M</t>
  </si>
  <si>
    <t>E 6.3</t>
  </si>
  <si>
    <t>E 5.1</t>
  </si>
  <si>
    <t>&lt; 15</t>
  </si>
  <si>
    <t>E 6.8</t>
  </si>
  <si>
    <t>&lt; 26</t>
  </si>
  <si>
    <t>&lt; 29</t>
  </si>
  <si>
    <t>&lt; 22</t>
  </si>
  <si>
    <t>E 48</t>
  </si>
  <si>
    <t>&lt; 21</t>
  </si>
  <si>
    <t>E 2.2</t>
  </si>
  <si>
    <t>&lt; 13</t>
  </si>
  <si>
    <t>E 2.4</t>
  </si>
  <si>
    <t>E 5.7</t>
  </si>
  <si>
    <t>&lt; 19</t>
  </si>
  <si>
    <t>E 8.0</t>
  </si>
  <si>
    <t>E 7.1</t>
  </si>
  <si>
    <t>&lt; 27</t>
  </si>
  <si>
    <t>&lt; 7.73</t>
  </si>
  <si>
    <t>&lt; 8.63</t>
  </si>
  <si>
    <t>&lt; 18.7</t>
  </si>
  <si>
    <t>&lt; 8.45</t>
  </si>
  <si>
    <t>&lt; 7.45</t>
  </si>
  <si>
    <t>E 2.7</t>
  </si>
  <si>
    <t>E 9.4</t>
  </si>
  <si>
    <t>E 1.8</t>
  </si>
  <si>
    <t>E 8.2</t>
  </si>
  <si>
    <t>E 2.8</t>
  </si>
  <si>
    <t>&lt; 0.57</t>
  </si>
  <si>
    <t>E 7.3</t>
  </si>
  <si>
    <t>E 3.6</t>
  </si>
  <si>
    <t>E 2.9</t>
  </si>
  <si>
    <t>E 1.7</t>
  </si>
  <si>
    <t>E 1.6</t>
  </si>
  <si>
    <t>E 3.9</t>
  </si>
  <si>
    <t>E 2.3</t>
  </si>
  <si>
    <t>E 1.5</t>
  </si>
  <si>
    <t>&lt; 0.79</t>
  </si>
  <si>
    <t>E 2.5</t>
  </si>
  <si>
    <t>E 1.4</t>
  </si>
  <si>
    <t>E 5.2</t>
  </si>
  <si>
    <t>E 7.4</t>
  </si>
  <si>
    <t>E 79</t>
  </si>
  <si>
    <t>E 5.5</t>
  </si>
  <si>
    <t>E 3.3</t>
  </si>
  <si>
    <t>E 6.7</t>
  </si>
  <si>
    <t>E 2.0</t>
  </si>
  <si>
    <t>E 4.7</t>
  </si>
  <si>
    <t>E 6.6</t>
  </si>
  <si>
    <t>&lt; 14</t>
  </si>
  <si>
    <t>&lt; 0.44</t>
  </si>
  <si>
    <t>&lt; 0.29</t>
  </si>
  <si>
    <t>&lt; 0.63</t>
  </si>
  <si>
    <t>&lt; 1</t>
  </si>
  <si>
    <t>&lt; 0.65</t>
  </si>
  <si>
    <t>&lt; 0.21</t>
  </si>
  <si>
    <t>&lt; 0.23</t>
  </si>
  <si>
    <t>&lt; 10</t>
  </si>
  <si>
    <t>&lt; 0.26</t>
  </si>
  <si>
    <t>&lt; 0.38</t>
  </si>
  <si>
    <t>&lt; 4.4</t>
  </si>
  <si>
    <t>&lt; 0.42</t>
  </si>
  <si>
    <t>&lt; 0.28</t>
  </si>
  <si>
    <t>&lt; 0.48</t>
  </si>
  <si>
    <t>&lt; 0.24</t>
  </si>
  <si>
    <t>&lt; 0.41</t>
  </si>
  <si>
    <t>&lt; 0.35</t>
  </si>
  <si>
    <t>&lt; 0.31</t>
  </si>
  <si>
    <t>&lt; 0.52</t>
  </si>
  <si>
    <t>&lt; 0.49</t>
  </si>
  <si>
    <t>&lt; 0.45</t>
  </si>
  <si>
    <t>&lt; 0.96</t>
  </si>
  <si>
    <t>&lt; 0.40</t>
  </si>
  <si>
    <t>&lt; 0.53</t>
  </si>
  <si>
    <t>&lt; 0.50</t>
  </si>
  <si>
    <t>&lt; 0.37</t>
  </si>
  <si>
    <t>&lt; 0.93</t>
  </si>
  <si>
    <t>&lt; 0.20</t>
  </si>
  <si>
    <t>&lt; 0.64</t>
  </si>
  <si>
    <t>&lt; 0.99</t>
  </si>
  <si>
    <t>&lt; 0.80</t>
  </si>
  <si>
    <t>&lt; 0.43</t>
  </si>
  <si>
    <t>&lt; 0.58</t>
  </si>
  <si>
    <t>&lt; 0.66</t>
  </si>
  <si>
    <t>&lt; 0.39</t>
  </si>
  <si>
    <t>&lt; 4.5</t>
  </si>
  <si>
    <t>&lt; 0.46</t>
  </si>
  <si>
    <t>&lt; 0.97</t>
  </si>
  <si>
    <t>&lt; 0.54</t>
  </si>
  <si>
    <t>&lt; 0.51</t>
  </si>
  <si>
    <t>&lt; 0.94</t>
  </si>
  <si>
    <t>&lt; 0.81</t>
  </si>
  <si>
    <t>&lt; 0.47</t>
  </si>
  <si>
    <t>&lt; 0.30</t>
  </si>
  <si>
    <t>&lt; 0.60</t>
  </si>
  <si>
    <t>&lt; 0.68</t>
  </si>
  <si>
    <t>&lt; 0.27</t>
  </si>
  <si>
    <t>&lt; 4.7</t>
  </si>
  <si>
    <t>&lt; 0.25</t>
  </si>
  <si>
    <t>&lt; 0.36</t>
  </si>
  <si>
    <t>&lt; 0.32</t>
  </si>
  <si>
    <t>&lt; 0.55</t>
  </si>
  <si>
    <t>&lt; 0.56</t>
  </si>
  <si>
    <t>&lt; 0.22</t>
  </si>
  <si>
    <t>&lt; 0.98</t>
  </si>
  <si>
    <t>&lt; 0.67</t>
  </si>
  <si>
    <t>&lt; 0.84</t>
  </si>
  <si>
    <t>&lt; 0.83</t>
  </si>
  <si>
    <t>&lt; 4.6</t>
  </si>
  <si>
    <t>&lt; 0.59</t>
  </si>
  <si>
    <t>&lt; 0.95</t>
  </si>
  <si>
    <t>&lt; 0.82</t>
  </si>
  <si>
    <t>&lt; 0.69</t>
  </si>
  <si>
    <t>&lt; 0.70</t>
  </si>
  <si>
    <t>&lt; 0.72</t>
  </si>
  <si>
    <t>&lt; 4.9</t>
  </si>
  <si>
    <t>&lt; 0.34</t>
  </si>
  <si>
    <t>&lt; 0.71</t>
  </si>
  <si>
    <t>&lt; 0.89</t>
  </si>
  <si>
    <t>&lt; 0.88</t>
  </si>
  <si>
    <t>&lt; 16</t>
  </si>
  <si>
    <t>&lt; 0.33</t>
  </si>
  <si>
    <t>&lt; 0.74</t>
  </si>
  <si>
    <t>&lt; 0.76</t>
  </si>
  <si>
    <t>&lt; 1.0</t>
  </si>
  <si>
    <t>&lt; 5.2</t>
  </si>
  <si>
    <t>&lt; 0.61</t>
  </si>
  <si>
    <t>&lt; 0.62</t>
  </si>
  <si>
    <t>&lt; 0.75</t>
  </si>
  <si>
    <t>&lt; 4.8</t>
  </si>
  <si>
    <t>&lt; 0.86</t>
  </si>
  <si>
    <t>&lt; 0.73</t>
  </si>
  <si>
    <t>E 3.4</t>
  </si>
  <si>
    <t>E 3.5</t>
  </si>
  <si>
    <t>&lt; 0.16</t>
  </si>
  <si>
    <t>&lt; 0.15</t>
  </si>
  <si>
    <t>&lt; 0.13</t>
  </si>
  <si>
    <t>&lt; 2.0</t>
  </si>
  <si>
    <t>&lt; 0.12</t>
  </si>
  <si>
    <t>&lt; 1.7</t>
  </si>
  <si>
    <t>&lt; 1.9</t>
  </si>
  <si>
    <t>R</t>
  </si>
  <si>
    <t>E 58</t>
  </si>
  <si>
    <t>E 71</t>
  </si>
  <si>
    <t>E 0.18</t>
  </si>
  <si>
    <t>E 0.17</t>
  </si>
  <si>
    <t>E 0.10</t>
  </si>
  <si>
    <t>E1.2</t>
  </si>
  <si>
    <t>E 0.25</t>
  </si>
  <si>
    <t>E 8.7</t>
  </si>
  <si>
    <t>E 0.28</t>
  </si>
  <si>
    <t>E 500</t>
  </si>
  <si>
    <t>E 550</t>
  </si>
  <si>
    <t>E 0.34</t>
  </si>
  <si>
    <t>E 0.32</t>
  </si>
  <si>
    <t>E 0.52</t>
  </si>
  <si>
    <t>E 0.36</t>
  </si>
  <si>
    <t>E 0.40</t>
  </si>
  <si>
    <t>E 0.48</t>
  </si>
  <si>
    <t>E 0.57</t>
  </si>
  <si>
    <t>E 0.69</t>
  </si>
  <si>
    <t>08181800</t>
  </si>
  <si>
    <t>08183550</t>
  </si>
  <si>
    <t>08185065</t>
  </si>
  <si>
    <t>08186000</t>
  </si>
  <si>
    <t>08186500</t>
  </si>
  <si>
    <t>08188060</t>
  </si>
  <si>
    <t>08188500</t>
  </si>
  <si>
    <t>08188570</t>
  </si>
  <si>
    <t>08188800</t>
  </si>
  <si>
    <t>Map identifier (as shown in fig. 1)</t>
  </si>
  <si>
    <t>Short name</t>
  </si>
  <si>
    <t>USGS station number</t>
  </si>
  <si>
    <t>USGS station name</t>
  </si>
  <si>
    <t>Sample time</t>
  </si>
  <si>
    <t>0900</t>
  </si>
  <si>
    <t>08186550</t>
  </si>
  <si>
    <t>SAR Elmendorf</t>
  </si>
  <si>
    <t>HF01</t>
  </si>
  <si>
    <t>0930</t>
  </si>
  <si>
    <t>HF02</t>
  </si>
  <si>
    <t>HF03</t>
  </si>
  <si>
    <t>HF04</t>
  </si>
  <si>
    <t>HF05</t>
  </si>
  <si>
    <t>Ecleto 1</t>
  </si>
  <si>
    <t>Ecleto 2</t>
  </si>
  <si>
    <t>Cibolo 
St. Hedwig</t>
  </si>
  <si>
    <t>Cibolo 
Falls City</t>
  </si>
  <si>
    <t>HF07</t>
  </si>
  <si>
    <t>SAR 72</t>
  </si>
  <si>
    <t>HF08</t>
  </si>
  <si>
    <t>HF09</t>
  </si>
  <si>
    <t>HF10</t>
  </si>
  <si>
    <t>GR Tivoli</t>
  </si>
  <si>
    <t>SAR
McFaddin</t>
  </si>
  <si>
    <t>SAR
Goliad</t>
  </si>
  <si>
    <t>HF06</t>
  </si>
  <si>
    <t>Cibolo Falls City</t>
  </si>
  <si>
    <t>SAR Goliad</t>
  </si>
  <si>
    <t>SAR McFaddin</t>
  </si>
  <si>
    <t>Cibolo
 St. Hedwig</t>
  </si>
  <si>
    <t>Cibolo
 Falls City</t>
  </si>
  <si>
    <t>SAR 
Falls City</t>
  </si>
  <si>
    <t>SAR
 Falls City</t>
  </si>
  <si>
    <t>SAR
 Goliad</t>
  </si>
  <si>
    <t>SAR 
Goliad</t>
  </si>
  <si>
    <t>San Antonio River at Goliad, Tex.</t>
  </si>
  <si>
    <t>San Antonio River near Elmendorf, Tex.</t>
  </si>
  <si>
    <t>San Antonio River near McFaddin, Tex.</t>
  </si>
  <si>
    <t>Guadalupe River near Tivoli, Tex.</t>
  </si>
  <si>
    <t>Cibolo Creek near Saint Hedwig, Tex.</t>
  </si>
  <si>
    <t>Cibolo Creek near Falls City, Tex.</t>
  </si>
  <si>
    <t>Ecleto Creek near Runge, Tex.</t>
  </si>
  <si>
    <t>&lt; 4.3</t>
  </si>
  <si>
    <t>&lt; 0.91</t>
  </si>
  <si>
    <t>&lt; 0.19</t>
  </si>
  <si>
    <t>&lt; 0.78</t>
  </si>
  <si>
    <t>&lt; 0.77</t>
  </si>
  <si>
    <t>E 4.3</t>
  </si>
  <si>
    <t>Potassium,   dry weight (mg/kg)</t>
  </si>
  <si>
    <t>Calcium,   dry weight (mg/kg)</t>
  </si>
  <si>
    <t>Magnesium,   dry weight (mg/kg)</t>
  </si>
  <si>
    <t>Sodium,   dry weight (mg/kg)</t>
  </si>
  <si>
    <t>Silicon,
 dry weight (mg/kg)</t>
  </si>
  <si>
    <t>Aluminum,   dry weight (mg/kg)</t>
  </si>
  <si>
    <t>Lithium,  
dry weight (mg/kg)</t>
  </si>
  <si>
    <t>Strontium,   dry weight (mg/kg)</t>
  </si>
  <si>
    <t>Zinc,  
dry weight (mg/kg)</t>
  </si>
  <si>
    <t>Beryllium,   dry weight (mg/kg)</t>
  </si>
  <si>
    <t>Iron,  
dry weight (mg/kg)</t>
  </si>
  <si>
    <t>Vanadium,   dry weight (mg/kg)</t>
  </si>
  <si>
    <t>Antimony,   dry weight (mg/kg)</t>
  </si>
  <si>
    <t>Boron, 
 dry weight (mg/kg)</t>
  </si>
  <si>
    <r>
      <t xml:space="preserve">Thallium,  
dry weight, 
(mg/kg) </t>
    </r>
    <r>
      <rPr>
        <b/>
        <vertAlign val="superscript"/>
        <sz val="10"/>
        <color theme="1"/>
        <rFont val="Arial Narrow"/>
        <family val="2"/>
      </rPr>
      <t>1</t>
    </r>
  </si>
  <si>
    <t>Moisture content, dry weight (percent)</t>
  </si>
  <si>
    <t>Sieve size (mm)</t>
  </si>
  <si>
    <t>Bromide, unfiltered (mg/L)</t>
  </si>
  <si>
    <t>Chloride, unfiltered (mg/L)</t>
  </si>
  <si>
    <t>Fluoride, unfiltered (mg/L)</t>
  </si>
  <si>
    <t>Sulfate, unfiltered (mg/L)</t>
  </si>
  <si>
    <t>Sulfide, unfiltered (mg/L)</t>
  </si>
  <si>
    <t>Nitrate, unfiltered (mg/L)</t>
  </si>
  <si>
    <t>Methylene blue active substances, unfiltered (mg/L)</t>
  </si>
  <si>
    <t>Aluminum, unfiltered (µg/L)</t>
  </si>
  <si>
    <t>Barium, unfiltered (µg/L)</t>
  </si>
  <si>
    <t>Beryllium, unfiltered (µg/L)</t>
  </si>
  <si>
    <t>Cadmium, unfiltered (µg/L)</t>
  </si>
  <si>
    <t>Chromium, unfiltered (µg/L)</t>
  </si>
  <si>
    <t>Cobalt, unfiltered (µg/L)</t>
  </si>
  <si>
    <t>Copper, unfiltered (µg/L)</t>
  </si>
  <si>
    <t>Iron, unfiltered (µg/L)</t>
  </si>
  <si>
    <t>Lead, unfiltered (µg/L)</t>
  </si>
  <si>
    <t>Lithium, unfiltered (µg/L)</t>
  </si>
  <si>
    <t>Manganese, unfiltered (µg/L)</t>
  </si>
  <si>
    <t>Molybdenum, unfiltered (µg/L)</t>
  </si>
  <si>
    <t>Nickel, unfiltered (µg/L)</t>
  </si>
  <si>
    <t>Silver, unfiltered (µg/L)</t>
  </si>
  <si>
    <t>Strontium, unfiltered (µg/L)</t>
  </si>
  <si>
    <t>Thallium, unfiltered (µg/L)</t>
  </si>
  <si>
    <t>Vanadium, unfiltered (µg/L)</t>
  </si>
  <si>
    <t>Zinc, unfiltered (µg/L)</t>
  </si>
  <si>
    <t>Antimony, unfiltered (µg/L)</t>
  </si>
  <si>
    <t>Arsenic, unfiltered (µg/L)</t>
  </si>
  <si>
    <t>Boron, unfiltered (µg/L)</t>
  </si>
  <si>
    <t>Selenium, unfiltered (µg/L)</t>
  </si>
  <si>
    <t>Uranium (natural), unfiltered (µg/L)</t>
  </si>
  <si>
    <t>1,4-Naphthoquinone, unfiltered (µg/L)</t>
  </si>
  <si>
    <t>2,3,4,6-Tetrachlorophenol, unfiltered (µg/L)</t>
  </si>
  <si>
    <t>2,4,5-Trichlorophenol, unfiltered (µg/L)</t>
  </si>
  <si>
    <t>2,4,6-Trichlorophenol, unfiltered (µg/L)</t>
  </si>
  <si>
    <t>2,4-Dichlorophenol, unfiltered (µg/L)</t>
  </si>
  <si>
    <t>2,4-Dimethylphenol, unfiltered (µg/L)</t>
  </si>
  <si>
    <t>2-Methyl-4,6-dinitrophenol, unfiltered (µg/L)</t>
  </si>
  <si>
    <t>4-Chloro-3-methylphenol, unfiltered (µg/L)</t>
  </si>
  <si>
    <t>4-Chloroaniline, unfiltered (µg/L)</t>
  </si>
  <si>
    <t>4-Nitrophenol, unfiltered (µg/L)</t>
  </si>
  <si>
    <t>Chlorobenzilate, unfiltered (µg/L)</t>
  </si>
  <si>
    <t>Diallate, unfiltered (µg/L)</t>
  </si>
  <si>
    <t>Diphenylamine, unfiltered (µg/L)</t>
  </si>
  <si>
    <t>Hexachlorobenzene, unfiltered (µg/L)</t>
  </si>
  <si>
    <t>O,O,O-Triethyl phosphorothioate, unfiltered (µg/L)</t>
  </si>
  <si>
    <t>Pentachlorobenzene, unfiltered (µg/L)</t>
  </si>
  <si>
    <t>Pentachloronitrobenzene, unfiltered (µg/L)</t>
  </si>
  <si>
    <t>Pentachlorophenol, unfiltered (µg/L)</t>
  </si>
  <si>
    <t>Propyzamide, unfiltered (µg/L)</t>
  </si>
  <si>
    <t>Thionazin, unfiltered (µg/L)</t>
  </si>
  <si>
    <t>1,2,4-Trichlorobenzene, unfiltered (µg/L)</t>
  </si>
  <si>
    <t>1,3,5-Trinitrobenzene, unfiltered (µg/L)</t>
  </si>
  <si>
    <t>1,3-Dinitrobenzene, unfiltered (µg/L)</t>
  </si>
  <si>
    <t>1-Methylnaphthalene, unfiltered (µg/L)</t>
  </si>
  <si>
    <t>1-Naphthylamine, unfiltered (µg/L)</t>
  </si>
  <si>
    <t>2,4-Dinitrophenol, unfiltered (µg/L)</t>
  </si>
  <si>
    <t>2,4-Dinitrotoluene, unfiltered (µg/L)</t>
  </si>
  <si>
    <t>2,6-Dichlorophenol, unfiltered (µg/L)</t>
  </si>
  <si>
    <t>2,6-Dinitrotoluene, unfiltered (µg/L)</t>
  </si>
  <si>
    <t>2-Acetylaminofluorene, unfiltered (µg/L)</t>
  </si>
  <si>
    <t>2-Chloronaphthalene, unfiltered (µg/L)</t>
  </si>
  <si>
    <t>2-Chlorophenol, unfiltered (µg/L)</t>
  </si>
  <si>
    <t>2-Methylnaphthalene, unfiltered (µg/L)</t>
  </si>
  <si>
    <t>2-Naphthylamine, unfiltered (µg/L)</t>
  </si>
  <si>
    <t>2-Nitroaniline, unfiltered (µg/L)</t>
  </si>
  <si>
    <t>2-Nitrophenol, unfiltered (µg/L)</t>
  </si>
  <si>
    <t>3,3'-Dichlorobenzidine, unfiltered (µg/L)</t>
  </si>
  <si>
    <t>3,3'-Dimethylbenzidine, unfiltered (µg/L)</t>
  </si>
  <si>
    <t>3-Methylcholanthrene, unfiltered (µg/L)</t>
  </si>
  <si>
    <t>3-Nitroaniline, unfiltered (µg/L)</t>
  </si>
  <si>
    <t>4-Aminobiphenyl, unfiltered (µg/L)</t>
  </si>
  <si>
    <t>4-Bromophenyl phenyl ether, unfiltered (µg/L)</t>
  </si>
  <si>
    <t>4-Chlorophenyl phenyl ether, unfiltered (µg/L)</t>
  </si>
  <si>
    <t>4-Nitroaniline, unfiltered (µg/L)</t>
  </si>
  <si>
    <t>5-Nitro-o-toluidine, unfiltered (µg/L)</t>
  </si>
  <si>
    <t>Acenaphthene, unfiltered (µg/L)</t>
  </si>
  <si>
    <t>Acenaphthylene, unfiltered (µg/L)</t>
  </si>
  <si>
    <t>Acetophenone, unfiltered (µg/L)</t>
  </si>
  <si>
    <t>Anthracene, unfiltered (µg/L)</t>
  </si>
  <si>
    <t>Benzo[a]anthracene, unfiltered (µg/L)</t>
  </si>
  <si>
    <t>Benzo[a]pyrene, unfiltered (µg/L)</t>
  </si>
  <si>
    <t>Benzo[b]fluoranthene, unfiltered (µg/L)</t>
  </si>
  <si>
    <t>Benzo[ghi]perylene, unfiltered (µg/L)</t>
  </si>
  <si>
    <t>Benzo[k]fluoranthene, unfiltered (µg/L)</t>
  </si>
  <si>
    <t>Benzyl alcohol, unfiltered (µg/L)</t>
  </si>
  <si>
    <t>Bis(2-chloroethoxy)methane, unfiltered (µg/L)</t>
  </si>
  <si>
    <t>Bis(2-chloroethyl) ether, unfiltered (µg/L)</t>
  </si>
  <si>
    <t>Bis(2-chloroisopropyl) ether, unfiltered (µg/L)</t>
  </si>
  <si>
    <t>Bis(2-ethylhexyl) phthalate, unfiltered (µg/L)</t>
  </si>
  <si>
    <t>Chrysene, unfiltered (µg/L)</t>
  </si>
  <si>
    <t>Dibenzo[a,h]anthracene, unfiltered (µg/L)</t>
  </si>
  <si>
    <t>Dibenzofuran, unfiltered (µg/L)</t>
  </si>
  <si>
    <t>Diethyl phthalate, unfiltered (µg/L)</t>
  </si>
  <si>
    <t>Dimethyl phthalate, unfiltered (µg/L)</t>
  </si>
  <si>
    <t>Di-n-butyl phthalate, unfiltered (µg/L)</t>
  </si>
  <si>
    <t>Di-n-octyl phthalate, unfiltered (µg/L)</t>
  </si>
  <si>
    <t>Ethyl methanesulfonate, unfiltered (µg/L)</t>
  </si>
  <si>
    <t>Fluoranthene, unfiltered (µg/L)</t>
  </si>
  <si>
    <t>Hexachlorocyclopentadiene, unfiltered (µg/L)</t>
  </si>
  <si>
    <t>Hexachloroethane, unfiltered (µg/L)</t>
  </si>
  <si>
    <t>Hexachloropropene, unfiltered (µg/L)</t>
  </si>
  <si>
    <t>Indeno[1,2,3-cd]pyrene, unfiltered (µg/L)</t>
  </si>
  <si>
    <t>Isophorone, unfiltered (µg/L)</t>
  </si>
  <si>
    <t>Isosafrole, unfiltered (µg/L)</t>
  </si>
  <si>
    <t>Methapyrilene, unfiltered (µg/L)</t>
  </si>
  <si>
    <t>Methyl methanesulfonate, unfiltered (µg/L)</t>
  </si>
  <si>
    <t>Nitrobenzene, unfiltered (µg/L)</t>
  </si>
  <si>
    <t>N-Nitrosodiethylamine, unfiltered (µg/L)</t>
  </si>
  <si>
    <t>N-Nitrosodimethylamine, unfiltered (µg/L)</t>
  </si>
  <si>
    <t>N-Nitrosodi-n-butylamine, unfiltered (µg/L)</t>
  </si>
  <si>
    <t>N-Nitrosodi-n-propylamine, unfiltered (µg/L)</t>
  </si>
  <si>
    <t>N-Nitrosodiphenylamine, unfiltered (µg/L)</t>
  </si>
  <si>
    <t>N-Nitrosomethylethylamine, unfiltered (µg/L)</t>
  </si>
  <si>
    <t>N-Nitrosopiperidine, unfiltered (µg/L)</t>
  </si>
  <si>
    <t>N-Nitrosopyrrolidine, unfiltered (µg/L)</t>
  </si>
  <si>
    <t>Phenacetin, unfiltered (µg/L)</t>
  </si>
  <si>
    <t>Phenanthrene, unfiltered (µg/L)</t>
  </si>
  <si>
    <t>Phenol, unfiltered (µg/L)</t>
  </si>
  <si>
    <t>Pyrene, unfiltered (µg/L)</t>
  </si>
  <si>
    <t>Safrole, unfiltered (µg/L)</t>
  </si>
  <si>
    <t>1,2,3-Trichloropropane, unfiltered,  (µg/L)</t>
  </si>
  <si>
    <t>1,2-Dibromo-3-chloropropane, unfiltered,  (µg/L)</t>
  </si>
  <si>
    <t>Carbon disulfide, unfiltered (µg/L)</t>
  </si>
  <si>
    <t>1,2-Dibromoethane, unfiltered (µg/L)</t>
  </si>
  <si>
    <t>1,2-Dichloroethane, unfiltered (µg/L)</t>
  </si>
  <si>
    <t>1,2-Dichloropropane, unfiltered (µg/L)</t>
  </si>
  <si>
    <t>1,3-Dichloropropane, unfiltered (µg/L)</t>
  </si>
  <si>
    <t>1,4-Dichlorobenzene, unfiltered (µg/L)</t>
  </si>
  <si>
    <t>Bromomethane, unfiltered (µg/L)</t>
  </si>
  <si>
    <t>cis-1,3-Dichloropropene, unfiltered (µg/L)</t>
  </si>
  <si>
    <t>trans-1,3-Dichloropropene, unfiltered (µg/L)</t>
  </si>
  <si>
    <t>1,1,1,2-Tetrachloroethane, unfiltered (µg/L)</t>
  </si>
  <si>
    <t>1,1,1-Trichloroethane, unfiltered (µg/L)</t>
  </si>
  <si>
    <t>1,1,2,2-Tetrachloroethane, unfiltered (µg/L)</t>
  </si>
  <si>
    <t>1,1,2-Trichloroethane, unfiltered (µg/L)</t>
  </si>
  <si>
    <t>1,1-Dichloroethane, unfiltered (µg/L)</t>
  </si>
  <si>
    <t>1,1-Dichloroethene, unfiltered (µg/L)</t>
  </si>
  <si>
    <t>1,1-Dichloropropene, unfiltered (µg/L)</t>
  </si>
  <si>
    <t>1,2,3-Trichlorobenzene, unfiltered (µg/L)</t>
  </si>
  <si>
    <t>1,2,4,5-Tetrachlorobenzene, unfiltered (µg/L)</t>
  </si>
  <si>
    <t>1,2,4-Trimethylbenzene, unfiltered (µg/L)</t>
  </si>
  <si>
    <t>1,2-Dichlorobenzene, unfiltered (µg/L)</t>
  </si>
  <si>
    <t>1,2-Dichloroethene (cis &amp; trans), unfiltered (µg/L)</t>
  </si>
  <si>
    <t>1,3,5-Trimethylbenzene, unfiltered (µg/L)</t>
  </si>
  <si>
    <t>1,3-Dichlorobenzene, unfiltered (µg/L)</t>
  </si>
  <si>
    <t>2,2-Dichloropropane, unfiltered (µg/L)</t>
  </si>
  <si>
    <t>2-Chlorotoluene, unfiltered (µg/L)</t>
  </si>
  <si>
    <t>4-Chlorotoluene, unfiltered (µg/L)</t>
  </si>
  <si>
    <t>4-Isopropyltoluene, unfiltered (µg/L)</t>
  </si>
  <si>
    <t>Acetone, unfiltered (µg/L)</t>
  </si>
  <si>
    <t>Benzene, unfiltered (µg/L)</t>
  </si>
  <si>
    <t>Bromobenzene, unfiltered (µg/L)</t>
  </si>
  <si>
    <t>Bromochloromethane, unfiltered (µg/L)</t>
  </si>
  <si>
    <t>Bromodichloromethane, unfiltered (µg/L)</t>
  </si>
  <si>
    <t>Chlorobenzene, unfiltered (µg/L)</t>
  </si>
  <si>
    <t>Chloroethane, unfiltered (µg/L)</t>
  </si>
  <si>
    <t>Chloromethane, unfiltered (µg/L)</t>
  </si>
  <si>
    <t>cis-1,2-Dichloroethene, unfiltered (µg/L)</t>
  </si>
  <si>
    <t>Dibromochloromethane, unfiltered (µg/L)</t>
  </si>
  <si>
    <t>Dibromomethane, unfiltered (µg/L)</t>
  </si>
  <si>
    <t>Dichlorodifluoromethane, unfiltered (µg/L)</t>
  </si>
  <si>
    <t>Dichloromethane, unfiltered (µg/L)</t>
  </si>
  <si>
    <t>Ethylbenzene, unfiltered (µg/L)</t>
  </si>
  <si>
    <t>Hexachlorobutadiene, unfiltered (µg/L)</t>
  </si>
  <si>
    <t>Isobutyl methyl ketone, unfiltered (µg/L)</t>
  </si>
  <si>
    <t>Isopropylbenzene, unfiltered (µg/L)</t>
  </si>
  <si>
    <t>Methyl tert-butyl ether, unfiltered (µg/L)</t>
  </si>
  <si>
    <t>m-Xylene plus p-xylene, unfiltered (µg/L)</t>
  </si>
  <si>
    <t>Naphthalene, unfiltered (µg/L)</t>
  </si>
  <si>
    <t>n-Butylbenzene, unfiltered (µg/L)</t>
  </si>
  <si>
    <t>n-Propylbenzene, unfiltered (µg/L)</t>
  </si>
  <si>
    <t>o-Xylene, unfiltered (µg/L)</t>
  </si>
  <si>
    <t>sec-Butylbenzene, unfiltered (µg/L)</t>
  </si>
  <si>
    <t>Styrene, unfiltered (µg/L)</t>
  </si>
  <si>
    <t>tert-Butylbenzene, unfiltered (µg/L)</t>
  </si>
  <si>
    <t>Tetrachloroethene, unfiltered (µg/L)</t>
  </si>
  <si>
    <t>Tetrachloromethane, unfiltered (µg/L)</t>
  </si>
  <si>
    <t>Toluene, unfiltered (µg/L)</t>
  </si>
  <si>
    <t>trans-1,2-Dichloroethene, unfiltered (µg/L)</t>
  </si>
  <si>
    <t>Tribromomethane, unfiltered (µg/L)</t>
  </si>
  <si>
    <t>Trichloroethene, unfiltered (µg/L)</t>
  </si>
  <si>
    <t>Trichlorofluoromethane, unfiltered (µg/L)</t>
  </si>
  <si>
    <t>Trichloromethane, unfiltered (µg/L)</t>
  </si>
  <si>
    <t>Vinyl chloride, unfiltered (µg/L)</t>
  </si>
  <si>
    <t>Xylene (all isomers), unfiltered (µg/L)</t>
  </si>
  <si>
    <t>Diethylene glycol, unfiltered (mg/L)</t>
  </si>
  <si>
    <t>Ethylene glycol, unfiltered (mg/L)</t>
  </si>
  <si>
    <t>Propylene glycol, unfiltered (mg/L)</t>
  </si>
  <si>
    <t>Triethylene glycol, unfiltered (mg/L)</t>
  </si>
  <si>
    <t>Organic carbon, unfiltered (mg/L)</t>
  </si>
  <si>
    <t>Organic carbon, wet weight (g/kg)</t>
  </si>
  <si>
    <t>Dotriacontane, dry weight (µg/kg)</t>
  </si>
  <si>
    <t>Hentriacontane, dry weight (µg/kg)</t>
  </si>
  <si>
    <t>Heptatriacontane, dry weight (µg/kg)</t>
  </si>
  <si>
    <t>Isoprenoid RRT 1380, dry weight (µg/kg)</t>
  </si>
  <si>
    <t>Isoprenoid RRT 1470, dry weight (µg/kg)</t>
  </si>
  <si>
    <t>n-Decane (C10), dry weight (µg/kg)</t>
  </si>
  <si>
    <t>n-Docosane (C22), dry weight (µg/kg)</t>
  </si>
  <si>
    <t>n-Dodecane (C12), dry weight (µg/kg)</t>
  </si>
  <si>
    <t>n-Eicosane (C20), dry weight (µg/kg)</t>
  </si>
  <si>
    <t>n-Hexacosane (C26), dry weight (µg/kg)</t>
  </si>
  <si>
    <t>n-Hexadecane (C16), dry weight (µg/kg)</t>
  </si>
  <si>
    <t>n-Hexatriacontane (C36), dry weight (µg/kg)</t>
  </si>
  <si>
    <t>n-Nonadecane (C19), dry weight (µg/kg)</t>
  </si>
  <si>
    <t>n-Nonane (C9), dry weight (µg/kg)</t>
  </si>
  <si>
    <t>n-Octacosane (C28), dry weight (µg/kg)</t>
  </si>
  <si>
    <t>n-Octadecane (C18), dry weight (µg/kg)</t>
  </si>
  <si>
    <t>Nonatriacontane, dry weight (µg/kg)</t>
  </si>
  <si>
    <t>Norpristane (1650), dry weight (µg/kg)</t>
  </si>
  <si>
    <t>n-Tetracosane (C24), dry weight (µg/kg)</t>
  </si>
  <si>
    <t>n-Tetradecane (C14), dry weight (µg/kg)</t>
  </si>
  <si>
    <t>n-Triacontane (C30), dry weight (µg/kg)</t>
  </si>
  <si>
    <t>Octane, dry weight (µg/kg)</t>
  </si>
  <si>
    <t>Octatriacontane, dry weight (µg/kg)</t>
  </si>
  <si>
    <t>Pentatriacontane, dry weight (µg/kg)</t>
  </si>
  <si>
    <t>Phytane, dry weight (µg/kg)</t>
  </si>
  <si>
    <t>Pristane, dry weight (µg/kg)</t>
  </si>
  <si>
    <t>Tetratriacontane, dry weight (µg/kg)</t>
  </si>
  <si>
    <t>Total saturated hydrocarbons, dry weight (µg/kg)</t>
  </si>
  <si>
    <t>Tricosane, dry weight (µg/kg)</t>
  </si>
  <si>
    <t>Tridecane, dry weight (µg/kg)</t>
  </si>
  <si>
    <t>Tritriacontane, dry weight (µg/kg)</t>
  </si>
  <si>
    <t>Undecane, dry weight (µg/kg)</t>
  </si>
  <si>
    <t>Carbazole, dry weight (µg/kg)</t>
  </si>
  <si>
    <t>Hexachlorobenzene, dry weight (µg/kg)</t>
  </si>
  <si>
    <t>Pentachloroanisole, dry weight (µg/kg)</t>
  </si>
  <si>
    <t>Pentachloronitrobenzene, dry weight (µg/kg)</t>
  </si>
  <si>
    <t>1,2,4-Trichlorobenzene, dry weight (µg/kg)</t>
  </si>
  <si>
    <t>1,2-Dimethylnaphthalene, dry weight (µg/kg)</t>
  </si>
  <si>
    <t>1,6-Dimethylnaphthalene, dry weight (µg/kg)</t>
  </si>
  <si>
    <t>1-Methyl-9H-fluorene, dry weight (µg/kg)</t>
  </si>
  <si>
    <t>1-Methylphenanthrene, dry weight (µg/kg)</t>
  </si>
  <si>
    <t>1-Methylpyrene, dry weight (µg/kg)</t>
  </si>
  <si>
    <t>2,3,6-Trimethylnaphthalene, dry weight (µg/kg)</t>
  </si>
  <si>
    <t>2,6-Dimethylnaphthalene, dry weight (µg/kg)</t>
  </si>
  <si>
    <t>2-Ethylnaphthalene, dry weight (µg/kg)</t>
  </si>
  <si>
    <t>2-Methylanthracene, dry weight (µg/kg)</t>
  </si>
  <si>
    <t>4H-Cyclopenta[def]phenanthrene, dry weight (µg/kg)</t>
  </si>
  <si>
    <t>9,10-Anthraquinone, dry weight (µg/kg)</t>
  </si>
  <si>
    <t>9H-Fluorene, dry weight (µg/kg)</t>
  </si>
  <si>
    <t>Acenaphthene, dry weight (µg/kg)</t>
  </si>
  <si>
    <t>Acenaphthylene, dry weight (µg/kg)</t>
  </si>
  <si>
    <t>Anthracene, dry weight (µg/kg)</t>
  </si>
  <si>
    <t>Benzo[a]anthracene, dry weight (µg/kg)</t>
  </si>
  <si>
    <t>Benzo[a]pyrene, dry weight (µg/kg)</t>
  </si>
  <si>
    <t>Benzo[b]fluoranthene, dry weight (µg/kg)</t>
  </si>
  <si>
    <t>Benzo[e]pyrene, dry weight (µg/kg)</t>
  </si>
  <si>
    <t>Benzo[ghi]perylene, dry weight (µg/kg)</t>
  </si>
  <si>
    <t>Benzo[k]fluoranthene, dry weight (µg/kg)</t>
  </si>
  <si>
    <t>Bis(2-ethylhexyl) phthalate, dry weight (µg/kg)</t>
  </si>
  <si>
    <t>C1-alkylated benzo[a]anthracene/chrysene isomers, dry weight (µg/kg)</t>
  </si>
  <si>
    <t>C1-alkylated benzopyrene/perylene isomers, dry weight (µg/kg)</t>
  </si>
  <si>
    <t>C1-alkylated fluoranthene/pyrene isomers, dry weight (µg/kg)</t>
  </si>
  <si>
    <t>C1-alkylated naphthalene isomers, dry weight (µg/kg)</t>
  </si>
  <si>
    <t>C1-alkylated phenanthrene/anthracene isomers, dry weight (µg/kg)</t>
  </si>
  <si>
    <t>C2-alkylated benzo[a]anthracene/chrysene isomers, dry weight (µg/kg)</t>
  </si>
  <si>
    <t>C2-alkylated benzopyrene/perylene isomers, dry weight (µg/kg)</t>
  </si>
  <si>
    <t>C2-alkylated fluoranthene/pyrene isomers, dry weight (µg/kg)</t>
  </si>
  <si>
    <t>C2-alkylated naphthalene isomers, dry weight (µg/kg)</t>
  </si>
  <si>
    <t>C2-alkylated phenanthrene/anthracene isomers, dry weight (µg/kg)</t>
  </si>
  <si>
    <t>C3-alkylated benzo[a]anthracene/chrysene isomers, dry weight (µg/kg)</t>
  </si>
  <si>
    <t>C3-alkylated benzopyrene/perylene isomers, dry weight (µg/kg)</t>
  </si>
  <si>
    <t>C3-alkylated fluoranthene/pyrene isomers, dry weight (µg/kg)</t>
  </si>
  <si>
    <t>C3-alkylated naphthalene isomers, dry weight (µg/kg)</t>
  </si>
  <si>
    <t>C3-alkylated phenanthrene/anthracene isomers, dry weight (µg/kg)</t>
  </si>
  <si>
    <t>C4-alkylated benzo[a]anthracene/chrysene isomers, dry weight (µg/kg)</t>
  </si>
  <si>
    <t>C4-alkylated benzopyrene/perylene isomers, dry weight (µg/kg)</t>
  </si>
  <si>
    <t>C4-alkylated fluoranthene/pyrene isomers, dry weight (µg/kg)</t>
  </si>
  <si>
    <t>C4-alkylated naphthalene isomers, dry weight (µg/kg)</t>
  </si>
  <si>
    <t>C4-alkylated phenanthrene/anthracene isomers, dry weight (µg/kg)</t>
  </si>
  <si>
    <t>C5-alkylated benzo[a]anthracene/chrysene isomers, dry weight (µg/kg)</t>
  </si>
  <si>
    <t>C5-alkylated benzopyrene/perylene isomers, dry weight (µg/kg)</t>
  </si>
  <si>
    <t>C5-alkylated fluoranthene/pyrene isomers, dry weight (µg/kg)</t>
  </si>
  <si>
    <t>C5-alkylated naphthalene isomers, dry weight (µg/kg)</t>
  </si>
  <si>
    <t>C5-alkylated phenanthrene/anthracene isomers, dry weight (µg/kg)</t>
  </si>
  <si>
    <t>Chrysene, dry weight (µg/kg)</t>
  </si>
  <si>
    <t>Dibenzo[a,h]anthracene, dry weight (µg/kg)</t>
  </si>
  <si>
    <t>Dibenzothiophene, dry weight (µg/kg)</t>
  </si>
  <si>
    <t>Diethyl phthalate, dry weight (µg/kg)</t>
  </si>
  <si>
    <t>Fluoranthene, dry weight (µg/kg)</t>
  </si>
  <si>
    <t>Indeno[1,2,3-cd]pyrene, dry weight (µg/kg)</t>
  </si>
  <si>
    <t>Naphthalene, dry weight (µg/kg)</t>
  </si>
  <si>
    <t>Perylene, dry weight (µg/kg)</t>
  </si>
  <si>
    <t>Phenanthrene, dry weight (µg/kg)</t>
  </si>
  <si>
    <t>Phenanthridine, dry weight (µg/kg)</t>
  </si>
  <si>
    <t>Pyrene, dry weight (µg/kg)</t>
  </si>
  <si>
    <t>San Antonio River at Highway 181 at Falls City, Tex.</t>
  </si>
  <si>
    <t>Ecleto Creek at County Road 326 near Runge, Tex.</t>
  </si>
  <si>
    <t>San Antonio River at State Highway 72 near Runge, Tex.</t>
  </si>
  <si>
    <t>Total dissolved solids dried at 180 degrees Celsius, filtered (mg/L)</t>
  </si>
  <si>
    <t>Total suspended solids, unfiltered (mg/L)</t>
  </si>
  <si>
    <t>B</t>
  </si>
  <si>
    <t>S</t>
  </si>
  <si>
    <t>Streamflow condition</t>
  </si>
  <si>
    <r>
      <t xml:space="preserve">Calcium, unfiltered (mg/L)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</si>
  <si>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Magnesium, unfiltered (mg/L)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</si>
  <si>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Potassium, unfiltered (mg/L)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</si>
  <si>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Sodium, unfiltered (mg/L)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</si>
  <si>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Silicon, unfiltered (mg/L) </t>
    </r>
    <r>
      <rPr>
        <b/>
        <vertAlign val="superscript"/>
        <sz val="10"/>
        <color theme="1"/>
        <rFont val="Arial Narrow"/>
        <family val="2"/>
      </rPr>
      <t>1</t>
    </r>
  </si>
  <si>
    <t>USGS sample type</t>
  </si>
  <si>
    <t>Total dissolved solids dried at 180 degrees Celsius, filtered, mg/L</t>
  </si>
  <si>
    <t>Total suspended solids, unfiltered, mg/L</t>
  </si>
  <si>
    <t>Bromide, unfiltered, mg/L</t>
  </si>
  <si>
    <t>Chloride, unfiltered, mg/L</t>
  </si>
  <si>
    <t>Fluoride, unfiltered, mg/L</t>
  </si>
  <si>
    <t>Sulfate, unfiltered, mg/L</t>
  </si>
  <si>
    <t>Sulfide, unfiltered, mg/L</t>
  </si>
  <si>
    <t>Nitrate, unfiltered, mg/L</t>
  </si>
  <si>
    <t>Orthophosphate, unfiltered, mg/L as phosphate</t>
  </si>
  <si>
    <t>Aluminum, unfiltered,  µg/L</t>
  </si>
  <si>
    <t>Barium, unfiltered,  µg/L</t>
  </si>
  <si>
    <t>Beryllium, unfiltered,  µg/L</t>
  </si>
  <si>
    <t>Cadmium, unfiltered,  µg/L</t>
  </si>
  <si>
    <t>Chromium, unfiltered,  µg/L</t>
  </si>
  <si>
    <t>Cobalt, unfiltered,  µg/L</t>
  </si>
  <si>
    <t>Copper, unfiltered,  µg/L</t>
  </si>
  <si>
    <t>Iron, unfiltered,  µg/L</t>
  </si>
  <si>
    <t>Lead, unfiltered,  µg/L</t>
  </si>
  <si>
    <t>Lithium, unfiltered,  µg/L</t>
  </si>
  <si>
    <t>Manganese, unfiltered,  µg/L</t>
  </si>
  <si>
    <t>Molybdenum, unfiltered,  µg/L</t>
  </si>
  <si>
    <t>Nickel, unfiltered,  µg/L</t>
  </si>
  <si>
    <t>Silver, unfiltered,  µg/L</t>
  </si>
  <si>
    <t>Strontium, unfiltered,  µg/L</t>
  </si>
  <si>
    <t>Thallium, unfiltered,  µg/L</t>
  </si>
  <si>
    <t>Vanadium, unfiltered,  µg/L</t>
  </si>
  <si>
    <t>Zinc, unfiltered,  µg/L</t>
  </si>
  <si>
    <t>Antimony, unfiltered,  µg/L</t>
  </si>
  <si>
    <t>Arsenic, unfiltered,  µg/L</t>
  </si>
  <si>
    <t>Boron, unfiltered,  µg/L</t>
  </si>
  <si>
    <t>Selenium, unfiltered,  µg/L</t>
  </si>
  <si>
    <t>Methylene blue active substances, unfiltered, mg/L</t>
  </si>
  <si>
    <t>Uranium (natural), unfiltered,  µg/L</t>
  </si>
  <si>
    <t>2-FB</t>
  </si>
  <si>
    <t>E 0.12</t>
  </si>
  <si>
    <t>E 0.06</t>
  </si>
  <si>
    <t>E 0.29</t>
  </si>
  <si>
    <t>&lt; 2.6</t>
  </si>
  <si>
    <t>&lt; 1.1</t>
  </si>
  <si>
    <t>7-REP</t>
  </si>
  <si>
    <t>E 3.1</t>
  </si>
  <si>
    <t>RPD</t>
  </si>
  <si>
    <t>nc</t>
  </si>
  <si>
    <t>E 4.1</t>
  </si>
  <si>
    <t>E 230</t>
  </si>
  <si>
    <r>
      <t xml:space="preserve">Calcium, unfiltered, mg/L </t>
    </r>
    <r>
      <rPr>
        <b/>
        <vertAlign val="superscript"/>
        <sz val="10"/>
        <color theme="1"/>
        <rFont val="Arial Narrow"/>
        <family val="2"/>
      </rPr>
      <t>1</t>
    </r>
  </si>
  <si>
    <r>
      <t>Magnesium, unfiltered, mg/L</t>
    </r>
    <r>
      <rPr>
        <b/>
        <vertAlign val="superscript"/>
        <sz val="10"/>
        <color theme="1"/>
        <rFont val="Arial Narrow"/>
        <family val="2"/>
      </rPr>
      <t xml:space="preserve"> 1</t>
    </r>
  </si>
  <si>
    <r>
      <t xml:space="preserve">Potassium, unfiltered, mg/L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</si>
  <si>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Sodium, unfiltered, mg/L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</si>
  <si>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Silicon, unfiltered, mg/L </t>
    </r>
    <r>
      <rPr>
        <b/>
        <vertAlign val="superscript"/>
        <sz val="10"/>
        <color theme="1"/>
        <rFont val="Arial Narrow"/>
        <family val="2"/>
      </rPr>
      <t>1</t>
    </r>
  </si>
  <si>
    <t>1,4-Naphthoquinone, unfiltered, µg/L</t>
  </si>
  <si>
    <t>2,3,4,6-Tetrachlorophenol, unfiltered, µg/L</t>
  </si>
  <si>
    <t>2,4,5-Trichlorophenol, unfiltered, µg/L</t>
  </si>
  <si>
    <t>2,4,6-Trichlorophenol, unfiltered, µg/L</t>
  </si>
  <si>
    <t>2,4-Dichlorophenol, unfiltered, µg/L</t>
  </si>
  <si>
    <t>2,4-Dimethylphenol, unfiltered, µg/L</t>
  </si>
  <si>
    <t>2-Methyl-4,6-dinitrophenol, unfiltered, µg/L</t>
  </si>
  <si>
    <t>4-Chloro-3-methylphenol, unfiltered, µg/L</t>
  </si>
  <si>
    <t>4-Chloroaniline, unfiltered, µg/L</t>
  </si>
  <si>
    <t>4-Nitrophenol, unfiltered, µg/L</t>
  </si>
  <si>
    <t>Chlorobenzilate, unfiltered, µg/L</t>
  </si>
  <si>
    <t>Diallate, unfiltered, µg/L</t>
  </si>
  <si>
    <t>Diphenylamine, unfiltered, µg/L</t>
  </si>
  <si>
    <t>Hexachlorobenzene, unfiltered, µg/L</t>
  </si>
  <si>
    <t>O,O,O-Triethyl phosphorothioate, unfiltered, µg/L</t>
  </si>
  <si>
    <t>Pentachlorobenzene, unfiltered, µg/L</t>
  </si>
  <si>
    <t>Pentachloronitrobenzene, unfiltered, µg/L</t>
  </si>
  <si>
    <t>Pentachlorophenol, unfiltered, µg/L</t>
  </si>
  <si>
    <t>Propyzamide, unfiltered, µg/L</t>
  </si>
  <si>
    <t>Thionazin, unfiltered, µg/L</t>
  </si>
  <si>
    <t>1,2,4-Trichlorobenzene, unfiltered, µg/L</t>
  </si>
  <si>
    <t>1,3,5-Trinitrobenzene, unfiltered, µg/L</t>
  </si>
  <si>
    <t>1,3-Dinitrobenzene, unfiltered, µg/L</t>
  </si>
  <si>
    <t>1-Methylnaphthalene, unfiltered, µg/L</t>
  </si>
  <si>
    <t>1-Naphthylamine, unfiltered, µg/L</t>
  </si>
  <si>
    <t>2,4-Dinitrophenol, unfiltered, µg/L</t>
  </si>
  <si>
    <t>2,4-Dinitrotoluene, unfiltered, µg/L</t>
  </si>
  <si>
    <t>2,6-Dichlorophenol, unfiltered, µg/L</t>
  </si>
  <si>
    <t>2,6-Dinitrotoluene, unfiltered, µg/L</t>
  </si>
  <si>
    <t>2-Acetylaminofluorene, unfiltered, µg/L</t>
  </si>
  <si>
    <t>2-Chloronaphthalene, unfiltered, µg/L</t>
  </si>
  <si>
    <t>2-Chlorophenol, unfiltered, µg/L</t>
  </si>
  <si>
    <t>2-Methylnaphthalene, unfiltered, µg/L</t>
  </si>
  <si>
    <t>2-Naphthylamine, unfiltered, µg/L</t>
  </si>
  <si>
    <t>2-Nitroaniline, unfiltered, µg/L</t>
  </si>
  <si>
    <t>2-Nitrophenol, unfiltered, µg/L</t>
  </si>
  <si>
    <t>3,3'-Dichlorobenzidine, unfiltered, µg/L</t>
  </si>
  <si>
    <t>3,3'-Dimethylbenzidine, unfiltered, µg/L</t>
  </si>
  <si>
    <t>3-Methylcholanthrene, unfiltered, µg/L</t>
  </si>
  <si>
    <t>3-Nitroaniline, unfiltered, µg/L</t>
  </si>
  <si>
    <t>4-Aminobiphenyl, unfiltered, µg/L</t>
  </si>
  <si>
    <t>4-Bromophenyl phenyl ether, unfiltered, µg/L</t>
  </si>
  <si>
    <t>4-Chlorophenyl phenyl ether, unfiltered, µg/L</t>
  </si>
  <si>
    <t>4-Nitroaniline, unfiltered, µg/L</t>
  </si>
  <si>
    <t>5-Nitro-o-toluidine, unfiltered, µg/L</t>
  </si>
  <si>
    <t>7,12-Dimethylbenzo[a]anthracene, unfiltered, µg/L</t>
  </si>
  <si>
    <t>Acenaphthene, unfiltered, µg/L</t>
  </si>
  <si>
    <t>Acenaphthylene, unfiltered, µg/L</t>
  </si>
  <si>
    <t>Acetophenone, unfiltered, µg/L</t>
  </si>
  <si>
    <t>Anthracene, unfiltered, µg/L</t>
  </si>
  <si>
    <t>Benzo[a]anthracene, unfiltered, µg/L</t>
  </si>
  <si>
    <t>Benzo[a]pyrene, unfiltered, µg/L</t>
  </si>
  <si>
    <t>Benzo[b]fluoranthene, unfiltered, µg/L</t>
  </si>
  <si>
    <t>Benzo[ghi]perylene, unfiltered, µg/L</t>
  </si>
  <si>
    <t>Benzo[k]fluoranthene, unfiltered, µg/L</t>
  </si>
  <si>
    <t>Benzyl alcohol, unfiltered, µg/L</t>
  </si>
  <si>
    <t>Bis(2-chloroethoxy)methane, unfiltered, µg/L</t>
  </si>
  <si>
    <t>Bis(2-chloroethyl) ether, unfiltered, µg/L</t>
  </si>
  <si>
    <t>Bis(2-chloroisopropyl) ether, unfiltered, µg/L</t>
  </si>
  <si>
    <t>Bis(2-ethylhexyl) phthalate, unfiltered, µg/L</t>
  </si>
  <si>
    <t>Chrysene, unfiltered, µg/L</t>
  </si>
  <si>
    <t>Dibenzo[a,h]anthracene, unfiltered, µg/L</t>
  </si>
  <si>
    <t>Dibenzofuran, unfiltered, µg/L</t>
  </si>
  <si>
    <t>Diethyl phthalate, unfiltered, µg/L</t>
  </si>
  <si>
    <t>Dimethyl phthalate, unfiltered, µg/L</t>
  </si>
  <si>
    <t>Di-n-butyl phthalate, unfiltered, µg/L</t>
  </si>
  <si>
    <t>Di-n-octyl phthalate, unfiltered, µg/L</t>
  </si>
  <si>
    <t>Ethyl methanesulfonate, unfiltered, µg/L</t>
  </si>
  <si>
    <t>Fluoranthene, unfiltered, µg/L</t>
  </si>
  <si>
    <t>Hexachlorocyclopentadiene, unfiltered, µg/L</t>
  </si>
  <si>
    <t>Hexachloroethane, unfiltered, µg/L</t>
  </si>
  <si>
    <t>Hexachloropropene, unfiltered, µg/L</t>
  </si>
  <si>
    <t>Indeno[1,2,3-cd]pyrene, unfiltered, µg/L</t>
  </si>
  <si>
    <t>Isophorone, unfiltered, µg/L</t>
  </si>
  <si>
    <t>Isosafrole, unfiltered, µg/L</t>
  </si>
  <si>
    <t>Methapyrilene, unfiltered, µg/L</t>
  </si>
  <si>
    <t>Methyl methanesulfonate, unfiltered, µg/L</t>
  </si>
  <si>
    <t>Nitrobenzene, unfiltered, µg/L</t>
  </si>
  <si>
    <t>N-Nitrosodiethylamine, unfiltered, µg/L</t>
  </si>
  <si>
    <t>N-Nitrosodimethylamine, unfiltered, µg/L</t>
  </si>
  <si>
    <t>N-Nitrosodi-n-butylamine, unfiltered, µg/L</t>
  </si>
  <si>
    <t>N-Nitrosodi-n-propylamine, unfiltered, µg/L</t>
  </si>
  <si>
    <t>N-Nitrosodiphenylamine, unfiltered, µg/L</t>
  </si>
  <si>
    <t>N-Nitrosomethylethylamine, unfiltered, µg/L</t>
  </si>
  <si>
    <t>N-Nitrosopiperidine, unfiltered, µg/L</t>
  </si>
  <si>
    <t>N-Nitrosopyrrolidine, unfiltered, µg/L</t>
  </si>
  <si>
    <t>Phenacetin, unfiltered, µg/L</t>
  </si>
  <si>
    <t>Phenanthrene, unfiltered, µg/L</t>
  </si>
  <si>
    <t>Phenol, unfiltered, µg/L</t>
  </si>
  <si>
    <t>Pyrene, unfiltered, µg/L</t>
  </si>
  <si>
    <t>Safrole, unfiltered, µg/L</t>
  </si>
  <si>
    <t>SAR 
Elmendorf</t>
  </si>
  <si>
    <t>&lt; 0.85</t>
  </si>
  <si>
    <t>&lt; 0.87</t>
  </si>
  <si>
    <t>1,2,3-Trichloropropane, unfiltered, µg/L</t>
  </si>
  <si>
    <t>1,2-Dibromo-3-chloropropane, unfiltered, µg/L</t>
  </si>
  <si>
    <t>1,2-Dibromoethane, unfiltered, µg/L</t>
  </si>
  <si>
    <t>1,2-Dichloroethane, unfiltered, µg/L</t>
  </si>
  <si>
    <t>1,2-Dichloropropane, unfiltered, µg/L</t>
  </si>
  <si>
    <t>1,3-Dichloropropane, unfiltered, µg/L</t>
  </si>
  <si>
    <t>1,4-Dichlorobenzene, unfiltered, µg/L</t>
  </si>
  <si>
    <t>Bromomethane, unfiltered, µg/L</t>
  </si>
  <si>
    <t>Carbon disulfide, unfiltered,  µg/L</t>
  </si>
  <si>
    <t>cis-1,3-Dichloropropene, unfiltered, µg/L</t>
  </si>
  <si>
    <t>trans-1,3-Dichloropropene, unfiltered, µg/L</t>
  </si>
  <si>
    <t>1,1,1,2-Tetrachloroethane, unfiltered, µg/L</t>
  </si>
  <si>
    <t>1,1,1-Trichloroethane, unfiltered, µg/L</t>
  </si>
  <si>
    <t>1,1,2,2-Tetrachloroethane, unfiltered, µg/L</t>
  </si>
  <si>
    <t>1,1,2-Trichloroethane, unfiltered, µg/L</t>
  </si>
  <si>
    <t>1,1-Dichloroethane, unfiltered, µg/L</t>
  </si>
  <si>
    <t>1,1-Dichloroethene, unfiltered, µg/L</t>
  </si>
  <si>
    <t>1,1-Dichloropropene, unfiltered, µg/L</t>
  </si>
  <si>
    <t>1,2,3-Trichlorobenzene, unfiltered, µg/L</t>
  </si>
  <si>
    <t>1,2,4,5-Tetrachlorobenzene, unfiltered, µg/L</t>
  </si>
  <si>
    <t>1,2,4-Trimethylbenzene, unfiltered, µg/L</t>
  </si>
  <si>
    <t>1,2-Dichlorobenzene, unfiltered, µg/L</t>
  </si>
  <si>
    <t>1,2-Dichloroethene (cis &amp; trans), unfiltered, µg/L</t>
  </si>
  <si>
    <t>1,3,5-Trimethylbenzene, unfiltered, µg/L</t>
  </si>
  <si>
    <t>1,3-Dichlorobenzene, unfiltered, µg/L</t>
  </si>
  <si>
    <t>2,2-Dichloropropane, unfiltered, µg/L</t>
  </si>
  <si>
    <t>2-Chlorotoluene, unfiltered, µg/L</t>
  </si>
  <si>
    <t>4-Chlorotoluene, unfiltered, µg/L</t>
  </si>
  <si>
    <t>4-Isopropyltoluene, unfiltered, µg/L</t>
  </si>
  <si>
    <t>Acetone, unfiltered, µg/L</t>
  </si>
  <si>
    <t>Benzene, unfiltered, µg/L</t>
  </si>
  <si>
    <t>Bromobenzene, unfiltered, µg/L</t>
  </si>
  <si>
    <t>Bromochloromethane, unfiltered, µg/L</t>
  </si>
  <si>
    <t>Bromodichloromethane, unfiltered, µg/L</t>
  </si>
  <si>
    <t>Chlorobenzene, unfiltered, µg/L</t>
  </si>
  <si>
    <t>Chloroethane, unfiltered, µg/L</t>
  </si>
  <si>
    <t>Chloromethane, unfiltered, µg/L</t>
  </si>
  <si>
    <t>cis-1,2-Dichloroethene, unfiltered, µg/L</t>
  </si>
  <si>
    <t>Dibromochloromethane, unfiltered, µg/L</t>
  </si>
  <si>
    <t>Dibromomethane, unfiltered, µg/L</t>
  </si>
  <si>
    <t>Dichlorodifluoromethane, unfiltered, µg/L</t>
  </si>
  <si>
    <t>Dichloromethane, unfiltered, µg/L</t>
  </si>
  <si>
    <t>Ethylbenzene, unfiltered, µg/L</t>
  </si>
  <si>
    <t>Hexachlorobutadiene, unfiltered, µg/L</t>
  </si>
  <si>
    <t>Isobutyl methyl ketone, unfiltered, µg/L</t>
  </si>
  <si>
    <t>Isopropylbenzene, unfiltered, µg/L</t>
  </si>
  <si>
    <t>Methyl tert-butyl ether, unfiltered, µg/L</t>
  </si>
  <si>
    <t>m-Xylene plus p-xylene, unfiltered, µg/L</t>
  </si>
  <si>
    <t>Naphthalene, unfiltered, µg/L</t>
  </si>
  <si>
    <t>n-Butylbenzene, unfiltered, µg/L</t>
  </si>
  <si>
    <t>n-Propylbenzene, unfiltered, µg/L</t>
  </si>
  <si>
    <t>o-Xylene, unfiltered, µg/L</t>
  </si>
  <si>
    <t>sec-Butylbenzene, unfiltered, µg/L</t>
  </si>
  <si>
    <t>Styrene, unfiltered, µg/L</t>
  </si>
  <si>
    <t>tert-Butylbenzene, unfiltered, µg/L</t>
  </si>
  <si>
    <t>Tetrachloroethene, unfiltered, µg/L</t>
  </si>
  <si>
    <t>Tetrachloromethane, unfiltered, µg/L</t>
  </si>
  <si>
    <t>Toluene, unfiltered, µg/L</t>
  </si>
  <si>
    <t>trans-1,2-Dichloroethene, unfiltered, µg/L</t>
  </si>
  <si>
    <t>Tribromomethane, unfiltered, µg/L</t>
  </si>
  <si>
    <t>Trichloroethene, unfiltered, µg/L</t>
  </si>
  <si>
    <t>Trichlorofluoromethane, unfiltered, µg/L</t>
  </si>
  <si>
    <t>Trichloromethane, unfiltered, µg/L</t>
  </si>
  <si>
    <t>Vinyl chloride, unfiltered, µg/L</t>
  </si>
  <si>
    <t>Xylene (all isomers), unfiltered, µg/L</t>
  </si>
  <si>
    <t>Diethylene glycol, unfiltered, mg/L</t>
  </si>
  <si>
    <t>Ethylene glycol, unfiltered, mg/L</t>
  </si>
  <si>
    <t>Propylene glycol, unfiltered, mg/L</t>
  </si>
  <si>
    <t>Triethylene glycol, unfiltered, mg/L</t>
  </si>
  <si>
    <t>Organic carbon, unfiltered,mg/L</t>
  </si>
  <si>
    <t>Potassium, dry weight, mg/kg</t>
  </si>
  <si>
    <t>Calcium, dry weight, mg/kg</t>
  </si>
  <si>
    <t>Magnesium, dry weight, mg/kg</t>
  </si>
  <si>
    <t>Sodium, dry weight, mg/kg</t>
  </si>
  <si>
    <t>Silicon, dry weight, mg/kg</t>
  </si>
  <si>
    <t>Molybdenum,  dry weight, mg/kg</t>
  </si>
  <si>
    <t>Beryllium, dry weight, mg/kg</t>
  </si>
  <si>
    <t>Vanadium, dry weight, mg/kg</t>
  </si>
  <si>
    <t>Antimony,  dry weight, mg/kg</t>
  </si>
  <si>
    <t>Uranium, dry weight, mg/kg</t>
  </si>
  <si>
    <t>E 8.6</t>
  </si>
  <si>
    <t>E 370</t>
  </si>
  <si>
    <t>E 11,000</t>
  </si>
  <si>
    <t>E 0.31</t>
  </si>
  <si>
    <r>
      <t xml:space="preserve">Barium,  dry weight,  mg/kg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</si>
  <si>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Cadmium,  dry weight,  mg/kg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</si>
  <si>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Chromium,  dry weight,  mg/kg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</si>
  <si>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Cobalt,  dry weight, mg/kg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</si>
  <si>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Copper,  dry weight,  mg/kg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</si>
  <si>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Manganese,  dry weight, mg/kg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</si>
  <si>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Thallium,  dry weight,  mg/kg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</si>
  <si>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Selenium,  dry weight,  mg/kg </t>
    </r>
    <r>
      <rPr>
        <b/>
        <vertAlign val="superscript"/>
        <sz val="10"/>
        <color theme="1"/>
        <rFont val="Arial Narrow"/>
        <family val="2"/>
      </rPr>
      <t>1</t>
    </r>
  </si>
  <si>
    <t>Dotriacontane,  dry weight,  µg/kg</t>
  </si>
  <si>
    <t>Heneicosane,  dry weight,  µg/kg</t>
  </si>
  <si>
    <t>Hentriacontane,  dry weight,  µg/kg</t>
  </si>
  <si>
    <t>Heptacosane,  dry weight,  µg/kg</t>
  </si>
  <si>
    <t>Heptadecane,  dry weight,  µg/kg</t>
  </si>
  <si>
    <t>Heptatriacontane,  dry weight,  µg/kg</t>
  </si>
  <si>
    <t>Isoprenoid RRT 1380,  dry weight,  µg/kg</t>
  </si>
  <si>
    <t>Isoprenoid RRT 1470,  dry weight,  µg/kg</t>
  </si>
  <si>
    <t>n-Decane (C10),  dry weight,  µg/kg</t>
  </si>
  <si>
    <t>n-Docosane (C22),  dry weight,  µg/kg</t>
  </si>
  <si>
    <t>n-Dodecane (C12),  dry weight,  µg/kg</t>
  </si>
  <si>
    <t>n-Eicosane (C20),  dry weight,  µg/kg</t>
  </si>
  <si>
    <t>n-Hexacosane (C26),  dry weight,  µg/kg</t>
  </si>
  <si>
    <t>n-Hexadecane (C16), dry weight,  µg/kg</t>
  </si>
  <si>
    <t>n-Hexatriacontane (C36),  dry weight,  µg/kg</t>
  </si>
  <si>
    <t>n-Nonadecane (C19),  dry weight,  µg/kg</t>
  </si>
  <si>
    <t>n-Nonane (C9),  dry weight,  µg/kg</t>
  </si>
  <si>
    <t>n-Octacosane (C28),  dry weight,  µg/kg</t>
  </si>
  <si>
    <t>n-Octadecane (C18),  dry weight,  µg/kg</t>
  </si>
  <si>
    <t>Nonacosane,  dry weight,  µg/kg</t>
  </si>
  <si>
    <t>Nonatriacontane,  dry weight,  µg/kg</t>
  </si>
  <si>
    <t>Norpristane (1650),  dry weight,  µg/kg</t>
  </si>
  <si>
    <t>n-Tetracosane (C24),  dry weight,  µg/kg</t>
  </si>
  <si>
    <t>n-Tetradecane (C14),  dry weight,  µg/kg</t>
  </si>
  <si>
    <t>n-Triacontane (C30),  dry weight,  µg/kg</t>
  </si>
  <si>
    <t>Octatriacontane,  dry weight,  µg/kg</t>
  </si>
  <si>
    <t>Pentacosane,  dry weight,  µg/kg</t>
  </si>
  <si>
    <t>Pentadecane,  dry weight,  µg/kg</t>
  </si>
  <si>
    <t>Pentatriacontane,  dry weight,  µg/kg</t>
  </si>
  <si>
    <t>Phytane,  dry weight,  µg/kg</t>
  </si>
  <si>
    <t>Pristane,  dry weight,  µg/kg</t>
  </si>
  <si>
    <t>Tetracontane,  dry weight,  µg/kg</t>
  </si>
  <si>
    <t>Tetratriacontane,  dry weight,  µg/kg</t>
  </si>
  <si>
    <t>Total saturated hydrocarbons,  dry weight,  µg/kg</t>
  </si>
  <si>
    <t>Tricosane,  dry weight,  µg/kg</t>
  </si>
  <si>
    <t>Tridecane,  dry weight,  µg/kg</t>
  </si>
  <si>
    <t>Tritriacontane,  dry weight,  µg/kg</t>
  </si>
  <si>
    <t>Undecane,  dry weight,  µg/kg</t>
  </si>
  <si>
    <t>Organic carbon, wet weight, g/kg</t>
  </si>
  <si>
    <t>Carbazole, dry weight,  µg/kg</t>
  </si>
  <si>
    <t>Hexachlorobenzene, dry weight,  µg/kg</t>
  </si>
  <si>
    <t>Pentachloroanisole, dry weight,  µg/kg</t>
  </si>
  <si>
    <t>Pentachloronitrobenzene, dry weight,  µg/kg</t>
  </si>
  <si>
    <t>1,2,4-Trichlorobenzene, dry weight,  µg/kg</t>
  </si>
  <si>
    <t>1,2-Dimethylnaphthalene, dry weight,  µg/kg</t>
  </si>
  <si>
    <t>1,6-Dimethylnaphthalene, dry weight,  µg/kg</t>
  </si>
  <si>
    <t>1-Methyl-9H-fluorene, dry weight,  µg/kg</t>
  </si>
  <si>
    <t>1-Methylphenanthrene, dry weight,  µg/kg</t>
  </si>
  <si>
    <t>1-Methylpyrene, dry weight,  µg/kg</t>
  </si>
  <si>
    <t>2,3,6-Trimethylnaphthalene, dry weight,  µg/kg</t>
  </si>
  <si>
    <t>2,6-Dimethylnaphthalene, dry weight,  µg/kg</t>
  </si>
  <si>
    <t>2-Ethylnaphthalene, dry weight,  µg/kg</t>
  </si>
  <si>
    <t>2-Methylanthracene, dry weight,  µg/kg</t>
  </si>
  <si>
    <t>4H-Cyclopenta[def]phenanthrene, dry weight,  µg/kg</t>
  </si>
  <si>
    <t>9,10-Anthraquinone, dry weight,  µg/kg</t>
  </si>
  <si>
    <t>9H-Fluorene, dry weight,  µg/kg</t>
  </si>
  <si>
    <t>Acenaphthene, dry weight,  µg/kg</t>
  </si>
  <si>
    <t>Acenaphthylene, dry weight,  µg/kg</t>
  </si>
  <si>
    <t>Anthracene, dry weight,  µg/kg</t>
  </si>
  <si>
    <t>Benzo[a]anthracene, dry weight,  µg/kg</t>
  </si>
  <si>
    <t>Benzo[a]pyrene, dry weight,  µg/kg</t>
  </si>
  <si>
    <t>Benzo[b]fluoranthene, dry weight,  µg/kg</t>
  </si>
  <si>
    <t>Benzo[e]pyrene, dry weight,  µg/kg</t>
  </si>
  <si>
    <t>Benzo[ghi]perylene, dry weight,  µg/kg</t>
  </si>
  <si>
    <t>Benzo[k]fluoranthene, dry weight,  µg/kg</t>
  </si>
  <si>
    <t>Bis(2-ethylhexyl) phthalate, dry weight,  µg/kg</t>
  </si>
  <si>
    <t>C1-alkylated benzo[a]anthracene/chrysene isomers, dry weight,  µg/kg</t>
  </si>
  <si>
    <t>C1-alkylated benzopyrene/perylene isomers, dry weight,  µg/kg</t>
  </si>
  <si>
    <t>C1-alkylated fluoranthene/pyrene isomers, dry weight,  µg/kg</t>
  </si>
  <si>
    <t>C1-alkylated naphthalene isomers, dry weight,  µg/kg</t>
  </si>
  <si>
    <t>C1-alkylated phenanthrene/anthracene isomers, dry weight,  µg/kg</t>
  </si>
  <si>
    <t>C2-alkylated benzo[a]anthracene/chrysene isomers, dry weight,  µg/kg</t>
  </si>
  <si>
    <t>C2-alkylated benzopyrene/perylene isomers, dry weight,  µg/kg</t>
  </si>
  <si>
    <t>C2-alkylated fluoranthene/pyrene isomers, dry weight,  µg/kg</t>
  </si>
  <si>
    <t>C2-alkylated naphthalene isomers, dry weight,  µg/kg</t>
  </si>
  <si>
    <t>C2-alkylated phenanthrene/anthracene isomers, dry weight,  µg/kg</t>
  </si>
  <si>
    <t>C3-alkylated benzo[a]anthracene/chrysene isomers, dry weight,  µg/kg</t>
  </si>
  <si>
    <t>C3-alkylated benzopyrene/perylene isomers, dry weight,  µg/kg</t>
  </si>
  <si>
    <t>C3-alkylated fluoranthene/pyrene isomers, dry weight,  µg/kg</t>
  </si>
  <si>
    <t>C3-alkylated naphthalene isomers, dry weight,  µg/kg</t>
  </si>
  <si>
    <t>C3-alkylated phenanthrene/anthracene isomers, dry weight,  µg/kg</t>
  </si>
  <si>
    <t>C4-alkylated benzo[a]anthracene/chrysene isomers, dry weight,  µg/kg</t>
  </si>
  <si>
    <t>C4-alkylated benzopyrene/perylene isomers, dry weight,  µg/kg</t>
  </si>
  <si>
    <t>C4-alkylated fluoranthene/pyrene isomers, dry weight,  µg/kg</t>
  </si>
  <si>
    <t>C4-alkylated naphthalene isomers, dry weight,  µg/kg</t>
  </si>
  <si>
    <t>C4-alkylated phenanthrene/anthracene isomers, dry weight,  µg/kg</t>
  </si>
  <si>
    <t>C5-alkylated benzo[a]anthracene/chrysene isomers, dry weight,  µg/kg</t>
  </si>
  <si>
    <t>C5-alkylated benzopyrene/perylene isomers, dry weight,  µg/kg</t>
  </si>
  <si>
    <t>C5-alkylated fluoranthene/pyrene isomers, dry weight,  µg/kg</t>
  </si>
  <si>
    <t>C5-alkylated naphthalene isomers, dry weight,  µg/kg</t>
  </si>
  <si>
    <t>C5-alkylated phenanthrene/anthracene isomers, dry weight,  µg/kg</t>
  </si>
  <si>
    <t>Chrysene, dry weight,  µg/kg</t>
  </si>
  <si>
    <t>Dibenzo[a,h]anthracene, dry weight,  µg/kg</t>
  </si>
  <si>
    <t>Dibenzothiophene, dry weight,  µg/kg</t>
  </si>
  <si>
    <t>Diethyl phthalate, dry weight,  µg/kg</t>
  </si>
  <si>
    <t>Fluoranthene, dry weight,  µg/kg</t>
  </si>
  <si>
    <t>Indeno[1,2,3-cd]pyrene, dry weight,  µg/kg</t>
  </si>
  <si>
    <t>Naphthalene, dry weight,  µg/kg</t>
  </si>
  <si>
    <t>Perylene, dry weight,  µg/kg</t>
  </si>
  <si>
    <t>Phenanthrene, dry weight,  µg/kg</t>
  </si>
  <si>
    <t>Phenanthridine, dry weight,  µg/kg</t>
  </si>
  <si>
    <t>Pyrene, dry weight,  µg/kg</t>
  </si>
  <si>
    <t>&lt; 190</t>
  </si>
  <si>
    <r>
      <rPr>
        <b/>
        <sz val="12"/>
        <color theme="1"/>
        <rFont val="Arial"/>
        <family val="2"/>
      </rPr>
      <t>Appendix 3</t>
    </r>
    <r>
      <rPr>
        <sz val="12"/>
        <color theme="1"/>
        <rFont val="Arial"/>
        <family val="2"/>
      </rPr>
      <t>. Concentrations of volatile organic compounds in unfiltered surface-water samples collected in the San Antonio River Basin, Texas, 2011–13.</t>
    </r>
  </si>
  <si>
    <r>
      <rPr>
        <b/>
        <sz val="12"/>
        <color theme="1"/>
        <rFont val="Arial"/>
        <family val="2"/>
      </rPr>
      <t>Appendix 4</t>
    </r>
    <r>
      <rPr>
        <sz val="12"/>
        <color theme="1"/>
        <rFont val="Arial"/>
        <family val="2"/>
      </rPr>
      <t>. Concentrations of glycols in unfiltered surface-water samples collected in the San Antonio River Basin, Texas, 2011–13.</t>
    </r>
  </si>
  <si>
    <r>
      <rPr>
        <b/>
        <sz val="12"/>
        <color theme="1"/>
        <rFont val="Arial"/>
        <family val="2"/>
      </rPr>
      <t>Appendix 5</t>
    </r>
    <r>
      <rPr>
        <sz val="12"/>
        <color theme="1"/>
        <rFont val="Arial"/>
        <family val="2"/>
      </rPr>
      <t>. Concentrations of total organic carbon in unfiltered surface-water samples collected in the San Antonio River Basin, Texas, 2011–13.</t>
    </r>
  </si>
  <si>
    <r>
      <rPr>
        <b/>
        <sz val="12"/>
        <color theme="1"/>
        <rFont val="Arial"/>
        <family val="2"/>
      </rPr>
      <t>Appendix 6</t>
    </r>
    <r>
      <rPr>
        <sz val="12"/>
        <color theme="1"/>
        <rFont val="Arial"/>
        <family val="2"/>
      </rPr>
      <t>. Concentrations of inorganic constituents in streambed-sediment samples collected in the San Antonio River Basin, Texas, 2011–12.</t>
    </r>
  </si>
  <si>
    <r>
      <rPr>
        <b/>
        <sz val="12"/>
        <color theme="1"/>
        <rFont val="Arial"/>
        <family val="2"/>
      </rPr>
      <t>Appendix 8</t>
    </r>
    <r>
      <rPr>
        <sz val="12"/>
        <color theme="1"/>
        <rFont val="Arial"/>
        <family val="2"/>
      </rPr>
      <t>. Concentrations of total organic carbon in streambed-sediment samples collected in the San Antonio River Basin, Texas, 2011–12.</t>
    </r>
  </si>
  <si>
    <r>
      <rPr>
        <b/>
        <sz val="12"/>
        <color theme="1"/>
        <rFont val="Arial"/>
        <family val="2"/>
      </rPr>
      <t>Appendix 9</t>
    </r>
    <r>
      <rPr>
        <sz val="12"/>
        <color theme="1"/>
        <rFont val="Arial"/>
        <family val="2"/>
      </rPr>
      <t>. Concentrations of polycyclic aromatic hydrocarbons in streambed-sediment samples collected in the San Antonio River Basin, Texas, 2011–12.</t>
    </r>
  </si>
  <si>
    <t>Total PAHs (µg/kg)</t>
  </si>
  <si>
    <t>[USGS, U.S. Geological Survey;  mm, millimeter; µg/kg, micrograms per kilogram; PAH, polycyclic aromatic hydrocarbon; SAR, San Antonio River; St., Saint; GR, Guadalupe River; --, not analyzed;  &lt;, less than; E, estimated; M, presence verified but not quantified; R, rejected based on lab blank detection greater than 20 percent of sample detection]</t>
  </si>
  <si>
    <r>
      <t xml:space="preserve">Lead,  
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</si>
  <si>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Molybdenum,   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</si>
  <si>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Nickel,  
dry weight (mg/kg) </t>
    </r>
    <r>
      <rPr>
        <b/>
        <vertAlign val="superscript"/>
        <sz val="10"/>
        <color theme="1"/>
        <rFont val="Arial Narrow"/>
        <family val="2"/>
      </rPr>
      <t>1</t>
    </r>
  </si>
  <si>
    <t>E 96</t>
  </si>
  <si>
    <t>E 50</t>
  </si>
  <si>
    <t>&lt; 62</t>
  </si>
  <si>
    <t>E 53</t>
  </si>
  <si>
    <t>E 92</t>
  </si>
  <si>
    <t>E 0.58</t>
  </si>
  <si>
    <t>&lt; 1.2</t>
  </si>
  <si>
    <t>E 0.16</t>
  </si>
  <si>
    <t>E 0.09</t>
  </si>
  <si>
    <t>E 0.11</t>
  </si>
  <si>
    <t>&lt; 0.07</t>
  </si>
  <si>
    <t>E 0.07</t>
  </si>
  <si>
    <t>E 0.08</t>
  </si>
  <si>
    <t>E 0.20</t>
  </si>
  <si>
    <t>E 0.30</t>
  </si>
  <si>
    <t>E 0.33</t>
  </si>
  <si>
    <t>E 0.27</t>
  </si>
  <si>
    <t>E 0.41</t>
  </si>
  <si>
    <t>E 0.21</t>
  </si>
  <si>
    <t>E 0.26</t>
  </si>
  <si>
    <t>&lt; 17</t>
  </si>
  <si>
    <t>E 4.5</t>
  </si>
  <si>
    <t>&lt; 1.4</t>
  </si>
  <si>
    <t>&lt; 2.4</t>
  </si>
  <si>
    <t>&lt; 3.0</t>
  </si>
  <si>
    <t>&lt; 7.0</t>
  </si>
  <si>
    <t>&lt; 8.0</t>
  </si>
  <si>
    <r>
      <t xml:space="preserve">Uranium, 
 dry weight 
(mg/kg) </t>
    </r>
    <r>
      <rPr>
        <b/>
        <vertAlign val="superscript"/>
        <sz val="10"/>
        <color theme="1"/>
        <rFont val="Arial Narrow"/>
        <family val="2"/>
      </rPr>
      <t>1</t>
    </r>
  </si>
  <si>
    <t>&lt; 8.3</t>
  </si>
  <si>
    <t>&lt; 0.10</t>
  </si>
  <si>
    <t>&lt; 0.05</t>
  </si>
  <si>
    <t>&lt; 0.18</t>
  </si>
  <si>
    <t>&lt; 0.11</t>
  </si>
  <si>
    <t>E 0.55</t>
  </si>
  <si>
    <t>E 0.15</t>
  </si>
  <si>
    <t>E 0.05</t>
  </si>
  <si>
    <t>E 0.56</t>
  </si>
  <si>
    <t>E 0.86</t>
  </si>
  <si>
    <t>E 0.96</t>
  </si>
  <si>
    <t>E 0.13</t>
  </si>
  <si>
    <t>E 0.73</t>
  </si>
  <si>
    <t>E 0.53</t>
  </si>
  <si>
    <t>E 0.77</t>
  </si>
  <si>
    <t>E 0.81</t>
  </si>
  <si>
    <t>E 0.51</t>
  </si>
  <si>
    <t>E 0.02</t>
  </si>
  <si>
    <t>E 0.68</t>
  </si>
  <si>
    <t>E 0.35</t>
  </si>
  <si>
    <t>E 0.47</t>
  </si>
  <si>
    <t>E 0.37</t>
  </si>
  <si>
    <t>E 0.38</t>
  </si>
  <si>
    <t>E 0.46</t>
  </si>
  <si>
    <t>E 0.91</t>
  </si>
  <si>
    <t>E 0.99</t>
  </si>
  <si>
    <t>E 0.80</t>
  </si>
  <si>
    <t>E 0.24</t>
  </si>
  <si>
    <t>E 0.83</t>
  </si>
  <si>
    <t>E 0.64</t>
  </si>
  <si>
    <t>E 0.75</t>
  </si>
  <si>
    <t>E 0.04</t>
  </si>
  <si>
    <t>E 0.97</t>
  </si>
  <si>
    <t>E 0.03</t>
  </si>
  <si>
    <t>E 0.49</t>
  </si>
  <si>
    <t>E 0.89</t>
  </si>
  <si>
    <t>E 0.60</t>
  </si>
  <si>
    <t>E 0.79</t>
  </si>
  <si>
    <t>E 0.72</t>
  </si>
  <si>
    <t>E 0.39</t>
  </si>
  <si>
    <t>E 0.84</t>
  </si>
  <si>
    <t>E 0.50</t>
  </si>
  <si>
    <r>
      <rPr>
        <b/>
        <sz val="12"/>
        <color theme="1"/>
        <rFont val="Arial"/>
        <family val="2"/>
      </rPr>
      <t>Appendix 2</t>
    </r>
    <r>
      <rPr>
        <sz val="12"/>
        <color theme="1"/>
        <rFont val="Arial"/>
        <family val="2"/>
      </rPr>
      <t>. Concentrations of semivolatile organic compounds in unfiltered surface-water samples collected in the San Antonio River Basin, Texas, 2011–13.</t>
    </r>
  </si>
  <si>
    <t>&lt; 0.90</t>
  </si>
  <si>
    <t>&lt; 0.92</t>
  </si>
  <si>
    <t>&lt; 0.17</t>
  </si>
  <si>
    <t>&lt; 0.14</t>
  </si>
  <si>
    <t>E 0.65</t>
  </si>
  <si>
    <t>E 0.71</t>
  </si>
  <si>
    <t>E 0.022</t>
  </si>
  <si>
    <t>E 0.66</t>
  </si>
  <si>
    <t>E 0.76</t>
  </si>
  <si>
    <t>E 0.78</t>
  </si>
  <si>
    <t>E 0.92</t>
  </si>
  <si>
    <t>E 0.63</t>
  </si>
  <si>
    <t>E 0.85</t>
  </si>
  <si>
    <t>E 0.74</t>
  </si>
  <si>
    <t>E 0.82</t>
  </si>
  <si>
    <t>E 0.94</t>
  </si>
  <si>
    <t>E 0.61</t>
  </si>
  <si>
    <t>E 0.87</t>
  </si>
  <si>
    <t>&lt; 0.06</t>
  </si>
  <si>
    <t>E 0.22</t>
  </si>
  <si>
    <t>E 0.2</t>
  </si>
  <si>
    <t>E 0.54</t>
  </si>
  <si>
    <t>2-Butanone (methyl ethyl ketone), unfiltered (µg/L)</t>
  </si>
  <si>
    <t>2-Hexanone (n-Butyl methyl ketone), unfiltered (µg/L)</t>
  </si>
  <si>
    <t>7,12-Dimethylbenz[a]anthracene, unfiltered (µg/L)</t>
  </si>
  <si>
    <t>2-Butanone (methyl ethyl ketone), unfiltered, µg/L</t>
  </si>
  <si>
    <t>2-Hexanone (n-Butyl methyl ketone), unfiltered, µg/L</t>
  </si>
  <si>
    <r>
      <rPr>
        <b/>
        <sz val="12"/>
        <color theme="1"/>
        <rFont val="Arial"/>
        <family val="2"/>
      </rPr>
      <t>Appendix 1</t>
    </r>
    <r>
      <rPr>
        <sz val="12"/>
        <color theme="1"/>
        <rFont val="Arial"/>
        <family val="2"/>
      </rPr>
      <t>. Physicochemical properties and concentrations of inorganic constituents and methylene blue active substances in unfiltered surface-water samples collected in the San Antonio River Basin, Texas, 2011–13.</t>
    </r>
  </si>
  <si>
    <r>
      <rPr>
        <b/>
        <sz val="12"/>
        <color theme="1"/>
        <rFont val="Arial"/>
        <family val="2"/>
      </rPr>
      <t>Appendix 7</t>
    </r>
    <r>
      <rPr>
        <sz val="12"/>
        <color theme="1"/>
        <rFont val="Arial"/>
        <family val="2"/>
      </rPr>
      <t xml:space="preserve">. Concentrations of </t>
    </r>
    <r>
      <rPr>
        <i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>-alkanes in streambed-sediment samples collected in the San Antonio River Basin, Texas, 2011–13.</t>
    </r>
  </si>
  <si>
    <t>[USGS, U.S. Geological Survey; mm/dd/yyyy, month/day/year; mg/L, milligrams per liter;  µg/L, micrograms per liter; SAR, San Antonio River; B, base flow; S, storm runoff; St., Saint; GR, Guadalupe River; &lt;, less than; E, estimated; M, presence verified but not quantified; R, rejected based on lab or field blank detection greater than 20 percent of sample detection]</t>
  </si>
  <si>
    <t>Date (mm/dd/yyyy)</t>
  </si>
  <si>
    <t>[USGS, U.S. Geological Survey; mm/dd/yyyy, month/day/year; µg/L, micrograms per liter; SAR, San Antonio River; B, base flow; S, storm runoff; St., Saint; GR, Guadalupe River; &lt;, less than; E, estimated; M, presence verified but not quantified; R, rejected based on lab or field blank detection greater than 20 percent of sample detection]</t>
  </si>
  <si>
    <t>[USGS, U.S. Geological Survey; mm/dd/yyyy, month/day/year; µg/L, micrograms per liter; SAR, San Antonio River; B, base flow; S, storm runoff; St., Saint; GR, Guadalupe River; &lt;, less than; E, estimated;  R, rejected based on lab or field blank detection greater than 20 percent of sample detection; --, not analyzed]</t>
  </si>
  <si>
    <t>[USGS, U.S. Geological Survey; mm/dd/yyyy, month/day/year; mg/L, milligrams per liter; SAR, San Antonio River; B, base flow; S, storm runoff; St., Saint; GR, Guadalupe River; &lt;, less than]</t>
  </si>
  <si>
    <t>[USGS, U.S. Geological Survey; mm/dd/yyyy, month/day/year; mg/L, milligrams per liter; SAR, San Antonio River; B, base flow; S, storm runoff; St., Saint; GR, Guadalupe River; E, estimated]</t>
  </si>
  <si>
    <t>[USGS, U.S. Geological Survey; mm/dd/yyyy, month/day/year; mm, millimeter; mg/kg, milligrams per kilogram; SAR, San Antonio River; St., Saint; GR, Guadalupe River; --, not analyzed;  &lt;, less than; E, estimated; R, rejected based on lab blank detection greater than 20 percent of sample detection]</t>
  </si>
  <si>
    <t>[USGS, U.S. Geological Survey; mm/dd/yyyy, month/day/year; mm, millimeter; µg/kg, micrograms per kilogram; --, not analyzed; SAR, San Antonio River; St., Saint; GR, Guadalupe River;  &lt;, less than; E, estimated; R, rejected based on lab blank detection greater than 20 percent of sample detection]</t>
  </si>
  <si>
    <t>[USGS, U.S. Geological Survey; mm/dd/yyyy, month/day/year; mm, millimeter; g/kg, grams per kilogram; SAR, San Antonio River; St., Saint; GR, Guadalupe River; --, not analyzed; &lt;, less than; E, estimated]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</si>
  <si>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Converted from micrograms per liter to milligrams per liter.</t>
    </r>
  </si>
  <si>
    <r>
      <t xml:space="preserve">Selenium,   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</si>
  <si>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Arsenic,  
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</si>
  <si>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Silver,  
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</si>
  <si>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Manganese,   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</si>
  <si>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Copper, 
 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</si>
  <si>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Cobalt, 
 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</si>
  <si>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Chromium, 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</si>
  <si>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Cadmium,  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</si>
  <si>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t xml:space="preserve">Barium, 
dry weight (mg/kg) </t>
    </r>
    <r>
      <rPr>
        <b/>
        <vertAlign val="superscript"/>
        <sz val="10"/>
        <color theme="1"/>
        <rFont val="Arial Narrow"/>
        <family val="2"/>
      </rPr>
      <t>1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</si>
  <si>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Converted from micrograms per kilogram to milligrams per kilogram.</t>
    </r>
  </si>
  <si>
    <r>
      <rPr>
        <b/>
        <sz val="12"/>
        <color theme="1"/>
        <rFont val="Arial"/>
        <family val="2"/>
      </rPr>
      <t>Appendix 10.</t>
    </r>
    <r>
      <rPr>
        <sz val="12"/>
        <color theme="1"/>
        <rFont val="Arial"/>
        <family val="2"/>
      </rPr>
      <t xml:space="preserve"> Quality-assurance data for physicochemical properties and concentrations of inorganic constituents and methylene blue active substances in unfiltered surface-water samples collected from  the San Antonio River Basin, Texas, 2011–12.</t>
    </r>
    <r>
      <rPr>
        <sz val="12"/>
        <color theme="1"/>
        <rFont val="Arial Narrow"/>
        <family val="2"/>
      </rPr>
      <t xml:space="preserve"> 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 xml:space="preserve">[USGS, U.S. Geological Survey; mm/dd/yyyy, month/day/year; mg/L, milligrams per liter;  µg/L, micrograms per liter; 2-FB, field blank sample; 7, environmental sample with an associated replicate quality-assurance sample; 7-REP, associated replicate quality-assurance sample; E, estimated; &lt;, less than; M, presence verified but not quantified; --, no data; RPD, relative percent difference in percent; </t>
    </r>
    <r>
      <rPr>
        <i/>
        <sz val="10"/>
        <color theme="1"/>
        <rFont val="Times New Roman"/>
        <family val="1"/>
      </rPr>
      <t>nc</t>
    </r>
    <r>
      <rPr>
        <sz val="10"/>
        <color theme="1"/>
        <rFont val="Times New Roman"/>
        <family val="1"/>
      </rPr>
      <t>, not calculated; SAR, San Antonio River]</t>
    </r>
  </si>
  <si>
    <r>
      <rPr>
        <b/>
        <sz val="12"/>
        <color theme="1"/>
        <rFont val="Arial"/>
        <family val="2"/>
      </rPr>
      <t>Appendix 11.</t>
    </r>
    <r>
      <rPr>
        <sz val="12"/>
        <color theme="1"/>
        <rFont val="Arial"/>
        <family val="2"/>
      </rPr>
      <t xml:space="preserve"> Quality-assurance data for semivolatile organic compounds in unfiltered surface-water samples collected from the San Antonio River Basin, Texas, 2011–12.</t>
    </r>
    <r>
      <rPr>
        <sz val="12"/>
        <color theme="1"/>
        <rFont val="Arial Narrow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 xml:space="preserve">[USGS, U.S. Geological Survey;  mm/dd/yyyy, month/day/year; µg/L, micrograms per liter; 2-FB, field blank sample; 7, environmental sample with an associated replicate quality-assurance sample; 7-REP, associated replicate quality-assurance sample; &lt;, less than; RPD, relative percent difference in percent; </t>
    </r>
    <r>
      <rPr>
        <i/>
        <sz val="10"/>
        <color theme="1"/>
        <rFont val="Times New Roman"/>
        <family val="1"/>
      </rPr>
      <t>nc</t>
    </r>
    <r>
      <rPr>
        <sz val="10"/>
        <color theme="1"/>
        <rFont val="Times New Roman"/>
        <family val="1"/>
      </rPr>
      <t>, not calculated; SAR, San Antonio River]</t>
    </r>
  </si>
  <si>
    <r>
      <rPr>
        <b/>
        <sz val="12"/>
        <color theme="1"/>
        <rFont val="Arial"/>
        <family val="2"/>
      </rPr>
      <t>Appendix 12.</t>
    </r>
    <r>
      <rPr>
        <sz val="12"/>
        <color theme="1"/>
        <rFont val="Arial"/>
        <family val="2"/>
      </rPr>
      <t xml:space="preserve"> Quality-assurance data for volatile organic compounds in unfiltered surface-water samples collected from the San Antonio River Basin, Texas, 2011–12.</t>
    </r>
    <r>
      <rPr>
        <sz val="12"/>
        <color theme="1"/>
        <rFont val="Arial Narrow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 xml:space="preserve">[USGS, U.S. Geological Survey; mm/dd/yyyy, month/day/year; µg/L, micrograms per liter; 2-FB, field blank sample; 7, environmental sample with an associated replicate quality-assurance sample; 7-REP, associated replicate quality-assurance sample; &lt;, less than; RPD, relative percent difference in percent; </t>
    </r>
    <r>
      <rPr>
        <i/>
        <sz val="10"/>
        <color theme="1"/>
        <rFont val="Times New Roman"/>
        <family val="1"/>
      </rPr>
      <t>nc</t>
    </r>
    <r>
      <rPr>
        <sz val="10"/>
        <color theme="1"/>
        <rFont val="Times New Roman"/>
        <family val="1"/>
      </rPr>
      <t>, not calculated; E, estimated; SAR, San Antonio River]</t>
    </r>
  </si>
  <si>
    <r>
      <rPr>
        <b/>
        <sz val="12"/>
        <color theme="1"/>
        <rFont val="Arial"/>
        <family val="2"/>
      </rPr>
      <t xml:space="preserve">Appendix 13. </t>
    </r>
    <r>
      <rPr>
        <sz val="12"/>
        <color theme="1"/>
        <rFont val="Arial"/>
        <family val="2"/>
      </rPr>
      <t>Quality-assurance data for glycols in unfiltered surface-water samples collected from the San Antonio River Basin, Texas, 2011–12.</t>
    </r>
    <r>
      <rPr>
        <sz val="12"/>
        <color theme="1"/>
        <rFont val="Arial Narrow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 xml:space="preserve">[USGS, U.S. Geological Survey; mm/dd/yyyy, month/day/year; mg/L, milligrams per liter; 2-FB, field blank sample; 7, environmental sample with an associated replicate quality-assurance sample; 7-REP, associated replicate quality-assurance sample; &lt;, less than; RPD, relative percent difference in percent; </t>
    </r>
    <r>
      <rPr>
        <i/>
        <sz val="10"/>
        <color theme="1"/>
        <rFont val="Times New Roman"/>
        <family val="1"/>
      </rPr>
      <t>nc</t>
    </r>
    <r>
      <rPr>
        <sz val="10"/>
        <color theme="1"/>
        <rFont val="Times New Roman"/>
        <family val="1"/>
      </rPr>
      <t>, not calculated; SAR, San Antonio River]</t>
    </r>
  </si>
  <si>
    <r>
      <rPr>
        <b/>
        <sz val="12"/>
        <color theme="1"/>
        <rFont val="Arial"/>
        <family val="2"/>
      </rPr>
      <t xml:space="preserve">Appendix 14. </t>
    </r>
    <r>
      <rPr>
        <sz val="12"/>
        <color theme="1"/>
        <rFont val="Arial"/>
        <family val="2"/>
      </rPr>
      <t xml:space="preserve">Quality-assurance data for total organic carbon in unfiltered surface-water samples collected from the San Antonio River Basin, Texas, 2011–12. </t>
    </r>
    <r>
      <rPr>
        <sz val="12"/>
        <color theme="1"/>
        <rFont val="Arial Narrow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>[USGS, U.S. Geological Survey; mm/dd/yyyy, month/day/year; mg/L, milligrams per liter; 2-FB, field blank sample; 7, environmental sample with an associated replicate quality-assurance sample; 7-REP, associated replicate quality-assurance sample; E, estimated; RPD, relative percent difference in percent; SAR, San Antonio River]</t>
    </r>
  </si>
  <si>
    <r>
      <rPr>
        <b/>
        <sz val="12"/>
        <color theme="1"/>
        <rFont val="Arial"/>
        <family val="2"/>
      </rPr>
      <t>Appendix 15.</t>
    </r>
    <r>
      <rPr>
        <sz val="12"/>
        <color theme="1"/>
        <rFont val="Arial"/>
        <family val="2"/>
      </rPr>
      <t xml:space="preserve"> Quality-assurance data for inorganic constituents in streambed-sediment samples collected from the San Antonio River Basin, Texas, 2011–12. </t>
    </r>
    <r>
      <rPr>
        <sz val="12"/>
        <color theme="1"/>
        <rFont val="Arial Narrow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 xml:space="preserve">[USGS, U.S. Geological Survey; mm/dd/yyyy, month/day/year; mg/kg, milligrams per kilogram; µg/kg, micrograms per kilogram; 7, environmental sample with an associated replicate quality-assurance sample; 7-REP, associated replicate quality-assurance sample; E, estimated; M, presence verified but not quantified; &lt;, less than; RPD, relative percent difference in percent; </t>
    </r>
    <r>
      <rPr>
        <i/>
        <sz val="10"/>
        <color theme="1"/>
        <rFont val="Times New Roman"/>
        <family val="1"/>
      </rPr>
      <t>nc</t>
    </r>
    <r>
      <rPr>
        <sz val="10"/>
        <color theme="1"/>
        <rFont val="Times New Roman"/>
        <family val="1"/>
      </rPr>
      <t>, not calculated; SAR, San Antonio River]</t>
    </r>
  </si>
  <si>
    <r>
      <t xml:space="preserve">Arsenic,  dry weight,  mg/kg </t>
    </r>
    <r>
      <rPr>
        <b/>
        <vertAlign val="superscript"/>
        <sz val="10"/>
        <color theme="1"/>
        <rFont val="Arial Narrow"/>
        <family val="2"/>
      </rPr>
      <t>1</t>
    </r>
  </si>
  <si>
    <r>
      <rPr>
        <b/>
        <sz val="12"/>
        <color theme="1"/>
        <rFont val="Arial"/>
        <family val="2"/>
      </rPr>
      <t>Appendix 16.</t>
    </r>
    <r>
      <rPr>
        <sz val="12"/>
        <color theme="1"/>
        <rFont val="Arial"/>
        <family val="2"/>
      </rPr>
      <t xml:space="preserve"> Quality-assurance data for </t>
    </r>
    <r>
      <rPr>
        <i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>-alkanes in streambed-sediment samples collected from the San Antonio River Basin, Texas, 2011–12.</t>
    </r>
    <r>
      <rPr>
        <sz val="12"/>
        <color theme="1"/>
        <rFont val="Arial Narrow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 xml:space="preserve">[USGS, U.S. Geological Survey; mm/dd/yyyy, month/day/year; µg/kg, micrograms per kilogram; 7, environmental sample with an associated replicate quality-assurance sample; 7-REP, associated replicate quality-assurance sample; E, estimated; M, presence verified but not quantified; &lt;, less than; RPD, relative percent difference in percent; </t>
    </r>
    <r>
      <rPr>
        <i/>
        <sz val="10"/>
        <color theme="1"/>
        <rFont val="Times New Roman"/>
        <family val="1"/>
      </rPr>
      <t>nc</t>
    </r>
    <r>
      <rPr>
        <sz val="10"/>
        <color theme="1"/>
        <rFont val="Times New Roman"/>
        <family val="1"/>
      </rPr>
      <t>, not calculated; SAR, San Antonio River; --, no data; R, rejected based on lab blank detection greater than 20 percent of sample detection]</t>
    </r>
  </si>
  <si>
    <r>
      <rPr>
        <b/>
        <sz val="12"/>
        <color theme="1"/>
        <rFont val="Arial"/>
        <family val="2"/>
      </rPr>
      <t>Appendix 17.</t>
    </r>
    <r>
      <rPr>
        <sz val="12"/>
        <color theme="1"/>
        <rFont val="Arial"/>
        <family val="2"/>
      </rPr>
      <t xml:space="preserve"> Quality-assurance data for total organic carbon in streambed-sediment samples collected from the San Antonio River Basin, Texas, 2011–12. </t>
    </r>
    <r>
      <rPr>
        <sz val="12"/>
        <color theme="1"/>
        <rFont val="Arial Narrow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>[USGS, U.S. Geological Survey; mm/dd/yyyy, month/day/year; g/kg, grams per kilogram; 7, environmental sample with an associated replicate quality-assurance sample; 7-REP, associated replicate quality-assurance sample; E, estimated; RPD, relative percent difference in percent; SAR, San Antonio River]</t>
    </r>
  </si>
  <si>
    <r>
      <rPr>
        <b/>
        <sz val="12"/>
        <color theme="1"/>
        <rFont val="Arial"/>
        <family val="2"/>
      </rPr>
      <t>Appendix 18.</t>
    </r>
    <r>
      <rPr>
        <sz val="12"/>
        <color theme="1"/>
        <rFont val="Arial"/>
        <family val="2"/>
      </rPr>
      <t xml:space="preserve"> Quality-assurance data for polycyclic aromatic hydrocarbons in streambed-sediment samples collected from the San Antonio River Basin, Texas, 2011–12. </t>
    </r>
    <r>
      <rPr>
        <sz val="12"/>
        <color theme="1"/>
        <rFont val="Arial Narrow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Times New Roman"/>
        <family val="1"/>
      </rPr>
      <t xml:space="preserve">[USGS, U.S. Geological Survey; mm/dd/yyyy, month/day/year; µg/kg, micrograms per kilogram; 7, environmental sample with an associated replicate quality-assurance sample; 7-REP, associated replicate quality-assurance sample; &lt;, less than; RPD, relative percent difference in percent; </t>
    </r>
    <r>
      <rPr>
        <i/>
        <sz val="10"/>
        <color theme="1"/>
        <rFont val="Times New Roman"/>
        <family val="1"/>
      </rPr>
      <t>nc</t>
    </r>
    <r>
      <rPr>
        <sz val="10"/>
        <color theme="1"/>
        <rFont val="Times New Roman"/>
        <family val="1"/>
      </rPr>
      <t>, not calculated; SAR, San Antonio River]</t>
    </r>
  </si>
  <si>
    <t>Heneicosane,    dry weight (µg/kg)</t>
  </si>
  <si>
    <t>Heptacosane,    dry weight (µg/kg)</t>
  </si>
  <si>
    <t>Heptadecane,    dry weight (µg/kg)</t>
  </si>
  <si>
    <t>Nonacosane,    dry weight (µg/kg)</t>
  </si>
  <si>
    <t>Pentacosane,    dry weight (µg/kg)</t>
  </si>
  <si>
    <t>Pentadecane,    dry weight (µg/kg)</t>
  </si>
  <si>
    <t>Tetracontane,    dry weight (µg/kg)</t>
  </si>
  <si>
    <t>Aluminum, dry weight, mg/kg</t>
  </si>
  <si>
    <t>Lithium, dry weight, mg/kg</t>
  </si>
  <si>
    <t>Strontium, dry weight, mg/kg</t>
  </si>
  <si>
    <t>Lead,         dry weight, mg/kg</t>
  </si>
  <si>
    <t>Nickel,         dry weight, mg/kg</t>
  </si>
  <si>
    <r>
      <t xml:space="preserve">Silver,         dry weight, mg/kg </t>
    </r>
    <r>
      <rPr>
        <b/>
        <vertAlign val="superscript"/>
        <sz val="10"/>
        <color theme="1"/>
        <rFont val="Arial Narrow"/>
        <family val="2"/>
      </rPr>
      <t>1</t>
    </r>
  </si>
  <si>
    <t>Zinc,            dry weight, mg/kg</t>
  </si>
  <si>
    <t>Iron,          dry weight, mg/kg</t>
  </si>
  <si>
    <t>Boron,      dry weight, mg/kg</t>
  </si>
  <si>
    <t>Octane,       dry weight,  µg/kg</t>
  </si>
  <si>
    <t>Orthophosphate, unfiltered (mg/L as phosphate)</t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</si>
  <si>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Sample exceeded analysis holding time.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</si>
  <si>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&lt; 0.12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</si>
  <si>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0.14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</si>
  <si>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0.13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</si>
  <si>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0.12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</si>
  <si>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76</t>
    </r>
  </si>
  <si>
    <r>
      <rPr>
        <vertAlign val="superscript"/>
        <sz val="10"/>
        <color theme="1"/>
        <rFont val="Times New Roman"/>
        <family val="1"/>
      </rPr>
      <t xml:space="preserve">2 </t>
    </r>
    <r>
      <rPr>
        <sz val="10"/>
        <color theme="1"/>
        <rFont val="Times New Roman"/>
        <family val="1"/>
      </rPr>
      <t>45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</si>
  <si>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33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</si>
  <si>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5.2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</si>
  <si>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0.58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</si>
  <si>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43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</si>
  <si>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270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</si>
  <si>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280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</si>
  <si>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18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</si>
  <si>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R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</si>
  <si>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&lt; 0.57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</si>
  <si>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M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</si>
  <si>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&lt; 0.19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</si>
  <si>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44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</si>
  <si>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 1.7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</si>
  <si>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--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</si>
</sst>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mm/dd/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color theme="1"/>
      <name val="Times New Roman"/>
      <family val="1"/>
    </font>
    <font>
      <sz val="12"/>
      <color theme="1"/>
      <name val="Arial Narrow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Fill="1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3" fontId="0" fillId="0" borderId="0" xfId="0" applyNumberFormat="1"/>
    <xf numFmtId="164" fontId="19" fillId="0" borderId="0" xfId="0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166" fontId="0" fillId="0" borderId="0" xfId="0" applyNumberFormat="1"/>
    <xf numFmtId="166" fontId="19" fillId="0" borderId="0" xfId="0" applyNumberFormat="1" applyFont="1"/>
    <xf numFmtId="164" fontId="0" fillId="0" borderId="0" xfId="0" applyNumberFormat="1"/>
    <xf numFmtId="164" fontId="18" fillId="0" borderId="10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/>
    </xf>
    <xf numFmtId="164" fontId="19" fillId="0" borderId="0" xfId="0" applyNumberFormat="1" applyFont="1"/>
    <xf numFmtId="166" fontId="18" fillId="0" borderId="1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/>
    </xf>
    <xf numFmtId="166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14" fontId="19" fillId="0" borderId="0" xfId="0" applyNumberFormat="1" applyFont="1" applyFill="1" applyAlignment="1">
      <alignment horizontal="center" vertical="center"/>
    </xf>
    <xf numFmtId="164" fontId="19" fillId="0" borderId="0" xfId="0" quotePrefix="1" applyNumberFormat="1" applyFont="1" applyFill="1" applyAlignment="1">
      <alignment horizontal="center" vertical="center"/>
    </xf>
    <xf numFmtId="0" fontId="19" fillId="0" borderId="0" xfId="0" applyFont="1" applyFill="1"/>
    <xf numFmtId="0" fontId="19" fillId="0" borderId="0" xfId="0" quotePrefix="1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1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left" vertical="top" wrapText="1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/>
    </xf>
    <xf numFmtId="2" fontId="0" fillId="0" borderId="0" xfId="0" applyNumberFormat="1"/>
    <xf numFmtId="2" fontId="18" fillId="0" borderId="10" xfId="0" applyNumberFormat="1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/>
    </xf>
    <xf numFmtId="2" fontId="19" fillId="0" borderId="0" xfId="0" applyNumberFormat="1" applyFont="1"/>
    <xf numFmtId="1" fontId="26" fillId="0" borderId="0" xfId="0" applyNumberFormat="1" applyFont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14" fontId="19" fillId="0" borderId="11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165" fontId="19" fillId="0" borderId="0" xfId="0" quotePrefix="1" applyNumberFormat="1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3" fontId="19" fillId="0" borderId="0" xfId="42" applyNumberFormat="1" applyFont="1" applyFill="1" applyAlignment="1">
      <alignment horizontal="center" vertical="center"/>
    </xf>
    <xf numFmtId="3" fontId="19" fillId="0" borderId="0" xfId="42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167" fontId="19" fillId="0" borderId="0" xfId="0" applyNumberFormat="1" applyFont="1" applyAlignment="1">
      <alignment horizontal="center" vertical="center"/>
    </xf>
    <xf numFmtId="167" fontId="18" fillId="0" borderId="10" xfId="0" applyNumberFormat="1" applyFont="1" applyBorder="1" applyAlignment="1">
      <alignment horizontal="center" vertical="center" wrapText="1"/>
    </xf>
    <xf numFmtId="167" fontId="19" fillId="0" borderId="11" xfId="0" applyNumberFormat="1" applyFont="1" applyBorder="1" applyAlignment="1">
      <alignment horizontal="center" vertical="center"/>
    </xf>
    <xf numFmtId="167" fontId="19" fillId="0" borderId="0" xfId="0" applyNumberFormat="1" applyFont="1"/>
    <xf numFmtId="167" fontId="0" fillId="0" borderId="0" xfId="0" applyNumberFormat="1"/>
    <xf numFmtId="167" fontId="19" fillId="0" borderId="0" xfId="0" applyNumberFormat="1" applyFont="1" applyFill="1" applyAlignment="1">
      <alignment horizontal="center" vertical="center"/>
    </xf>
    <xf numFmtId="167" fontId="19" fillId="0" borderId="11" xfId="0" applyNumberFormat="1" applyFont="1" applyFill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horizontal="center" vertical="center"/>
    </xf>
    <xf numFmtId="167" fontId="26" fillId="0" borderId="11" xfId="0" applyNumberFormat="1" applyFont="1" applyBorder="1" applyAlignment="1">
      <alignment horizontal="center" vertical="center"/>
    </xf>
    <xf numFmtId="167" fontId="27" fillId="0" borderId="0" xfId="0" applyNumberFormat="1" applyFont="1"/>
    <xf numFmtId="167" fontId="27" fillId="0" borderId="0" xfId="0" applyNumberFormat="1" applyFont="1" applyAlignment="1">
      <alignment horizontal="center" vertical="center"/>
    </xf>
    <xf numFmtId="167" fontId="28" fillId="0" borderId="11" xfId="0" applyNumberFormat="1" applyFont="1" applyBorder="1" applyAlignment="1">
      <alignment horizontal="center" vertical="center"/>
    </xf>
    <xf numFmtId="167" fontId="0" fillId="0" borderId="11" xfId="0" applyNumberFormat="1" applyBorder="1"/>
    <xf numFmtId="167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9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1"/>
  <sheetViews>
    <sheetView tabSelected="1" zoomScaleNormal="100" workbookViewId="0">
      <pane xSplit="7" ySplit="3" topLeftCell="H4" activePane="bottomRight" state="frozenSplit"/>
      <selection activeCell="A22" sqref="A22"/>
      <selection pane="topRight" activeCell="G1" sqref="G1"/>
      <selection pane="bottomLeft" activeCell="U3" sqref="U3"/>
      <selection pane="bottomRight" sqref="A1:G1"/>
    </sheetView>
  </sheetViews>
  <sheetFormatPr defaultRowHeight="15" x14ac:dyDescent="0.25"/>
  <cols>
    <col min="4" max="4" width="44.5703125" customWidth="1"/>
    <col min="5" max="5" width="11.5703125" style="107" customWidth="1"/>
    <col min="6" max="6" width="8" customWidth="1"/>
    <col min="7" max="7" width="9.7109375" customWidth="1"/>
    <col min="8" max="8" width="17.85546875" customWidth="1"/>
    <col min="9" max="9" width="20.5703125" customWidth="1"/>
    <col min="11" max="11" width="9.7109375" customWidth="1"/>
    <col min="14" max="14" width="9.140625" style="78"/>
    <col min="16" max="16" width="9.140625" style="78"/>
    <col min="21" max="21" width="16.28515625" customWidth="1"/>
    <col min="27" max="27" width="9.140625" style="39"/>
    <col min="32" max="32" width="10.42578125" customWidth="1"/>
    <col min="33" max="33" width="11" customWidth="1"/>
    <col min="44" max="45" width="16.7109375" customWidth="1"/>
  </cols>
  <sheetData>
    <row r="1" spans="1:45" ht="61.5" customHeight="1" x14ac:dyDescent="0.25">
      <c r="A1" s="119" t="s">
        <v>1217</v>
      </c>
      <c r="B1" s="119"/>
      <c r="C1" s="119"/>
      <c r="D1" s="119"/>
      <c r="E1" s="119"/>
      <c r="F1" s="119"/>
      <c r="G1" s="119"/>
      <c r="H1" s="100"/>
      <c r="I1" s="100"/>
      <c r="J1" s="100"/>
      <c r="K1" s="100"/>
      <c r="L1" s="100"/>
      <c r="M1" s="100"/>
    </row>
    <row r="2" spans="1:45" ht="42" customHeight="1" x14ac:dyDescent="0.25">
      <c r="A2" s="120" t="s">
        <v>1219</v>
      </c>
      <c r="B2" s="120"/>
      <c r="C2" s="120"/>
      <c r="D2" s="120"/>
      <c r="E2" s="120"/>
      <c r="F2" s="120"/>
      <c r="G2" s="120"/>
      <c r="H2" s="101"/>
      <c r="I2" s="101"/>
      <c r="J2" s="101"/>
      <c r="K2" s="101"/>
      <c r="L2" s="101"/>
      <c r="M2" s="101"/>
    </row>
    <row r="3" spans="1:45" s="7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104" t="s">
        <v>1220</v>
      </c>
      <c r="F3" s="5" t="s">
        <v>407</v>
      </c>
      <c r="G3" s="6" t="s">
        <v>762</v>
      </c>
      <c r="H3" s="5" t="s">
        <v>758</v>
      </c>
      <c r="I3" s="5" t="s">
        <v>759</v>
      </c>
      <c r="J3" s="5" t="s">
        <v>763</v>
      </c>
      <c r="K3" s="5" t="s">
        <v>764</v>
      </c>
      <c r="L3" s="5" t="s">
        <v>765</v>
      </c>
      <c r="M3" s="5" t="s">
        <v>766</v>
      </c>
      <c r="N3" s="79" t="s">
        <v>469</v>
      </c>
      <c r="O3" s="5" t="s">
        <v>470</v>
      </c>
      <c r="P3" s="79" t="s">
        <v>471</v>
      </c>
      <c r="Q3" s="5" t="s">
        <v>767</v>
      </c>
      <c r="R3" s="5" t="s">
        <v>472</v>
      </c>
      <c r="S3" s="5" t="s">
        <v>473</v>
      </c>
      <c r="T3" s="5" t="s">
        <v>474</v>
      </c>
      <c r="U3" s="6" t="s">
        <v>1266</v>
      </c>
      <c r="V3" s="5" t="s">
        <v>476</v>
      </c>
      <c r="W3" s="5" t="s">
        <v>477</v>
      </c>
      <c r="X3" s="5" t="s">
        <v>478</v>
      </c>
      <c r="Y3" s="5" t="s">
        <v>479</v>
      </c>
      <c r="Z3" s="5" t="s">
        <v>480</v>
      </c>
      <c r="AA3" s="40" t="s">
        <v>481</v>
      </c>
      <c r="AB3" s="5" t="s">
        <v>482</v>
      </c>
      <c r="AC3" s="5" t="s">
        <v>483</v>
      </c>
      <c r="AD3" s="5" t="s">
        <v>484</v>
      </c>
      <c r="AE3" s="5" t="s">
        <v>485</v>
      </c>
      <c r="AF3" s="5" t="s">
        <v>486</v>
      </c>
      <c r="AG3" s="5" t="s">
        <v>487</v>
      </c>
      <c r="AH3" s="5" t="s">
        <v>488</v>
      </c>
      <c r="AI3" s="5" t="s">
        <v>489</v>
      </c>
      <c r="AJ3" s="5" t="s">
        <v>490</v>
      </c>
      <c r="AK3" s="5" t="s">
        <v>491</v>
      </c>
      <c r="AL3" s="5" t="s">
        <v>492</v>
      </c>
      <c r="AM3" s="5" t="s">
        <v>493</v>
      </c>
      <c r="AN3" s="5" t="s">
        <v>494</v>
      </c>
      <c r="AO3" s="5" t="s">
        <v>495</v>
      </c>
      <c r="AP3" s="6" t="s">
        <v>496</v>
      </c>
      <c r="AQ3" s="6" t="s">
        <v>497</v>
      </c>
      <c r="AR3" s="5" t="s">
        <v>475</v>
      </c>
      <c r="AS3" s="5" t="s">
        <v>498</v>
      </c>
    </row>
    <row r="4" spans="1:45" s="10" customFormat="1" ht="27.75" customHeight="1" x14ac:dyDescent="0.25">
      <c r="A4" s="10" t="s">
        <v>411</v>
      </c>
      <c r="B4" s="30" t="s">
        <v>410</v>
      </c>
      <c r="C4" s="21" t="s">
        <v>394</v>
      </c>
      <c r="D4" s="23" t="s">
        <v>440</v>
      </c>
      <c r="E4" s="103">
        <v>40850</v>
      </c>
      <c r="F4" s="10">
        <v>1100</v>
      </c>
      <c r="G4" s="9" t="s">
        <v>760</v>
      </c>
      <c r="H4" s="10">
        <v>600</v>
      </c>
      <c r="I4" s="10">
        <v>42</v>
      </c>
      <c r="J4" s="11">
        <v>91</v>
      </c>
      <c r="K4" s="11">
        <v>18</v>
      </c>
      <c r="L4" s="11">
        <v>14</v>
      </c>
      <c r="M4" s="11">
        <v>100</v>
      </c>
      <c r="N4" s="14" t="s">
        <v>1126</v>
      </c>
      <c r="O4" s="10">
        <v>140</v>
      </c>
      <c r="P4" s="14">
        <v>0.64</v>
      </c>
      <c r="Q4" s="12">
        <v>7.5</v>
      </c>
      <c r="R4" s="10">
        <v>74</v>
      </c>
      <c r="S4" s="10" t="s">
        <v>270</v>
      </c>
      <c r="T4" s="10">
        <v>75</v>
      </c>
      <c r="U4" s="13" t="s">
        <v>374</v>
      </c>
      <c r="V4" s="10">
        <v>570</v>
      </c>
      <c r="W4" s="10">
        <v>29</v>
      </c>
      <c r="X4" s="10" t="s">
        <v>325</v>
      </c>
      <c r="Y4" s="10" t="s">
        <v>1154</v>
      </c>
      <c r="Z4" s="13" t="s">
        <v>32</v>
      </c>
      <c r="AA4" s="29" t="s">
        <v>1155</v>
      </c>
      <c r="AB4" s="10" t="s">
        <v>38</v>
      </c>
      <c r="AC4" s="10">
        <v>570</v>
      </c>
      <c r="AD4" s="10" t="s">
        <v>1156</v>
      </c>
      <c r="AE4" s="10">
        <v>14</v>
      </c>
      <c r="AF4" s="10">
        <v>32</v>
      </c>
      <c r="AG4" s="10">
        <v>3.8</v>
      </c>
      <c r="AH4" s="10">
        <v>2.9</v>
      </c>
      <c r="AI4" s="10" t="s">
        <v>65</v>
      </c>
      <c r="AJ4" s="10">
        <v>800</v>
      </c>
      <c r="AK4" s="10" t="s">
        <v>65</v>
      </c>
      <c r="AL4" s="10" t="s">
        <v>256</v>
      </c>
      <c r="AM4" s="10">
        <v>18</v>
      </c>
      <c r="AN4" s="10" t="s">
        <v>1138</v>
      </c>
      <c r="AO4" s="10" t="s">
        <v>1157</v>
      </c>
      <c r="AP4" s="13">
        <v>240</v>
      </c>
      <c r="AQ4" s="13" t="s">
        <v>346</v>
      </c>
      <c r="AR4" s="10" t="s">
        <v>371</v>
      </c>
      <c r="AS4" s="10" t="s">
        <v>1152</v>
      </c>
    </row>
    <row r="5" spans="1:45" s="10" customFormat="1" ht="27.75" customHeight="1" x14ac:dyDescent="0.25">
      <c r="A5" s="10" t="s">
        <v>411</v>
      </c>
      <c r="B5" s="30" t="s">
        <v>410</v>
      </c>
      <c r="C5" s="21" t="s">
        <v>394</v>
      </c>
      <c r="D5" s="23" t="s">
        <v>440</v>
      </c>
      <c r="E5" s="103">
        <v>41140</v>
      </c>
      <c r="F5" s="10">
        <v>1600</v>
      </c>
      <c r="G5" s="9" t="s">
        <v>761</v>
      </c>
      <c r="H5" s="10">
        <v>170</v>
      </c>
      <c r="I5" s="11">
        <v>1500</v>
      </c>
      <c r="J5" s="11">
        <v>230</v>
      </c>
      <c r="K5" s="11">
        <v>13</v>
      </c>
      <c r="L5" s="11">
        <v>12</v>
      </c>
      <c r="M5" s="11">
        <v>12</v>
      </c>
      <c r="N5" s="14" t="s">
        <v>1153</v>
      </c>
      <c r="O5" s="10">
        <v>16</v>
      </c>
      <c r="P5" s="14" t="s">
        <v>1158</v>
      </c>
      <c r="Q5" s="11">
        <v>61</v>
      </c>
      <c r="R5" s="10">
        <v>19</v>
      </c>
      <c r="S5" s="10" t="s">
        <v>270</v>
      </c>
      <c r="T5" s="10">
        <v>6.1</v>
      </c>
      <c r="U5" s="13" t="s">
        <v>261</v>
      </c>
      <c r="V5" s="11">
        <v>39000</v>
      </c>
      <c r="W5" s="10">
        <v>250</v>
      </c>
      <c r="X5" s="10">
        <v>1.7</v>
      </c>
      <c r="Y5" s="10" t="s">
        <v>1159</v>
      </c>
      <c r="Z5" s="10">
        <v>47</v>
      </c>
      <c r="AA5" s="57">
        <v>14</v>
      </c>
      <c r="AB5" s="10">
        <v>25</v>
      </c>
      <c r="AC5" s="11">
        <v>38000</v>
      </c>
      <c r="AD5" s="10">
        <v>42</v>
      </c>
      <c r="AE5" s="10">
        <v>23</v>
      </c>
      <c r="AF5" s="10">
        <v>690</v>
      </c>
      <c r="AG5" s="10" t="s">
        <v>272</v>
      </c>
      <c r="AH5" s="10">
        <v>33</v>
      </c>
      <c r="AI5" s="10" t="s">
        <v>377</v>
      </c>
      <c r="AJ5" s="10">
        <v>460</v>
      </c>
      <c r="AK5" s="10" t="s">
        <v>1160</v>
      </c>
      <c r="AL5" s="10">
        <v>78</v>
      </c>
      <c r="AM5" s="10">
        <v>130</v>
      </c>
      <c r="AN5" s="10" t="s">
        <v>305</v>
      </c>
      <c r="AO5" s="10">
        <v>9.5</v>
      </c>
      <c r="AP5" s="13" t="s">
        <v>374</v>
      </c>
      <c r="AQ5" s="13" t="s">
        <v>374</v>
      </c>
      <c r="AR5" s="10" t="s">
        <v>297</v>
      </c>
      <c r="AS5" s="10">
        <v>1.9</v>
      </c>
    </row>
    <row r="6" spans="1:45" s="10" customFormat="1" ht="27.75" customHeight="1" x14ac:dyDescent="0.25">
      <c r="A6" s="10" t="s">
        <v>413</v>
      </c>
      <c r="B6" s="30" t="s">
        <v>435</v>
      </c>
      <c r="C6" s="21" t="s">
        <v>395</v>
      </c>
      <c r="D6" s="23" t="s">
        <v>755</v>
      </c>
      <c r="E6" s="103">
        <v>40854</v>
      </c>
      <c r="F6" s="10">
        <v>1100</v>
      </c>
      <c r="G6" s="9" t="s">
        <v>760</v>
      </c>
      <c r="H6" s="10">
        <v>660</v>
      </c>
      <c r="I6" s="10">
        <v>15</v>
      </c>
      <c r="J6" s="11">
        <v>96</v>
      </c>
      <c r="K6" s="11">
        <v>19</v>
      </c>
      <c r="L6" s="11">
        <v>14</v>
      </c>
      <c r="M6" s="11">
        <v>110</v>
      </c>
      <c r="N6" s="14">
        <v>0.22</v>
      </c>
      <c r="O6" s="10">
        <v>140</v>
      </c>
      <c r="P6" s="14">
        <v>0.6</v>
      </c>
      <c r="Q6" s="12">
        <v>7.7</v>
      </c>
      <c r="R6" s="10">
        <v>93</v>
      </c>
      <c r="S6" s="10" t="s">
        <v>270</v>
      </c>
      <c r="T6" s="13" t="s">
        <v>1272</v>
      </c>
      <c r="U6" s="13" t="s">
        <v>1281</v>
      </c>
      <c r="V6" s="10">
        <v>360</v>
      </c>
      <c r="W6" s="10">
        <v>53</v>
      </c>
      <c r="X6" s="10" t="s">
        <v>325</v>
      </c>
      <c r="Y6" s="10" t="s">
        <v>804</v>
      </c>
      <c r="Z6" s="10" t="s">
        <v>1161</v>
      </c>
      <c r="AA6" s="29" t="s">
        <v>1162</v>
      </c>
      <c r="AB6" s="10" t="s">
        <v>265</v>
      </c>
      <c r="AC6" s="10">
        <v>310</v>
      </c>
      <c r="AD6" s="10" t="s">
        <v>1163</v>
      </c>
      <c r="AE6" s="10">
        <v>20</v>
      </c>
      <c r="AF6" s="10">
        <v>13</v>
      </c>
      <c r="AG6" s="10">
        <v>4.0999999999999996</v>
      </c>
      <c r="AH6" s="10">
        <v>3.5</v>
      </c>
      <c r="AI6" s="10" t="s">
        <v>65</v>
      </c>
      <c r="AJ6" s="10">
        <v>810</v>
      </c>
      <c r="AK6" s="10" t="s">
        <v>1164</v>
      </c>
      <c r="AL6" s="10" t="s">
        <v>203</v>
      </c>
      <c r="AM6" s="10">
        <v>10</v>
      </c>
      <c r="AN6" s="10" t="s">
        <v>805</v>
      </c>
      <c r="AO6" s="10" t="s">
        <v>38</v>
      </c>
      <c r="AP6" s="13">
        <v>280</v>
      </c>
      <c r="AQ6" s="13" t="s">
        <v>346</v>
      </c>
      <c r="AR6" s="10" t="s">
        <v>371</v>
      </c>
      <c r="AS6" s="10" t="s">
        <v>1165</v>
      </c>
    </row>
    <row r="7" spans="1:45" s="10" customFormat="1" ht="27.75" customHeight="1" x14ac:dyDescent="0.25">
      <c r="A7" s="10" t="s">
        <v>413</v>
      </c>
      <c r="B7" s="30" t="s">
        <v>435</v>
      </c>
      <c r="C7" s="21" t="s">
        <v>395</v>
      </c>
      <c r="D7" s="23" t="s">
        <v>755</v>
      </c>
      <c r="E7" s="103">
        <v>41392</v>
      </c>
      <c r="F7" s="10">
        <v>1215</v>
      </c>
      <c r="G7" s="9" t="s">
        <v>761</v>
      </c>
      <c r="H7" s="10">
        <v>750</v>
      </c>
      <c r="I7" s="10">
        <v>110</v>
      </c>
      <c r="J7" s="11">
        <v>100</v>
      </c>
      <c r="K7" s="11">
        <v>16</v>
      </c>
      <c r="L7" s="11">
        <v>15</v>
      </c>
      <c r="M7" s="11">
        <v>130</v>
      </c>
      <c r="N7" s="14">
        <v>0.42</v>
      </c>
      <c r="O7" s="10">
        <v>180</v>
      </c>
      <c r="P7" s="14" t="s">
        <v>1166</v>
      </c>
      <c r="Q7" s="10" t="s">
        <v>15</v>
      </c>
      <c r="R7" s="10">
        <v>160</v>
      </c>
      <c r="S7" s="10" t="s">
        <v>270</v>
      </c>
      <c r="T7" s="13" t="s">
        <v>1273</v>
      </c>
      <c r="U7" s="13" t="s">
        <v>1281</v>
      </c>
      <c r="V7" s="11">
        <v>3600</v>
      </c>
      <c r="W7" s="10">
        <v>120</v>
      </c>
      <c r="X7" s="10" t="s">
        <v>325</v>
      </c>
      <c r="Y7" s="10" t="s">
        <v>1148</v>
      </c>
      <c r="Z7" s="10">
        <v>2.6</v>
      </c>
      <c r="AA7" s="29">
        <v>1.6</v>
      </c>
      <c r="AB7" s="10">
        <v>2.2000000000000002</v>
      </c>
      <c r="AC7" s="11">
        <v>2400</v>
      </c>
      <c r="AD7" s="10">
        <v>2.7</v>
      </c>
      <c r="AE7" s="10">
        <v>36</v>
      </c>
      <c r="AF7" s="10">
        <v>85</v>
      </c>
      <c r="AG7" s="10">
        <v>7.1</v>
      </c>
      <c r="AH7" s="10">
        <v>4.2</v>
      </c>
      <c r="AI7" s="10" t="s">
        <v>9</v>
      </c>
      <c r="AJ7" s="10">
        <v>750</v>
      </c>
      <c r="AK7" s="10" t="s">
        <v>1127</v>
      </c>
      <c r="AL7" s="10">
        <v>10</v>
      </c>
      <c r="AM7" s="10">
        <v>14</v>
      </c>
      <c r="AN7" s="10" t="s">
        <v>1167</v>
      </c>
      <c r="AO7" s="10" t="s">
        <v>96</v>
      </c>
      <c r="AP7" s="10">
        <v>290</v>
      </c>
      <c r="AQ7" s="10" t="s">
        <v>374</v>
      </c>
      <c r="AR7" s="10" t="s">
        <v>371</v>
      </c>
      <c r="AS7" s="29">
        <v>3</v>
      </c>
    </row>
    <row r="8" spans="1:45" s="10" customFormat="1" ht="27.75" customHeight="1" x14ac:dyDescent="0.25">
      <c r="A8" s="10" t="s">
        <v>414</v>
      </c>
      <c r="B8" s="30" t="s">
        <v>419</v>
      </c>
      <c r="C8" s="21" t="s">
        <v>396</v>
      </c>
      <c r="D8" s="23" t="s">
        <v>443</v>
      </c>
      <c r="E8" s="103">
        <v>40849</v>
      </c>
      <c r="F8" s="10">
        <v>1100</v>
      </c>
      <c r="G8" s="9" t="s">
        <v>760</v>
      </c>
      <c r="H8" s="10">
        <v>520</v>
      </c>
      <c r="I8" s="29">
        <v>4.4000000000000004</v>
      </c>
      <c r="J8" s="11">
        <v>76</v>
      </c>
      <c r="K8" s="11">
        <v>13</v>
      </c>
      <c r="L8" s="11">
        <v>14</v>
      </c>
      <c r="M8" s="11">
        <v>91</v>
      </c>
      <c r="N8" s="14" t="s">
        <v>1126</v>
      </c>
      <c r="O8" s="10">
        <v>130</v>
      </c>
      <c r="P8" s="14" t="s">
        <v>996</v>
      </c>
      <c r="Q8" s="12">
        <v>7.7</v>
      </c>
      <c r="R8" s="10">
        <v>50</v>
      </c>
      <c r="S8" s="10" t="s">
        <v>270</v>
      </c>
      <c r="T8" s="13" t="s">
        <v>1274</v>
      </c>
      <c r="U8" s="13" t="s">
        <v>1281</v>
      </c>
      <c r="V8" s="10">
        <v>220</v>
      </c>
      <c r="W8" s="10">
        <v>66</v>
      </c>
      <c r="X8" s="10" t="s">
        <v>325</v>
      </c>
      <c r="Y8" s="10" t="s">
        <v>18</v>
      </c>
      <c r="Z8" s="10" t="s">
        <v>307</v>
      </c>
      <c r="AA8" s="29" t="s">
        <v>1168</v>
      </c>
      <c r="AB8" s="10" t="s">
        <v>79</v>
      </c>
      <c r="AC8" s="10">
        <v>150</v>
      </c>
      <c r="AD8" s="10" t="s">
        <v>1133</v>
      </c>
      <c r="AE8" s="10">
        <v>17</v>
      </c>
      <c r="AF8" s="10">
        <v>8.6999999999999993</v>
      </c>
      <c r="AG8" s="10" t="s">
        <v>38</v>
      </c>
      <c r="AH8" s="10">
        <v>7.6</v>
      </c>
      <c r="AI8" s="10" t="s">
        <v>65</v>
      </c>
      <c r="AJ8" s="10">
        <v>670</v>
      </c>
      <c r="AK8" s="10" t="s">
        <v>1164</v>
      </c>
      <c r="AL8" s="10" t="s">
        <v>127</v>
      </c>
      <c r="AM8" s="10" t="s">
        <v>257</v>
      </c>
      <c r="AN8" s="10" t="s">
        <v>377</v>
      </c>
      <c r="AO8" s="10" t="s">
        <v>43</v>
      </c>
      <c r="AP8" s="13">
        <v>240</v>
      </c>
      <c r="AQ8" s="13" t="s">
        <v>346</v>
      </c>
      <c r="AR8" s="13" t="s">
        <v>1268</v>
      </c>
      <c r="AS8" s="10" t="s">
        <v>1169</v>
      </c>
    </row>
    <row r="9" spans="1:45" s="10" customFormat="1" ht="27.75" customHeight="1" x14ac:dyDescent="0.25">
      <c r="A9" s="10" t="s">
        <v>414</v>
      </c>
      <c r="B9" s="30" t="s">
        <v>419</v>
      </c>
      <c r="C9" s="21" t="s">
        <v>396</v>
      </c>
      <c r="D9" s="23" t="s">
        <v>443</v>
      </c>
      <c r="E9" s="103">
        <v>41169</v>
      </c>
      <c r="F9" s="10">
        <v>1000</v>
      </c>
      <c r="G9" s="9" t="s">
        <v>761</v>
      </c>
      <c r="H9" s="10">
        <v>480</v>
      </c>
      <c r="I9" s="10">
        <v>12</v>
      </c>
      <c r="J9" s="11">
        <v>63</v>
      </c>
      <c r="K9" s="11">
        <v>11</v>
      </c>
      <c r="L9" s="11">
        <v>10</v>
      </c>
      <c r="M9" s="10" t="s">
        <v>375</v>
      </c>
      <c r="N9" s="14" t="s">
        <v>1153</v>
      </c>
      <c r="O9" s="10">
        <v>99</v>
      </c>
      <c r="P9" s="14" t="s">
        <v>1132</v>
      </c>
      <c r="Q9" s="12">
        <v>7</v>
      </c>
      <c r="R9" s="10">
        <v>44</v>
      </c>
      <c r="S9" s="10" t="s">
        <v>270</v>
      </c>
      <c r="T9" s="10">
        <v>25</v>
      </c>
      <c r="U9" s="13" t="s">
        <v>374</v>
      </c>
      <c r="V9" s="10">
        <v>290</v>
      </c>
      <c r="W9" s="10">
        <v>75</v>
      </c>
      <c r="X9" s="10" t="s">
        <v>325</v>
      </c>
      <c r="Y9" s="10" t="s">
        <v>1148</v>
      </c>
      <c r="Z9" s="10" t="s">
        <v>307</v>
      </c>
      <c r="AA9" s="29" t="s">
        <v>392</v>
      </c>
      <c r="AB9" s="10">
        <v>2.8</v>
      </c>
      <c r="AC9" s="10">
        <v>240</v>
      </c>
      <c r="AD9" s="10" t="s">
        <v>1170</v>
      </c>
      <c r="AE9" s="10">
        <v>13</v>
      </c>
      <c r="AF9" s="10">
        <v>14</v>
      </c>
      <c r="AG9" s="10">
        <v>3.1</v>
      </c>
      <c r="AH9" s="10">
        <v>7.7</v>
      </c>
      <c r="AI9" s="10" t="s">
        <v>9</v>
      </c>
      <c r="AJ9" s="10">
        <v>520</v>
      </c>
      <c r="AK9" s="10" t="s">
        <v>1149</v>
      </c>
      <c r="AL9" s="10" t="s">
        <v>235</v>
      </c>
      <c r="AM9" s="10" t="s">
        <v>237</v>
      </c>
      <c r="AN9" s="10" t="s">
        <v>305</v>
      </c>
      <c r="AO9" s="13" t="s">
        <v>37</v>
      </c>
      <c r="AP9" s="13">
        <v>190</v>
      </c>
      <c r="AQ9" s="13" t="s">
        <v>346</v>
      </c>
      <c r="AR9" s="13" t="s">
        <v>1271</v>
      </c>
      <c r="AS9" s="10" t="s">
        <v>1163</v>
      </c>
    </row>
    <row r="10" spans="1:45" s="10" customFormat="1" ht="27.75" customHeight="1" x14ac:dyDescent="0.25">
      <c r="A10" s="10" t="s">
        <v>415</v>
      </c>
      <c r="B10" s="30" t="s">
        <v>430</v>
      </c>
      <c r="C10" s="21" t="s">
        <v>397</v>
      </c>
      <c r="D10" s="23" t="s">
        <v>444</v>
      </c>
      <c r="E10" s="103">
        <v>40854</v>
      </c>
      <c r="F10" s="10">
        <v>1430</v>
      </c>
      <c r="G10" s="9" t="s">
        <v>760</v>
      </c>
      <c r="H10" s="10">
        <v>670</v>
      </c>
      <c r="I10" s="10" t="s">
        <v>260</v>
      </c>
      <c r="J10" s="11">
        <v>96</v>
      </c>
      <c r="K10" s="11">
        <v>20</v>
      </c>
      <c r="L10" s="11">
        <v>10</v>
      </c>
      <c r="M10" s="11">
        <v>120</v>
      </c>
      <c r="N10" s="14">
        <v>0.33</v>
      </c>
      <c r="O10" s="10">
        <v>120</v>
      </c>
      <c r="P10" s="14" t="s">
        <v>996</v>
      </c>
      <c r="Q10" s="12">
        <v>6.6</v>
      </c>
      <c r="R10" s="10">
        <v>160</v>
      </c>
      <c r="S10" s="10" t="s">
        <v>270</v>
      </c>
      <c r="T10" s="10" t="s">
        <v>258</v>
      </c>
      <c r="U10" s="13" t="s">
        <v>261</v>
      </c>
      <c r="V10" s="10">
        <v>110</v>
      </c>
      <c r="W10" s="10">
        <v>68</v>
      </c>
      <c r="X10" s="10" t="s">
        <v>325</v>
      </c>
      <c r="Y10" s="10" t="s">
        <v>18</v>
      </c>
      <c r="Z10" s="10" t="s">
        <v>307</v>
      </c>
      <c r="AA10" s="29" t="s">
        <v>996</v>
      </c>
      <c r="AB10" s="10" t="s">
        <v>335</v>
      </c>
      <c r="AC10" s="10">
        <v>110</v>
      </c>
      <c r="AD10" s="10" t="s">
        <v>1150</v>
      </c>
      <c r="AE10" s="10">
        <v>54</v>
      </c>
      <c r="AF10" s="10">
        <v>10</v>
      </c>
      <c r="AG10" s="10" t="s">
        <v>266</v>
      </c>
      <c r="AH10" s="10">
        <v>4.5</v>
      </c>
      <c r="AI10" s="10" t="s">
        <v>65</v>
      </c>
      <c r="AJ10" s="10">
        <v>880</v>
      </c>
      <c r="AK10" s="10" t="s">
        <v>65</v>
      </c>
      <c r="AL10" s="10" t="s">
        <v>267</v>
      </c>
      <c r="AM10" s="10" t="s">
        <v>268</v>
      </c>
      <c r="AN10" s="10" t="s">
        <v>1129</v>
      </c>
      <c r="AO10" s="10" t="s">
        <v>269</v>
      </c>
      <c r="AP10" s="13">
        <v>370</v>
      </c>
      <c r="AQ10" s="13" t="s">
        <v>374</v>
      </c>
      <c r="AR10" s="10" t="s">
        <v>371</v>
      </c>
      <c r="AS10" s="10">
        <v>1.2</v>
      </c>
    </row>
    <row r="11" spans="1:45" s="10" customFormat="1" ht="27.75" customHeight="1" x14ac:dyDescent="0.25">
      <c r="A11" s="10" t="s">
        <v>415</v>
      </c>
      <c r="B11" s="30" t="s">
        <v>430</v>
      </c>
      <c r="C11" s="21" t="s">
        <v>397</v>
      </c>
      <c r="D11" s="23" t="s">
        <v>444</v>
      </c>
      <c r="E11" s="103">
        <v>41181</v>
      </c>
      <c r="F11" s="10">
        <v>1500</v>
      </c>
      <c r="G11" s="9" t="s">
        <v>761</v>
      </c>
      <c r="H11" s="10">
        <v>430</v>
      </c>
      <c r="I11" s="10">
        <v>43</v>
      </c>
      <c r="J11" s="11">
        <v>65</v>
      </c>
      <c r="K11" s="11">
        <v>12</v>
      </c>
      <c r="L11" s="12">
        <v>9.3000000000000007</v>
      </c>
      <c r="M11" s="10" t="s">
        <v>40</v>
      </c>
      <c r="N11" s="14" t="s">
        <v>377</v>
      </c>
      <c r="O11" s="10">
        <v>64</v>
      </c>
      <c r="P11" s="14" t="s">
        <v>1133</v>
      </c>
      <c r="Q11" s="11">
        <v>11</v>
      </c>
      <c r="R11" s="10">
        <v>94</v>
      </c>
      <c r="S11" s="10" t="s">
        <v>270</v>
      </c>
      <c r="T11" s="13" t="s">
        <v>1275</v>
      </c>
      <c r="U11" s="13" t="s">
        <v>1281</v>
      </c>
      <c r="V11" s="11">
        <v>1500</v>
      </c>
      <c r="W11" s="10">
        <v>75</v>
      </c>
      <c r="X11" s="10" t="s">
        <v>325</v>
      </c>
      <c r="Y11" s="10" t="s">
        <v>1148</v>
      </c>
      <c r="Z11" s="10">
        <v>2.1</v>
      </c>
      <c r="AA11" s="29" t="s">
        <v>1171</v>
      </c>
      <c r="AB11" s="10" t="s">
        <v>258</v>
      </c>
      <c r="AC11" s="11">
        <v>1400</v>
      </c>
      <c r="AD11" s="10" t="s">
        <v>1172</v>
      </c>
      <c r="AE11" s="10">
        <v>33</v>
      </c>
      <c r="AF11" s="10">
        <v>37</v>
      </c>
      <c r="AG11" s="10" t="s">
        <v>266</v>
      </c>
      <c r="AH11" s="10">
        <v>4.5999999999999996</v>
      </c>
      <c r="AI11" s="10" t="s">
        <v>9</v>
      </c>
      <c r="AJ11" s="10" t="s">
        <v>22</v>
      </c>
      <c r="AK11" s="10" t="s">
        <v>1154</v>
      </c>
      <c r="AL11" s="10" t="s">
        <v>10</v>
      </c>
      <c r="AM11" s="10" t="s">
        <v>274</v>
      </c>
      <c r="AN11" s="10" t="s">
        <v>305</v>
      </c>
      <c r="AO11" s="10" t="s">
        <v>267</v>
      </c>
      <c r="AP11" s="13" t="s">
        <v>64</v>
      </c>
      <c r="AQ11" s="13" t="s">
        <v>374</v>
      </c>
      <c r="AR11" s="13" t="s">
        <v>1268</v>
      </c>
      <c r="AS11" s="10" t="s">
        <v>1173</v>
      </c>
    </row>
    <row r="12" spans="1:45" s="10" customFormat="1" ht="27.75" customHeight="1" x14ac:dyDescent="0.25">
      <c r="A12" s="10" t="s">
        <v>416</v>
      </c>
      <c r="B12" s="30" t="s">
        <v>417</v>
      </c>
      <c r="C12" s="21" t="s">
        <v>398</v>
      </c>
      <c r="D12" s="23" t="s">
        <v>445</v>
      </c>
      <c r="E12" s="103">
        <v>41283</v>
      </c>
      <c r="F12" s="10">
        <v>1400</v>
      </c>
      <c r="G12" s="9" t="s">
        <v>761</v>
      </c>
      <c r="H12" s="10">
        <v>720</v>
      </c>
      <c r="I12" s="10">
        <v>35</v>
      </c>
      <c r="J12" s="11">
        <v>92</v>
      </c>
      <c r="K12" s="11">
        <v>11</v>
      </c>
      <c r="L12" s="11">
        <v>14</v>
      </c>
      <c r="M12" s="11">
        <v>150</v>
      </c>
      <c r="N12" s="14">
        <v>0.66</v>
      </c>
      <c r="O12" s="10">
        <v>200</v>
      </c>
      <c r="P12" s="14" t="s">
        <v>1174</v>
      </c>
      <c r="Q12" s="11">
        <v>18</v>
      </c>
      <c r="R12" s="10">
        <v>42</v>
      </c>
      <c r="S12" s="10" t="s">
        <v>270</v>
      </c>
      <c r="T12" s="13" t="s">
        <v>1276</v>
      </c>
      <c r="U12" s="13" t="s">
        <v>1282</v>
      </c>
      <c r="V12" s="11">
        <v>1400</v>
      </c>
      <c r="W12" s="10" t="s">
        <v>25</v>
      </c>
      <c r="X12" s="10" t="s">
        <v>325</v>
      </c>
      <c r="Y12" s="10" t="s">
        <v>1148</v>
      </c>
      <c r="Z12" s="10" t="s">
        <v>1175</v>
      </c>
      <c r="AA12" s="29" t="s">
        <v>388</v>
      </c>
      <c r="AB12" s="10" t="s">
        <v>1124</v>
      </c>
      <c r="AC12" s="10">
        <v>990</v>
      </c>
      <c r="AD12" s="10" t="s">
        <v>1176</v>
      </c>
      <c r="AE12" s="10">
        <v>28</v>
      </c>
      <c r="AF12" s="10">
        <v>140</v>
      </c>
      <c r="AG12" s="10" t="s">
        <v>374</v>
      </c>
      <c r="AH12" s="13" t="s">
        <v>32</v>
      </c>
      <c r="AI12" s="10" t="s">
        <v>9</v>
      </c>
      <c r="AJ12" s="10">
        <v>540</v>
      </c>
      <c r="AK12" s="10" t="s">
        <v>374</v>
      </c>
      <c r="AL12" s="10" t="s">
        <v>276</v>
      </c>
      <c r="AM12" s="10" t="s">
        <v>277</v>
      </c>
      <c r="AN12" s="10" t="s">
        <v>305</v>
      </c>
      <c r="AO12" s="10">
        <v>6.7</v>
      </c>
      <c r="AP12" s="13">
        <v>390</v>
      </c>
      <c r="AQ12" s="13" t="s">
        <v>346</v>
      </c>
      <c r="AR12" s="13" t="s">
        <v>1269</v>
      </c>
      <c r="AS12" s="10">
        <v>1.7</v>
      </c>
    </row>
    <row r="13" spans="1:45" s="10" customFormat="1" ht="27.75" customHeight="1" x14ac:dyDescent="0.25">
      <c r="A13" s="10" t="s">
        <v>429</v>
      </c>
      <c r="B13" s="30" t="s">
        <v>418</v>
      </c>
      <c r="C13" s="21" t="s">
        <v>409</v>
      </c>
      <c r="D13" s="23" t="s">
        <v>756</v>
      </c>
      <c r="E13" s="103">
        <v>40988</v>
      </c>
      <c r="F13" s="10">
        <v>1405</v>
      </c>
      <c r="G13" s="9" t="s">
        <v>761</v>
      </c>
      <c r="H13" s="10">
        <v>620</v>
      </c>
      <c r="I13" s="10">
        <v>460</v>
      </c>
      <c r="J13" s="11">
        <v>74</v>
      </c>
      <c r="K13" s="12">
        <v>9.5</v>
      </c>
      <c r="L13" s="11">
        <v>12</v>
      </c>
      <c r="M13" s="10" t="s">
        <v>376</v>
      </c>
      <c r="N13" s="14">
        <v>0.39</v>
      </c>
      <c r="O13" s="10">
        <v>140</v>
      </c>
      <c r="P13" s="14" t="s">
        <v>377</v>
      </c>
      <c r="Q13" s="11">
        <v>43</v>
      </c>
      <c r="R13" s="10">
        <v>33</v>
      </c>
      <c r="S13" s="10" t="s">
        <v>270</v>
      </c>
      <c r="T13" s="10">
        <v>6.3</v>
      </c>
      <c r="U13" s="13" t="s">
        <v>233</v>
      </c>
      <c r="V13" s="11">
        <v>17000</v>
      </c>
      <c r="W13" s="10">
        <v>280</v>
      </c>
      <c r="X13" s="10" t="s">
        <v>1171</v>
      </c>
      <c r="Y13" s="10" t="s">
        <v>383</v>
      </c>
      <c r="Z13" s="10">
        <v>13</v>
      </c>
      <c r="AA13" s="29">
        <v>4.9000000000000004</v>
      </c>
      <c r="AB13" s="10">
        <v>7.5</v>
      </c>
      <c r="AC13" s="11">
        <v>11000</v>
      </c>
      <c r="AD13" s="10">
        <v>11</v>
      </c>
      <c r="AE13" s="10">
        <v>14</v>
      </c>
      <c r="AF13" s="10">
        <v>300</v>
      </c>
      <c r="AG13" s="10" t="s">
        <v>1177</v>
      </c>
      <c r="AH13" s="29">
        <v>9</v>
      </c>
      <c r="AI13" s="10" t="s">
        <v>1178</v>
      </c>
      <c r="AJ13" s="10">
        <v>400</v>
      </c>
      <c r="AK13" s="10" t="s">
        <v>1138</v>
      </c>
      <c r="AL13" s="10">
        <v>27</v>
      </c>
      <c r="AM13" s="10">
        <v>36</v>
      </c>
      <c r="AN13" s="10" t="s">
        <v>1132</v>
      </c>
      <c r="AO13" s="10">
        <v>7.1</v>
      </c>
      <c r="AP13" s="13" t="s">
        <v>7</v>
      </c>
      <c r="AQ13" s="13" t="s">
        <v>374</v>
      </c>
      <c r="AR13" s="13" t="s">
        <v>1268</v>
      </c>
      <c r="AS13" s="10">
        <v>1.7</v>
      </c>
    </row>
    <row r="14" spans="1:45" s="10" customFormat="1" ht="27.75" customHeight="1" x14ac:dyDescent="0.25">
      <c r="A14" s="10" t="s">
        <v>421</v>
      </c>
      <c r="B14" s="30" t="s">
        <v>422</v>
      </c>
      <c r="C14" s="21" t="s">
        <v>399</v>
      </c>
      <c r="D14" s="23" t="s">
        <v>757</v>
      </c>
      <c r="E14" s="103">
        <v>40856</v>
      </c>
      <c r="F14" s="10">
        <v>1200</v>
      </c>
      <c r="G14" s="9" t="s">
        <v>760</v>
      </c>
      <c r="H14" s="10">
        <v>750</v>
      </c>
      <c r="I14" s="10">
        <v>33</v>
      </c>
      <c r="J14" s="11">
        <v>100</v>
      </c>
      <c r="K14" s="11">
        <v>20</v>
      </c>
      <c r="L14" s="11">
        <v>13</v>
      </c>
      <c r="M14" s="11">
        <v>140</v>
      </c>
      <c r="N14" s="14">
        <v>0.34</v>
      </c>
      <c r="O14" s="10">
        <v>170</v>
      </c>
      <c r="P14" s="14">
        <v>0.59</v>
      </c>
      <c r="Q14" s="12">
        <v>9.1</v>
      </c>
      <c r="R14" s="10">
        <v>120</v>
      </c>
      <c r="S14" s="10" t="s">
        <v>270</v>
      </c>
      <c r="T14" s="10">
        <v>55</v>
      </c>
      <c r="U14" s="13" t="s">
        <v>374</v>
      </c>
      <c r="V14" s="10">
        <v>580</v>
      </c>
      <c r="W14" s="10">
        <v>64</v>
      </c>
      <c r="X14" s="10" t="s">
        <v>325</v>
      </c>
      <c r="Y14" s="10" t="s">
        <v>18</v>
      </c>
      <c r="Z14" s="10" t="s">
        <v>1179</v>
      </c>
      <c r="AA14" s="29">
        <v>1</v>
      </c>
      <c r="AB14" s="10" t="s">
        <v>258</v>
      </c>
      <c r="AC14" s="10">
        <v>450</v>
      </c>
      <c r="AD14" s="10" t="s">
        <v>392</v>
      </c>
      <c r="AE14" s="10">
        <v>32</v>
      </c>
      <c r="AF14" s="10">
        <v>19</v>
      </c>
      <c r="AG14" s="10">
        <v>3.6</v>
      </c>
      <c r="AH14" s="10">
        <v>2.9</v>
      </c>
      <c r="AI14" s="10" t="s">
        <v>1180</v>
      </c>
      <c r="AJ14" s="10">
        <v>890</v>
      </c>
      <c r="AK14" s="10" t="s">
        <v>65</v>
      </c>
      <c r="AL14" s="10" t="s">
        <v>246</v>
      </c>
      <c r="AM14" s="10" t="s">
        <v>259</v>
      </c>
      <c r="AN14" s="10" t="s">
        <v>996</v>
      </c>
      <c r="AO14" s="10" t="s">
        <v>260</v>
      </c>
      <c r="AP14" s="13">
        <v>360</v>
      </c>
      <c r="AQ14" s="13" t="s">
        <v>374</v>
      </c>
      <c r="AR14" s="10" t="s">
        <v>371</v>
      </c>
      <c r="AS14" s="29">
        <v>2</v>
      </c>
    </row>
    <row r="15" spans="1:45" s="10" customFormat="1" ht="27.75" customHeight="1" x14ac:dyDescent="0.25">
      <c r="A15" s="10" t="s">
        <v>421</v>
      </c>
      <c r="B15" s="30" t="s">
        <v>422</v>
      </c>
      <c r="C15" s="21" t="s">
        <v>399</v>
      </c>
      <c r="D15" s="23" t="s">
        <v>757</v>
      </c>
      <c r="E15" s="103">
        <v>41182</v>
      </c>
      <c r="F15" s="10">
        <v>1230</v>
      </c>
      <c r="G15" s="9" t="s">
        <v>761</v>
      </c>
      <c r="H15" s="10">
        <v>530</v>
      </c>
      <c r="I15" s="10">
        <v>170</v>
      </c>
      <c r="J15" s="11">
        <v>93</v>
      </c>
      <c r="K15" s="11">
        <v>16</v>
      </c>
      <c r="L15" s="11">
        <v>12</v>
      </c>
      <c r="M15" s="10" t="s">
        <v>275</v>
      </c>
      <c r="N15" s="14" t="s">
        <v>1151</v>
      </c>
      <c r="O15" s="10">
        <v>97</v>
      </c>
      <c r="P15" s="14" t="s">
        <v>1181</v>
      </c>
      <c r="Q15" s="11">
        <v>19</v>
      </c>
      <c r="R15" s="10">
        <v>76</v>
      </c>
      <c r="S15" s="10" t="s">
        <v>270</v>
      </c>
      <c r="T15" s="13" t="s">
        <v>1277</v>
      </c>
      <c r="U15" s="13" t="s">
        <v>1281</v>
      </c>
      <c r="V15" s="11">
        <v>5400</v>
      </c>
      <c r="W15" s="10">
        <v>110</v>
      </c>
      <c r="X15" s="10" t="s">
        <v>325</v>
      </c>
      <c r="Y15" s="10" t="s">
        <v>803</v>
      </c>
      <c r="Z15" s="10">
        <v>4.0999999999999996</v>
      </c>
      <c r="AA15" s="29">
        <v>1.9</v>
      </c>
      <c r="AB15" s="10">
        <v>4.4000000000000004</v>
      </c>
      <c r="AC15" s="11">
        <v>3400</v>
      </c>
      <c r="AD15" s="10">
        <v>3.7</v>
      </c>
      <c r="AE15" s="10">
        <v>23</v>
      </c>
      <c r="AF15" s="10">
        <v>75</v>
      </c>
      <c r="AG15" s="10">
        <v>5.0999999999999996</v>
      </c>
      <c r="AH15" s="10">
        <v>5.7</v>
      </c>
      <c r="AI15" s="10" t="s">
        <v>1180</v>
      </c>
      <c r="AJ15" s="10" t="s">
        <v>75</v>
      </c>
      <c r="AK15" s="10" t="s">
        <v>1131</v>
      </c>
      <c r="AL15" s="10">
        <v>12</v>
      </c>
      <c r="AM15" s="10">
        <v>18</v>
      </c>
      <c r="AN15" s="10" t="s">
        <v>305</v>
      </c>
      <c r="AO15" s="13" t="s">
        <v>104</v>
      </c>
      <c r="AP15" s="13" t="s">
        <v>117</v>
      </c>
      <c r="AQ15" s="13" t="s">
        <v>374</v>
      </c>
      <c r="AR15" s="10" t="s">
        <v>1125</v>
      </c>
      <c r="AS15" s="10">
        <v>1.3</v>
      </c>
    </row>
    <row r="16" spans="1:45" s="10" customFormat="1" ht="27.75" customHeight="1" x14ac:dyDescent="0.25">
      <c r="A16" s="10" t="s">
        <v>423</v>
      </c>
      <c r="B16" s="30" t="s">
        <v>431</v>
      </c>
      <c r="C16" s="21" t="s">
        <v>400</v>
      </c>
      <c r="D16" s="23" t="s">
        <v>439</v>
      </c>
      <c r="E16" s="103">
        <v>40856</v>
      </c>
      <c r="F16" s="21" t="s">
        <v>412</v>
      </c>
      <c r="G16" s="9" t="s">
        <v>760</v>
      </c>
      <c r="H16" s="10">
        <v>760</v>
      </c>
      <c r="I16" s="10">
        <v>24</v>
      </c>
      <c r="J16" s="11">
        <v>110</v>
      </c>
      <c r="K16" s="11">
        <v>20</v>
      </c>
      <c r="L16" s="11">
        <v>13</v>
      </c>
      <c r="M16" s="11">
        <v>140</v>
      </c>
      <c r="N16" s="14">
        <v>0.37</v>
      </c>
      <c r="O16" s="10">
        <v>170</v>
      </c>
      <c r="P16" s="14">
        <v>0.54</v>
      </c>
      <c r="Q16" s="12">
        <v>9.5</v>
      </c>
      <c r="R16" s="10">
        <v>120</v>
      </c>
      <c r="S16" s="10" t="s">
        <v>270</v>
      </c>
      <c r="T16" s="10">
        <v>43</v>
      </c>
      <c r="U16" s="13" t="s">
        <v>233</v>
      </c>
      <c r="V16" s="10">
        <v>590</v>
      </c>
      <c r="W16" s="10">
        <v>79</v>
      </c>
      <c r="X16" s="10" t="s">
        <v>325</v>
      </c>
      <c r="Y16" s="10" t="s">
        <v>18</v>
      </c>
      <c r="Z16" s="10" t="s">
        <v>1182</v>
      </c>
      <c r="AA16" s="29">
        <v>1</v>
      </c>
      <c r="AB16" s="10">
        <v>2.2000000000000002</v>
      </c>
      <c r="AC16" s="10">
        <v>440</v>
      </c>
      <c r="AD16" s="10" t="s">
        <v>1183</v>
      </c>
      <c r="AE16" s="10">
        <v>29</v>
      </c>
      <c r="AF16" s="10">
        <v>17</v>
      </c>
      <c r="AG16" s="10">
        <v>3.6</v>
      </c>
      <c r="AH16" s="10">
        <v>3.3</v>
      </c>
      <c r="AI16" s="10" t="s">
        <v>804</v>
      </c>
      <c r="AJ16" s="10">
        <v>900</v>
      </c>
      <c r="AK16" s="10" t="s">
        <v>65</v>
      </c>
      <c r="AL16" s="10" t="s">
        <v>234</v>
      </c>
      <c r="AM16" s="10" t="s">
        <v>164</v>
      </c>
      <c r="AN16" s="10" t="s">
        <v>1163</v>
      </c>
      <c r="AO16" s="10" t="s">
        <v>271</v>
      </c>
      <c r="AP16" s="13">
        <v>360</v>
      </c>
      <c r="AQ16" s="13" t="s">
        <v>374</v>
      </c>
      <c r="AR16" s="10" t="s">
        <v>371</v>
      </c>
      <c r="AS16" s="29">
        <v>2</v>
      </c>
    </row>
    <row r="17" spans="1:45" s="10" customFormat="1" ht="27.75" customHeight="1" x14ac:dyDescent="0.25">
      <c r="A17" s="10" t="s">
        <v>423</v>
      </c>
      <c r="B17" s="30" t="s">
        <v>431</v>
      </c>
      <c r="C17" s="21" t="s">
        <v>400</v>
      </c>
      <c r="D17" s="23" t="s">
        <v>439</v>
      </c>
      <c r="E17" s="103">
        <v>41283</v>
      </c>
      <c r="F17" s="10">
        <v>1200</v>
      </c>
      <c r="G17" s="9" t="s">
        <v>761</v>
      </c>
      <c r="H17" s="10">
        <v>590</v>
      </c>
      <c r="I17" s="10">
        <v>210</v>
      </c>
      <c r="J17" s="11">
        <v>91</v>
      </c>
      <c r="K17" s="11">
        <v>16</v>
      </c>
      <c r="L17" s="11">
        <v>12</v>
      </c>
      <c r="M17" s="11">
        <v>90</v>
      </c>
      <c r="N17" s="14">
        <v>0.23</v>
      </c>
      <c r="O17" s="10">
        <v>130</v>
      </c>
      <c r="P17" s="14" t="s">
        <v>1169</v>
      </c>
      <c r="Q17" s="11">
        <v>20</v>
      </c>
      <c r="R17" s="10">
        <v>86</v>
      </c>
      <c r="S17" s="10" t="s">
        <v>270</v>
      </c>
      <c r="T17" s="13" t="s">
        <v>1278</v>
      </c>
      <c r="U17" s="13" t="s">
        <v>1281</v>
      </c>
      <c r="V17" s="11">
        <v>6600</v>
      </c>
      <c r="W17" s="10" t="s">
        <v>275</v>
      </c>
      <c r="X17" s="10" t="s">
        <v>325</v>
      </c>
      <c r="Y17" s="10" t="s">
        <v>1158</v>
      </c>
      <c r="Z17" s="10">
        <v>5.8</v>
      </c>
      <c r="AA17" s="29">
        <v>2.1</v>
      </c>
      <c r="AB17" s="29">
        <v>4</v>
      </c>
      <c r="AC17" s="11">
        <v>4500</v>
      </c>
      <c r="AD17" s="10">
        <v>3.7</v>
      </c>
      <c r="AE17" s="10">
        <v>26</v>
      </c>
      <c r="AF17" s="10">
        <v>87</v>
      </c>
      <c r="AG17" s="10" t="s">
        <v>203</v>
      </c>
      <c r="AH17" s="10">
        <v>5.3</v>
      </c>
      <c r="AI17" s="10" t="s">
        <v>9</v>
      </c>
      <c r="AJ17" s="10">
        <v>660</v>
      </c>
      <c r="AK17" s="10" t="s">
        <v>374</v>
      </c>
      <c r="AL17" s="10">
        <v>10</v>
      </c>
      <c r="AM17" s="10">
        <v>22</v>
      </c>
      <c r="AN17" s="10" t="s">
        <v>1136</v>
      </c>
      <c r="AO17" s="10" t="s">
        <v>271</v>
      </c>
      <c r="AP17" s="13">
        <v>240</v>
      </c>
      <c r="AQ17" s="13" t="s">
        <v>374</v>
      </c>
      <c r="AR17" s="13" t="s">
        <v>1269</v>
      </c>
      <c r="AS17" s="10">
        <v>1.4</v>
      </c>
    </row>
    <row r="18" spans="1:45" s="10" customFormat="1" ht="27.75" customHeight="1" x14ac:dyDescent="0.25">
      <c r="A18" s="10" t="s">
        <v>424</v>
      </c>
      <c r="B18" s="30" t="s">
        <v>432</v>
      </c>
      <c r="C18" s="21" t="s">
        <v>401</v>
      </c>
      <c r="D18" s="23" t="s">
        <v>441</v>
      </c>
      <c r="E18" s="103">
        <v>40855</v>
      </c>
      <c r="F18" s="10">
        <v>1100</v>
      </c>
      <c r="G18" s="9" t="s">
        <v>760</v>
      </c>
      <c r="H18" s="10">
        <v>720</v>
      </c>
      <c r="I18" s="10">
        <v>38</v>
      </c>
      <c r="J18" s="11">
        <v>100</v>
      </c>
      <c r="K18" s="11">
        <v>19</v>
      </c>
      <c r="L18" s="11">
        <v>13</v>
      </c>
      <c r="M18" s="11">
        <v>140</v>
      </c>
      <c r="N18" s="14">
        <v>0.35</v>
      </c>
      <c r="O18" s="10">
        <v>170</v>
      </c>
      <c r="P18" s="14">
        <v>0.55000000000000004</v>
      </c>
      <c r="Q18" s="11">
        <v>11</v>
      </c>
      <c r="R18" s="10">
        <v>110</v>
      </c>
      <c r="S18" s="10" t="s">
        <v>270</v>
      </c>
      <c r="T18" s="10">
        <v>45</v>
      </c>
      <c r="U18" s="13" t="s">
        <v>374</v>
      </c>
      <c r="V18" s="11">
        <v>1300</v>
      </c>
      <c r="W18" s="10">
        <v>86</v>
      </c>
      <c r="X18" s="10" t="s">
        <v>325</v>
      </c>
      <c r="Y18" s="10" t="s">
        <v>18</v>
      </c>
      <c r="Z18" s="10" t="s">
        <v>81</v>
      </c>
      <c r="AA18" s="29">
        <v>1.3</v>
      </c>
      <c r="AB18" s="10" t="s">
        <v>258</v>
      </c>
      <c r="AC18" s="10">
        <v>940</v>
      </c>
      <c r="AD18" s="10" t="s">
        <v>1184</v>
      </c>
      <c r="AE18" s="10">
        <v>26</v>
      </c>
      <c r="AF18" s="10">
        <v>25</v>
      </c>
      <c r="AG18" s="13">
        <v>3.8</v>
      </c>
      <c r="AH18" s="13">
        <v>4.7</v>
      </c>
      <c r="AI18" s="13" t="s">
        <v>1135</v>
      </c>
      <c r="AJ18" s="13">
        <v>840</v>
      </c>
      <c r="AK18" s="13" t="s">
        <v>1180</v>
      </c>
      <c r="AL18" s="13" t="s">
        <v>208</v>
      </c>
      <c r="AM18" s="13" t="s">
        <v>259</v>
      </c>
      <c r="AN18" s="13" t="s">
        <v>996</v>
      </c>
      <c r="AO18" s="13" t="s">
        <v>260</v>
      </c>
      <c r="AP18" s="13">
        <v>330</v>
      </c>
      <c r="AQ18" s="13" t="s">
        <v>374</v>
      </c>
      <c r="AR18" s="10" t="s">
        <v>371</v>
      </c>
      <c r="AS18" s="10">
        <v>1.9</v>
      </c>
    </row>
    <row r="19" spans="1:45" s="10" customFormat="1" ht="27.75" customHeight="1" x14ac:dyDescent="0.25">
      <c r="A19" s="10" t="s">
        <v>424</v>
      </c>
      <c r="B19" s="30" t="s">
        <v>432</v>
      </c>
      <c r="C19" s="21" t="s">
        <v>401</v>
      </c>
      <c r="D19" s="23" t="s">
        <v>441</v>
      </c>
      <c r="E19" s="103">
        <v>41284</v>
      </c>
      <c r="F19" s="10">
        <v>1030</v>
      </c>
      <c r="G19" s="9" t="s">
        <v>761</v>
      </c>
      <c r="H19" s="10">
        <v>680</v>
      </c>
      <c r="I19" s="10">
        <v>41</v>
      </c>
      <c r="J19" s="11">
        <v>98</v>
      </c>
      <c r="K19" s="11">
        <v>18</v>
      </c>
      <c r="L19" s="11">
        <v>12</v>
      </c>
      <c r="M19" s="11">
        <v>110</v>
      </c>
      <c r="N19" s="14">
        <v>0.27</v>
      </c>
      <c r="O19" s="10">
        <v>150</v>
      </c>
      <c r="P19" s="14" t="s">
        <v>389</v>
      </c>
      <c r="Q19" s="12">
        <v>8.9</v>
      </c>
      <c r="R19" s="10">
        <v>99</v>
      </c>
      <c r="S19" s="10" t="s">
        <v>270</v>
      </c>
      <c r="T19" s="13" t="s">
        <v>1279</v>
      </c>
      <c r="U19" s="13" t="s">
        <v>1281</v>
      </c>
      <c r="V19" s="11">
        <v>1500</v>
      </c>
      <c r="W19" s="10" t="s">
        <v>108</v>
      </c>
      <c r="X19" s="10" t="s">
        <v>325</v>
      </c>
      <c r="Y19" s="10" t="s">
        <v>1148</v>
      </c>
      <c r="Z19" s="10" t="s">
        <v>272</v>
      </c>
      <c r="AA19" s="29" t="s">
        <v>1165</v>
      </c>
      <c r="AB19" s="10" t="s">
        <v>258</v>
      </c>
      <c r="AC19" s="11">
        <v>1100</v>
      </c>
      <c r="AD19" s="10" t="s">
        <v>1185</v>
      </c>
      <c r="AE19" s="10">
        <v>29</v>
      </c>
      <c r="AF19" s="10">
        <v>17</v>
      </c>
      <c r="AG19" s="13" t="s">
        <v>104</v>
      </c>
      <c r="AH19" s="13">
        <v>3.1</v>
      </c>
      <c r="AI19" s="13" t="s">
        <v>9</v>
      </c>
      <c r="AJ19" s="13">
        <v>800</v>
      </c>
      <c r="AK19" s="13" t="s">
        <v>374</v>
      </c>
      <c r="AL19" s="13" t="s">
        <v>278</v>
      </c>
      <c r="AM19" s="13" t="s">
        <v>45</v>
      </c>
      <c r="AN19" s="13" t="s">
        <v>305</v>
      </c>
      <c r="AO19" s="13" t="s">
        <v>279</v>
      </c>
      <c r="AP19" s="13">
        <v>290</v>
      </c>
      <c r="AQ19" s="13" t="s">
        <v>346</v>
      </c>
      <c r="AR19" s="13" t="s">
        <v>1270</v>
      </c>
      <c r="AS19" s="10">
        <v>1.3</v>
      </c>
    </row>
    <row r="20" spans="1:45" s="10" customFormat="1" ht="27.75" customHeight="1" x14ac:dyDescent="0.25">
      <c r="A20" s="10" t="s">
        <v>425</v>
      </c>
      <c r="B20" s="30" t="s">
        <v>426</v>
      </c>
      <c r="C20" s="21" t="s">
        <v>402</v>
      </c>
      <c r="D20" s="23" t="s">
        <v>442</v>
      </c>
      <c r="E20" s="103">
        <v>40855</v>
      </c>
      <c r="F20" s="21" t="s">
        <v>408</v>
      </c>
      <c r="G20" s="9" t="s">
        <v>760</v>
      </c>
      <c r="H20" s="10">
        <v>500</v>
      </c>
      <c r="I20" s="10">
        <v>22</v>
      </c>
      <c r="J20" s="11">
        <v>80</v>
      </c>
      <c r="K20" s="11">
        <v>18</v>
      </c>
      <c r="L20" s="12">
        <v>7.9</v>
      </c>
      <c r="M20" s="11">
        <v>88</v>
      </c>
      <c r="N20" s="14">
        <v>0.25</v>
      </c>
      <c r="O20" s="10">
        <v>100</v>
      </c>
      <c r="P20" s="14" t="s">
        <v>1186</v>
      </c>
      <c r="Q20" s="12">
        <v>9.5</v>
      </c>
      <c r="R20" s="10">
        <v>71</v>
      </c>
      <c r="S20" s="10" t="s">
        <v>270</v>
      </c>
      <c r="T20" s="10">
        <v>18</v>
      </c>
      <c r="U20" s="13" t="s">
        <v>261</v>
      </c>
      <c r="V20" s="10">
        <v>620</v>
      </c>
      <c r="W20" s="10">
        <v>92</v>
      </c>
      <c r="X20" s="10" t="s">
        <v>325</v>
      </c>
      <c r="Y20" s="10" t="s">
        <v>18</v>
      </c>
      <c r="Z20" s="10" t="s">
        <v>1187</v>
      </c>
      <c r="AA20" s="29" t="s">
        <v>1165</v>
      </c>
      <c r="AB20" s="10" t="s">
        <v>81</v>
      </c>
      <c r="AC20" s="10">
        <v>490</v>
      </c>
      <c r="AD20" s="10" t="s">
        <v>1170</v>
      </c>
      <c r="AE20" s="10">
        <v>17</v>
      </c>
      <c r="AF20" s="10">
        <v>15</v>
      </c>
      <c r="AG20" s="10">
        <v>2.2999999999999998</v>
      </c>
      <c r="AH20" s="10">
        <v>2.8</v>
      </c>
      <c r="AI20" s="10" t="s">
        <v>65</v>
      </c>
      <c r="AJ20" s="10">
        <v>690</v>
      </c>
      <c r="AK20" s="10" t="s">
        <v>1180</v>
      </c>
      <c r="AL20" s="10" t="s">
        <v>262</v>
      </c>
      <c r="AM20" s="10" t="s">
        <v>263</v>
      </c>
      <c r="AN20" s="10" t="s">
        <v>1128</v>
      </c>
      <c r="AO20" s="10" t="s">
        <v>264</v>
      </c>
      <c r="AP20" s="10">
        <v>220</v>
      </c>
      <c r="AQ20" s="10" t="s">
        <v>346</v>
      </c>
      <c r="AR20" s="10" t="s">
        <v>371</v>
      </c>
      <c r="AS20" s="10">
        <v>1.3</v>
      </c>
    </row>
    <row r="21" spans="1:45" s="10" customFormat="1" ht="27.75" customHeight="1" x14ac:dyDescent="0.25">
      <c r="A21" s="18" t="s">
        <v>425</v>
      </c>
      <c r="B21" s="32" t="s">
        <v>426</v>
      </c>
      <c r="C21" s="22" t="s">
        <v>402</v>
      </c>
      <c r="D21" s="25" t="s">
        <v>442</v>
      </c>
      <c r="E21" s="105">
        <v>41284</v>
      </c>
      <c r="F21" s="18">
        <v>1230</v>
      </c>
      <c r="G21" s="17" t="s">
        <v>761</v>
      </c>
      <c r="H21" s="18">
        <v>470</v>
      </c>
      <c r="I21" s="18">
        <v>30</v>
      </c>
      <c r="J21" s="19">
        <v>82</v>
      </c>
      <c r="K21" s="19">
        <v>18</v>
      </c>
      <c r="L21" s="20">
        <v>6.7</v>
      </c>
      <c r="M21" s="19">
        <v>64</v>
      </c>
      <c r="N21" s="80">
        <v>0.26</v>
      </c>
      <c r="O21" s="18">
        <v>80</v>
      </c>
      <c r="P21" s="80" t="s">
        <v>1137</v>
      </c>
      <c r="Q21" s="20">
        <v>6.2</v>
      </c>
      <c r="R21" s="18">
        <v>63</v>
      </c>
      <c r="S21" s="18" t="s">
        <v>270</v>
      </c>
      <c r="T21" s="88" t="s">
        <v>1280</v>
      </c>
      <c r="U21" s="88" t="s">
        <v>1283</v>
      </c>
      <c r="V21" s="19">
        <v>1000</v>
      </c>
      <c r="W21" s="18" t="s">
        <v>161</v>
      </c>
      <c r="X21" s="18" t="s">
        <v>325</v>
      </c>
      <c r="Y21" s="18" t="s">
        <v>1148</v>
      </c>
      <c r="Z21" s="18" t="s">
        <v>79</v>
      </c>
      <c r="AA21" s="41" t="s">
        <v>1188</v>
      </c>
      <c r="AB21" s="18" t="s">
        <v>258</v>
      </c>
      <c r="AC21" s="18">
        <v>740</v>
      </c>
      <c r="AD21" s="18" t="s">
        <v>1124</v>
      </c>
      <c r="AE21" s="18">
        <v>21</v>
      </c>
      <c r="AF21" s="18">
        <v>20</v>
      </c>
      <c r="AG21" s="18" t="s">
        <v>71</v>
      </c>
      <c r="AH21" s="18">
        <v>2.1</v>
      </c>
      <c r="AI21" s="18" t="s">
        <v>9</v>
      </c>
      <c r="AJ21" s="18">
        <v>670</v>
      </c>
      <c r="AK21" s="18" t="s">
        <v>1149</v>
      </c>
      <c r="AL21" s="18" t="s">
        <v>280</v>
      </c>
      <c r="AM21" s="18" t="s">
        <v>281</v>
      </c>
      <c r="AN21" s="18" t="s">
        <v>305</v>
      </c>
      <c r="AO21" s="18" t="s">
        <v>81</v>
      </c>
      <c r="AP21" s="18">
        <v>190</v>
      </c>
      <c r="AQ21" s="18" t="s">
        <v>346</v>
      </c>
      <c r="AR21" s="88" t="s">
        <v>1271</v>
      </c>
      <c r="AS21" s="18">
        <v>1.2</v>
      </c>
    </row>
    <row r="22" spans="1:45" s="8" customFormat="1" ht="18" customHeight="1" x14ac:dyDescent="0.2">
      <c r="A22" s="8" t="s">
        <v>1228</v>
      </c>
      <c r="E22" s="106"/>
      <c r="N22" s="81"/>
      <c r="P22" s="81"/>
      <c r="AA22" s="42"/>
    </row>
    <row r="23" spans="1:45" ht="15.75" x14ac:dyDescent="0.25">
      <c r="A23" s="128" t="s">
        <v>1267</v>
      </c>
    </row>
    <row r="24" spans="1:45" x14ac:dyDescent="0.25">
      <c r="J24" s="33"/>
      <c r="K24" s="33"/>
      <c r="L24" s="33"/>
      <c r="M24" s="33"/>
      <c r="Q24" s="33"/>
    </row>
    <row r="25" spans="1:45" x14ac:dyDescent="0.25">
      <c r="I25" s="33"/>
      <c r="J25" s="33"/>
      <c r="K25" s="33"/>
      <c r="L25" s="33"/>
      <c r="M25" s="33"/>
      <c r="Q25" s="33"/>
      <c r="V25" s="33"/>
      <c r="AC25" s="33"/>
    </row>
    <row r="26" spans="1:45" x14ac:dyDescent="0.25">
      <c r="J26" s="33"/>
      <c r="K26" s="33"/>
      <c r="L26" s="33"/>
      <c r="M26" s="33"/>
      <c r="Q26" s="33"/>
    </row>
    <row r="27" spans="1:45" x14ac:dyDescent="0.25">
      <c r="J27" s="33"/>
      <c r="K27" s="33"/>
      <c r="L27" s="33"/>
      <c r="M27" s="33"/>
      <c r="V27" s="33"/>
      <c r="AC27" s="33"/>
    </row>
    <row r="28" spans="1:45" x14ac:dyDescent="0.25">
      <c r="J28" s="33"/>
      <c r="K28" s="33"/>
      <c r="L28" s="33"/>
      <c r="M28" s="33"/>
      <c r="Q28" s="33"/>
    </row>
    <row r="29" spans="1:45" x14ac:dyDescent="0.25">
      <c r="J29" s="33"/>
      <c r="K29" s="33"/>
      <c r="L29" s="33"/>
      <c r="Q29" s="33"/>
    </row>
    <row r="30" spans="1:45" x14ac:dyDescent="0.25">
      <c r="J30" s="33"/>
      <c r="K30" s="33"/>
      <c r="L30" s="33"/>
      <c r="M30" s="33"/>
      <c r="Q30" s="33"/>
    </row>
    <row r="31" spans="1:45" x14ac:dyDescent="0.25">
      <c r="J31" s="33"/>
      <c r="K31" s="33"/>
      <c r="L31" s="33"/>
      <c r="Q31" s="33"/>
      <c r="V31" s="33"/>
      <c r="AC31" s="33"/>
    </row>
    <row r="32" spans="1:45" x14ac:dyDescent="0.25">
      <c r="J32" s="33"/>
      <c r="K32" s="33"/>
      <c r="L32" s="33"/>
      <c r="M32" s="33"/>
      <c r="Q32" s="33"/>
      <c r="V32" s="33"/>
    </row>
    <row r="33" spans="10:29" x14ac:dyDescent="0.25">
      <c r="J33" s="33"/>
      <c r="K33" s="33"/>
      <c r="L33" s="33"/>
      <c r="Q33" s="33"/>
      <c r="V33" s="33"/>
      <c r="AC33" s="33"/>
    </row>
    <row r="34" spans="10:29" x14ac:dyDescent="0.25">
      <c r="J34" s="33"/>
      <c r="K34" s="33"/>
      <c r="L34" s="33"/>
      <c r="M34" s="33"/>
      <c r="Q34" s="33"/>
    </row>
    <row r="35" spans="10:29" x14ac:dyDescent="0.25">
      <c r="J35" s="33"/>
      <c r="K35" s="33"/>
      <c r="L35" s="33"/>
      <c r="Q35" s="33"/>
      <c r="V35" s="33"/>
      <c r="AC35" s="33"/>
    </row>
    <row r="36" spans="10:29" x14ac:dyDescent="0.25">
      <c r="J36" s="33"/>
      <c r="K36" s="33"/>
      <c r="L36" s="33"/>
      <c r="M36" s="33"/>
      <c r="Q36" s="33"/>
    </row>
    <row r="37" spans="10:29" x14ac:dyDescent="0.25">
      <c r="J37" s="33"/>
      <c r="K37" s="33"/>
      <c r="L37" s="33"/>
      <c r="M37" s="33"/>
      <c r="Q37" s="33"/>
      <c r="V37" s="33"/>
      <c r="AC37" s="33"/>
    </row>
    <row r="38" spans="10:29" x14ac:dyDescent="0.25">
      <c r="J38" s="33"/>
      <c r="K38" s="33"/>
      <c r="L38" s="33"/>
      <c r="M38" s="33"/>
      <c r="Q38" s="33"/>
      <c r="V38" s="33"/>
    </row>
    <row r="39" spans="10:29" x14ac:dyDescent="0.25">
      <c r="J39" s="33"/>
      <c r="K39" s="33"/>
      <c r="L39" s="33"/>
      <c r="M39" s="33"/>
      <c r="Q39" s="33"/>
      <c r="V39" s="33"/>
      <c r="AC39" s="33"/>
    </row>
    <row r="40" spans="10:29" x14ac:dyDescent="0.25">
      <c r="J40" s="33"/>
      <c r="K40" s="33"/>
      <c r="L40" s="33"/>
      <c r="M40" s="33"/>
      <c r="Q40" s="33"/>
    </row>
    <row r="41" spans="10:29" x14ac:dyDescent="0.25">
      <c r="J41" s="33"/>
      <c r="K41" s="33"/>
      <c r="L41" s="33"/>
      <c r="M41" s="33"/>
      <c r="Q41" s="33"/>
      <c r="V41" s="33"/>
    </row>
  </sheetData>
  <sortState ref="C4:AR20">
    <sortCondition ref="C4:C20"/>
    <sortCondition ref="E4:E20"/>
    <sortCondition ref="F4:F20"/>
  </sortState>
  <mergeCells count="2">
    <mergeCell ref="A1:G1"/>
    <mergeCell ref="A2:G2"/>
  </mergeCells>
  <pageMargins left="0.7" right="0.7" top="0.75" bottom="0.75" header="0.3" footer="0.3"/>
  <pageSetup scale="91" fitToWidth="0" pageOrder="overThenDown" orientation="portrait" r:id="rId1"/>
  <rowBreaks count="1" manualBreakCount="1">
    <brk id="2" max="16383" man="1"/>
  </rowBreaks>
  <ignoredErrors>
    <ignoredError sqref="T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workbookViewId="0">
      <pane xSplit="10860"/>
      <selection sqref="A1:I1"/>
      <selection pane="topRight" activeCell="U3" sqref="U3"/>
    </sheetView>
  </sheetViews>
  <sheetFormatPr defaultRowHeight="15" x14ac:dyDescent="0.25"/>
  <cols>
    <col min="1" max="1" width="9.5703125" customWidth="1"/>
    <col min="2" max="2" width="13.42578125" customWidth="1"/>
    <col min="3" max="3" width="8" customWidth="1"/>
    <col min="4" max="4" width="45.28515625" customWidth="1"/>
    <col min="5" max="5" width="6.140625" style="62" customWidth="1"/>
    <col min="6" max="6" width="11" style="107" customWidth="1"/>
    <col min="7" max="7" width="6.28515625" customWidth="1"/>
    <col min="8" max="8" width="18.7109375" customWidth="1"/>
    <col min="9" max="9" width="19.140625" customWidth="1"/>
    <col min="10" max="20" width="12.42578125" customWidth="1"/>
    <col min="21" max="21" width="14.140625" customWidth="1"/>
    <col min="22" max="28" width="12.42578125" customWidth="1"/>
    <col min="29" max="29" width="11.140625" customWidth="1"/>
    <col min="30" max="43" width="12.42578125" customWidth="1"/>
    <col min="44" max="44" width="28.28515625" customWidth="1"/>
    <col min="45" max="45" width="17.5703125" customWidth="1"/>
  </cols>
  <sheetData>
    <row r="1" spans="1:45" ht="101.25" customHeight="1" x14ac:dyDescent="0.25">
      <c r="A1" s="124" t="s">
        <v>1239</v>
      </c>
      <c r="B1" s="124"/>
      <c r="C1" s="124"/>
      <c r="D1" s="124"/>
      <c r="E1" s="124"/>
      <c r="F1" s="124"/>
      <c r="G1" s="124"/>
      <c r="H1" s="124"/>
      <c r="I1" s="124"/>
    </row>
    <row r="3" spans="1:45" s="5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5" t="s">
        <v>768</v>
      </c>
      <c r="F3" s="104" t="s">
        <v>1220</v>
      </c>
      <c r="G3" s="5" t="s">
        <v>407</v>
      </c>
      <c r="H3" s="5" t="s">
        <v>769</v>
      </c>
      <c r="I3" s="5" t="s">
        <v>770</v>
      </c>
      <c r="J3" s="5" t="s">
        <v>814</v>
      </c>
      <c r="K3" s="5" t="s">
        <v>815</v>
      </c>
      <c r="L3" s="5" t="s">
        <v>816</v>
      </c>
      <c r="M3" s="5" t="s">
        <v>817</v>
      </c>
      <c r="N3" s="5" t="s">
        <v>771</v>
      </c>
      <c r="O3" s="5" t="s">
        <v>772</v>
      </c>
      <c r="P3" s="5" t="s">
        <v>773</v>
      </c>
      <c r="Q3" s="5" t="s">
        <v>818</v>
      </c>
      <c r="R3" s="5" t="s">
        <v>774</v>
      </c>
      <c r="S3" s="5" t="s">
        <v>775</v>
      </c>
      <c r="T3" s="5" t="s">
        <v>776</v>
      </c>
      <c r="U3" s="5" t="s">
        <v>777</v>
      </c>
      <c r="V3" s="5" t="s">
        <v>778</v>
      </c>
      <c r="W3" s="5" t="s">
        <v>779</v>
      </c>
      <c r="X3" s="5" t="s">
        <v>780</v>
      </c>
      <c r="Y3" s="5" t="s">
        <v>781</v>
      </c>
      <c r="Z3" s="5" t="s">
        <v>782</v>
      </c>
      <c r="AA3" s="5" t="s">
        <v>783</v>
      </c>
      <c r="AB3" s="5" t="s">
        <v>784</v>
      </c>
      <c r="AC3" s="5" t="s">
        <v>785</v>
      </c>
      <c r="AD3" s="5" t="s">
        <v>786</v>
      </c>
      <c r="AE3" s="5" t="s">
        <v>787</v>
      </c>
      <c r="AF3" s="5" t="s">
        <v>788</v>
      </c>
      <c r="AG3" s="5" t="s">
        <v>789</v>
      </c>
      <c r="AH3" s="5" t="s">
        <v>790</v>
      </c>
      <c r="AI3" s="5" t="s">
        <v>791</v>
      </c>
      <c r="AJ3" s="5" t="s">
        <v>792</v>
      </c>
      <c r="AK3" s="5" t="s">
        <v>793</v>
      </c>
      <c r="AL3" s="5" t="s">
        <v>794</v>
      </c>
      <c r="AM3" s="5" t="s">
        <v>795</v>
      </c>
      <c r="AN3" s="5" t="s">
        <v>796</v>
      </c>
      <c r="AO3" s="5" t="s">
        <v>797</v>
      </c>
      <c r="AP3" s="5" t="s">
        <v>798</v>
      </c>
      <c r="AQ3" s="5" t="s">
        <v>799</v>
      </c>
      <c r="AR3" s="5" t="s">
        <v>800</v>
      </c>
      <c r="AS3" s="5" t="s">
        <v>801</v>
      </c>
    </row>
    <row r="4" spans="1:45" s="54" customFormat="1" ht="12.75" x14ac:dyDescent="0.25">
      <c r="A4" s="53"/>
      <c r="B4" s="53"/>
      <c r="C4" s="53"/>
      <c r="D4" s="53"/>
      <c r="E4" s="53"/>
      <c r="F4" s="111"/>
      <c r="G4" s="53"/>
    </row>
    <row r="5" spans="1:45" s="10" customFormat="1" ht="12.75" x14ac:dyDescent="0.25">
      <c r="A5" s="10" t="s">
        <v>411</v>
      </c>
      <c r="B5" s="10" t="s">
        <v>410</v>
      </c>
      <c r="C5" s="21" t="s">
        <v>394</v>
      </c>
      <c r="D5" s="23" t="s">
        <v>440</v>
      </c>
      <c r="E5" s="10" t="s">
        <v>802</v>
      </c>
      <c r="F5" s="103">
        <v>40850</v>
      </c>
      <c r="G5" s="10">
        <v>1005</v>
      </c>
      <c r="H5" s="10" t="s">
        <v>330</v>
      </c>
      <c r="I5" s="10" t="s">
        <v>807</v>
      </c>
      <c r="J5" s="10" t="s">
        <v>803</v>
      </c>
      <c r="K5" s="10" t="s">
        <v>804</v>
      </c>
      <c r="L5" s="10">
        <v>0.24</v>
      </c>
      <c r="M5" s="10" t="s">
        <v>805</v>
      </c>
      <c r="N5" s="10" t="s">
        <v>1151</v>
      </c>
      <c r="O5" s="10" t="s">
        <v>331</v>
      </c>
      <c r="P5" s="10" t="s">
        <v>1208</v>
      </c>
      <c r="Q5" s="10">
        <v>0.04</v>
      </c>
      <c r="R5" s="10" t="s">
        <v>289</v>
      </c>
      <c r="S5" s="10" t="s">
        <v>270</v>
      </c>
      <c r="T5" s="10" t="s">
        <v>448</v>
      </c>
      <c r="U5" s="10" t="s">
        <v>233</v>
      </c>
      <c r="V5" s="10" t="s">
        <v>232</v>
      </c>
      <c r="W5" s="10" t="s">
        <v>284</v>
      </c>
      <c r="X5" s="10" t="s">
        <v>325</v>
      </c>
      <c r="Y5" s="10" t="s">
        <v>18</v>
      </c>
      <c r="Z5" s="10" t="s">
        <v>307</v>
      </c>
      <c r="AA5" s="10" t="s">
        <v>1149</v>
      </c>
      <c r="AB5" s="10" t="s">
        <v>335</v>
      </c>
      <c r="AC5" s="10" t="s">
        <v>240</v>
      </c>
      <c r="AD5" s="10" t="s">
        <v>1150</v>
      </c>
      <c r="AE5" s="10" t="s">
        <v>806</v>
      </c>
      <c r="AF5" s="10" t="s">
        <v>300</v>
      </c>
      <c r="AG5" s="10" t="s">
        <v>1193</v>
      </c>
      <c r="AH5" s="10" t="s">
        <v>326</v>
      </c>
      <c r="AI5" s="10" t="s">
        <v>65</v>
      </c>
      <c r="AJ5" s="10" t="s">
        <v>81</v>
      </c>
      <c r="AK5" s="10" t="s">
        <v>65</v>
      </c>
      <c r="AL5" s="10" t="s">
        <v>807</v>
      </c>
      <c r="AM5" s="10" t="s">
        <v>370</v>
      </c>
      <c r="AN5" s="10" t="s">
        <v>1129</v>
      </c>
      <c r="AO5" s="10" t="s">
        <v>288</v>
      </c>
      <c r="AP5" s="10" t="s">
        <v>293</v>
      </c>
      <c r="AQ5" s="10" t="s">
        <v>346</v>
      </c>
      <c r="AR5" s="10" t="s">
        <v>371</v>
      </c>
      <c r="AS5" s="10" t="s">
        <v>65</v>
      </c>
    </row>
    <row r="6" spans="1:45" s="10" customFormat="1" ht="15.75" x14ac:dyDescent="0.25">
      <c r="A6" s="10" t="s">
        <v>421</v>
      </c>
      <c r="B6" s="10" t="s">
        <v>422</v>
      </c>
      <c r="C6" s="21" t="s">
        <v>399</v>
      </c>
      <c r="D6" s="23" t="s">
        <v>757</v>
      </c>
      <c r="E6" s="10" t="s">
        <v>802</v>
      </c>
      <c r="F6" s="103">
        <v>41182</v>
      </c>
      <c r="G6" s="10">
        <v>1200</v>
      </c>
      <c r="H6" s="10" t="s">
        <v>330</v>
      </c>
      <c r="I6" s="10" t="s">
        <v>79</v>
      </c>
      <c r="J6" s="10" t="s">
        <v>18</v>
      </c>
      <c r="K6" s="10" t="s">
        <v>41</v>
      </c>
      <c r="L6" s="10" t="s">
        <v>297</v>
      </c>
      <c r="M6" s="10" t="s">
        <v>71</v>
      </c>
      <c r="N6" s="10" t="s">
        <v>1151</v>
      </c>
      <c r="O6" s="10" t="s">
        <v>331</v>
      </c>
      <c r="P6" s="10" t="s">
        <v>1208</v>
      </c>
      <c r="Q6" s="10" t="s">
        <v>18</v>
      </c>
      <c r="R6" s="10" t="s">
        <v>805</v>
      </c>
      <c r="S6" s="10" t="s">
        <v>270</v>
      </c>
      <c r="T6" s="13" t="s">
        <v>1284</v>
      </c>
      <c r="U6" s="13" t="s">
        <v>1286</v>
      </c>
      <c r="V6" s="10" t="s">
        <v>232</v>
      </c>
      <c r="W6" s="10" t="s">
        <v>284</v>
      </c>
      <c r="X6" s="10" t="s">
        <v>325</v>
      </c>
      <c r="Y6" s="10" t="s">
        <v>1148</v>
      </c>
      <c r="Z6" s="10" t="s">
        <v>307</v>
      </c>
      <c r="AA6" s="10" t="s">
        <v>1149</v>
      </c>
      <c r="AB6" s="10" t="s">
        <v>335</v>
      </c>
      <c r="AC6" s="10" t="s">
        <v>240</v>
      </c>
      <c r="AD6" s="10" t="s">
        <v>1150</v>
      </c>
      <c r="AE6" s="10" t="s">
        <v>806</v>
      </c>
      <c r="AF6" s="10" t="s">
        <v>300</v>
      </c>
      <c r="AG6" s="10" t="s">
        <v>1193</v>
      </c>
      <c r="AH6" s="10" t="s">
        <v>326</v>
      </c>
      <c r="AI6" s="10" t="s">
        <v>9</v>
      </c>
      <c r="AJ6" s="10" t="s">
        <v>326</v>
      </c>
      <c r="AK6" s="10" t="s">
        <v>1149</v>
      </c>
      <c r="AL6" s="10" t="s">
        <v>807</v>
      </c>
      <c r="AM6" s="10" t="s">
        <v>370</v>
      </c>
      <c r="AN6" s="10" t="s">
        <v>305</v>
      </c>
      <c r="AO6" s="10" t="s">
        <v>354</v>
      </c>
      <c r="AP6" s="10" t="s">
        <v>129</v>
      </c>
      <c r="AQ6" s="10" t="s">
        <v>1172</v>
      </c>
      <c r="AR6" s="10" t="s">
        <v>371</v>
      </c>
      <c r="AS6" s="10" t="s">
        <v>1149</v>
      </c>
    </row>
    <row r="7" spans="1:45" s="10" customFormat="1" ht="12.75" x14ac:dyDescent="0.25">
      <c r="D7" s="23"/>
      <c r="F7" s="103"/>
    </row>
    <row r="8" spans="1:45" s="10" customFormat="1" ht="12.75" x14ac:dyDescent="0.25">
      <c r="A8" s="10" t="s">
        <v>411</v>
      </c>
      <c r="B8" s="10" t="s">
        <v>410</v>
      </c>
      <c r="C8" s="21" t="s">
        <v>394</v>
      </c>
      <c r="D8" s="23" t="s">
        <v>440</v>
      </c>
      <c r="E8" s="10">
        <v>7</v>
      </c>
      <c r="F8" s="103">
        <v>40850</v>
      </c>
      <c r="G8" s="10">
        <v>1100</v>
      </c>
      <c r="H8" s="10">
        <v>600</v>
      </c>
      <c r="I8" s="10">
        <v>42</v>
      </c>
      <c r="J8" s="11">
        <v>91</v>
      </c>
      <c r="K8" s="11">
        <v>18</v>
      </c>
      <c r="L8" s="11">
        <v>14</v>
      </c>
      <c r="M8" s="11">
        <v>100</v>
      </c>
      <c r="N8" s="10" t="s">
        <v>1126</v>
      </c>
      <c r="O8" s="10">
        <v>140</v>
      </c>
      <c r="P8" s="10">
        <v>0.64</v>
      </c>
      <c r="Q8" s="12">
        <v>7.5</v>
      </c>
      <c r="R8" s="10">
        <v>74</v>
      </c>
      <c r="S8" s="10" t="s">
        <v>270</v>
      </c>
      <c r="T8" s="10">
        <v>75</v>
      </c>
      <c r="U8" s="10" t="s">
        <v>71</v>
      </c>
      <c r="V8" s="10">
        <v>570</v>
      </c>
      <c r="W8" s="10">
        <v>29</v>
      </c>
      <c r="X8" s="10" t="s">
        <v>325</v>
      </c>
      <c r="Y8" s="10" t="s">
        <v>1154</v>
      </c>
      <c r="Z8" s="10" t="s">
        <v>32</v>
      </c>
      <c r="AA8" s="10" t="s">
        <v>1155</v>
      </c>
      <c r="AB8" s="10" t="s">
        <v>38</v>
      </c>
      <c r="AC8" s="10">
        <v>570</v>
      </c>
      <c r="AD8" s="10" t="s">
        <v>1156</v>
      </c>
      <c r="AE8" s="10">
        <v>14</v>
      </c>
      <c r="AF8" s="10">
        <v>32</v>
      </c>
      <c r="AG8" s="10">
        <v>3.8</v>
      </c>
      <c r="AH8" s="10">
        <v>2.9</v>
      </c>
      <c r="AI8" s="10" t="s">
        <v>65</v>
      </c>
      <c r="AJ8" s="10">
        <v>800</v>
      </c>
      <c r="AK8" s="10" t="s">
        <v>65</v>
      </c>
      <c r="AL8" s="10" t="s">
        <v>256</v>
      </c>
      <c r="AM8" s="10">
        <v>18</v>
      </c>
      <c r="AN8" s="10" t="s">
        <v>1138</v>
      </c>
      <c r="AO8" s="10" t="s">
        <v>1157</v>
      </c>
      <c r="AP8" s="10">
        <v>240</v>
      </c>
      <c r="AQ8" s="10" t="s">
        <v>346</v>
      </c>
      <c r="AR8" s="10" t="s">
        <v>371</v>
      </c>
      <c r="AS8" s="10" t="s">
        <v>1206</v>
      </c>
    </row>
    <row r="9" spans="1:45" s="10" customFormat="1" ht="12.75" x14ac:dyDescent="0.25">
      <c r="A9" s="10" t="s">
        <v>411</v>
      </c>
      <c r="B9" s="10" t="s">
        <v>410</v>
      </c>
      <c r="C9" s="21" t="s">
        <v>394</v>
      </c>
      <c r="D9" s="23" t="s">
        <v>440</v>
      </c>
      <c r="E9" s="10" t="s">
        <v>808</v>
      </c>
      <c r="F9" s="103">
        <v>40850</v>
      </c>
      <c r="G9" s="10">
        <v>1101</v>
      </c>
      <c r="H9" s="10">
        <v>610</v>
      </c>
      <c r="I9" s="10">
        <v>32</v>
      </c>
      <c r="J9" s="11">
        <v>90</v>
      </c>
      <c r="K9" s="11">
        <v>18</v>
      </c>
      <c r="L9" s="11">
        <v>14</v>
      </c>
      <c r="M9" s="11">
        <v>100</v>
      </c>
      <c r="N9" s="10" t="s">
        <v>1126</v>
      </c>
      <c r="O9" s="10">
        <v>140</v>
      </c>
      <c r="P9" s="10">
        <v>0.64</v>
      </c>
      <c r="Q9" s="12">
        <v>7.4</v>
      </c>
      <c r="R9" s="10">
        <v>73</v>
      </c>
      <c r="S9" s="10" t="s">
        <v>270</v>
      </c>
      <c r="T9" s="10">
        <v>75</v>
      </c>
      <c r="U9" s="10" t="s">
        <v>71</v>
      </c>
      <c r="V9" s="10">
        <v>530</v>
      </c>
      <c r="W9" s="10">
        <v>28</v>
      </c>
      <c r="X9" s="10" t="s">
        <v>325</v>
      </c>
      <c r="Y9" s="10" t="s">
        <v>1130</v>
      </c>
      <c r="Z9" s="10" t="s">
        <v>79</v>
      </c>
      <c r="AA9" s="10" t="s">
        <v>1155</v>
      </c>
      <c r="AB9" s="10">
        <v>2.1</v>
      </c>
      <c r="AC9" s="10">
        <v>540</v>
      </c>
      <c r="AD9" s="10" t="s">
        <v>1207</v>
      </c>
      <c r="AE9" s="10">
        <v>14</v>
      </c>
      <c r="AF9" s="10">
        <v>29</v>
      </c>
      <c r="AG9" s="10">
        <v>3.9</v>
      </c>
      <c r="AH9" s="10">
        <v>3.1</v>
      </c>
      <c r="AI9" s="10" t="s">
        <v>1164</v>
      </c>
      <c r="AJ9" s="10">
        <v>790</v>
      </c>
      <c r="AK9" s="10" t="s">
        <v>1164</v>
      </c>
      <c r="AL9" s="10" t="s">
        <v>809</v>
      </c>
      <c r="AM9" s="10">
        <v>18</v>
      </c>
      <c r="AN9" s="10" t="s">
        <v>996</v>
      </c>
      <c r="AO9" s="10" t="s">
        <v>32</v>
      </c>
      <c r="AP9" s="10">
        <v>240</v>
      </c>
      <c r="AQ9" s="10" t="s">
        <v>346</v>
      </c>
      <c r="AR9" s="10" t="s">
        <v>371</v>
      </c>
      <c r="AS9" s="10" t="s">
        <v>1152</v>
      </c>
    </row>
    <row r="10" spans="1:45" s="29" customFormat="1" ht="12.75" x14ac:dyDescent="0.25">
      <c r="A10" s="55"/>
      <c r="B10" s="55"/>
      <c r="C10" s="55"/>
      <c r="D10" s="56"/>
      <c r="E10" s="29" t="s">
        <v>810</v>
      </c>
      <c r="F10" s="112"/>
      <c r="G10" s="55"/>
      <c r="H10" s="29">
        <f>ABS((H8-H9)/((H8+H9)/2))*100</f>
        <v>1.6528925619834711</v>
      </c>
      <c r="I10" s="57">
        <f>ABS((I8-I9)/((I8+I9)/2))*100</f>
        <v>27.027027027027028</v>
      </c>
      <c r="J10" s="29">
        <f t="shared" ref="J10:AP10" si="0">ABS((J8-J9)/((J8+J9)/2))*100</f>
        <v>1.1049723756906076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>ABS((0.16-0.16)/((0.16+0.16)/2))*100</f>
        <v>0</v>
      </c>
      <c r="O10" s="29">
        <f t="shared" si="0"/>
        <v>0</v>
      </c>
      <c r="P10" s="29">
        <f t="shared" si="0"/>
        <v>0</v>
      </c>
      <c r="Q10" s="29">
        <f t="shared" si="0"/>
        <v>1.342281879194626</v>
      </c>
      <c r="R10" s="29">
        <f t="shared" si="0"/>
        <v>1.3605442176870748</v>
      </c>
      <c r="S10" s="55" t="s">
        <v>811</v>
      </c>
      <c r="T10" s="29">
        <f t="shared" si="0"/>
        <v>0</v>
      </c>
      <c r="U10" s="55" t="s">
        <v>811</v>
      </c>
      <c r="V10" s="29">
        <f t="shared" si="0"/>
        <v>7.2727272727272725</v>
      </c>
      <c r="W10" s="29">
        <f t="shared" si="0"/>
        <v>3.5087719298245612</v>
      </c>
      <c r="X10" s="55" t="s">
        <v>811</v>
      </c>
      <c r="Y10" s="57">
        <f>ABS((0.05-0.07)/((0.05+0.07)/2))*100</f>
        <v>33.333333333333336</v>
      </c>
      <c r="Z10" s="57">
        <f>ABS((1-1.2)/((1+1.2)/2))*100</f>
        <v>18.181818181818176</v>
      </c>
      <c r="AA10" s="29">
        <f>ABS((0.56-0.56)/((0.56+0.56)/2))*100</f>
        <v>0</v>
      </c>
      <c r="AB10" s="57">
        <f>ABS((1.9-2.1)/((1.9+2.1)/2))*100</f>
        <v>10.000000000000009</v>
      </c>
      <c r="AC10" s="29">
        <f t="shared" si="0"/>
        <v>5.4054054054054053</v>
      </c>
      <c r="AD10" s="29">
        <f>ABS((0.86-0.87)/((0.86+0.87)/2))*100</f>
        <v>1.1560693641618507</v>
      </c>
      <c r="AE10" s="29">
        <f t="shared" si="0"/>
        <v>0</v>
      </c>
      <c r="AF10" s="29">
        <f t="shared" si="0"/>
        <v>9.8360655737704921</v>
      </c>
      <c r="AG10" s="29">
        <f t="shared" si="0"/>
        <v>2.5974025974026</v>
      </c>
      <c r="AH10" s="29">
        <f t="shared" si="0"/>
        <v>6.6666666666666723</v>
      </c>
      <c r="AI10" s="55" t="s">
        <v>811</v>
      </c>
      <c r="AJ10" s="29">
        <f t="shared" si="0"/>
        <v>1.257861635220126</v>
      </c>
      <c r="AK10" s="55" t="s">
        <v>811</v>
      </c>
      <c r="AL10" s="57">
        <f>ABS((2.7-3.1)/((2.7+3.1)/2))*100</f>
        <v>13.793103448275856</v>
      </c>
      <c r="AM10" s="29">
        <f t="shared" si="0"/>
        <v>0</v>
      </c>
      <c r="AN10" s="57">
        <f>ABS((0.26-0.31)/((0.26+0.31)/2))*100</f>
        <v>17.543859649122801</v>
      </c>
      <c r="AO10" s="29">
        <f>ABS((0.96-1)/((0.96+1)/2))*100</f>
        <v>4.0816326530612281</v>
      </c>
      <c r="AP10" s="29">
        <f t="shared" si="0"/>
        <v>0</v>
      </c>
      <c r="AQ10" s="55" t="s">
        <v>811</v>
      </c>
      <c r="AR10" s="55" t="s">
        <v>811</v>
      </c>
      <c r="AS10" s="57">
        <f>ABS((0.61-0.55)/((0.61+0.55)/2))*100</f>
        <v>10.344827586206886</v>
      </c>
    </row>
    <row r="11" spans="1:45" s="10" customFormat="1" ht="12.75" x14ac:dyDescent="0.25">
      <c r="D11" s="23"/>
      <c r="F11" s="103"/>
    </row>
    <row r="12" spans="1:45" s="10" customFormat="1" ht="15.75" x14ac:dyDescent="0.25">
      <c r="A12" s="10" t="s">
        <v>421</v>
      </c>
      <c r="B12" s="10" t="s">
        <v>422</v>
      </c>
      <c r="C12" s="21" t="s">
        <v>399</v>
      </c>
      <c r="D12" s="23" t="s">
        <v>757</v>
      </c>
      <c r="E12" s="10">
        <v>7</v>
      </c>
      <c r="F12" s="103">
        <v>41182</v>
      </c>
      <c r="G12" s="10">
        <v>1230</v>
      </c>
      <c r="H12" s="10">
        <v>530</v>
      </c>
      <c r="I12" s="10">
        <v>170</v>
      </c>
      <c r="J12" s="11">
        <v>93</v>
      </c>
      <c r="K12" s="11">
        <v>16</v>
      </c>
      <c r="L12" s="11">
        <v>12</v>
      </c>
      <c r="M12" s="10" t="s">
        <v>275</v>
      </c>
      <c r="N12" s="10" t="s">
        <v>1151</v>
      </c>
      <c r="O12" s="10">
        <v>97</v>
      </c>
      <c r="P12" s="10" t="s">
        <v>1181</v>
      </c>
      <c r="Q12" s="11">
        <v>19</v>
      </c>
      <c r="R12" s="10">
        <v>76</v>
      </c>
      <c r="S12" s="10" t="s">
        <v>270</v>
      </c>
      <c r="T12" s="13" t="s">
        <v>1277</v>
      </c>
      <c r="U12" s="52" t="s">
        <v>1287</v>
      </c>
      <c r="V12" s="11">
        <v>5400</v>
      </c>
      <c r="W12" s="10">
        <v>110</v>
      </c>
      <c r="X12" s="10" t="s">
        <v>325</v>
      </c>
      <c r="Y12" s="10" t="s">
        <v>803</v>
      </c>
      <c r="Z12" s="10">
        <v>4.0999999999999996</v>
      </c>
      <c r="AA12" s="10">
        <v>1.9</v>
      </c>
      <c r="AB12" s="10">
        <v>4.4000000000000004</v>
      </c>
      <c r="AC12" s="11">
        <v>3400</v>
      </c>
      <c r="AD12" s="10">
        <v>3.7</v>
      </c>
      <c r="AE12" s="10">
        <v>23</v>
      </c>
      <c r="AF12" s="10">
        <v>75</v>
      </c>
      <c r="AG12" s="10">
        <v>5.0999999999999996</v>
      </c>
      <c r="AH12" s="10">
        <v>5.7</v>
      </c>
      <c r="AI12" s="10" t="s">
        <v>1180</v>
      </c>
      <c r="AJ12" s="10" t="s">
        <v>75</v>
      </c>
      <c r="AK12" s="10" t="s">
        <v>1131</v>
      </c>
      <c r="AL12" s="10">
        <v>12</v>
      </c>
      <c r="AM12" s="10">
        <v>18</v>
      </c>
      <c r="AN12" s="10" t="s">
        <v>305</v>
      </c>
      <c r="AO12" s="10" t="s">
        <v>104</v>
      </c>
      <c r="AP12" s="10" t="s">
        <v>117</v>
      </c>
      <c r="AQ12" s="10" t="s">
        <v>71</v>
      </c>
      <c r="AR12" s="10" t="s">
        <v>1125</v>
      </c>
      <c r="AS12" s="10">
        <v>1.3</v>
      </c>
    </row>
    <row r="13" spans="1:45" s="10" customFormat="1" ht="15.75" x14ac:dyDescent="0.25">
      <c r="A13" s="10" t="s">
        <v>421</v>
      </c>
      <c r="B13" s="10" t="s">
        <v>422</v>
      </c>
      <c r="C13" s="21" t="s">
        <v>399</v>
      </c>
      <c r="D13" s="23" t="s">
        <v>757</v>
      </c>
      <c r="E13" s="10" t="s">
        <v>808</v>
      </c>
      <c r="F13" s="103">
        <v>41182</v>
      </c>
      <c r="G13" s="10">
        <v>1235</v>
      </c>
      <c r="H13" s="10">
        <v>540</v>
      </c>
      <c r="I13" s="10">
        <v>180</v>
      </c>
      <c r="J13" s="11">
        <v>92</v>
      </c>
      <c r="K13" s="11">
        <v>16</v>
      </c>
      <c r="L13" s="11">
        <v>12</v>
      </c>
      <c r="M13" s="10" t="s">
        <v>63</v>
      </c>
      <c r="N13" s="10" t="s">
        <v>1151</v>
      </c>
      <c r="O13" s="10">
        <v>97</v>
      </c>
      <c r="P13" s="10">
        <v>0.52</v>
      </c>
      <c r="Q13" s="11">
        <v>19</v>
      </c>
      <c r="R13" s="10">
        <v>76</v>
      </c>
      <c r="S13" s="10" t="s">
        <v>270</v>
      </c>
      <c r="T13" s="13" t="s">
        <v>1285</v>
      </c>
      <c r="U13" s="52" t="s">
        <v>1287</v>
      </c>
      <c r="V13" s="11">
        <v>5300</v>
      </c>
      <c r="W13" s="10">
        <v>110</v>
      </c>
      <c r="X13" s="10" t="s">
        <v>325</v>
      </c>
      <c r="Y13" s="10" t="s">
        <v>1128</v>
      </c>
      <c r="Z13" s="29">
        <v>4</v>
      </c>
      <c r="AA13" s="10">
        <v>1.9</v>
      </c>
      <c r="AB13" s="10">
        <v>4.5</v>
      </c>
      <c r="AC13" s="11">
        <v>3400</v>
      </c>
      <c r="AD13" s="10">
        <v>3.5</v>
      </c>
      <c r="AE13" s="10">
        <v>22</v>
      </c>
      <c r="AF13" s="10">
        <v>73</v>
      </c>
      <c r="AG13" s="10">
        <v>4.9000000000000004</v>
      </c>
      <c r="AH13" s="10">
        <v>5.6</v>
      </c>
      <c r="AI13" s="10" t="s">
        <v>9</v>
      </c>
      <c r="AJ13" s="10" t="s">
        <v>75</v>
      </c>
      <c r="AK13" s="10" t="s">
        <v>1131</v>
      </c>
      <c r="AL13" s="10">
        <v>13</v>
      </c>
      <c r="AM13" s="10">
        <v>19</v>
      </c>
      <c r="AN13" s="10" t="s">
        <v>305</v>
      </c>
      <c r="AO13" s="10" t="s">
        <v>812</v>
      </c>
      <c r="AP13" s="10" t="s">
        <v>813</v>
      </c>
      <c r="AQ13" s="10" t="s">
        <v>71</v>
      </c>
      <c r="AR13" s="10" t="s">
        <v>297</v>
      </c>
      <c r="AS13" s="10">
        <v>1.3</v>
      </c>
    </row>
    <row r="14" spans="1:45" s="18" customFormat="1" ht="12.75" x14ac:dyDescent="0.25">
      <c r="A14" s="58"/>
      <c r="B14" s="58"/>
      <c r="C14" s="58"/>
      <c r="D14" s="59"/>
      <c r="E14" s="18" t="s">
        <v>810</v>
      </c>
      <c r="F14" s="113"/>
      <c r="G14" s="58"/>
      <c r="H14" s="41">
        <f>ABS((H12-H13)/((H12+H13)/2))*100</f>
        <v>1.8691588785046727</v>
      </c>
      <c r="I14" s="41">
        <f t="shared" ref="I14:AS14" si="1">ABS((I12-I13)/((I12+I13)/2))*100</f>
        <v>5.7142857142857144</v>
      </c>
      <c r="J14" s="41">
        <f t="shared" si="1"/>
        <v>1.0810810810810811</v>
      </c>
      <c r="K14" s="41">
        <f t="shared" si="1"/>
        <v>0</v>
      </c>
      <c r="L14" s="41">
        <f t="shared" si="1"/>
        <v>0</v>
      </c>
      <c r="M14" s="41">
        <f>ABS((79000-78000)/((79000+78000)/2))*100</f>
        <v>1.2738853503184715</v>
      </c>
      <c r="N14" s="73" t="s">
        <v>811</v>
      </c>
      <c r="O14" s="41">
        <f t="shared" si="1"/>
        <v>0</v>
      </c>
      <c r="P14" s="41">
        <f>ABS((0.49-0.52)/((0.49+0.52)/2))*100</f>
        <v>5.9405940594059459</v>
      </c>
      <c r="Q14" s="41">
        <f t="shared" si="1"/>
        <v>0</v>
      </c>
      <c r="R14" s="41">
        <f t="shared" si="1"/>
        <v>0</v>
      </c>
      <c r="S14" s="73" t="s">
        <v>811</v>
      </c>
      <c r="T14" s="41">
        <f>ABS((0.43-0.44)/((0.43+0.44)/2))*100</f>
        <v>2.2988505747126458</v>
      </c>
      <c r="U14" s="73" t="s">
        <v>811</v>
      </c>
      <c r="V14" s="41">
        <f t="shared" si="1"/>
        <v>1.8691588785046727</v>
      </c>
      <c r="W14" s="41">
        <f t="shared" si="1"/>
        <v>0</v>
      </c>
      <c r="X14" s="73" t="s">
        <v>811</v>
      </c>
      <c r="Y14" s="41">
        <f>ABS((0.12-0.11)/((0.12+0.11)/2))*100</f>
        <v>8.6956521739130412</v>
      </c>
      <c r="Z14" s="41">
        <f t="shared" si="1"/>
        <v>2.4691358024691268</v>
      </c>
      <c r="AA14" s="41">
        <f t="shared" si="1"/>
        <v>0</v>
      </c>
      <c r="AB14" s="41">
        <f t="shared" si="1"/>
        <v>2.2471910112359472</v>
      </c>
      <c r="AC14" s="41">
        <f t="shared" si="1"/>
        <v>0</v>
      </c>
      <c r="AD14" s="41">
        <f t="shared" si="1"/>
        <v>5.5555555555555598</v>
      </c>
      <c r="AE14" s="41">
        <f t="shared" si="1"/>
        <v>4.4444444444444446</v>
      </c>
      <c r="AF14" s="41">
        <f t="shared" si="1"/>
        <v>2.7027027027027026</v>
      </c>
      <c r="AG14" s="41">
        <f t="shared" si="1"/>
        <v>3.9999999999999853</v>
      </c>
      <c r="AH14" s="41">
        <f t="shared" si="1"/>
        <v>1.7699115044247882</v>
      </c>
      <c r="AI14" s="73" t="s">
        <v>811</v>
      </c>
      <c r="AJ14" s="41">
        <f>ABS((0.61-0.61)/((0.61+0.61)/2))*100</f>
        <v>0</v>
      </c>
      <c r="AK14" s="41">
        <f>ABS((0.08-0.08)/((0.08+0.08)/2))*100</f>
        <v>0</v>
      </c>
      <c r="AL14" s="41">
        <f t="shared" si="1"/>
        <v>8</v>
      </c>
      <c r="AM14" s="41">
        <f t="shared" si="1"/>
        <v>5.4054054054054053</v>
      </c>
      <c r="AN14" s="73" t="s">
        <v>811</v>
      </c>
      <c r="AO14" s="41">
        <f>ABS((4-4.1)/((4+4.1)/2))*100</f>
        <v>2.4691358024691268</v>
      </c>
      <c r="AP14" s="41">
        <f>ABS((0.24-0.23)/((0.24+0.23)/2))*100</f>
        <v>4.2553191489361621</v>
      </c>
      <c r="AQ14" s="73" t="s">
        <v>811</v>
      </c>
      <c r="AR14" s="73" t="s">
        <v>811</v>
      </c>
      <c r="AS14" s="41">
        <f t="shared" si="1"/>
        <v>0</v>
      </c>
    </row>
    <row r="15" spans="1:45" ht="16.5" x14ac:dyDescent="0.25">
      <c r="A15" s="8" t="s">
        <v>1228</v>
      </c>
      <c r="B15" s="60"/>
      <c r="C15" s="60"/>
      <c r="D15" s="60"/>
      <c r="E15" s="61"/>
      <c r="F15" s="114"/>
      <c r="G15" s="60"/>
    </row>
    <row r="16" spans="1:45" ht="16.5" x14ac:dyDescent="0.25">
      <c r="A16" s="51" t="s">
        <v>1267</v>
      </c>
      <c r="B16" s="60"/>
      <c r="C16" s="60"/>
      <c r="D16" s="60"/>
      <c r="E16" s="61"/>
      <c r="F16" s="114"/>
      <c r="G16" s="60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6"/>
  <sheetViews>
    <sheetView workbookViewId="0">
      <selection sqref="A1:I1"/>
    </sheetView>
  </sheetViews>
  <sheetFormatPr defaultRowHeight="15" x14ac:dyDescent="0.25"/>
  <cols>
    <col min="1" max="1" width="10" customWidth="1"/>
    <col min="2" max="2" width="12.5703125" customWidth="1"/>
    <col min="3" max="3" width="9.42578125" customWidth="1"/>
    <col min="4" max="4" width="46.42578125" customWidth="1"/>
    <col min="5" max="5" width="7.42578125" style="62" customWidth="1"/>
    <col min="6" max="6" width="11" style="107" customWidth="1"/>
    <col min="7" max="7" width="6.85546875" customWidth="1"/>
    <col min="8" max="8" width="17.7109375" style="68" customWidth="1"/>
    <col min="9" max="9" width="22" style="68" customWidth="1"/>
    <col min="10" max="10" width="20" style="68" customWidth="1"/>
    <col min="11" max="13" width="17.7109375" style="68" customWidth="1"/>
    <col min="14" max="14" width="23.85546875" style="68" customWidth="1"/>
    <col min="15" max="15" width="22.140625" style="68" customWidth="1"/>
    <col min="16" max="16" width="15.85546875" style="68" customWidth="1"/>
    <col min="17" max="17" width="16" style="68" customWidth="1"/>
    <col min="18" max="18" width="15" style="68" customWidth="1"/>
    <col min="19" max="19" width="14.140625" style="68" customWidth="1"/>
    <col min="20" max="20" width="16.5703125" style="68" customWidth="1"/>
    <col min="21" max="21" width="17.7109375" style="68" customWidth="1"/>
    <col min="22" max="22" width="27.7109375" style="68" customWidth="1"/>
    <col min="23" max="23" width="17.7109375" style="68" customWidth="1"/>
    <col min="24" max="24" width="21.5703125" style="68" customWidth="1"/>
    <col min="25" max="25" width="17.7109375" style="68" customWidth="1"/>
    <col min="26" max="26" width="15.7109375" style="68" customWidth="1"/>
    <col min="27" max="27" width="14.85546875" style="68" customWidth="1"/>
    <col min="28" max="28" width="21" style="68" customWidth="1"/>
    <col min="29" max="29" width="18.7109375" style="68" customWidth="1"/>
    <col min="30" max="30" width="17.7109375" style="68" customWidth="1"/>
    <col min="31" max="31" width="18.42578125" style="68" customWidth="1"/>
    <col min="32" max="36" width="17.7109375" style="68" customWidth="1"/>
    <col min="37" max="37" width="20" style="68" customWidth="1"/>
    <col min="38" max="38" width="18.7109375" style="68" customWidth="1"/>
    <col min="39" max="39" width="15.7109375" style="68" customWidth="1"/>
    <col min="40" max="40" width="18.42578125" style="68" customWidth="1"/>
    <col min="41" max="41" width="16.5703125" style="68" customWidth="1"/>
    <col min="42" max="42" width="15" style="68" customWidth="1"/>
    <col min="43" max="43" width="14.7109375" style="68" customWidth="1"/>
    <col min="44" max="45" width="20" style="68" customWidth="1"/>
    <col min="46" max="46" width="19" style="68" customWidth="1"/>
    <col min="47" max="47" width="15.140625" style="68" customWidth="1"/>
    <col min="48" max="48" width="15.7109375" style="68" customWidth="1"/>
    <col min="49" max="49" width="24.42578125" style="68" customWidth="1"/>
    <col min="50" max="50" width="26" style="68" customWidth="1"/>
    <col min="51" max="51" width="16.140625" style="68" customWidth="1"/>
    <col min="52" max="52" width="17.7109375" style="68" customWidth="1"/>
    <col min="53" max="53" width="29" style="68" customWidth="1"/>
    <col min="54" max="54" width="15.7109375" style="68" customWidth="1"/>
    <col min="55" max="55" width="15.5703125" style="68" customWidth="1"/>
    <col min="56" max="56" width="15.28515625" style="68" customWidth="1"/>
    <col min="57" max="57" width="16.28515625" style="68" customWidth="1"/>
    <col min="58" max="59" width="17.7109375" style="68" customWidth="1"/>
    <col min="60" max="60" width="19.140625" style="68" customWidth="1"/>
    <col min="61" max="61" width="17.7109375" style="68" customWidth="1"/>
    <col min="62" max="62" width="19.28515625" style="68" customWidth="1"/>
    <col min="63" max="63" width="15" style="68" customWidth="1"/>
    <col min="64" max="64" width="20.85546875" style="68" customWidth="1"/>
    <col min="65" max="65" width="22" style="68" customWidth="1"/>
    <col min="66" max="67" width="24.28515625" style="68" customWidth="1"/>
    <col min="68" max="68" width="14.85546875" style="68" customWidth="1"/>
    <col min="69" max="69" width="21.28515625" style="68" customWidth="1"/>
    <col min="70" max="70" width="15" style="68" customWidth="1"/>
    <col min="71" max="71" width="16.7109375" style="68" customWidth="1"/>
    <col min="72" max="74" width="17.7109375" style="68" customWidth="1"/>
    <col min="75" max="75" width="21" style="68" customWidth="1"/>
    <col min="76" max="76" width="15.7109375" style="68" customWidth="1"/>
    <col min="77" max="77" width="25.7109375" style="68" customWidth="1"/>
    <col min="78" max="78" width="17.7109375" style="68" customWidth="1"/>
    <col min="79" max="79" width="18.85546875" style="68" customWidth="1"/>
    <col min="80" max="80" width="21.7109375" style="68" customWidth="1"/>
    <col min="81" max="81" width="15.5703125" style="68" customWidth="1"/>
    <col min="82" max="82" width="15.140625" style="68" customWidth="1"/>
    <col min="83" max="83" width="15.28515625" style="68" customWidth="1"/>
    <col min="84" max="84" width="23" style="68" customWidth="1"/>
    <col min="85" max="85" width="15.7109375" style="68" customWidth="1"/>
    <col min="86" max="86" width="19.85546875" style="68" customWidth="1"/>
    <col min="87" max="87" width="21.42578125" style="68" customWidth="1"/>
    <col min="88" max="88" width="23" style="68" customWidth="1"/>
    <col min="89" max="89" width="24.28515625" style="68" customWidth="1"/>
    <col min="90" max="90" width="21.5703125" style="68" customWidth="1"/>
    <col min="91" max="91" width="23.5703125" style="68" customWidth="1"/>
    <col min="92" max="92" width="18.5703125" style="68" customWidth="1"/>
    <col min="93" max="93" width="19" style="68" customWidth="1"/>
    <col min="94" max="94" width="15.28515625" style="68" customWidth="1"/>
    <col min="95" max="95" width="15.42578125" style="68" customWidth="1"/>
    <col min="96" max="96" width="14.42578125" style="68" customWidth="1"/>
    <col min="97" max="97" width="13.85546875" style="68" customWidth="1"/>
    <col min="98" max="98" width="14.28515625" style="68" customWidth="1"/>
  </cols>
  <sheetData>
    <row r="1" spans="1:98" s="66" customFormat="1" ht="89.25" customHeight="1" x14ac:dyDescent="0.25">
      <c r="A1" s="125" t="s">
        <v>1240</v>
      </c>
      <c r="B1" s="125"/>
      <c r="C1" s="125"/>
      <c r="D1" s="125"/>
      <c r="E1" s="125"/>
      <c r="F1" s="125"/>
      <c r="G1" s="125"/>
      <c r="H1" s="125"/>
      <c r="I1" s="125"/>
      <c r="J1" s="63"/>
      <c r="K1" s="64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</row>
    <row r="2" spans="1:98" ht="12" customHeight="1" x14ac:dyDescent="0.25"/>
    <row r="3" spans="1:98" s="5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5" t="s">
        <v>768</v>
      </c>
      <c r="F3" s="104" t="s">
        <v>1220</v>
      </c>
      <c r="G3" s="5" t="s">
        <v>407</v>
      </c>
      <c r="H3" s="5" t="s">
        <v>819</v>
      </c>
      <c r="I3" s="5" t="s">
        <v>820</v>
      </c>
      <c r="J3" s="5" t="s">
        <v>821</v>
      </c>
      <c r="K3" s="5" t="s">
        <v>822</v>
      </c>
      <c r="L3" s="5" t="s">
        <v>823</v>
      </c>
      <c r="M3" s="5" t="s">
        <v>824</v>
      </c>
      <c r="N3" s="5" t="s">
        <v>825</v>
      </c>
      <c r="O3" s="5" t="s">
        <v>826</v>
      </c>
      <c r="P3" s="5" t="s">
        <v>827</v>
      </c>
      <c r="Q3" s="5" t="s">
        <v>828</v>
      </c>
      <c r="R3" s="5" t="s">
        <v>829</v>
      </c>
      <c r="S3" s="5" t="s">
        <v>830</v>
      </c>
      <c r="T3" s="5" t="s">
        <v>831</v>
      </c>
      <c r="U3" s="5" t="s">
        <v>832</v>
      </c>
      <c r="V3" s="5" t="s">
        <v>833</v>
      </c>
      <c r="W3" s="5" t="s">
        <v>834</v>
      </c>
      <c r="X3" s="5" t="s">
        <v>835</v>
      </c>
      <c r="Y3" s="5" t="s">
        <v>836</v>
      </c>
      <c r="Z3" s="5" t="s">
        <v>837</v>
      </c>
      <c r="AA3" s="5" t="s">
        <v>838</v>
      </c>
      <c r="AB3" s="5" t="s">
        <v>839</v>
      </c>
      <c r="AC3" s="5" t="s">
        <v>840</v>
      </c>
      <c r="AD3" s="5" t="s">
        <v>841</v>
      </c>
      <c r="AE3" s="5" t="s">
        <v>842</v>
      </c>
      <c r="AF3" s="5" t="s">
        <v>843</v>
      </c>
      <c r="AG3" s="5" t="s">
        <v>844</v>
      </c>
      <c r="AH3" s="5" t="s">
        <v>845</v>
      </c>
      <c r="AI3" s="5" t="s">
        <v>846</v>
      </c>
      <c r="AJ3" s="5" t="s">
        <v>847</v>
      </c>
      <c r="AK3" s="5" t="s">
        <v>848</v>
      </c>
      <c r="AL3" s="5" t="s">
        <v>849</v>
      </c>
      <c r="AM3" s="5" t="s">
        <v>850</v>
      </c>
      <c r="AN3" s="5" t="s">
        <v>851</v>
      </c>
      <c r="AO3" s="5" t="s">
        <v>852</v>
      </c>
      <c r="AP3" s="5" t="s">
        <v>853</v>
      </c>
      <c r="AQ3" s="5" t="s">
        <v>854</v>
      </c>
      <c r="AR3" s="5" t="s">
        <v>855</v>
      </c>
      <c r="AS3" s="5" t="s">
        <v>856</v>
      </c>
      <c r="AT3" s="5" t="s">
        <v>857</v>
      </c>
      <c r="AU3" s="5" t="s">
        <v>858</v>
      </c>
      <c r="AV3" s="5" t="s">
        <v>859</v>
      </c>
      <c r="AW3" s="5" t="s">
        <v>860</v>
      </c>
      <c r="AX3" s="5" t="s">
        <v>861</v>
      </c>
      <c r="AY3" s="5" t="s">
        <v>862</v>
      </c>
      <c r="AZ3" s="5" t="s">
        <v>863</v>
      </c>
      <c r="BA3" s="6" t="s">
        <v>864</v>
      </c>
      <c r="BB3" s="5" t="s">
        <v>865</v>
      </c>
      <c r="BC3" s="5" t="s">
        <v>866</v>
      </c>
      <c r="BD3" s="5" t="s">
        <v>867</v>
      </c>
      <c r="BE3" s="5" t="s">
        <v>868</v>
      </c>
      <c r="BF3" s="6" t="s">
        <v>869</v>
      </c>
      <c r="BG3" s="5" t="s">
        <v>870</v>
      </c>
      <c r="BH3" s="5" t="s">
        <v>871</v>
      </c>
      <c r="BI3" s="5" t="s">
        <v>872</v>
      </c>
      <c r="BJ3" s="5" t="s">
        <v>873</v>
      </c>
      <c r="BK3" s="5" t="s">
        <v>874</v>
      </c>
      <c r="BL3" s="5" t="s">
        <v>875</v>
      </c>
      <c r="BM3" s="5" t="s">
        <v>876</v>
      </c>
      <c r="BN3" s="5" t="s">
        <v>877</v>
      </c>
      <c r="BO3" s="5" t="s">
        <v>878</v>
      </c>
      <c r="BP3" s="5" t="s">
        <v>879</v>
      </c>
      <c r="BQ3" s="6" t="s">
        <v>880</v>
      </c>
      <c r="BR3" s="5" t="s">
        <v>881</v>
      </c>
      <c r="BS3" s="5" t="s">
        <v>882</v>
      </c>
      <c r="BT3" s="5" t="s">
        <v>883</v>
      </c>
      <c r="BU3" s="5" t="s">
        <v>884</v>
      </c>
      <c r="BV3" s="5" t="s">
        <v>885</v>
      </c>
      <c r="BW3" s="5" t="s">
        <v>886</v>
      </c>
      <c r="BX3" s="5" t="s">
        <v>887</v>
      </c>
      <c r="BY3" s="5" t="s">
        <v>888</v>
      </c>
      <c r="BZ3" s="5" t="s">
        <v>889</v>
      </c>
      <c r="CA3" s="5" t="s">
        <v>890</v>
      </c>
      <c r="CB3" s="5" t="s">
        <v>891</v>
      </c>
      <c r="CC3" s="5" t="s">
        <v>892</v>
      </c>
      <c r="CD3" s="5" t="s">
        <v>893</v>
      </c>
      <c r="CE3" s="5" t="s">
        <v>894</v>
      </c>
      <c r="CF3" s="5" t="s">
        <v>895</v>
      </c>
      <c r="CG3" s="5" t="s">
        <v>896</v>
      </c>
      <c r="CH3" s="5" t="s">
        <v>897</v>
      </c>
      <c r="CI3" s="5" t="s">
        <v>898</v>
      </c>
      <c r="CJ3" s="5" t="s">
        <v>899</v>
      </c>
      <c r="CK3" s="5" t="s">
        <v>900</v>
      </c>
      <c r="CL3" s="5" t="s">
        <v>901</v>
      </c>
      <c r="CM3" s="5" t="s">
        <v>902</v>
      </c>
      <c r="CN3" s="5" t="s">
        <v>903</v>
      </c>
      <c r="CO3" s="5" t="s">
        <v>904</v>
      </c>
      <c r="CP3" s="5" t="s">
        <v>905</v>
      </c>
      <c r="CQ3" s="5" t="s">
        <v>906</v>
      </c>
      <c r="CR3" s="5" t="s">
        <v>907</v>
      </c>
      <c r="CS3" s="5" t="s">
        <v>908</v>
      </c>
      <c r="CT3" s="5" t="s">
        <v>909</v>
      </c>
    </row>
    <row r="4" spans="1:98" s="62" customFormat="1" x14ac:dyDescent="0.25">
      <c r="A4" s="61"/>
      <c r="B4" s="61"/>
      <c r="C4" s="61"/>
      <c r="D4" s="61"/>
      <c r="E4" s="61"/>
      <c r="F4" s="115"/>
      <c r="G4" s="61"/>
    </row>
    <row r="5" spans="1:98" s="10" customFormat="1" ht="25.5" x14ac:dyDescent="0.25">
      <c r="A5" s="10" t="s">
        <v>411</v>
      </c>
      <c r="B5" s="30" t="s">
        <v>910</v>
      </c>
      <c r="C5" s="21" t="s">
        <v>394</v>
      </c>
      <c r="D5" s="23" t="s">
        <v>440</v>
      </c>
      <c r="E5" s="10" t="s">
        <v>802</v>
      </c>
      <c r="F5" s="103">
        <v>40850</v>
      </c>
      <c r="G5" s="10">
        <v>1005</v>
      </c>
      <c r="H5" s="10" t="s">
        <v>282</v>
      </c>
      <c r="I5" s="13" t="s">
        <v>370</v>
      </c>
      <c r="J5" s="10" t="s">
        <v>319</v>
      </c>
      <c r="K5" s="10" t="s">
        <v>284</v>
      </c>
      <c r="L5" s="10" t="s">
        <v>287</v>
      </c>
      <c r="M5" s="10" t="s">
        <v>342</v>
      </c>
      <c r="N5" s="10" t="s">
        <v>93</v>
      </c>
      <c r="O5" s="13" t="s">
        <v>370</v>
      </c>
      <c r="P5" s="13" t="s">
        <v>370</v>
      </c>
      <c r="Q5" s="13" t="s">
        <v>357</v>
      </c>
      <c r="R5" s="10" t="s">
        <v>338</v>
      </c>
      <c r="S5" s="10" t="s">
        <v>261</v>
      </c>
      <c r="T5" s="13" t="s">
        <v>357</v>
      </c>
      <c r="U5" s="10" t="s">
        <v>338</v>
      </c>
      <c r="V5" s="13" t="s">
        <v>370</v>
      </c>
      <c r="W5" s="13" t="s">
        <v>370</v>
      </c>
      <c r="X5" s="13" t="s">
        <v>370</v>
      </c>
      <c r="Y5" s="10" t="s">
        <v>218</v>
      </c>
      <c r="Z5" s="13" t="s">
        <v>370</v>
      </c>
      <c r="AA5" s="10" t="s">
        <v>352</v>
      </c>
      <c r="AB5" s="10" t="s">
        <v>288</v>
      </c>
      <c r="AC5" s="13" t="s">
        <v>102</v>
      </c>
      <c r="AD5" s="13" t="s">
        <v>370</v>
      </c>
      <c r="AE5" s="10" t="s">
        <v>289</v>
      </c>
      <c r="AF5" s="13" t="s">
        <v>1143</v>
      </c>
      <c r="AG5" s="10" t="s">
        <v>290</v>
      </c>
      <c r="AH5" s="13" t="s">
        <v>370</v>
      </c>
      <c r="AI5" s="13" t="s">
        <v>357</v>
      </c>
      <c r="AJ5" s="13" t="s">
        <v>370</v>
      </c>
      <c r="AK5" s="13" t="s">
        <v>1144</v>
      </c>
      <c r="AL5" s="10" t="s">
        <v>291</v>
      </c>
      <c r="AM5" s="13" t="s">
        <v>370</v>
      </c>
      <c r="AN5" s="10" t="s">
        <v>284</v>
      </c>
      <c r="AO5" s="13" t="s">
        <v>1143</v>
      </c>
      <c r="AP5" s="13" t="s">
        <v>370</v>
      </c>
      <c r="AQ5" s="10" t="s">
        <v>305</v>
      </c>
      <c r="AR5" s="13" t="s">
        <v>370</v>
      </c>
      <c r="AS5" s="13" t="s">
        <v>102</v>
      </c>
      <c r="AT5" s="13" t="s">
        <v>370</v>
      </c>
      <c r="AU5" s="13" t="s">
        <v>370</v>
      </c>
      <c r="AV5" s="10" t="s">
        <v>341</v>
      </c>
      <c r="AW5" s="10" t="s">
        <v>283</v>
      </c>
      <c r="AX5" s="13" t="s">
        <v>370</v>
      </c>
      <c r="AY5" s="13" t="s">
        <v>370</v>
      </c>
      <c r="AZ5" s="13" t="s">
        <v>357</v>
      </c>
      <c r="BA5" s="13" t="s">
        <v>370</v>
      </c>
      <c r="BB5" s="10" t="s">
        <v>295</v>
      </c>
      <c r="BC5" s="10" t="s">
        <v>307</v>
      </c>
      <c r="BD5" s="10" t="s">
        <v>297</v>
      </c>
      <c r="BE5" s="10" t="s">
        <v>314</v>
      </c>
      <c r="BF5" s="10" t="s">
        <v>332</v>
      </c>
      <c r="BG5" s="10" t="s">
        <v>333</v>
      </c>
      <c r="BH5" s="10" t="s">
        <v>321</v>
      </c>
      <c r="BI5" s="10" t="s">
        <v>322</v>
      </c>
      <c r="BJ5" s="10" t="s">
        <v>325</v>
      </c>
      <c r="BK5" s="10" t="s">
        <v>289</v>
      </c>
      <c r="BL5" s="10" t="s">
        <v>312</v>
      </c>
      <c r="BM5" s="10" t="s">
        <v>294</v>
      </c>
      <c r="BN5" s="10" t="s">
        <v>295</v>
      </c>
      <c r="BO5" s="10" t="s">
        <v>71</v>
      </c>
      <c r="BP5" s="10" t="s">
        <v>334</v>
      </c>
      <c r="BQ5" s="10" t="s">
        <v>301</v>
      </c>
      <c r="BR5" s="10" t="s">
        <v>284</v>
      </c>
      <c r="BS5" s="10" t="s">
        <v>317</v>
      </c>
      <c r="BT5" s="10" t="s">
        <v>288</v>
      </c>
      <c r="BU5" s="13" t="s">
        <v>357</v>
      </c>
      <c r="BV5" s="10" t="s">
        <v>332</v>
      </c>
      <c r="BW5" s="10" t="s">
        <v>304</v>
      </c>
      <c r="BX5" s="10" t="s">
        <v>310</v>
      </c>
      <c r="BY5" s="13" t="s">
        <v>370</v>
      </c>
      <c r="BZ5" s="13" t="s">
        <v>370</v>
      </c>
      <c r="CA5" s="13" t="s">
        <v>370</v>
      </c>
      <c r="CB5" s="10" t="s">
        <v>316</v>
      </c>
      <c r="CC5" s="10" t="s">
        <v>288</v>
      </c>
      <c r="CD5" s="13" t="s">
        <v>357</v>
      </c>
      <c r="CE5" s="10" t="s">
        <v>218</v>
      </c>
      <c r="CF5" s="13" t="s">
        <v>357</v>
      </c>
      <c r="CG5" s="10" t="s">
        <v>344</v>
      </c>
      <c r="CH5" s="13" t="s">
        <v>370</v>
      </c>
      <c r="CI5" s="10" t="s">
        <v>284</v>
      </c>
      <c r="CJ5" s="13" t="s">
        <v>357</v>
      </c>
      <c r="CK5" s="10" t="s">
        <v>332</v>
      </c>
      <c r="CL5" s="10" t="s">
        <v>303</v>
      </c>
      <c r="CM5" s="13" t="s">
        <v>370</v>
      </c>
      <c r="CN5" s="13" t="s">
        <v>370</v>
      </c>
      <c r="CO5" s="10" t="s">
        <v>344</v>
      </c>
      <c r="CP5" s="13" t="s">
        <v>357</v>
      </c>
      <c r="CQ5" s="10" t="s">
        <v>291</v>
      </c>
      <c r="CR5" s="13" t="s">
        <v>370</v>
      </c>
      <c r="CS5" s="10" t="s">
        <v>292</v>
      </c>
      <c r="CT5" s="13" t="s">
        <v>357</v>
      </c>
    </row>
    <row r="6" spans="1:98" s="10" customFormat="1" ht="12.75" x14ac:dyDescent="0.25">
      <c r="A6" s="10" t="s">
        <v>421</v>
      </c>
      <c r="B6" s="10" t="s">
        <v>422</v>
      </c>
      <c r="C6" s="21" t="s">
        <v>399</v>
      </c>
      <c r="D6" s="23" t="s">
        <v>757</v>
      </c>
      <c r="E6" s="10" t="s">
        <v>802</v>
      </c>
      <c r="F6" s="103">
        <v>41182</v>
      </c>
      <c r="G6" s="10">
        <v>1200</v>
      </c>
      <c r="H6" s="10" t="s">
        <v>282</v>
      </c>
      <c r="I6" s="13" t="s">
        <v>370</v>
      </c>
      <c r="J6" s="10" t="s">
        <v>325</v>
      </c>
      <c r="K6" s="10" t="s">
        <v>326</v>
      </c>
      <c r="L6" s="10" t="s">
        <v>338</v>
      </c>
      <c r="M6" s="10" t="s">
        <v>359</v>
      </c>
      <c r="N6" s="10" t="s">
        <v>93</v>
      </c>
      <c r="O6" s="13" t="s">
        <v>370</v>
      </c>
      <c r="P6" s="13" t="s">
        <v>370</v>
      </c>
      <c r="Q6" s="13" t="s">
        <v>357</v>
      </c>
      <c r="R6" s="10" t="s">
        <v>345</v>
      </c>
      <c r="S6" s="10" t="s">
        <v>342</v>
      </c>
      <c r="T6" s="13" t="s">
        <v>357</v>
      </c>
      <c r="U6" s="10" t="s">
        <v>345</v>
      </c>
      <c r="V6" s="13" t="s">
        <v>370</v>
      </c>
      <c r="W6" s="13" t="s">
        <v>370</v>
      </c>
      <c r="X6" s="13" t="s">
        <v>370</v>
      </c>
      <c r="Y6" s="10" t="s">
        <v>242</v>
      </c>
      <c r="Z6" s="13" t="s">
        <v>370</v>
      </c>
      <c r="AA6" s="10" t="s">
        <v>447</v>
      </c>
      <c r="AB6" s="10" t="s">
        <v>288</v>
      </c>
      <c r="AC6" s="13" t="s">
        <v>102</v>
      </c>
      <c r="AD6" s="13" t="s">
        <v>370</v>
      </c>
      <c r="AE6" s="10" t="s">
        <v>297</v>
      </c>
      <c r="AF6" s="13" t="s">
        <v>1143</v>
      </c>
      <c r="AG6" s="10" t="s">
        <v>188</v>
      </c>
      <c r="AH6" s="13" t="s">
        <v>370</v>
      </c>
      <c r="AI6" s="13" t="s">
        <v>357</v>
      </c>
      <c r="AJ6" s="13" t="s">
        <v>370</v>
      </c>
      <c r="AK6" s="13" t="s">
        <v>1144</v>
      </c>
      <c r="AL6" s="10" t="s">
        <v>329</v>
      </c>
      <c r="AM6" s="13" t="s">
        <v>370</v>
      </c>
      <c r="AN6" s="10" t="s">
        <v>326</v>
      </c>
      <c r="AO6" s="13" t="s">
        <v>1143</v>
      </c>
      <c r="AP6" s="13" t="s">
        <v>370</v>
      </c>
      <c r="AQ6" s="10" t="s">
        <v>298</v>
      </c>
      <c r="AR6" s="13" t="s">
        <v>370</v>
      </c>
      <c r="AS6" s="13" t="s">
        <v>102</v>
      </c>
      <c r="AT6" s="13" t="s">
        <v>370</v>
      </c>
      <c r="AU6" s="13" t="s">
        <v>370</v>
      </c>
      <c r="AV6" s="10" t="s">
        <v>330</v>
      </c>
      <c r="AW6" s="10" t="s">
        <v>303</v>
      </c>
      <c r="AX6" s="13" t="s">
        <v>370</v>
      </c>
      <c r="AY6" s="13" t="s">
        <v>370</v>
      </c>
      <c r="AZ6" s="13" t="s">
        <v>370</v>
      </c>
      <c r="BA6" s="13" t="s">
        <v>370</v>
      </c>
      <c r="BB6" s="10" t="s">
        <v>284</v>
      </c>
      <c r="BC6" s="10" t="s">
        <v>322</v>
      </c>
      <c r="BD6" s="10" t="s">
        <v>331</v>
      </c>
      <c r="BE6" s="10" t="s">
        <v>283</v>
      </c>
      <c r="BF6" s="10" t="s">
        <v>308</v>
      </c>
      <c r="BG6" s="10" t="s">
        <v>354</v>
      </c>
      <c r="BH6" s="10" t="s">
        <v>335</v>
      </c>
      <c r="BI6" s="10" t="s">
        <v>306</v>
      </c>
      <c r="BJ6" s="10" t="s">
        <v>296</v>
      </c>
      <c r="BK6" s="10" t="s">
        <v>297</v>
      </c>
      <c r="BL6" s="13" t="s">
        <v>357</v>
      </c>
      <c r="BM6" s="10" t="s">
        <v>314</v>
      </c>
      <c r="BN6" s="10" t="s">
        <v>284</v>
      </c>
      <c r="BO6" s="10" t="s">
        <v>342</v>
      </c>
      <c r="BP6" s="10" t="s">
        <v>261</v>
      </c>
      <c r="BQ6" s="10" t="s">
        <v>321</v>
      </c>
      <c r="BR6" s="10" t="s">
        <v>326</v>
      </c>
      <c r="BS6" s="10" t="s">
        <v>305</v>
      </c>
      <c r="BT6" s="10" t="s">
        <v>336</v>
      </c>
      <c r="BU6" s="13" t="s">
        <v>357</v>
      </c>
      <c r="BV6" s="10" t="s">
        <v>308</v>
      </c>
      <c r="BW6" s="10" t="s">
        <v>312</v>
      </c>
      <c r="BX6" s="10" t="s">
        <v>288</v>
      </c>
      <c r="BY6" s="10" t="s">
        <v>188</v>
      </c>
      <c r="BZ6" s="13" t="s">
        <v>370</v>
      </c>
      <c r="CA6" s="13" t="s">
        <v>370</v>
      </c>
      <c r="CB6" s="10" t="s">
        <v>328</v>
      </c>
      <c r="CC6" s="10" t="s">
        <v>336</v>
      </c>
      <c r="CD6" s="13" t="s">
        <v>357</v>
      </c>
      <c r="CE6" s="10" t="s">
        <v>242</v>
      </c>
      <c r="CF6" s="13" t="s">
        <v>357</v>
      </c>
      <c r="CG6" s="10" t="s">
        <v>911</v>
      </c>
      <c r="CH6" s="13" t="s">
        <v>370</v>
      </c>
      <c r="CI6" s="10" t="s">
        <v>326</v>
      </c>
      <c r="CJ6" s="13" t="s">
        <v>357</v>
      </c>
      <c r="CK6" s="10" t="s">
        <v>308</v>
      </c>
      <c r="CL6" s="10" t="s">
        <v>319</v>
      </c>
      <c r="CM6" s="13" t="s">
        <v>370</v>
      </c>
      <c r="CN6" s="13" t="s">
        <v>370</v>
      </c>
      <c r="CO6" s="10" t="s">
        <v>339</v>
      </c>
      <c r="CP6" s="13" t="s">
        <v>357</v>
      </c>
      <c r="CQ6" s="10" t="s">
        <v>329</v>
      </c>
      <c r="CR6" s="13" t="s">
        <v>370</v>
      </c>
      <c r="CS6" s="10" t="s">
        <v>317</v>
      </c>
      <c r="CT6" s="13" t="s">
        <v>357</v>
      </c>
    </row>
    <row r="7" spans="1:98" s="10" customFormat="1" ht="12.75" x14ac:dyDescent="0.25">
      <c r="D7" s="23"/>
      <c r="F7" s="103"/>
    </row>
    <row r="8" spans="1:98" s="10" customFormat="1" ht="25.5" x14ac:dyDescent="0.25">
      <c r="A8" s="10" t="s">
        <v>411</v>
      </c>
      <c r="B8" s="30" t="s">
        <v>910</v>
      </c>
      <c r="C8" s="21" t="s">
        <v>394</v>
      </c>
      <c r="D8" s="23" t="s">
        <v>440</v>
      </c>
      <c r="E8" s="10">
        <v>7</v>
      </c>
      <c r="F8" s="103">
        <v>40850</v>
      </c>
      <c r="G8" s="10">
        <v>1100</v>
      </c>
      <c r="H8" s="10" t="s">
        <v>282</v>
      </c>
      <c r="I8" s="13" t="s">
        <v>370</v>
      </c>
      <c r="J8" s="10" t="s">
        <v>283</v>
      </c>
      <c r="K8" s="10" t="s">
        <v>284</v>
      </c>
      <c r="L8" s="10" t="s">
        <v>285</v>
      </c>
      <c r="M8" s="10" t="s">
        <v>261</v>
      </c>
      <c r="N8" s="10" t="s">
        <v>93</v>
      </c>
      <c r="O8" s="13" t="s">
        <v>370</v>
      </c>
      <c r="P8" s="13" t="s">
        <v>370</v>
      </c>
      <c r="Q8" s="13" t="s">
        <v>357</v>
      </c>
      <c r="R8" s="10" t="s">
        <v>287</v>
      </c>
      <c r="S8" s="10" t="s">
        <v>334</v>
      </c>
      <c r="T8" s="13" t="s">
        <v>357</v>
      </c>
      <c r="U8" s="10" t="s">
        <v>287</v>
      </c>
      <c r="V8" s="13" t="s">
        <v>370</v>
      </c>
      <c r="W8" s="13" t="s">
        <v>370</v>
      </c>
      <c r="X8" s="13" t="s">
        <v>370</v>
      </c>
      <c r="Y8" s="10" t="s">
        <v>218</v>
      </c>
      <c r="Z8" s="13" t="s">
        <v>370</v>
      </c>
      <c r="AA8" s="10" t="s">
        <v>911</v>
      </c>
      <c r="AB8" s="10" t="s">
        <v>288</v>
      </c>
      <c r="AC8" s="13" t="s">
        <v>102</v>
      </c>
      <c r="AD8" s="13" t="s">
        <v>370</v>
      </c>
      <c r="AE8" s="10" t="s">
        <v>289</v>
      </c>
      <c r="AF8" s="13" t="s">
        <v>1143</v>
      </c>
      <c r="AG8" s="10" t="s">
        <v>290</v>
      </c>
      <c r="AH8" s="13" t="s">
        <v>370</v>
      </c>
      <c r="AI8" s="13" t="s">
        <v>357</v>
      </c>
      <c r="AJ8" s="13" t="s">
        <v>370</v>
      </c>
      <c r="AK8" s="13" t="s">
        <v>1144</v>
      </c>
      <c r="AL8" s="10" t="s">
        <v>291</v>
      </c>
      <c r="AM8" s="13" t="s">
        <v>370</v>
      </c>
      <c r="AN8" s="10" t="s">
        <v>284</v>
      </c>
      <c r="AO8" s="13" t="s">
        <v>1143</v>
      </c>
      <c r="AP8" s="13" t="s">
        <v>370</v>
      </c>
      <c r="AQ8" s="10" t="s">
        <v>292</v>
      </c>
      <c r="AR8" s="13" t="s">
        <v>370</v>
      </c>
      <c r="AS8" s="13" t="s">
        <v>102</v>
      </c>
      <c r="AT8" s="13" t="s">
        <v>370</v>
      </c>
      <c r="AU8" s="13" t="s">
        <v>370</v>
      </c>
      <c r="AV8" s="10" t="s">
        <v>293</v>
      </c>
      <c r="AW8" s="10" t="s">
        <v>294</v>
      </c>
      <c r="AX8" s="13" t="s">
        <v>370</v>
      </c>
      <c r="AY8" s="13" t="s">
        <v>370</v>
      </c>
      <c r="AZ8" s="13" t="s">
        <v>357</v>
      </c>
      <c r="BA8" s="13" t="s">
        <v>370</v>
      </c>
      <c r="BB8" s="10" t="s">
        <v>295</v>
      </c>
      <c r="BC8" s="10" t="s">
        <v>296</v>
      </c>
      <c r="BD8" s="10" t="s">
        <v>297</v>
      </c>
      <c r="BE8" s="10" t="s">
        <v>298</v>
      </c>
      <c r="BF8" s="10" t="s">
        <v>299</v>
      </c>
      <c r="BG8" s="10" t="s">
        <v>300</v>
      </c>
      <c r="BH8" s="10" t="s">
        <v>301</v>
      </c>
      <c r="BI8" s="10" t="s">
        <v>302</v>
      </c>
      <c r="BJ8" s="10" t="s">
        <v>303</v>
      </c>
      <c r="BK8" s="10" t="s">
        <v>289</v>
      </c>
      <c r="BL8" s="10" t="s">
        <v>304</v>
      </c>
      <c r="BM8" s="10" t="s">
        <v>305</v>
      </c>
      <c r="BN8" s="10" t="s">
        <v>295</v>
      </c>
      <c r="BO8" s="10" t="s">
        <v>71</v>
      </c>
      <c r="BP8" s="10" t="s">
        <v>306</v>
      </c>
      <c r="BQ8" s="10" t="s">
        <v>307</v>
      </c>
      <c r="BR8" s="10" t="s">
        <v>284</v>
      </c>
      <c r="BS8" s="10" t="s">
        <v>308</v>
      </c>
      <c r="BT8" s="10" t="s">
        <v>288</v>
      </c>
      <c r="BU8" s="13" t="s">
        <v>357</v>
      </c>
      <c r="BV8" s="10" t="s">
        <v>299</v>
      </c>
      <c r="BW8" s="10" t="s">
        <v>309</v>
      </c>
      <c r="BX8" s="10" t="s">
        <v>310</v>
      </c>
      <c r="BY8" s="13" t="s">
        <v>370</v>
      </c>
      <c r="BZ8" s="13" t="s">
        <v>370</v>
      </c>
      <c r="CA8" s="13" t="s">
        <v>370</v>
      </c>
      <c r="CB8" s="10" t="s">
        <v>311</v>
      </c>
      <c r="CC8" s="10" t="s">
        <v>288</v>
      </c>
      <c r="CD8" s="10" t="s">
        <v>312</v>
      </c>
      <c r="CE8" s="10" t="s">
        <v>218</v>
      </c>
      <c r="CF8" s="10" t="s">
        <v>312</v>
      </c>
      <c r="CG8" s="10" t="s">
        <v>313</v>
      </c>
      <c r="CH8" s="13" t="s">
        <v>370</v>
      </c>
      <c r="CI8" s="10" t="s">
        <v>284</v>
      </c>
      <c r="CJ8" s="13" t="s">
        <v>357</v>
      </c>
      <c r="CK8" s="10" t="s">
        <v>299</v>
      </c>
      <c r="CL8" s="10" t="s">
        <v>314</v>
      </c>
      <c r="CM8" s="13" t="s">
        <v>370</v>
      </c>
      <c r="CN8" s="13" t="s">
        <v>370</v>
      </c>
      <c r="CO8" s="10" t="s">
        <v>270</v>
      </c>
      <c r="CP8" s="13" t="s">
        <v>357</v>
      </c>
      <c r="CQ8" s="10" t="s">
        <v>291</v>
      </c>
      <c r="CR8" s="13" t="s">
        <v>370</v>
      </c>
      <c r="CS8" s="10" t="s">
        <v>308</v>
      </c>
      <c r="CT8" s="13" t="s">
        <v>357</v>
      </c>
    </row>
    <row r="9" spans="1:98" s="10" customFormat="1" ht="25.5" x14ac:dyDescent="0.25">
      <c r="A9" s="10" t="s">
        <v>411</v>
      </c>
      <c r="B9" s="30" t="s">
        <v>910</v>
      </c>
      <c r="C9" s="21" t="s">
        <v>394</v>
      </c>
      <c r="D9" s="23" t="s">
        <v>440</v>
      </c>
      <c r="E9" s="10" t="s">
        <v>808</v>
      </c>
      <c r="F9" s="103">
        <v>40850</v>
      </c>
      <c r="G9" s="10">
        <v>1101</v>
      </c>
      <c r="H9" s="10" t="s">
        <v>282</v>
      </c>
      <c r="I9" s="13" t="s">
        <v>370</v>
      </c>
      <c r="J9" s="10" t="s">
        <v>319</v>
      </c>
      <c r="K9" s="10" t="s">
        <v>284</v>
      </c>
      <c r="L9" s="10" t="s">
        <v>287</v>
      </c>
      <c r="M9" s="10" t="s">
        <v>342</v>
      </c>
      <c r="N9" s="10" t="s">
        <v>93</v>
      </c>
      <c r="O9" s="13" t="s">
        <v>370</v>
      </c>
      <c r="P9" s="13" t="s">
        <v>370</v>
      </c>
      <c r="Q9" s="13" t="s">
        <v>357</v>
      </c>
      <c r="R9" s="10" t="s">
        <v>338</v>
      </c>
      <c r="S9" s="10" t="s">
        <v>261</v>
      </c>
      <c r="T9" s="13" t="s">
        <v>357</v>
      </c>
      <c r="U9" s="10" t="s">
        <v>338</v>
      </c>
      <c r="V9" s="13" t="s">
        <v>370</v>
      </c>
      <c r="W9" s="13" t="s">
        <v>370</v>
      </c>
      <c r="X9" s="13" t="s">
        <v>370</v>
      </c>
      <c r="Y9" s="10" t="s">
        <v>218</v>
      </c>
      <c r="Z9" s="13" t="s">
        <v>370</v>
      </c>
      <c r="AA9" s="10" t="s">
        <v>352</v>
      </c>
      <c r="AB9" s="10" t="s">
        <v>288</v>
      </c>
      <c r="AC9" s="13" t="s">
        <v>102</v>
      </c>
      <c r="AD9" s="13" t="s">
        <v>370</v>
      </c>
      <c r="AE9" s="10" t="s">
        <v>289</v>
      </c>
      <c r="AF9" s="13" t="s">
        <v>1143</v>
      </c>
      <c r="AG9" s="10" t="s">
        <v>290</v>
      </c>
      <c r="AH9" s="13" t="s">
        <v>370</v>
      </c>
      <c r="AI9" s="13" t="s">
        <v>357</v>
      </c>
      <c r="AJ9" s="13" t="s">
        <v>370</v>
      </c>
      <c r="AK9" s="13" t="s">
        <v>1144</v>
      </c>
      <c r="AL9" s="10" t="s">
        <v>291</v>
      </c>
      <c r="AM9" s="13" t="s">
        <v>370</v>
      </c>
      <c r="AN9" s="10" t="s">
        <v>284</v>
      </c>
      <c r="AO9" s="13" t="s">
        <v>1143</v>
      </c>
      <c r="AP9" s="13" t="s">
        <v>370</v>
      </c>
      <c r="AQ9" s="10" t="s">
        <v>305</v>
      </c>
      <c r="AR9" s="13" t="s">
        <v>370</v>
      </c>
      <c r="AS9" s="13" t="s">
        <v>102</v>
      </c>
      <c r="AT9" s="13" t="s">
        <v>370</v>
      </c>
      <c r="AU9" s="13" t="s">
        <v>370</v>
      </c>
      <c r="AV9" s="10" t="s">
        <v>341</v>
      </c>
      <c r="AW9" s="10" t="s">
        <v>283</v>
      </c>
      <c r="AX9" s="13" t="s">
        <v>370</v>
      </c>
      <c r="AY9" s="13" t="s">
        <v>370</v>
      </c>
      <c r="AZ9" s="13" t="s">
        <v>357</v>
      </c>
      <c r="BA9" s="13" t="s">
        <v>370</v>
      </c>
      <c r="BB9" s="10" t="s">
        <v>295</v>
      </c>
      <c r="BC9" s="10" t="s">
        <v>307</v>
      </c>
      <c r="BD9" s="10" t="s">
        <v>297</v>
      </c>
      <c r="BE9" s="10" t="s">
        <v>314</v>
      </c>
      <c r="BF9" s="10" t="s">
        <v>332</v>
      </c>
      <c r="BG9" s="10" t="s">
        <v>300</v>
      </c>
      <c r="BH9" s="10" t="s">
        <v>321</v>
      </c>
      <c r="BI9" s="10" t="s">
        <v>322</v>
      </c>
      <c r="BJ9" s="10" t="s">
        <v>325</v>
      </c>
      <c r="BK9" s="10" t="s">
        <v>289</v>
      </c>
      <c r="BL9" s="10" t="s">
        <v>337</v>
      </c>
      <c r="BM9" s="10" t="s">
        <v>294</v>
      </c>
      <c r="BN9" s="10" t="s">
        <v>295</v>
      </c>
      <c r="BO9" s="10" t="s">
        <v>71</v>
      </c>
      <c r="BP9" s="10" t="s">
        <v>334</v>
      </c>
      <c r="BQ9" s="10" t="s">
        <v>301</v>
      </c>
      <c r="BR9" s="10" t="s">
        <v>284</v>
      </c>
      <c r="BS9" s="10" t="s">
        <v>317</v>
      </c>
      <c r="BT9" s="10" t="s">
        <v>288</v>
      </c>
      <c r="BU9" s="13" t="s">
        <v>357</v>
      </c>
      <c r="BV9" s="10" t="s">
        <v>332</v>
      </c>
      <c r="BW9" s="10" t="s">
        <v>304</v>
      </c>
      <c r="BX9" s="10" t="s">
        <v>310</v>
      </c>
      <c r="BY9" s="13" t="s">
        <v>370</v>
      </c>
      <c r="BZ9" s="13" t="s">
        <v>370</v>
      </c>
      <c r="CA9" s="13" t="s">
        <v>370</v>
      </c>
      <c r="CB9" s="10" t="s">
        <v>316</v>
      </c>
      <c r="CC9" s="10" t="s">
        <v>288</v>
      </c>
      <c r="CD9" s="13" t="s">
        <v>357</v>
      </c>
      <c r="CE9" s="10" t="s">
        <v>218</v>
      </c>
      <c r="CF9" s="13" t="s">
        <v>357</v>
      </c>
      <c r="CG9" s="10" t="s">
        <v>344</v>
      </c>
      <c r="CH9" s="13" t="s">
        <v>370</v>
      </c>
      <c r="CI9" s="10" t="s">
        <v>284</v>
      </c>
      <c r="CJ9" s="13" t="s">
        <v>357</v>
      </c>
      <c r="CK9" s="10" t="s">
        <v>332</v>
      </c>
      <c r="CL9" s="10" t="s">
        <v>303</v>
      </c>
      <c r="CM9" s="13" t="s">
        <v>370</v>
      </c>
      <c r="CN9" s="13" t="s">
        <v>370</v>
      </c>
      <c r="CO9" s="10" t="s">
        <v>344</v>
      </c>
      <c r="CP9" s="13" t="s">
        <v>357</v>
      </c>
      <c r="CQ9" s="10" t="s">
        <v>291</v>
      </c>
      <c r="CR9" s="13" t="s">
        <v>370</v>
      </c>
      <c r="CS9" s="10" t="s">
        <v>292</v>
      </c>
      <c r="CT9" s="13" t="s">
        <v>357</v>
      </c>
    </row>
    <row r="10" spans="1:98" s="10" customFormat="1" ht="12.75" x14ac:dyDescent="0.25">
      <c r="A10" s="67"/>
      <c r="B10" s="67"/>
      <c r="C10" s="67"/>
      <c r="D10" s="56"/>
      <c r="E10" s="10" t="s">
        <v>810</v>
      </c>
      <c r="F10" s="112"/>
      <c r="G10" s="67"/>
      <c r="H10" s="67" t="s">
        <v>811</v>
      </c>
      <c r="I10" s="67" t="s">
        <v>811</v>
      </c>
      <c r="J10" s="67" t="s">
        <v>811</v>
      </c>
      <c r="K10" s="67" t="s">
        <v>811</v>
      </c>
      <c r="L10" s="67" t="s">
        <v>811</v>
      </c>
      <c r="M10" s="67" t="s">
        <v>811</v>
      </c>
      <c r="N10" s="67" t="s">
        <v>811</v>
      </c>
      <c r="O10" s="67" t="s">
        <v>811</v>
      </c>
      <c r="P10" s="67" t="s">
        <v>811</v>
      </c>
      <c r="Q10" s="67" t="s">
        <v>811</v>
      </c>
      <c r="R10" s="67" t="s">
        <v>811</v>
      </c>
      <c r="S10" s="67" t="s">
        <v>811</v>
      </c>
      <c r="T10" s="67" t="s">
        <v>811</v>
      </c>
      <c r="U10" s="67" t="s">
        <v>811</v>
      </c>
      <c r="V10" s="67" t="s">
        <v>811</v>
      </c>
      <c r="W10" s="67" t="s">
        <v>811</v>
      </c>
      <c r="X10" s="67" t="s">
        <v>811</v>
      </c>
      <c r="Y10" s="67" t="s">
        <v>811</v>
      </c>
      <c r="Z10" s="67" t="s">
        <v>811</v>
      </c>
      <c r="AA10" s="67" t="s">
        <v>811</v>
      </c>
      <c r="AB10" s="67" t="s">
        <v>811</v>
      </c>
      <c r="AC10" s="67" t="s">
        <v>811</v>
      </c>
      <c r="AD10" s="67" t="s">
        <v>811</v>
      </c>
      <c r="AE10" s="67" t="s">
        <v>811</v>
      </c>
      <c r="AF10" s="67" t="s">
        <v>811</v>
      </c>
      <c r="AG10" s="67" t="s">
        <v>811</v>
      </c>
      <c r="AH10" s="67" t="s">
        <v>811</v>
      </c>
      <c r="AI10" s="67" t="s">
        <v>811</v>
      </c>
      <c r="AJ10" s="67" t="s">
        <v>811</v>
      </c>
      <c r="AK10" s="67" t="s">
        <v>811</v>
      </c>
      <c r="AL10" s="67" t="s">
        <v>811</v>
      </c>
      <c r="AM10" s="67" t="s">
        <v>811</v>
      </c>
      <c r="AN10" s="67" t="s">
        <v>811</v>
      </c>
      <c r="AO10" s="67" t="s">
        <v>811</v>
      </c>
      <c r="AP10" s="67" t="s">
        <v>811</v>
      </c>
      <c r="AQ10" s="67" t="s">
        <v>811</v>
      </c>
      <c r="AR10" s="67" t="s">
        <v>811</v>
      </c>
      <c r="AS10" s="67" t="s">
        <v>811</v>
      </c>
      <c r="AT10" s="67" t="s">
        <v>811</v>
      </c>
      <c r="AU10" s="67" t="s">
        <v>811</v>
      </c>
      <c r="AV10" s="67" t="s">
        <v>811</v>
      </c>
      <c r="AW10" s="67" t="s">
        <v>811</v>
      </c>
      <c r="AX10" s="67" t="s">
        <v>811</v>
      </c>
      <c r="AY10" s="67" t="s">
        <v>811</v>
      </c>
      <c r="AZ10" s="67" t="s">
        <v>811</v>
      </c>
      <c r="BA10" s="67" t="s">
        <v>811</v>
      </c>
      <c r="BB10" s="67" t="s">
        <v>811</v>
      </c>
      <c r="BC10" s="67" t="s">
        <v>811</v>
      </c>
      <c r="BD10" s="67" t="s">
        <v>811</v>
      </c>
      <c r="BE10" s="67" t="s">
        <v>811</v>
      </c>
      <c r="BF10" s="67" t="s">
        <v>811</v>
      </c>
      <c r="BG10" s="67" t="s">
        <v>811</v>
      </c>
      <c r="BH10" s="67" t="s">
        <v>811</v>
      </c>
      <c r="BI10" s="67" t="s">
        <v>811</v>
      </c>
      <c r="BJ10" s="67" t="s">
        <v>811</v>
      </c>
      <c r="BK10" s="67" t="s">
        <v>811</v>
      </c>
      <c r="BL10" s="67" t="s">
        <v>811</v>
      </c>
      <c r="BM10" s="67" t="s">
        <v>811</v>
      </c>
      <c r="BN10" s="67" t="s">
        <v>811</v>
      </c>
      <c r="BO10" s="67" t="s">
        <v>811</v>
      </c>
      <c r="BP10" s="67" t="s">
        <v>811</v>
      </c>
      <c r="BQ10" s="67" t="s">
        <v>811</v>
      </c>
      <c r="BR10" s="67" t="s">
        <v>811</v>
      </c>
      <c r="BS10" s="67" t="s">
        <v>811</v>
      </c>
      <c r="BT10" s="67" t="s">
        <v>811</v>
      </c>
      <c r="BU10" s="67" t="s">
        <v>811</v>
      </c>
      <c r="BV10" s="67" t="s">
        <v>811</v>
      </c>
      <c r="BW10" s="67" t="s">
        <v>811</v>
      </c>
      <c r="BX10" s="67" t="s">
        <v>811</v>
      </c>
      <c r="BY10" s="67" t="s">
        <v>811</v>
      </c>
      <c r="BZ10" s="67" t="s">
        <v>811</v>
      </c>
      <c r="CA10" s="67" t="s">
        <v>811</v>
      </c>
      <c r="CB10" s="67" t="s">
        <v>811</v>
      </c>
      <c r="CC10" s="67" t="s">
        <v>811</v>
      </c>
      <c r="CD10" s="67" t="s">
        <v>811</v>
      </c>
      <c r="CE10" s="67" t="s">
        <v>811</v>
      </c>
      <c r="CF10" s="67" t="s">
        <v>811</v>
      </c>
      <c r="CG10" s="67" t="s">
        <v>811</v>
      </c>
      <c r="CH10" s="67" t="s">
        <v>811</v>
      </c>
      <c r="CI10" s="67" t="s">
        <v>811</v>
      </c>
      <c r="CJ10" s="67" t="s">
        <v>811</v>
      </c>
      <c r="CK10" s="67" t="s">
        <v>811</v>
      </c>
      <c r="CL10" s="67" t="s">
        <v>811</v>
      </c>
      <c r="CM10" s="67" t="s">
        <v>811</v>
      </c>
      <c r="CN10" s="67" t="s">
        <v>811</v>
      </c>
      <c r="CO10" s="67" t="s">
        <v>811</v>
      </c>
      <c r="CP10" s="67" t="s">
        <v>811</v>
      </c>
      <c r="CQ10" s="67" t="s">
        <v>811</v>
      </c>
      <c r="CR10" s="67" t="s">
        <v>811</v>
      </c>
      <c r="CS10" s="67" t="s">
        <v>811</v>
      </c>
      <c r="CT10" s="67" t="s">
        <v>811</v>
      </c>
    </row>
    <row r="11" spans="1:98" s="10" customFormat="1" ht="12.75" x14ac:dyDescent="0.25">
      <c r="D11" s="23"/>
      <c r="F11" s="103"/>
    </row>
    <row r="12" spans="1:98" s="10" customFormat="1" ht="12.75" x14ac:dyDescent="0.25">
      <c r="A12" s="10" t="s">
        <v>421</v>
      </c>
      <c r="B12" s="10" t="s">
        <v>422</v>
      </c>
      <c r="C12" s="21" t="s">
        <v>399</v>
      </c>
      <c r="D12" s="23" t="s">
        <v>757</v>
      </c>
      <c r="E12" s="10">
        <v>7</v>
      </c>
      <c r="F12" s="103">
        <v>41182</v>
      </c>
      <c r="G12" s="10">
        <v>1230</v>
      </c>
      <c r="H12" s="10" t="s">
        <v>236</v>
      </c>
      <c r="I12" s="13" t="s">
        <v>370</v>
      </c>
      <c r="J12" s="10" t="s">
        <v>296</v>
      </c>
      <c r="K12" s="10" t="s">
        <v>300</v>
      </c>
      <c r="L12" s="10" t="s">
        <v>328</v>
      </c>
      <c r="M12" s="10" t="s">
        <v>360</v>
      </c>
      <c r="N12" s="10" t="s">
        <v>93</v>
      </c>
      <c r="O12" s="13" t="s">
        <v>1143</v>
      </c>
      <c r="P12" s="13" t="s">
        <v>370</v>
      </c>
      <c r="Q12" s="13" t="s">
        <v>357</v>
      </c>
      <c r="R12" s="10" t="s">
        <v>346</v>
      </c>
      <c r="S12" s="10" t="s">
        <v>327</v>
      </c>
      <c r="T12" s="13" t="s">
        <v>357</v>
      </c>
      <c r="U12" s="10" t="s">
        <v>346</v>
      </c>
      <c r="V12" s="13" t="s">
        <v>370</v>
      </c>
      <c r="W12" s="13" t="s">
        <v>370</v>
      </c>
      <c r="X12" s="13" t="s">
        <v>370</v>
      </c>
      <c r="Y12" s="10" t="s">
        <v>242</v>
      </c>
      <c r="Z12" s="13" t="s">
        <v>370</v>
      </c>
      <c r="AA12" s="10" t="s">
        <v>1191</v>
      </c>
      <c r="AB12" s="10" t="s">
        <v>288</v>
      </c>
      <c r="AC12" s="13" t="s">
        <v>102</v>
      </c>
      <c r="AD12" s="13" t="s">
        <v>370</v>
      </c>
      <c r="AE12" s="10" t="s">
        <v>297</v>
      </c>
      <c r="AF12" s="13" t="s">
        <v>1143</v>
      </c>
      <c r="AG12" s="10" t="s">
        <v>188</v>
      </c>
      <c r="AH12" s="13" t="s">
        <v>370</v>
      </c>
      <c r="AI12" s="13" t="s">
        <v>357</v>
      </c>
      <c r="AJ12" s="13" t="s">
        <v>370</v>
      </c>
      <c r="AK12" s="13" t="s">
        <v>1144</v>
      </c>
      <c r="AL12" s="10" t="s">
        <v>295</v>
      </c>
      <c r="AM12" s="13" t="s">
        <v>370</v>
      </c>
      <c r="AN12" s="10" t="s">
        <v>300</v>
      </c>
      <c r="AO12" s="13" t="s">
        <v>1143</v>
      </c>
      <c r="AP12" s="13" t="s">
        <v>370</v>
      </c>
      <c r="AQ12" s="10" t="s">
        <v>294</v>
      </c>
      <c r="AR12" s="13" t="s">
        <v>370</v>
      </c>
      <c r="AS12" s="13" t="s">
        <v>102</v>
      </c>
      <c r="AT12" s="13" t="s">
        <v>370</v>
      </c>
      <c r="AU12" s="13" t="s">
        <v>370</v>
      </c>
      <c r="AV12" s="10" t="s">
        <v>362</v>
      </c>
      <c r="AW12" s="10" t="s">
        <v>319</v>
      </c>
      <c r="AX12" s="13" t="s">
        <v>370</v>
      </c>
      <c r="AY12" s="13" t="s">
        <v>370</v>
      </c>
      <c r="AZ12" s="13" t="s">
        <v>370</v>
      </c>
      <c r="BA12" s="13" t="s">
        <v>370</v>
      </c>
      <c r="BB12" s="10" t="s">
        <v>326</v>
      </c>
      <c r="BC12" s="10" t="s">
        <v>301</v>
      </c>
      <c r="BD12" s="10" t="s">
        <v>291</v>
      </c>
      <c r="BE12" s="10" t="s">
        <v>303</v>
      </c>
      <c r="BF12" s="10" t="s">
        <v>308</v>
      </c>
      <c r="BG12" s="10" t="s">
        <v>354</v>
      </c>
      <c r="BH12" s="10" t="s">
        <v>261</v>
      </c>
      <c r="BI12" s="10" t="s">
        <v>306</v>
      </c>
      <c r="BJ12" s="10" t="s">
        <v>302</v>
      </c>
      <c r="BK12" s="10" t="s">
        <v>297</v>
      </c>
      <c r="BL12" s="13" t="s">
        <v>357</v>
      </c>
      <c r="BM12" s="10" t="s">
        <v>283</v>
      </c>
      <c r="BN12" s="10" t="s">
        <v>326</v>
      </c>
      <c r="BO12" s="10" t="s">
        <v>327</v>
      </c>
      <c r="BP12" s="10" t="s">
        <v>315</v>
      </c>
      <c r="BQ12" s="10" t="s">
        <v>321</v>
      </c>
      <c r="BR12" s="10" t="s">
        <v>300</v>
      </c>
      <c r="BS12" s="10" t="s">
        <v>305</v>
      </c>
      <c r="BT12" s="10" t="s">
        <v>336</v>
      </c>
      <c r="BU12" s="13" t="s">
        <v>357</v>
      </c>
      <c r="BV12" s="10" t="s">
        <v>308</v>
      </c>
      <c r="BW12" s="10" t="s">
        <v>286</v>
      </c>
      <c r="BX12" s="10" t="s">
        <v>288</v>
      </c>
      <c r="BY12" s="10" t="s">
        <v>188</v>
      </c>
      <c r="BZ12" s="13" t="s">
        <v>370</v>
      </c>
      <c r="CA12" s="13" t="s">
        <v>370</v>
      </c>
      <c r="CB12" s="10" t="s">
        <v>345</v>
      </c>
      <c r="CC12" s="10" t="s">
        <v>336</v>
      </c>
      <c r="CD12" s="13" t="s">
        <v>357</v>
      </c>
      <c r="CE12" s="10" t="s">
        <v>242</v>
      </c>
      <c r="CF12" s="13" t="s">
        <v>357</v>
      </c>
      <c r="CG12" s="10" t="s">
        <v>363</v>
      </c>
      <c r="CH12" s="13" t="s">
        <v>370</v>
      </c>
      <c r="CI12" s="10" t="s">
        <v>300</v>
      </c>
      <c r="CJ12" s="13" t="s">
        <v>357</v>
      </c>
      <c r="CK12" s="10" t="s">
        <v>308</v>
      </c>
      <c r="CL12" s="10" t="s">
        <v>325</v>
      </c>
      <c r="CM12" s="13" t="s">
        <v>370</v>
      </c>
      <c r="CN12" s="13" t="s">
        <v>370</v>
      </c>
      <c r="CO12" s="10" t="s">
        <v>363</v>
      </c>
      <c r="CP12" s="13" t="s">
        <v>357</v>
      </c>
      <c r="CQ12" s="10" t="s">
        <v>295</v>
      </c>
      <c r="CR12" s="13" t="s">
        <v>370</v>
      </c>
      <c r="CS12" s="10" t="s">
        <v>317</v>
      </c>
      <c r="CT12" s="13" t="s">
        <v>357</v>
      </c>
    </row>
    <row r="13" spans="1:98" s="10" customFormat="1" ht="12.75" x14ac:dyDescent="0.25">
      <c r="A13" s="10" t="s">
        <v>421</v>
      </c>
      <c r="B13" s="10" t="s">
        <v>422</v>
      </c>
      <c r="C13" s="21" t="s">
        <v>399</v>
      </c>
      <c r="D13" s="23" t="s">
        <v>757</v>
      </c>
      <c r="E13" s="10" t="s">
        <v>808</v>
      </c>
      <c r="F13" s="103">
        <v>41182</v>
      </c>
      <c r="G13" s="10">
        <v>1235</v>
      </c>
      <c r="H13" s="10" t="s">
        <v>236</v>
      </c>
      <c r="I13" s="13" t="s">
        <v>370</v>
      </c>
      <c r="J13" s="10" t="s">
        <v>302</v>
      </c>
      <c r="K13" s="10" t="s">
        <v>300</v>
      </c>
      <c r="L13" s="10" t="s">
        <v>345</v>
      </c>
      <c r="M13" s="10" t="s">
        <v>285</v>
      </c>
      <c r="N13" s="10" t="s">
        <v>93</v>
      </c>
      <c r="O13" s="13" t="s">
        <v>1143</v>
      </c>
      <c r="P13" s="13" t="s">
        <v>370</v>
      </c>
      <c r="Q13" s="13" t="s">
        <v>357</v>
      </c>
      <c r="R13" s="10" t="s">
        <v>350</v>
      </c>
      <c r="S13" s="10" t="s">
        <v>359</v>
      </c>
      <c r="T13" s="13" t="s">
        <v>357</v>
      </c>
      <c r="U13" s="10" t="s">
        <v>350</v>
      </c>
      <c r="V13" s="13" t="s">
        <v>370</v>
      </c>
      <c r="W13" s="13" t="s">
        <v>370</v>
      </c>
      <c r="X13" s="13" t="s">
        <v>370</v>
      </c>
      <c r="Y13" s="10" t="s">
        <v>240</v>
      </c>
      <c r="Z13" s="13" t="s">
        <v>370</v>
      </c>
      <c r="AA13" s="10" t="s">
        <v>309</v>
      </c>
      <c r="AB13" s="10" t="s">
        <v>288</v>
      </c>
      <c r="AC13" s="13" t="s">
        <v>102</v>
      </c>
      <c r="AD13" s="13" t="s">
        <v>370</v>
      </c>
      <c r="AE13" s="10" t="s">
        <v>331</v>
      </c>
      <c r="AF13" s="13" t="s">
        <v>1143</v>
      </c>
      <c r="AG13" s="10" t="s">
        <v>188</v>
      </c>
      <c r="AH13" s="13" t="s">
        <v>370</v>
      </c>
      <c r="AI13" s="13" t="s">
        <v>370</v>
      </c>
      <c r="AJ13" s="13" t="s">
        <v>370</v>
      </c>
      <c r="AK13" s="13" t="s">
        <v>1145</v>
      </c>
      <c r="AL13" s="10" t="s">
        <v>295</v>
      </c>
      <c r="AM13" s="13" t="s">
        <v>370</v>
      </c>
      <c r="AN13" s="10" t="s">
        <v>300</v>
      </c>
      <c r="AO13" s="13" t="s">
        <v>1143</v>
      </c>
      <c r="AP13" s="13" t="s">
        <v>370</v>
      </c>
      <c r="AQ13" s="10" t="s">
        <v>294</v>
      </c>
      <c r="AR13" s="13" t="s">
        <v>370</v>
      </c>
      <c r="AS13" s="13" t="s">
        <v>102</v>
      </c>
      <c r="AT13" s="13" t="s">
        <v>370</v>
      </c>
      <c r="AU13" s="13" t="s">
        <v>370</v>
      </c>
      <c r="AV13" s="10" t="s">
        <v>348</v>
      </c>
      <c r="AW13" s="10" t="s">
        <v>319</v>
      </c>
      <c r="AX13" s="13" t="s">
        <v>370</v>
      </c>
      <c r="AY13" s="13" t="s">
        <v>370</v>
      </c>
      <c r="AZ13" s="13" t="s">
        <v>370</v>
      </c>
      <c r="BA13" s="13" t="s">
        <v>370</v>
      </c>
      <c r="BB13" s="10" t="s">
        <v>326</v>
      </c>
      <c r="BC13" s="10" t="s">
        <v>306</v>
      </c>
      <c r="BD13" s="10" t="s">
        <v>291</v>
      </c>
      <c r="BE13" s="10" t="s">
        <v>303</v>
      </c>
      <c r="BF13" s="10" t="s">
        <v>292</v>
      </c>
      <c r="BG13" s="10" t="s">
        <v>354</v>
      </c>
      <c r="BH13" s="10" t="s">
        <v>261</v>
      </c>
      <c r="BI13" s="10" t="s">
        <v>321</v>
      </c>
      <c r="BJ13" s="10" t="s">
        <v>307</v>
      </c>
      <c r="BK13" s="10" t="s">
        <v>331</v>
      </c>
      <c r="BL13" s="13" t="s">
        <v>357</v>
      </c>
      <c r="BM13" s="10" t="s">
        <v>283</v>
      </c>
      <c r="BN13" s="10" t="s">
        <v>326</v>
      </c>
      <c r="BO13" s="10" t="s">
        <v>359</v>
      </c>
      <c r="BP13" s="10" t="s">
        <v>315</v>
      </c>
      <c r="BQ13" s="10" t="s">
        <v>334</v>
      </c>
      <c r="BR13" s="10" t="s">
        <v>300</v>
      </c>
      <c r="BS13" s="10" t="s">
        <v>298</v>
      </c>
      <c r="BT13" s="10" t="s">
        <v>289</v>
      </c>
      <c r="BU13" s="13" t="s">
        <v>357</v>
      </c>
      <c r="BV13" s="10" t="s">
        <v>292</v>
      </c>
      <c r="BW13" s="10" t="s">
        <v>286</v>
      </c>
      <c r="BX13" s="10" t="s">
        <v>336</v>
      </c>
      <c r="BY13" s="10" t="s">
        <v>188</v>
      </c>
      <c r="BZ13" s="13" t="s">
        <v>370</v>
      </c>
      <c r="CA13" s="13" t="s">
        <v>370</v>
      </c>
      <c r="CB13" s="10" t="s">
        <v>346</v>
      </c>
      <c r="CC13" s="10" t="s">
        <v>289</v>
      </c>
      <c r="CD13" s="13" t="s">
        <v>357</v>
      </c>
      <c r="CE13" s="10" t="s">
        <v>240</v>
      </c>
      <c r="CF13" s="13" t="s">
        <v>357</v>
      </c>
      <c r="CG13" s="10" t="s">
        <v>352</v>
      </c>
      <c r="CH13" s="13" t="s">
        <v>370</v>
      </c>
      <c r="CI13" s="10" t="s">
        <v>300</v>
      </c>
      <c r="CJ13" s="13" t="s">
        <v>357</v>
      </c>
      <c r="CK13" s="10" t="s">
        <v>292</v>
      </c>
      <c r="CL13" s="10" t="s">
        <v>296</v>
      </c>
      <c r="CM13" s="13" t="s">
        <v>370</v>
      </c>
      <c r="CN13" s="13" t="s">
        <v>370</v>
      </c>
      <c r="CO13" s="10" t="s">
        <v>912</v>
      </c>
      <c r="CP13" s="13" t="s">
        <v>357</v>
      </c>
      <c r="CQ13" s="10" t="s">
        <v>295</v>
      </c>
      <c r="CR13" s="13" t="s">
        <v>370</v>
      </c>
      <c r="CS13" s="10" t="s">
        <v>305</v>
      </c>
      <c r="CT13" s="13" t="s">
        <v>357</v>
      </c>
    </row>
    <row r="14" spans="1:98" s="18" customFormat="1" ht="12.75" x14ac:dyDescent="0.25">
      <c r="A14" s="58"/>
      <c r="B14" s="58"/>
      <c r="C14" s="58"/>
      <c r="D14" s="58"/>
      <c r="E14" s="18" t="s">
        <v>810</v>
      </c>
      <c r="F14" s="113"/>
      <c r="G14" s="58"/>
      <c r="H14" s="58" t="s">
        <v>811</v>
      </c>
      <c r="I14" s="58" t="s">
        <v>811</v>
      </c>
      <c r="J14" s="58" t="s">
        <v>811</v>
      </c>
      <c r="K14" s="58" t="s">
        <v>811</v>
      </c>
      <c r="L14" s="58" t="s">
        <v>811</v>
      </c>
      <c r="M14" s="58" t="s">
        <v>811</v>
      </c>
      <c r="N14" s="58" t="s">
        <v>811</v>
      </c>
      <c r="O14" s="58" t="s">
        <v>811</v>
      </c>
      <c r="P14" s="58" t="s">
        <v>811</v>
      </c>
      <c r="Q14" s="58" t="s">
        <v>811</v>
      </c>
      <c r="R14" s="58" t="s">
        <v>811</v>
      </c>
      <c r="S14" s="58" t="s">
        <v>811</v>
      </c>
      <c r="T14" s="58" t="s">
        <v>811</v>
      </c>
      <c r="U14" s="58" t="s">
        <v>811</v>
      </c>
      <c r="V14" s="58" t="s">
        <v>811</v>
      </c>
      <c r="W14" s="58" t="s">
        <v>811</v>
      </c>
      <c r="X14" s="58" t="s">
        <v>811</v>
      </c>
      <c r="Y14" s="58" t="s">
        <v>811</v>
      </c>
      <c r="Z14" s="58" t="s">
        <v>811</v>
      </c>
      <c r="AA14" s="58" t="s">
        <v>811</v>
      </c>
      <c r="AB14" s="58" t="s">
        <v>811</v>
      </c>
      <c r="AC14" s="58" t="s">
        <v>811</v>
      </c>
      <c r="AD14" s="58" t="s">
        <v>811</v>
      </c>
      <c r="AE14" s="58" t="s">
        <v>811</v>
      </c>
      <c r="AF14" s="58" t="s">
        <v>811</v>
      </c>
      <c r="AG14" s="58" t="s">
        <v>811</v>
      </c>
      <c r="AH14" s="58" t="s">
        <v>811</v>
      </c>
      <c r="AI14" s="58" t="s">
        <v>811</v>
      </c>
      <c r="AJ14" s="58" t="s">
        <v>811</v>
      </c>
      <c r="AK14" s="58" t="s">
        <v>811</v>
      </c>
      <c r="AL14" s="58" t="s">
        <v>811</v>
      </c>
      <c r="AM14" s="58" t="s">
        <v>811</v>
      </c>
      <c r="AN14" s="58" t="s">
        <v>811</v>
      </c>
      <c r="AO14" s="58" t="s">
        <v>811</v>
      </c>
      <c r="AP14" s="58" t="s">
        <v>811</v>
      </c>
      <c r="AQ14" s="58" t="s">
        <v>811</v>
      </c>
      <c r="AR14" s="58" t="s">
        <v>811</v>
      </c>
      <c r="AS14" s="58" t="s">
        <v>811</v>
      </c>
      <c r="AT14" s="58" t="s">
        <v>811</v>
      </c>
      <c r="AU14" s="58" t="s">
        <v>811</v>
      </c>
      <c r="AV14" s="58" t="s">
        <v>811</v>
      </c>
      <c r="AW14" s="58" t="s">
        <v>811</v>
      </c>
      <c r="AX14" s="58" t="s">
        <v>811</v>
      </c>
      <c r="AY14" s="58" t="s">
        <v>811</v>
      </c>
      <c r="AZ14" s="58" t="s">
        <v>811</v>
      </c>
      <c r="BA14" s="58" t="s">
        <v>811</v>
      </c>
      <c r="BB14" s="58" t="s">
        <v>811</v>
      </c>
      <c r="BC14" s="58" t="s">
        <v>811</v>
      </c>
      <c r="BD14" s="58" t="s">
        <v>811</v>
      </c>
      <c r="BE14" s="58" t="s">
        <v>811</v>
      </c>
      <c r="BF14" s="58" t="s">
        <v>811</v>
      </c>
      <c r="BG14" s="58" t="s">
        <v>811</v>
      </c>
      <c r="BH14" s="58" t="s">
        <v>811</v>
      </c>
      <c r="BI14" s="58" t="s">
        <v>811</v>
      </c>
      <c r="BJ14" s="58" t="s">
        <v>811</v>
      </c>
      <c r="BK14" s="58" t="s">
        <v>811</v>
      </c>
      <c r="BL14" s="58" t="s">
        <v>811</v>
      </c>
      <c r="BM14" s="58" t="s">
        <v>811</v>
      </c>
      <c r="BN14" s="58" t="s">
        <v>811</v>
      </c>
      <c r="BO14" s="58" t="s">
        <v>811</v>
      </c>
      <c r="BP14" s="58" t="s">
        <v>811</v>
      </c>
      <c r="BQ14" s="58" t="s">
        <v>811</v>
      </c>
      <c r="BR14" s="58" t="s">
        <v>811</v>
      </c>
      <c r="BS14" s="58" t="s">
        <v>811</v>
      </c>
      <c r="BT14" s="58" t="s">
        <v>811</v>
      </c>
      <c r="BU14" s="58" t="s">
        <v>811</v>
      </c>
      <c r="BV14" s="58" t="s">
        <v>811</v>
      </c>
      <c r="BW14" s="58" t="s">
        <v>811</v>
      </c>
      <c r="BX14" s="58" t="s">
        <v>811</v>
      </c>
      <c r="BY14" s="58" t="s">
        <v>811</v>
      </c>
      <c r="BZ14" s="58" t="s">
        <v>811</v>
      </c>
      <c r="CA14" s="58" t="s">
        <v>811</v>
      </c>
      <c r="CB14" s="58" t="s">
        <v>811</v>
      </c>
      <c r="CC14" s="58" t="s">
        <v>811</v>
      </c>
      <c r="CD14" s="58" t="s">
        <v>811</v>
      </c>
      <c r="CE14" s="58" t="s">
        <v>811</v>
      </c>
      <c r="CF14" s="58" t="s">
        <v>811</v>
      </c>
      <c r="CG14" s="58" t="s">
        <v>811</v>
      </c>
      <c r="CH14" s="58" t="s">
        <v>811</v>
      </c>
      <c r="CI14" s="58" t="s">
        <v>811</v>
      </c>
      <c r="CJ14" s="58" t="s">
        <v>811</v>
      </c>
      <c r="CK14" s="58" t="s">
        <v>811</v>
      </c>
      <c r="CL14" s="58" t="s">
        <v>811</v>
      </c>
      <c r="CM14" s="58" t="s">
        <v>811</v>
      </c>
      <c r="CN14" s="58" t="s">
        <v>811</v>
      </c>
      <c r="CO14" s="58" t="s">
        <v>811</v>
      </c>
      <c r="CP14" s="58" t="s">
        <v>811</v>
      </c>
      <c r="CQ14" s="58" t="s">
        <v>811</v>
      </c>
      <c r="CR14" s="58" t="s">
        <v>811</v>
      </c>
      <c r="CS14" s="58" t="s">
        <v>811</v>
      </c>
      <c r="CT14" s="58" t="s">
        <v>811</v>
      </c>
    </row>
    <row r="15" spans="1:98" x14ac:dyDescent="0.25">
      <c r="A15" s="60"/>
      <c r="B15" s="60"/>
      <c r="C15" s="60"/>
      <c r="D15" s="60"/>
      <c r="E15" s="61"/>
      <c r="F15" s="114"/>
      <c r="G15" s="60"/>
    </row>
    <row r="16" spans="1:98" x14ac:dyDescent="0.25">
      <c r="A16" s="60"/>
      <c r="B16" s="60"/>
      <c r="C16" s="60"/>
      <c r="D16" s="60"/>
      <c r="E16" s="61"/>
      <c r="F16" s="114"/>
      <c r="G16" s="60"/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7"/>
  <sheetViews>
    <sheetView workbookViewId="0">
      <selection sqref="A1:I1"/>
    </sheetView>
  </sheetViews>
  <sheetFormatPr defaultRowHeight="15" x14ac:dyDescent="0.25"/>
  <cols>
    <col min="1" max="1" width="9.28515625" customWidth="1"/>
    <col min="2" max="2" width="12.5703125" customWidth="1"/>
    <col min="3" max="3" width="8" customWidth="1"/>
    <col min="4" max="4" width="46.5703125" customWidth="1"/>
    <col min="5" max="5" width="6.140625" style="62" customWidth="1"/>
    <col min="6" max="6" width="11.85546875" style="107" customWidth="1"/>
    <col min="7" max="7" width="6.28515625" customWidth="1"/>
    <col min="8" max="8" width="20.85546875" customWidth="1"/>
    <col min="9" max="9" width="26.85546875" customWidth="1"/>
    <col min="10" max="11" width="16.85546875" customWidth="1"/>
    <col min="12" max="12" width="18" customWidth="1"/>
    <col min="13" max="13" width="18.28515625" customWidth="1"/>
    <col min="14" max="14" width="18.85546875" customWidth="1"/>
    <col min="15" max="15" width="15.28515625" customWidth="1"/>
    <col min="16" max="16" width="16.85546875" customWidth="1"/>
    <col min="17" max="17" width="22" customWidth="1"/>
    <col min="18" max="18" width="23" customWidth="1"/>
    <col min="19" max="19" width="22" customWidth="1"/>
    <col min="20" max="20" width="20.42578125" customWidth="1"/>
    <col min="21" max="21" width="21.42578125" customWidth="1"/>
    <col min="22" max="22" width="20.28515625" customWidth="1"/>
    <col min="23" max="24" width="16.85546875" customWidth="1"/>
    <col min="25" max="25" width="18.140625" customWidth="1"/>
    <col min="26" max="26" width="20.28515625" customWidth="1"/>
    <col min="27" max="27" width="23.85546875" customWidth="1"/>
    <col min="28" max="28" width="20.85546875" customWidth="1"/>
    <col min="29" max="29" width="17.42578125" customWidth="1"/>
    <col min="30" max="30" width="26.5703125" customWidth="1"/>
    <col min="31" max="31" width="19.28515625" customWidth="1"/>
    <col min="32" max="32" width="17.85546875" customWidth="1"/>
    <col min="33" max="33" width="18" customWidth="1"/>
    <col min="34" max="34" width="17" customWidth="1"/>
    <col min="35" max="35" width="16.85546875" customWidth="1"/>
    <col min="36" max="36" width="17.5703125" customWidth="1"/>
    <col min="37" max="37" width="15.28515625" customWidth="1"/>
    <col min="38" max="38" width="14" customWidth="1"/>
    <col min="39" max="39" width="16.85546875" customWidth="1"/>
    <col min="40" max="40" width="18.85546875" customWidth="1"/>
    <col min="41" max="41" width="20.42578125" customWidth="1"/>
    <col min="42" max="44" width="16.85546875" customWidth="1"/>
    <col min="45" max="45" width="21.42578125" customWidth="1"/>
    <col min="46" max="46" width="20.5703125" customWidth="1"/>
    <col min="47" max="47" width="16.85546875" customWidth="1"/>
    <col min="48" max="48" width="21" customWidth="1"/>
    <col min="49" max="49" width="16.85546875" customWidth="1"/>
    <col min="50" max="50" width="28.28515625" customWidth="1"/>
    <col min="51" max="51" width="15.28515625" customWidth="1"/>
    <col min="52" max="52" width="19.28515625" customWidth="1"/>
    <col min="53" max="53" width="22" customWidth="1"/>
    <col min="54" max="54" width="16.85546875" customWidth="1"/>
    <col min="55" max="55" width="20.85546875" customWidth="1"/>
    <col min="56" max="56" width="22.42578125" customWidth="1"/>
    <col min="57" max="57" width="16.85546875" customWidth="1"/>
    <col min="58" max="58" width="31.5703125" customWidth="1"/>
    <col min="59" max="60" width="16.85546875" customWidth="1"/>
    <col min="61" max="61" width="14.42578125" customWidth="1"/>
    <col min="62" max="62" width="16.85546875" customWidth="1"/>
    <col min="63" max="63" width="14.85546875" customWidth="1"/>
    <col min="64" max="65" width="16.85546875" customWidth="1"/>
    <col min="66" max="66" width="17.85546875" customWidth="1"/>
    <col min="67" max="67" width="14" customWidth="1"/>
    <col min="68" max="68" width="23.42578125" customWidth="1"/>
    <col min="69" max="69" width="16.85546875" customWidth="1"/>
    <col min="70" max="70" width="16.7109375" customWidth="1"/>
    <col min="71" max="71" width="21.42578125" customWidth="1"/>
    <col min="72" max="72" width="16.7109375" customWidth="1"/>
    <col min="73" max="73" width="15.140625" customWidth="1"/>
    <col min="74" max="74" width="17.42578125" customWidth="1"/>
  </cols>
  <sheetData>
    <row r="1" spans="1:74" s="66" customFormat="1" ht="75.75" customHeight="1" x14ac:dyDescent="0.25">
      <c r="A1" s="124" t="s">
        <v>1241</v>
      </c>
      <c r="B1" s="124"/>
      <c r="C1" s="124"/>
      <c r="D1" s="124"/>
      <c r="E1" s="124"/>
      <c r="F1" s="124"/>
      <c r="G1" s="124"/>
      <c r="H1" s="124"/>
      <c r="I1" s="124"/>
    </row>
    <row r="2" spans="1:74" ht="17.25" customHeight="1" x14ac:dyDescent="0.25">
      <c r="C2" s="62"/>
      <c r="E2"/>
    </row>
    <row r="3" spans="1:74" s="5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5" t="s">
        <v>768</v>
      </c>
      <c r="F3" s="104" t="s">
        <v>1220</v>
      </c>
      <c r="G3" s="5" t="s">
        <v>407</v>
      </c>
      <c r="H3" s="5" t="s">
        <v>913</v>
      </c>
      <c r="I3" s="5" t="s">
        <v>914</v>
      </c>
      <c r="J3" s="5" t="s">
        <v>915</v>
      </c>
      <c r="K3" s="5" t="s">
        <v>916</v>
      </c>
      <c r="L3" s="5" t="s">
        <v>917</v>
      </c>
      <c r="M3" s="5" t="s">
        <v>918</v>
      </c>
      <c r="N3" s="5" t="s">
        <v>919</v>
      </c>
      <c r="O3" s="5" t="s">
        <v>920</v>
      </c>
      <c r="P3" s="5" t="s">
        <v>921</v>
      </c>
      <c r="Q3" s="5" t="s">
        <v>922</v>
      </c>
      <c r="R3" s="5" t="s">
        <v>923</v>
      </c>
      <c r="S3" s="5" t="s">
        <v>924</v>
      </c>
      <c r="T3" s="5" t="s">
        <v>925</v>
      </c>
      <c r="U3" s="5" t="s">
        <v>926</v>
      </c>
      <c r="V3" s="5" t="s">
        <v>927</v>
      </c>
      <c r="W3" s="5" t="s">
        <v>928</v>
      </c>
      <c r="X3" s="5" t="s">
        <v>929</v>
      </c>
      <c r="Y3" s="5" t="s">
        <v>930</v>
      </c>
      <c r="Z3" s="5" t="s">
        <v>931</v>
      </c>
      <c r="AA3" s="6" t="s">
        <v>932</v>
      </c>
      <c r="AB3" s="5" t="s">
        <v>933</v>
      </c>
      <c r="AC3" s="5" t="s">
        <v>934</v>
      </c>
      <c r="AD3" s="6" t="s">
        <v>935</v>
      </c>
      <c r="AE3" s="5" t="s">
        <v>936</v>
      </c>
      <c r="AF3" s="5" t="s">
        <v>937</v>
      </c>
      <c r="AG3" s="5" t="s">
        <v>938</v>
      </c>
      <c r="AH3" s="5" t="s">
        <v>939</v>
      </c>
      <c r="AI3" s="5" t="s">
        <v>940</v>
      </c>
      <c r="AJ3" s="5" t="s">
        <v>941</v>
      </c>
      <c r="AK3" s="6" t="s">
        <v>942</v>
      </c>
      <c r="AL3" s="5" t="s">
        <v>943</v>
      </c>
      <c r="AM3" s="5" t="s">
        <v>944</v>
      </c>
      <c r="AN3" s="5" t="s">
        <v>945</v>
      </c>
      <c r="AO3" s="5" t="s">
        <v>946</v>
      </c>
      <c r="AP3" s="5" t="s">
        <v>947</v>
      </c>
      <c r="AQ3" s="5" t="s">
        <v>948</v>
      </c>
      <c r="AR3" s="5" t="s">
        <v>949</v>
      </c>
      <c r="AS3" s="5" t="s">
        <v>950</v>
      </c>
      <c r="AT3" s="5" t="s">
        <v>951</v>
      </c>
      <c r="AU3" s="5" t="s">
        <v>952</v>
      </c>
      <c r="AV3" s="5" t="s">
        <v>953</v>
      </c>
      <c r="AW3" s="6" t="s">
        <v>954</v>
      </c>
      <c r="AX3" s="6" t="s">
        <v>1215</v>
      </c>
      <c r="AY3" s="5" t="s">
        <v>955</v>
      </c>
      <c r="AZ3" s="5" t="s">
        <v>956</v>
      </c>
      <c r="BA3" s="6" t="s">
        <v>957</v>
      </c>
      <c r="BB3" s="5" t="s">
        <v>958</v>
      </c>
      <c r="BC3" s="5" t="s">
        <v>959</v>
      </c>
      <c r="BD3" s="5" t="s">
        <v>960</v>
      </c>
      <c r="BE3" s="5" t="s">
        <v>961</v>
      </c>
      <c r="BF3" s="6" t="s">
        <v>1216</v>
      </c>
      <c r="BG3" s="5" t="s">
        <v>962</v>
      </c>
      <c r="BH3" s="5" t="s">
        <v>963</v>
      </c>
      <c r="BI3" s="5" t="s">
        <v>964</v>
      </c>
      <c r="BJ3" s="5" t="s">
        <v>965</v>
      </c>
      <c r="BK3" s="5" t="s">
        <v>966</v>
      </c>
      <c r="BL3" s="5" t="s">
        <v>967</v>
      </c>
      <c r="BM3" s="5" t="s">
        <v>968</v>
      </c>
      <c r="BN3" s="6" t="s">
        <v>969</v>
      </c>
      <c r="BO3" s="5" t="s">
        <v>970</v>
      </c>
      <c r="BP3" s="5" t="s">
        <v>971</v>
      </c>
      <c r="BQ3" s="6" t="s">
        <v>972</v>
      </c>
      <c r="BR3" s="5" t="s">
        <v>973</v>
      </c>
      <c r="BS3" s="5" t="s">
        <v>974</v>
      </c>
      <c r="BT3" s="6" t="s">
        <v>975</v>
      </c>
      <c r="BU3" s="5" t="s">
        <v>976</v>
      </c>
      <c r="BV3" s="5" t="s">
        <v>977</v>
      </c>
    </row>
    <row r="4" spans="1:74" s="62" customFormat="1" x14ac:dyDescent="0.25">
      <c r="A4" s="61"/>
      <c r="B4" s="61"/>
      <c r="C4" s="61"/>
      <c r="D4" s="61"/>
      <c r="E4" s="61"/>
      <c r="F4" s="115"/>
      <c r="G4" s="61"/>
    </row>
    <row r="5" spans="1:74" s="10" customFormat="1" ht="12.75" x14ac:dyDescent="0.25">
      <c r="A5" s="10" t="s">
        <v>411</v>
      </c>
      <c r="B5" s="10" t="s">
        <v>410</v>
      </c>
      <c r="C5" s="21" t="s">
        <v>394</v>
      </c>
      <c r="D5" s="23" t="s">
        <v>440</v>
      </c>
      <c r="E5" s="10" t="s">
        <v>802</v>
      </c>
      <c r="F5" s="103">
        <v>40850</v>
      </c>
      <c r="G5" s="10">
        <v>1005</v>
      </c>
      <c r="H5" s="10" t="s">
        <v>354</v>
      </c>
      <c r="I5" s="10" t="s">
        <v>325</v>
      </c>
      <c r="J5" s="10" t="s">
        <v>1150</v>
      </c>
      <c r="K5" s="10" t="s">
        <v>369</v>
      </c>
      <c r="L5" s="10" t="s">
        <v>1150</v>
      </c>
      <c r="M5" s="10" t="s">
        <v>336</v>
      </c>
      <c r="N5" s="10" t="s">
        <v>367</v>
      </c>
      <c r="O5" s="10" t="s">
        <v>288</v>
      </c>
      <c r="P5" s="10" t="s">
        <v>303</v>
      </c>
      <c r="Q5" s="10" t="s">
        <v>367</v>
      </c>
      <c r="R5" s="10" t="s">
        <v>448</v>
      </c>
      <c r="S5" s="10" t="s">
        <v>288</v>
      </c>
      <c r="T5" s="10" t="s">
        <v>367</v>
      </c>
      <c r="U5" s="10" t="s">
        <v>288</v>
      </c>
      <c r="V5" s="10" t="s">
        <v>329</v>
      </c>
      <c r="W5" s="10" t="s">
        <v>336</v>
      </c>
      <c r="X5" s="10" t="s">
        <v>289</v>
      </c>
      <c r="Y5" s="10" t="s">
        <v>448</v>
      </c>
      <c r="Z5" s="10" t="s">
        <v>288</v>
      </c>
      <c r="AA5" s="13" t="s">
        <v>370</v>
      </c>
      <c r="AB5" s="10" t="s">
        <v>368</v>
      </c>
      <c r="AC5" s="10" t="s">
        <v>368</v>
      </c>
      <c r="AD5" s="10" t="s">
        <v>297</v>
      </c>
      <c r="AE5" s="10" t="s">
        <v>367</v>
      </c>
      <c r="AF5" s="10" t="s">
        <v>369</v>
      </c>
      <c r="AG5" s="10" t="s">
        <v>1150</v>
      </c>
      <c r="AH5" s="10" t="s">
        <v>1192</v>
      </c>
      <c r="AI5" s="10" t="s">
        <v>288</v>
      </c>
      <c r="AJ5" s="10" t="s">
        <v>310</v>
      </c>
      <c r="AK5" s="10" t="s">
        <v>373</v>
      </c>
      <c r="AL5" s="10" t="s">
        <v>367</v>
      </c>
      <c r="AM5" s="10" t="s">
        <v>1192</v>
      </c>
      <c r="AN5" s="10" t="s">
        <v>1148</v>
      </c>
      <c r="AO5" s="10" t="s">
        <v>1192</v>
      </c>
      <c r="AP5" s="10" t="s">
        <v>1192</v>
      </c>
      <c r="AQ5" s="10" t="s">
        <v>298</v>
      </c>
      <c r="AR5" s="10" t="s">
        <v>326</v>
      </c>
      <c r="AS5" s="10" t="s">
        <v>368</v>
      </c>
      <c r="AT5" s="10" t="s">
        <v>1192</v>
      </c>
      <c r="AU5" s="10" t="s">
        <v>1192</v>
      </c>
      <c r="AV5" s="10" t="s">
        <v>300</v>
      </c>
      <c r="AW5" s="10" t="s">
        <v>333</v>
      </c>
      <c r="AX5" s="10" t="s">
        <v>370</v>
      </c>
      <c r="AY5" s="10" t="s">
        <v>367</v>
      </c>
      <c r="AZ5" s="10" t="s">
        <v>371</v>
      </c>
      <c r="BA5" s="10" t="s">
        <v>357</v>
      </c>
      <c r="BB5" s="13" t="s">
        <v>448</v>
      </c>
      <c r="BC5" s="10" t="s">
        <v>331</v>
      </c>
      <c r="BD5" s="10" t="s">
        <v>349</v>
      </c>
      <c r="BE5" s="10" t="s">
        <v>336</v>
      </c>
      <c r="BF5" s="10" t="s">
        <v>372</v>
      </c>
      <c r="BG5" s="10" t="s">
        <v>1193</v>
      </c>
      <c r="BH5" s="10" t="s">
        <v>367</v>
      </c>
      <c r="BI5" s="10" t="s">
        <v>448</v>
      </c>
      <c r="BJ5" s="10" t="s">
        <v>1192</v>
      </c>
      <c r="BK5" s="10" t="s">
        <v>1192</v>
      </c>
      <c r="BL5" s="10" t="s">
        <v>367</v>
      </c>
      <c r="BM5" s="10" t="s">
        <v>310</v>
      </c>
      <c r="BN5" s="10" t="s">
        <v>448</v>
      </c>
      <c r="BO5" s="10" t="s">
        <v>1192</v>
      </c>
      <c r="BP5" s="10" t="s">
        <v>368</v>
      </c>
      <c r="BQ5" s="10" t="s">
        <v>448</v>
      </c>
      <c r="BR5" s="10" t="s">
        <v>367</v>
      </c>
      <c r="BS5" s="10" t="s">
        <v>284</v>
      </c>
      <c r="BT5" s="10" t="s">
        <v>367</v>
      </c>
      <c r="BU5" s="10" t="s">
        <v>1148</v>
      </c>
      <c r="BV5" s="13" t="s">
        <v>448</v>
      </c>
    </row>
    <row r="6" spans="1:74" s="10" customFormat="1" ht="12.75" x14ac:dyDescent="0.25">
      <c r="A6" s="10" t="s">
        <v>421</v>
      </c>
      <c r="B6" s="10" t="s">
        <v>422</v>
      </c>
      <c r="C6" s="21" t="s">
        <v>399</v>
      </c>
      <c r="D6" s="23" t="s">
        <v>757</v>
      </c>
      <c r="E6" s="10" t="s">
        <v>802</v>
      </c>
      <c r="F6" s="103">
        <v>41182</v>
      </c>
      <c r="G6" s="10">
        <v>1200</v>
      </c>
      <c r="H6" s="10" t="s">
        <v>354</v>
      </c>
      <c r="I6" s="10" t="s">
        <v>325</v>
      </c>
      <c r="J6" s="10" t="s">
        <v>1150</v>
      </c>
      <c r="K6" s="10" t="s">
        <v>369</v>
      </c>
      <c r="L6" s="10" t="s">
        <v>1150</v>
      </c>
      <c r="M6" s="10" t="s">
        <v>336</v>
      </c>
      <c r="N6" s="10" t="s">
        <v>367</v>
      </c>
      <c r="O6" s="10" t="s">
        <v>288</v>
      </c>
      <c r="P6" s="10" t="s">
        <v>303</v>
      </c>
      <c r="Q6" s="10" t="s">
        <v>367</v>
      </c>
      <c r="R6" s="10" t="s">
        <v>448</v>
      </c>
      <c r="S6" s="10" t="s">
        <v>288</v>
      </c>
      <c r="T6" s="10" t="s">
        <v>367</v>
      </c>
      <c r="U6" s="10" t="s">
        <v>288</v>
      </c>
      <c r="V6" s="10" t="s">
        <v>329</v>
      </c>
      <c r="W6" s="10" t="s">
        <v>336</v>
      </c>
      <c r="X6" s="10" t="s">
        <v>289</v>
      </c>
      <c r="Y6" s="10" t="s">
        <v>448</v>
      </c>
      <c r="Z6" s="10" t="s">
        <v>288</v>
      </c>
      <c r="AA6" s="13" t="s">
        <v>370</v>
      </c>
      <c r="AB6" s="10" t="s">
        <v>368</v>
      </c>
      <c r="AC6" s="10" t="s">
        <v>368</v>
      </c>
      <c r="AD6" s="10" t="s">
        <v>297</v>
      </c>
      <c r="AE6" s="10" t="s">
        <v>367</v>
      </c>
      <c r="AF6" s="10" t="s">
        <v>369</v>
      </c>
      <c r="AG6" s="10" t="s">
        <v>1150</v>
      </c>
      <c r="AH6" s="10" t="s">
        <v>1192</v>
      </c>
      <c r="AI6" s="10" t="s">
        <v>288</v>
      </c>
      <c r="AJ6" s="10" t="s">
        <v>310</v>
      </c>
      <c r="AK6" s="10" t="s">
        <v>43</v>
      </c>
      <c r="AL6" s="10" t="s">
        <v>367</v>
      </c>
      <c r="AM6" s="10" t="s">
        <v>1192</v>
      </c>
      <c r="AN6" s="10" t="s">
        <v>1148</v>
      </c>
      <c r="AO6" s="10" t="s">
        <v>1192</v>
      </c>
      <c r="AP6" s="10" t="s">
        <v>1192</v>
      </c>
      <c r="AQ6" s="10" t="s">
        <v>298</v>
      </c>
      <c r="AR6" s="10" t="s">
        <v>326</v>
      </c>
      <c r="AS6" s="10" t="s">
        <v>368</v>
      </c>
      <c r="AT6" s="10" t="s">
        <v>1192</v>
      </c>
      <c r="AU6" s="10" t="s">
        <v>1192</v>
      </c>
      <c r="AV6" s="10" t="s">
        <v>300</v>
      </c>
      <c r="AW6" s="10" t="s">
        <v>333</v>
      </c>
      <c r="AX6" s="10" t="s">
        <v>370</v>
      </c>
      <c r="AY6" s="10" t="s">
        <v>367</v>
      </c>
      <c r="AZ6" s="10" t="s">
        <v>332</v>
      </c>
      <c r="BA6" s="10" t="s">
        <v>357</v>
      </c>
      <c r="BB6" s="13" t="s">
        <v>448</v>
      </c>
      <c r="BC6" s="10" t="s">
        <v>331</v>
      </c>
      <c r="BD6" s="10" t="s">
        <v>349</v>
      </c>
      <c r="BE6" s="10" t="s">
        <v>336</v>
      </c>
      <c r="BF6" s="10" t="s">
        <v>372</v>
      </c>
      <c r="BG6" s="10" t="s">
        <v>333</v>
      </c>
      <c r="BH6" s="10" t="s">
        <v>367</v>
      </c>
      <c r="BI6" s="10" t="s">
        <v>448</v>
      </c>
      <c r="BJ6" s="10" t="s">
        <v>1192</v>
      </c>
      <c r="BK6" s="10" t="s">
        <v>1192</v>
      </c>
      <c r="BL6" s="10" t="s">
        <v>367</v>
      </c>
      <c r="BM6" s="10" t="s">
        <v>310</v>
      </c>
      <c r="BN6" s="10" t="s">
        <v>448</v>
      </c>
      <c r="BO6" s="10" t="s">
        <v>1192</v>
      </c>
      <c r="BP6" s="10" t="s">
        <v>368</v>
      </c>
      <c r="BQ6" s="10" t="s">
        <v>448</v>
      </c>
      <c r="BR6" s="10" t="s">
        <v>367</v>
      </c>
      <c r="BS6" s="10" t="s">
        <v>284</v>
      </c>
      <c r="BT6" s="10" t="s">
        <v>378</v>
      </c>
      <c r="BU6" s="10" t="s">
        <v>1148</v>
      </c>
      <c r="BV6" s="13" t="s">
        <v>448</v>
      </c>
    </row>
    <row r="7" spans="1:74" s="10" customFormat="1" ht="12.75" x14ac:dyDescent="0.25">
      <c r="D7" s="23"/>
      <c r="F7" s="103"/>
    </row>
    <row r="8" spans="1:74" s="10" customFormat="1" ht="12.75" x14ac:dyDescent="0.25">
      <c r="A8" s="10" t="s">
        <v>411</v>
      </c>
      <c r="B8" s="10" t="s">
        <v>410</v>
      </c>
      <c r="C8" s="21" t="s">
        <v>394</v>
      </c>
      <c r="D8" s="23" t="s">
        <v>440</v>
      </c>
      <c r="E8" s="10">
        <v>7</v>
      </c>
      <c r="F8" s="103">
        <v>40850</v>
      </c>
      <c r="G8" s="10">
        <v>1100</v>
      </c>
      <c r="H8" s="10" t="s">
        <v>354</v>
      </c>
      <c r="I8" s="10" t="s">
        <v>325</v>
      </c>
      <c r="J8" s="10" t="s">
        <v>1150</v>
      </c>
      <c r="K8" s="10" t="s">
        <v>369</v>
      </c>
      <c r="L8" s="10" t="s">
        <v>1150</v>
      </c>
      <c r="M8" s="10" t="s">
        <v>336</v>
      </c>
      <c r="N8" s="10" t="s">
        <v>367</v>
      </c>
      <c r="O8" s="10" t="s">
        <v>288</v>
      </c>
      <c r="P8" s="10" t="s">
        <v>303</v>
      </c>
      <c r="Q8" s="10" t="s">
        <v>367</v>
      </c>
      <c r="R8" s="10" t="s">
        <v>448</v>
      </c>
      <c r="S8" s="10" t="s">
        <v>288</v>
      </c>
      <c r="T8" s="10" t="s">
        <v>367</v>
      </c>
      <c r="U8" s="10" t="s">
        <v>288</v>
      </c>
      <c r="V8" s="10" t="s">
        <v>329</v>
      </c>
      <c r="W8" s="10" t="s">
        <v>336</v>
      </c>
      <c r="X8" s="10" t="s">
        <v>289</v>
      </c>
      <c r="Y8" s="10" t="s">
        <v>448</v>
      </c>
      <c r="Z8" s="10" t="s">
        <v>288</v>
      </c>
      <c r="AA8" s="13" t="s">
        <v>370</v>
      </c>
      <c r="AB8" s="10" t="s">
        <v>368</v>
      </c>
      <c r="AC8" s="10" t="s">
        <v>368</v>
      </c>
      <c r="AD8" s="10" t="s">
        <v>297</v>
      </c>
      <c r="AE8" s="10" t="s">
        <v>367</v>
      </c>
      <c r="AF8" s="10" t="s">
        <v>369</v>
      </c>
      <c r="AG8" s="10" t="s">
        <v>1150</v>
      </c>
      <c r="AH8" s="10" t="s">
        <v>1192</v>
      </c>
      <c r="AI8" s="10" t="s">
        <v>288</v>
      </c>
      <c r="AJ8" s="10" t="s">
        <v>310</v>
      </c>
      <c r="AK8" s="10" t="s">
        <v>71</v>
      </c>
      <c r="AL8" s="10" t="s">
        <v>367</v>
      </c>
      <c r="AM8" s="10" t="s">
        <v>1192</v>
      </c>
      <c r="AN8" s="10" t="s">
        <v>1148</v>
      </c>
      <c r="AO8" s="13">
        <v>2.6</v>
      </c>
      <c r="AP8" s="10" t="s">
        <v>1192</v>
      </c>
      <c r="AQ8" s="10" t="s">
        <v>298</v>
      </c>
      <c r="AR8" s="10" t="s">
        <v>326</v>
      </c>
      <c r="AS8" s="10" t="s">
        <v>368</v>
      </c>
      <c r="AT8" s="13">
        <v>1.1000000000000001</v>
      </c>
      <c r="AU8" s="10" t="s">
        <v>1192</v>
      </c>
      <c r="AV8" s="10" t="s">
        <v>300</v>
      </c>
      <c r="AW8" s="10" t="s">
        <v>333</v>
      </c>
      <c r="AX8" s="10" t="s">
        <v>370</v>
      </c>
      <c r="AY8" s="10" t="s">
        <v>367</v>
      </c>
      <c r="AZ8" s="10" t="s">
        <v>371</v>
      </c>
      <c r="BA8" s="10" t="s">
        <v>357</v>
      </c>
      <c r="BB8" s="13" t="s">
        <v>448</v>
      </c>
      <c r="BC8" s="10" t="s">
        <v>331</v>
      </c>
      <c r="BD8" s="10" t="s">
        <v>349</v>
      </c>
      <c r="BE8" s="10" t="s">
        <v>336</v>
      </c>
      <c r="BF8" s="10" t="s">
        <v>372</v>
      </c>
      <c r="BG8" s="10" t="s">
        <v>1193</v>
      </c>
      <c r="BH8" s="10" t="s">
        <v>367</v>
      </c>
      <c r="BI8" s="10" t="s">
        <v>448</v>
      </c>
      <c r="BJ8" s="10" t="s">
        <v>1192</v>
      </c>
      <c r="BK8" s="10" t="s">
        <v>1192</v>
      </c>
      <c r="BL8" s="10" t="s">
        <v>367</v>
      </c>
      <c r="BM8" s="10" t="s">
        <v>310</v>
      </c>
      <c r="BN8" s="10" t="s">
        <v>448</v>
      </c>
      <c r="BO8" s="10" t="s">
        <v>1192</v>
      </c>
      <c r="BP8" s="10" t="s">
        <v>368</v>
      </c>
      <c r="BQ8" s="10" t="s">
        <v>448</v>
      </c>
      <c r="BR8" s="10" t="s">
        <v>367</v>
      </c>
      <c r="BS8" s="10" t="s">
        <v>284</v>
      </c>
      <c r="BT8" s="13">
        <v>6.5</v>
      </c>
      <c r="BU8" s="10" t="s">
        <v>1148</v>
      </c>
      <c r="BV8" s="13" t="s">
        <v>448</v>
      </c>
    </row>
    <row r="9" spans="1:74" s="10" customFormat="1" ht="12.75" x14ac:dyDescent="0.25">
      <c r="A9" s="10" t="s">
        <v>411</v>
      </c>
      <c r="B9" s="10" t="s">
        <v>410</v>
      </c>
      <c r="C9" s="21" t="s">
        <v>394</v>
      </c>
      <c r="D9" s="23" t="s">
        <v>440</v>
      </c>
      <c r="E9" s="10" t="s">
        <v>808</v>
      </c>
      <c r="F9" s="103">
        <v>40850</v>
      </c>
      <c r="G9" s="10">
        <v>1101</v>
      </c>
      <c r="H9" s="10" t="s">
        <v>354</v>
      </c>
      <c r="I9" s="10" t="s">
        <v>325</v>
      </c>
      <c r="J9" s="10" t="s">
        <v>1150</v>
      </c>
      <c r="K9" s="10" t="s">
        <v>369</v>
      </c>
      <c r="L9" s="10" t="s">
        <v>1150</v>
      </c>
      <c r="M9" s="10" t="s">
        <v>336</v>
      </c>
      <c r="N9" s="10" t="s">
        <v>367</v>
      </c>
      <c r="O9" s="10" t="s">
        <v>288</v>
      </c>
      <c r="P9" s="10" t="s">
        <v>303</v>
      </c>
      <c r="Q9" s="10" t="s">
        <v>367</v>
      </c>
      <c r="R9" s="10" t="s">
        <v>448</v>
      </c>
      <c r="S9" s="10" t="s">
        <v>288</v>
      </c>
      <c r="T9" s="10" t="s">
        <v>367</v>
      </c>
      <c r="U9" s="10" t="s">
        <v>288</v>
      </c>
      <c r="V9" s="10" t="s">
        <v>329</v>
      </c>
      <c r="W9" s="10" t="s">
        <v>336</v>
      </c>
      <c r="X9" s="10" t="s">
        <v>289</v>
      </c>
      <c r="Y9" s="10" t="s">
        <v>448</v>
      </c>
      <c r="Z9" s="10" t="s">
        <v>288</v>
      </c>
      <c r="AA9" s="13" t="s">
        <v>370</v>
      </c>
      <c r="AB9" s="10" t="s">
        <v>368</v>
      </c>
      <c r="AC9" s="10" t="s">
        <v>368</v>
      </c>
      <c r="AD9" s="10" t="s">
        <v>297</v>
      </c>
      <c r="AE9" s="10" t="s">
        <v>367</v>
      </c>
      <c r="AF9" s="10" t="s">
        <v>369</v>
      </c>
      <c r="AG9" s="10" t="s">
        <v>1150</v>
      </c>
      <c r="AH9" s="10" t="s">
        <v>1192</v>
      </c>
      <c r="AI9" s="10" t="s">
        <v>288</v>
      </c>
      <c r="AJ9" s="10" t="s">
        <v>310</v>
      </c>
      <c r="AK9" s="10" t="s">
        <v>71</v>
      </c>
      <c r="AL9" s="10" t="s">
        <v>367</v>
      </c>
      <c r="AM9" s="10" t="s">
        <v>1192</v>
      </c>
      <c r="AN9" s="10" t="s">
        <v>1148</v>
      </c>
      <c r="AO9" s="10">
        <v>2.2999999999999998</v>
      </c>
      <c r="AP9" s="10" t="s">
        <v>1192</v>
      </c>
      <c r="AQ9" s="10" t="s">
        <v>298</v>
      </c>
      <c r="AR9" s="10" t="s">
        <v>326</v>
      </c>
      <c r="AS9" s="10" t="s">
        <v>368</v>
      </c>
      <c r="AT9" s="46">
        <v>1</v>
      </c>
      <c r="AU9" s="10" t="s">
        <v>1192</v>
      </c>
      <c r="AV9" s="10" t="s">
        <v>300</v>
      </c>
      <c r="AW9" s="10" t="s">
        <v>333</v>
      </c>
      <c r="AX9" s="10" t="s">
        <v>370</v>
      </c>
      <c r="AY9" s="10" t="s">
        <v>367</v>
      </c>
      <c r="AZ9" s="10" t="s">
        <v>371</v>
      </c>
      <c r="BA9" s="10" t="s">
        <v>357</v>
      </c>
      <c r="BB9" s="13" t="s">
        <v>448</v>
      </c>
      <c r="BC9" s="10" t="s">
        <v>331</v>
      </c>
      <c r="BD9" s="10" t="s">
        <v>349</v>
      </c>
      <c r="BE9" s="10" t="s">
        <v>336</v>
      </c>
      <c r="BF9" s="10" t="s">
        <v>372</v>
      </c>
      <c r="BG9" s="10" t="s">
        <v>1193</v>
      </c>
      <c r="BH9" s="10" t="s">
        <v>367</v>
      </c>
      <c r="BI9" s="10" t="s">
        <v>448</v>
      </c>
      <c r="BJ9" s="10" t="s">
        <v>1192</v>
      </c>
      <c r="BK9" s="10" t="s">
        <v>1192</v>
      </c>
      <c r="BL9" s="10" t="s">
        <v>367</v>
      </c>
      <c r="BM9" s="10" t="s">
        <v>310</v>
      </c>
      <c r="BN9" s="10" t="s">
        <v>448</v>
      </c>
      <c r="BO9" s="10" t="s">
        <v>1192</v>
      </c>
      <c r="BP9" s="10" t="s">
        <v>368</v>
      </c>
      <c r="BQ9" s="10" t="s">
        <v>448</v>
      </c>
      <c r="BR9" s="10" t="s">
        <v>367</v>
      </c>
      <c r="BS9" s="10" t="s">
        <v>284</v>
      </c>
      <c r="BT9" s="10">
        <v>5.9</v>
      </c>
      <c r="BU9" s="10" t="s">
        <v>1148</v>
      </c>
      <c r="BV9" s="13" t="s">
        <v>448</v>
      </c>
    </row>
    <row r="10" spans="1:74" s="10" customFormat="1" ht="12.75" x14ac:dyDescent="0.25">
      <c r="A10" s="67"/>
      <c r="B10" s="67"/>
      <c r="C10" s="67"/>
      <c r="D10" s="56"/>
      <c r="E10" s="10" t="s">
        <v>810</v>
      </c>
      <c r="F10" s="112"/>
      <c r="G10" s="67"/>
      <c r="H10" s="67" t="s">
        <v>811</v>
      </c>
      <c r="I10" s="67" t="s">
        <v>811</v>
      </c>
      <c r="J10" s="67" t="s">
        <v>811</v>
      </c>
      <c r="K10" s="67" t="s">
        <v>811</v>
      </c>
      <c r="L10" s="67" t="s">
        <v>811</v>
      </c>
      <c r="M10" s="67" t="s">
        <v>811</v>
      </c>
      <c r="N10" s="67" t="s">
        <v>811</v>
      </c>
      <c r="O10" s="67" t="s">
        <v>811</v>
      </c>
      <c r="P10" s="67" t="s">
        <v>811</v>
      </c>
      <c r="Q10" s="67" t="s">
        <v>811</v>
      </c>
      <c r="R10" s="67" t="s">
        <v>811</v>
      </c>
      <c r="S10" s="67" t="s">
        <v>811</v>
      </c>
      <c r="T10" s="67" t="s">
        <v>811</v>
      </c>
      <c r="U10" s="67" t="s">
        <v>811</v>
      </c>
      <c r="V10" s="67" t="s">
        <v>811</v>
      </c>
      <c r="W10" s="67" t="s">
        <v>811</v>
      </c>
      <c r="X10" s="67" t="s">
        <v>811</v>
      </c>
      <c r="Y10" s="67" t="s">
        <v>811</v>
      </c>
      <c r="Z10" s="67" t="s">
        <v>811</v>
      </c>
      <c r="AA10" s="67" t="s">
        <v>811</v>
      </c>
      <c r="AB10" s="67" t="s">
        <v>811</v>
      </c>
      <c r="AC10" s="67" t="s">
        <v>811</v>
      </c>
      <c r="AD10" s="67" t="s">
        <v>811</v>
      </c>
      <c r="AE10" s="67" t="s">
        <v>811</v>
      </c>
      <c r="AF10" s="67" t="s">
        <v>811</v>
      </c>
      <c r="AG10" s="67" t="s">
        <v>811</v>
      </c>
      <c r="AH10" s="67" t="s">
        <v>811</v>
      </c>
      <c r="AI10" s="67" t="s">
        <v>811</v>
      </c>
      <c r="AJ10" s="67" t="s">
        <v>811</v>
      </c>
      <c r="AK10" s="67" t="s">
        <v>811</v>
      </c>
      <c r="AL10" s="67" t="s">
        <v>811</v>
      </c>
      <c r="AM10" s="67" t="s">
        <v>811</v>
      </c>
      <c r="AN10" s="67" t="s">
        <v>811</v>
      </c>
      <c r="AO10" s="82">
        <f>ABS((AO8-AO9)/((AO8+AO9)/2))*100</f>
        <v>12.244897959183684</v>
      </c>
      <c r="AP10" s="67" t="s">
        <v>811</v>
      </c>
      <c r="AQ10" s="67" t="s">
        <v>811</v>
      </c>
      <c r="AR10" s="67" t="s">
        <v>811</v>
      </c>
      <c r="AS10" s="67" t="s">
        <v>811</v>
      </c>
      <c r="AT10" s="55">
        <f>ABS((AT8-AT9)/((AT8+AT9)/2))*100</f>
        <v>9.5238095238095308</v>
      </c>
      <c r="AU10" s="67" t="s">
        <v>811</v>
      </c>
      <c r="AV10" s="67" t="s">
        <v>811</v>
      </c>
      <c r="AW10" s="67" t="s">
        <v>811</v>
      </c>
      <c r="AX10" s="67" t="s">
        <v>811</v>
      </c>
      <c r="AY10" s="67" t="s">
        <v>811</v>
      </c>
      <c r="AZ10" s="67" t="s">
        <v>811</v>
      </c>
      <c r="BA10" s="67" t="s">
        <v>811</v>
      </c>
      <c r="BB10" s="67" t="s">
        <v>811</v>
      </c>
      <c r="BC10" s="67" t="s">
        <v>811</v>
      </c>
      <c r="BD10" s="67" t="s">
        <v>811</v>
      </c>
      <c r="BE10" s="67" t="s">
        <v>811</v>
      </c>
      <c r="BF10" s="67" t="s">
        <v>811</v>
      </c>
      <c r="BG10" s="67" t="s">
        <v>811</v>
      </c>
      <c r="BH10" s="67" t="s">
        <v>811</v>
      </c>
      <c r="BI10" s="67" t="s">
        <v>811</v>
      </c>
      <c r="BJ10" s="67" t="s">
        <v>811</v>
      </c>
      <c r="BK10" s="67" t="s">
        <v>811</v>
      </c>
      <c r="BL10" s="67" t="s">
        <v>811</v>
      </c>
      <c r="BM10" s="67" t="s">
        <v>811</v>
      </c>
      <c r="BN10" s="67" t="s">
        <v>811</v>
      </c>
      <c r="BO10" s="67" t="s">
        <v>811</v>
      </c>
      <c r="BP10" s="67" t="s">
        <v>811</v>
      </c>
      <c r="BQ10" s="67" t="s">
        <v>811</v>
      </c>
      <c r="BR10" s="67" t="s">
        <v>811</v>
      </c>
      <c r="BS10" s="67" t="s">
        <v>811</v>
      </c>
      <c r="BT10" s="55">
        <f>ABS((BT8-BT9)/((BT8+BT9)/2))*100</f>
        <v>9.6774193548387046</v>
      </c>
      <c r="BU10" s="67" t="s">
        <v>811</v>
      </c>
      <c r="BV10" s="67" t="s">
        <v>811</v>
      </c>
    </row>
    <row r="11" spans="1:74" s="10" customFormat="1" ht="12.75" x14ac:dyDescent="0.25">
      <c r="D11" s="23"/>
      <c r="F11" s="103"/>
    </row>
    <row r="12" spans="1:74" s="10" customFormat="1" ht="12.75" x14ac:dyDescent="0.25">
      <c r="A12" s="10" t="s">
        <v>421</v>
      </c>
      <c r="B12" s="10" t="s">
        <v>422</v>
      </c>
      <c r="C12" s="21" t="s">
        <v>399</v>
      </c>
      <c r="D12" s="23" t="s">
        <v>757</v>
      </c>
      <c r="E12" s="10">
        <v>7</v>
      </c>
      <c r="F12" s="103">
        <v>41182</v>
      </c>
      <c r="G12" s="10">
        <v>1230</v>
      </c>
      <c r="H12" s="10" t="s">
        <v>354</v>
      </c>
      <c r="I12" s="10" t="s">
        <v>325</v>
      </c>
      <c r="J12" s="10" t="s">
        <v>1150</v>
      </c>
      <c r="K12" s="10" t="s">
        <v>369</v>
      </c>
      <c r="L12" s="10" t="s">
        <v>1150</v>
      </c>
      <c r="M12" s="10" t="s">
        <v>336</v>
      </c>
      <c r="N12" s="10" t="s">
        <v>367</v>
      </c>
      <c r="O12" s="10" t="s">
        <v>288</v>
      </c>
      <c r="P12" s="10" t="s">
        <v>303</v>
      </c>
      <c r="Q12" s="10" t="s">
        <v>367</v>
      </c>
      <c r="R12" s="10" t="s">
        <v>448</v>
      </c>
      <c r="S12" s="10" t="s">
        <v>288</v>
      </c>
      <c r="T12" s="10" t="s">
        <v>367</v>
      </c>
      <c r="U12" s="10" t="s">
        <v>288</v>
      </c>
      <c r="V12" s="10" t="s">
        <v>329</v>
      </c>
      <c r="W12" s="10" t="s">
        <v>336</v>
      </c>
      <c r="X12" s="10" t="s">
        <v>289</v>
      </c>
      <c r="Y12" s="10" t="s">
        <v>448</v>
      </c>
      <c r="Z12" s="10" t="s">
        <v>288</v>
      </c>
      <c r="AA12" s="13" t="s">
        <v>370</v>
      </c>
      <c r="AB12" s="10" t="s">
        <v>368</v>
      </c>
      <c r="AC12" s="10" t="s">
        <v>368</v>
      </c>
      <c r="AD12" s="10" t="s">
        <v>297</v>
      </c>
      <c r="AE12" s="10" t="s">
        <v>367</v>
      </c>
      <c r="AF12" s="10" t="s">
        <v>369</v>
      </c>
      <c r="AG12" s="10" t="s">
        <v>1150</v>
      </c>
      <c r="AH12" s="10" t="s">
        <v>1192</v>
      </c>
      <c r="AI12" s="10" t="s">
        <v>288</v>
      </c>
      <c r="AJ12" s="10" t="s">
        <v>310</v>
      </c>
      <c r="AK12" s="10" t="s">
        <v>71</v>
      </c>
      <c r="AL12" s="10" t="s">
        <v>367</v>
      </c>
      <c r="AM12" s="10" t="s">
        <v>1192</v>
      </c>
      <c r="AN12" s="10" t="s">
        <v>1148</v>
      </c>
      <c r="AO12" s="10" t="s">
        <v>1192</v>
      </c>
      <c r="AP12" s="10" t="s">
        <v>1192</v>
      </c>
      <c r="AQ12" s="10" t="s">
        <v>298</v>
      </c>
      <c r="AR12" s="10" t="s">
        <v>326</v>
      </c>
      <c r="AS12" s="10" t="s">
        <v>368</v>
      </c>
      <c r="AT12" s="10" t="s">
        <v>1192</v>
      </c>
      <c r="AU12" s="10" t="s">
        <v>1192</v>
      </c>
      <c r="AV12" s="10" t="s">
        <v>300</v>
      </c>
      <c r="AW12" s="10" t="s">
        <v>333</v>
      </c>
      <c r="AX12" s="10" t="s">
        <v>370</v>
      </c>
      <c r="AY12" s="10" t="s">
        <v>367</v>
      </c>
      <c r="AZ12" s="10" t="s">
        <v>332</v>
      </c>
      <c r="BA12" s="10" t="s">
        <v>357</v>
      </c>
      <c r="BB12" s="13" t="s">
        <v>448</v>
      </c>
      <c r="BC12" s="10" t="s">
        <v>331</v>
      </c>
      <c r="BD12" s="10" t="s">
        <v>349</v>
      </c>
      <c r="BE12" s="10" t="s">
        <v>336</v>
      </c>
      <c r="BF12" s="10" t="s">
        <v>372</v>
      </c>
      <c r="BG12" s="10" t="s">
        <v>333</v>
      </c>
      <c r="BH12" s="10" t="s">
        <v>367</v>
      </c>
      <c r="BI12" s="10" t="s">
        <v>448</v>
      </c>
      <c r="BJ12" s="10" t="s">
        <v>1192</v>
      </c>
      <c r="BK12" s="10" t="s">
        <v>1192</v>
      </c>
      <c r="BL12" s="10" t="s">
        <v>367</v>
      </c>
      <c r="BM12" s="10" t="s">
        <v>310</v>
      </c>
      <c r="BN12" s="10" t="s">
        <v>448</v>
      </c>
      <c r="BO12" s="10" t="s">
        <v>1192</v>
      </c>
      <c r="BP12" s="10" t="s">
        <v>368</v>
      </c>
      <c r="BQ12" s="10" t="s">
        <v>448</v>
      </c>
      <c r="BR12" s="10" t="s">
        <v>367</v>
      </c>
      <c r="BS12" s="10" t="s">
        <v>284</v>
      </c>
      <c r="BT12" s="10" t="s">
        <v>367</v>
      </c>
      <c r="BU12" s="10" t="s">
        <v>1148</v>
      </c>
      <c r="BV12" s="13" t="s">
        <v>448</v>
      </c>
    </row>
    <row r="13" spans="1:74" s="10" customFormat="1" ht="12.75" x14ac:dyDescent="0.25">
      <c r="A13" s="10" t="s">
        <v>421</v>
      </c>
      <c r="B13" s="10" t="s">
        <v>422</v>
      </c>
      <c r="C13" s="21" t="s">
        <v>399</v>
      </c>
      <c r="D13" s="23" t="s">
        <v>757</v>
      </c>
      <c r="E13" s="10" t="s">
        <v>808</v>
      </c>
      <c r="F13" s="103">
        <v>41182</v>
      </c>
      <c r="G13" s="10">
        <v>1235</v>
      </c>
      <c r="H13" s="10" t="s">
        <v>354</v>
      </c>
      <c r="I13" s="10" t="s">
        <v>325</v>
      </c>
      <c r="J13" s="10" t="s">
        <v>1150</v>
      </c>
      <c r="K13" s="10" t="s">
        <v>369</v>
      </c>
      <c r="L13" s="10" t="s">
        <v>1150</v>
      </c>
      <c r="M13" s="10" t="s">
        <v>336</v>
      </c>
      <c r="N13" s="10" t="s">
        <v>367</v>
      </c>
      <c r="O13" s="10" t="s">
        <v>288</v>
      </c>
      <c r="P13" s="10" t="s">
        <v>303</v>
      </c>
      <c r="Q13" s="10" t="s">
        <v>367</v>
      </c>
      <c r="R13" s="10" t="s">
        <v>448</v>
      </c>
      <c r="S13" s="10" t="s">
        <v>288</v>
      </c>
      <c r="T13" s="10" t="s">
        <v>367</v>
      </c>
      <c r="U13" s="10" t="s">
        <v>288</v>
      </c>
      <c r="V13" s="10" t="s">
        <v>329</v>
      </c>
      <c r="W13" s="10" t="s">
        <v>336</v>
      </c>
      <c r="X13" s="10" t="s">
        <v>289</v>
      </c>
      <c r="Y13" s="10" t="s">
        <v>448</v>
      </c>
      <c r="Z13" s="10" t="s">
        <v>288</v>
      </c>
      <c r="AA13" s="13" t="s">
        <v>370</v>
      </c>
      <c r="AB13" s="10" t="s">
        <v>368</v>
      </c>
      <c r="AC13" s="10" t="s">
        <v>368</v>
      </c>
      <c r="AD13" s="10" t="s">
        <v>297</v>
      </c>
      <c r="AE13" s="10" t="s">
        <v>367</v>
      </c>
      <c r="AF13" s="10" t="s">
        <v>369</v>
      </c>
      <c r="AG13" s="10" t="s">
        <v>1150</v>
      </c>
      <c r="AH13" s="10" t="s">
        <v>1192</v>
      </c>
      <c r="AI13" s="10" t="s">
        <v>288</v>
      </c>
      <c r="AJ13" s="10" t="s">
        <v>310</v>
      </c>
      <c r="AK13" s="10" t="s">
        <v>71</v>
      </c>
      <c r="AL13" s="10" t="s">
        <v>367</v>
      </c>
      <c r="AM13" s="10" t="s">
        <v>1192</v>
      </c>
      <c r="AN13" s="10" t="s">
        <v>1148</v>
      </c>
      <c r="AO13" s="10" t="s">
        <v>1192</v>
      </c>
      <c r="AP13" s="10" t="s">
        <v>1192</v>
      </c>
      <c r="AQ13" s="10" t="s">
        <v>298</v>
      </c>
      <c r="AR13" s="10" t="s">
        <v>326</v>
      </c>
      <c r="AS13" s="10" t="s">
        <v>368</v>
      </c>
      <c r="AT13" s="10" t="s">
        <v>1192</v>
      </c>
      <c r="AU13" s="10" t="s">
        <v>1192</v>
      </c>
      <c r="AV13" s="10" t="s">
        <v>300</v>
      </c>
      <c r="AW13" s="10" t="s">
        <v>333</v>
      </c>
      <c r="AX13" s="10" t="s">
        <v>370</v>
      </c>
      <c r="AY13" s="10" t="s">
        <v>367</v>
      </c>
      <c r="AZ13" s="10" t="s">
        <v>332</v>
      </c>
      <c r="BA13" s="10" t="s">
        <v>357</v>
      </c>
      <c r="BB13" s="13" t="s">
        <v>448</v>
      </c>
      <c r="BC13" s="10" t="s">
        <v>331</v>
      </c>
      <c r="BD13" s="10" t="s">
        <v>349</v>
      </c>
      <c r="BE13" s="10" t="s">
        <v>336</v>
      </c>
      <c r="BF13" s="10" t="s">
        <v>372</v>
      </c>
      <c r="BG13" s="10" t="s">
        <v>333</v>
      </c>
      <c r="BH13" s="10" t="s">
        <v>367</v>
      </c>
      <c r="BI13" s="10" t="s">
        <v>448</v>
      </c>
      <c r="BJ13" s="10" t="s">
        <v>1192</v>
      </c>
      <c r="BK13" s="10" t="s">
        <v>1192</v>
      </c>
      <c r="BL13" s="10" t="s">
        <v>367</v>
      </c>
      <c r="BM13" s="10" t="s">
        <v>310</v>
      </c>
      <c r="BN13" s="10" t="s">
        <v>448</v>
      </c>
      <c r="BO13" s="10" t="s">
        <v>1192</v>
      </c>
      <c r="BP13" s="10" t="s">
        <v>368</v>
      </c>
      <c r="BQ13" s="10" t="s">
        <v>448</v>
      </c>
      <c r="BR13" s="10" t="s">
        <v>367</v>
      </c>
      <c r="BS13" s="10" t="s">
        <v>284</v>
      </c>
      <c r="BT13" s="10" t="s">
        <v>367</v>
      </c>
      <c r="BU13" s="10" t="s">
        <v>1148</v>
      </c>
      <c r="BV13" s="13" t="s">
        <v>448</v>
      </c>
    </row>
    <row r="14" spans="1:74" s="18" customFormat="1" x14ac:dyDescent="0.25">
      <c r="C14" s="22"/>
      <c r="E14" s="18" t="s">
        <v>810</v>
      </c>
      <c r="F14" s="116"/>
      <c r="G14" s="69"/>
      <c r="H14" s="58" t="s">
        <v>811</v>
      </c>
      <c r="I14" s="58" t="s">
        <v>811</v>
      </c>
      <c r="J14" s="58" t="s">
        <v>811</v>
      </c>
      <c r="K14" s="58" t="s">
        <v>811</v>
      </c>
      <c r="L14" s="58" t="s">
        <v>811</v>
      </c>
      <c r="M14" s="58" t="s">
        <v>811</v>
      </c>
      <c r="N14" s="58" t="s">
        <v>811</v>
      </c>
      <c r="O14" s="58" t="s">
        <v>811</v>
      </c>
      <c r="P14" s="58" t="s">
        <v>811</v>
      </c>
      <c r="Q14" s="58" t="s">
        <v>811</v>
      </c>
      <c r="R14" s="58" t="s">
        <v>811</v>
      </c>
      <c r="S14" s="58" t="s">
        <v>811</v>
      </c>
      <c r="T14" s="58" t="s">
        <v>811</v>
      </c>
      <c r="U14" s="58" t="s">
        <v>811</v>
      </c>
      <c r="V14" s="58" t="s">
        <v>811</v>
      </c>
      <c r="W14" s="58" t="s">
        <v>811</v>
      </c>
      <c r="X14" s="58" t="s">
        <v>811</v>
      </c>
      <c r="Y14" s="58" t="s">
        <v>811</v>
      </c>
      <c r="Z14" s="58" t="s">
        <v>811</v>
      </c>
      <c r="AA14" s="58" t="s">
        <v>811</v>
      </c>
      <c r="AB14" s="58" t="s">
        <v>811</v>
      </c>
      <c r="AC14" s="58" t="s">
        <v>811</v>
      </c>
      <c r="AD14" s="58" t="s">
        <v>811</v>
      </c>
      <c r="AE14" s="58" t="s">
        <v>811</v>
      </c>
      <c r="AF14" s="58" t="s">
        <v>811</v>
      </c>
      <c r="AG14" s="58" t="s">
        <v>811</v>
      </c>
      <c r="AH14" s="58" t="s">
        <v>811</v>
      </c>
      <c r="AI14" s="58" t="s">
        <v>811</v>
      </c>
      <c r="AJ14" s="58" t="s">
        <v>811</v>
      </c>
      <c r="AK14" s="58" t="s">
        <v>811</v>
      </c>
      <c r="AL14" s="58" t="s">
        <v>811</v>
      </c>
      <c r="AM14" s="58" t="s">
        <v>811</v>
      </c>
      <c r="AN14" s="58" t="s">
        <v>811</v>
      </c>
      <c r="AO14" s="58" t="s">
        <v>811</v>
      </c>
      <c r="AP14" s="58" t="s">
        <v>811</v>
      </c>
      <c r="AQ14" s="58" t="s">
        <v>811</v>
      </c>
      <c r="AR14" s="58" t="s">
        <v>811</v>
      </c>
      <c r="AS14" s="58" t="s">
        <v>811</v>
      </c>
      <c r="AT14" s="58" t="s">
        <v>811</v>
      </c>
      <c r="AU14" s="58" t="s">
        <v>811</v>
      </c>
      <c r="AV14" s="58" t="s">
        <v>811</v>
      </c>
      <c r="AW14" s="58" t="s">
        <v>811</v>
      </c>
      <c r="AX14" s="58" t="s">
        <v>811</v>
      </c>
      <c r="AY14" s="58" t="s">
        <v>811</v>
      </c>
      <c r="AZ14" s="58" t="s">
        <v>811</v>
      </c>
      <c r="BA14" s="58" t="s">
        <v>811</v>
      </c>
      <c r="BB14" s="58" t="s">
        <v>811</v>
      </c>
      <c r="BC14" s="58" t="s">
        <v>811</v>
      </c>
      <c r="BD14" s="58" t="s">
        <v>811</v>
      </c>
      <c r="BE14" s="58" t="s">
        <v>811</v>
      </c>
      <c r="BF14" s="58" t="s">
        <v>811</v>
      </c>
      <c r="BG14" s="58" t="s">
        <v>811</v>
      </c>
      <c r="BH14" s="58" t="s">
        <v>811</v>
      </c>
      <c r="BI14" s="58" t="s">
        <v>811</v>
      </c>
      <c r="BJ14" s="58" t="s">
        <v>811</v>
      </c>
      <c r="BK14" s="58" t="s">
        <v>811</v>
      </c>
      <c r="BL14" s="58" t="s">
        <v>811</v>
      </c>
      <c r="BM14" s="58" t="s">
        <v>811</v>
      </c>
      <c r="BN14" s="58" t="s">
        <v>811</v>
      </c>
      <c r="BO14" s="58" t="s">
        <v>811</v>
      </c>
      <c r="BP14" s="58" t="s">
        <v>811</v>
      </c>
      <c r="BQ14" s="58" t="s">
        <v>811</v>
      </c>
      <c r="BR14" s="58" t="s">
        <v>811</v>
      </c>
      <c r="BS14" s="58" t="s">
        <v>811</v>
      </c>
      <c r="BT14" s="58" t="s">
        <v>811</v>
      </c>
      <c r="BU14" s="58" t="s">
        <v>811</v>
      </c>
      <c r="BV14" s="58" t="s">
        <v>811</v>
      </c>
    </row>
    <row r="15" spans="1:74" x14ac:dyDescent="0.25">
      <c r="A15" s="60"/>
      <c r="B15" s="60"/>
      <c r="C15" s="60"/>
      <c r="D15" s="60"/>
      <c r="E15" s="61"/>
      <c r="F15" s="114"/>
      <c r="G15" s="60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74" x14ac:dyDescent="0.25">
      <c r="A16" s="60"/>
      <c r="B16" s="60"/>
      <c r="C16" s="60"/>
      <c r="D16" s="60"/>
      <c r="E16" s="61"/>
      <c r="F16" s="114"/>
      <c r="G16" s="60"/>
    </row>
    <row r="17" spans="6:6" customFormat="1" x14ac:dyDescent="0.25">
      <c r="F17" s="107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K1"/>
    </sheetView>
  </sheetViews>
  <sheetFormatPr defaultRowHeight="15" x14ac:dyDescent="0.25"/>
  <cols>
    <col min="1" max="1" width="10" customWidth="1"/>
    <col min="2" max="2" width="12.5703125" customWidth="1"/>
    <col min="3" max="3" width="8" customWidth="1"/>
    <col min="4" max="4" width="43.85546875" customWidth="1"/>
    <col min="5" max="5" width="8.5703125" style="62" customWidth="1"/>
    <col min="6" max="6" width="12" style="107" customWidth="1"/>
    <col min="7" max="7" width="7.28515625" customWidth="1"/>
    <col min="8" max="8" width="15.85546875" customWidth="1"/>
    <col min="9" max="9" width="15.42578125" customWidth="1"/>
    <col min="10" max="10" width="15.28515625" customWidth="1"/>
    <col min="11" max="11" width="16.7109375" customWidth="1"/>
  </cols>
  <sheetData>
    <row r="1" spans="1:12" ht="63" customHeight="1" x14ac:dyDescent="0.25">
      <c r="A1" s="126" t="s">
        <v>1242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70"/>
    </row>
    <row r="2" spans="1:12" s="66" customFormat="1" x14ac:dyDescent="0.25">
      <c r="A2" s="71"/>
      <c r="B2" s="71"/>
      <c r="C2" s="71"/>
      <c r="D2" s="71"/>
      <c r="E2" s="72"/>
      <c r="F2" s="117"/>
      <c r="G2" s="71"/>
      <c r="H2" s="71"/>
      <c r="I2" s="71"/>
      <c r="J2" s="71"/>
      <c r="K2" s="71"/>
    </row>
    <row r="3" spans="1:12" s="7" customFormat="1" ht="63.75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5" t="s">
        <v>768</v>
      </c>
      <c r="F3" s="104" t="s">
        <v>1220</v>
      </c>
      <c r="G3" s="5" t="s">
        <v>407</v>
      </c>
      <c r="H3" s="5" t="s">
        <v>978</v>
      </c>
      <c r="I3" s="5" t="s">
        <v>979</v>
      </c>
      <c r="J3" s="5" t="s">
        <v>980</v>
      </c>
      <c r="K3" s="5" t="s">
        <v>981</v>
      </c>
    </row>
    <row r="4" spans="1:12" s="61" customFormat="1" x14ac:dyDescent="0.25">
      <c r="F4" s="115"/>
    </row>
    <row r="5" spans="1:12" s="10" customFormat="1" ht="12.75" x14ac:dyDescent="0.25">
      <c r="A5" s="10" t="s">
        <v>411</v>
      </c>
      <c r="B5" s="10" t="s">
        <v>410</v>
      </c>
      <c r="C5" s="21" t="s">
        <v>394</v>
      </c>
      <c r="D5" s="23" t="s">
        <v>440</v>
      </c>
      <c r="E5" s="10" t="s">
        <v>802</v>
      </c>
      <c r="F5" s="103">
        <v>40850</v>
      </c>
      <c r="G5" s="10">
        <v>1005</v>
      </c>
      <c r="H5" s="10" t="s">
        <v>251</v>
      </c>
      <c r="I5" s="10" t="s">
        <v>252</v>
      </c>
      <c r="J5" s="10" t="s">
        <v>253</v>
      </c>
      <c r="K5" s="10" t="s">
        <v>254</v>
      </c>
    </row>
    <row r="6" spans="1:12" s="10" customFormat="1" ht="12.75" x14ac:dyDescent="0.25">
      <c r="A6" s="10" t="s">
        <v>421</v>
      </c>
      <c r="B6" s="10" t="s">
        <v>422</v>
      </c>
      <c r="C6" s="21" t="s">
        <v>399</v>
      </c>
      <c r="D6" s="23" t="s">
        <v>757</v>
      </c>
      <c r="E6" s="10" t="s">
        <v>802</v>
      </c>
      <c r="F6" s="103">
        <v>41182</v>
      </c>
      <c r="G6" s="10">
        <v>1200</v>
      </c>
      <c r="H6" s="10" t="s">
        <v>251</v>
      </c>
      <c r="I6" s="10" t="s">
        <v>252</v>
      </c>
      <c r="J6" s="10" t="s">
        <v>253</v>
      </c>
      <c r="K6" s="10" t="s">
        <v>254</v>
      </c>
    </row>
    <row r="7" spans="1:12" s="10" customFormat="1" ht="12.75" x14ac:dyDescent="0.25">
      <c r="D7" s="23"/>
      <c r="F7" s="103"/>
    </row>
    <row r="8" spans="1:12" s="10" customFormat="1" ht="12.75" x14ac:dyDescent="0.25">
      <c r="A8" s="10" t="s">
        <v>411</v>
      </c>
      <c r="B8" s="10" t="s">
        <v>410</v>
      </c>
      <c r="C8" s="21" t="s">
        <v>394</v>
      </c>
      <c r="D8" s="23" t="s">
        <v>440</v>
      </c>
      <c r="E8" s="10">
        <v>7</v>
      </c>
      <c r="F8" s="103">
        <v>40850</v>
      </c>
      <c r="G8" s="10">
        <v>1100</v>
      </c>
      <c r="H8" s="10" t="s">
        <v>251</v>
      </c>
      <c r="I8" s="10" t="s">
        <v>252</v>
      </c>
      <c r="J8" s="10" t="s">
        <v>253</v>
      </c>
      <c r="K8" s="10" t="s">
        <v>254</v>
      </c>
    </row>
    <row r="9" spans="1:12" s="10" customFormat="1" ht="12.75" x14ac:dyDescent="0.25">
      <c r="A9" s="10" t="s">
        <v>411</v>
      </c>
      <c r="B9" s="10" t="s">
        <v>410</v>
      </c>
      <c r="C9" s="21" t="s">
        <v>394</v>
      </c>
      <c r="D9" s="23" t="s">
        <v>440</v>
      </c>
      <c r="E9" s="10" t="s">
        <v>808</v>
      </c>
      <c r="F9" s="103">
        <v>40850</v>
      </c>
      <c r="G9" s="10">
        <v>1101</v>
      </c>
      <c r="H9" s="10" t="s">
        <v>251</v>
      </c>
      <c r="I9" s="10" t="s">
        <v>252</v>
      </c>
      <c r="J9" s="10" t="s">
        <v>253</v>
      </c>
      <c r="K9" s="10" t="s">
        <v>254</v>
      </c>
    </row>
    <row r="10" spans="1:12" s="67" customFormat="1" ht="12.75" x14ac:dyDescent="0.25">
      <c r="D10" s="56"/>
      <c r="E10" s="10" t="s">
        <v>810</v>
      </c>
      <c r="F10" s="112"/>
      <c r="H10" s="67" t="s">
        <v>811</v>
      </c>
      <c r="I10" s="67" t="s">
        <v>811</v>
      </c>
      <c r="J10" s="67" t="s">
        <v>811</v>
      </c>
      <c r="K10" s="67" t="s">
        <v>811</v>
      </c>
    </row>
    <row r="11" spans="1:12" s="10" customFormat="1" ht="12.75" x14ac:dyDescent="0.25">
      <c r="D11" s="23"/>
      <c r="F11" s="103"/>
    </row>
    <row r="12" spans="1:12" s="10" customFormat="1" ht="12.75" x14ac:dyDescent="0.25">
      <c r="A12" s="10" t="s">
        <v>421</v>
      </c>
      <c r="B12" s="10" t="s">
        <v>422</v>
      </c>
      <c r="C12" s="21" t="s">
        <v>399</v>
      </c>
      <c r="D12" s="23" t="s">
        <v>757</v>
      </c>
      <c r="E12" s="10">
        <v>7</v>
      </c>
      <c r="F12" s="103">
        <v>41182</v>
      </c>
      <c r="G12" s="10">
        <v>1230</v>
      </c>
      <c r="H12" s="10" t="s">
        <v>251</v>
      </c>
      <c r="I12" s="10" t="s">
        <v>252</v>
      </c>
      <c r="J12" s="10" t="s">
        <v>253</v>
      </c>
      <c r="K12" s="10" t="s">
        <v>254</v>
      </c>
    </row>
    <row r="13" spans="1:12" s="10" customFormat="1" ht="12.75" x14ac:dyDescent="0.25">
      <c r="A13" s="10" t="s">
        <v>421</v>
      </c>
      <c r="B13" s="10" t="s">
        <v>422</v>
      </c>
      <c r="C13" s="21" t="s">
        <v>399</v>
      </c>
      <c r="D13" s="23" t="s">
        <v>757</v>
      </c>
      <c r="E13" s="10" t="s">
        <v>808</v>
      </c>
      <c r="F13" s="103">
        <v>41182</v>
      </c>
      <c r="G13" s="10">
        <v>1235</v>
      </c>
      <c r="H13" s="10" t="s">
        <v>251</v>
      </c>
      <c r="I13" s="10" t="s">
        <v>252</v>
      </c>
      <c r="J13" s="10" t="s">
        <v>253</v>
      </c>
      <c r="K13" s="10" t="s">
        <v>254</v>
      </c>
    </row>
    <row r="14" spans="1:12" s="10" customFormat="1" x14ac:dyDescent="0.25">
      <c r="A14" s="18"/>
      <c r="B14" s="18"/>
      <c r="C14" s="22"/>
      <c r="D14" s="18"/>
      <c r="E14" s="18" t="s">
        <v>810</v>
      </c>
      <c r="F14" s="116"/>
      <c r="G14" s="69"/>
      <c r="H14" s="58" t="s">
        <v>811</v>
      </c>
      <c r="I14" s="58" t="s">
        <v>811</v>
      </c>
      <c r="J14" s="58" t="s">
        <v>811</v>
      </c>
      <c r="K14" s="58" t="s">
        <v>811</v>
      </c>
    </row>
    <row r="15" spans="1:12" x14ac:dyDescent="0.25">
      <c r="A15" s="60"/>
      <c r="B15" s="60"/>
      <c r="C15" s="60"/>
      <c r="D15" s="60"/>
      <c r="E15" s="61"/>
      <c r="F15" s="114"/>
      <c r="G15" s="60"/>
      <c r="H15" s="60"/>
      <c r="I15" s="60"/>
      <c r="J15" s="60"/>
      <c r="K15" s="60"/>
    </row>
    <row r="16" spans="1:12" x14ac:dyDescent="0.25">
      <c r="A16" s="60"/>
      <c r="B16" s="60"/>
      <c r="C16" s="60"/>
      <c r="D16" s="60"/>
      <c r="E16" s="61"/>
      <c r="F16" s="114"/>
      <c r="G16" s="60"/>
      <c r="H16" s="60"/>
      <c r="I16" s="60"/>
      <c r="J16" s="60"/>
      <c r="K16" s="60"/>
    </row>
  </sheetData>
  <mergeCells count="1">
    <mergeCell ref="A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"/>
    </sheetView>
  </sheetViews>
  <sheetFormatPr defaultRowHeight="15" x14ac:dyDescent="0.25"/>
  <cols>
    <col min="1" max="1" width="9.85546875" customWidth="1"/>
    <col min="2" max="2" width="15.28515625" customWidth="1"/>
    <col min="3" max="3" width="9.28515625" customWidth="1"/>
    <col min="4" max="4" width="46.5703125" customWidth="1"/>
    <col min="5" max="5" width="7.140625" style="62" customWidth="1"/>
    <col min="6" max="6" width="11.42578125" style="107" customWidth="1"/>
    <col min="7" max="7" width="7.7109375" customWidth="1"/>
    <col min="8" max="8" width="14.5703125" customWidth="1"/>
  </cols>
  <sheetData>
    <row r="1" spans="1:8" ht="94.5" customHeight="1" x14ac:dyDescent="0.25">
      <c r="A1" s="127" t="s">
        <v>1243</v>
      </c>
      <c r="B1" s="127"/>
      <c r="C1" s="127"/>
      <c r="D1" s="127"/>
      <c r="E1" s="127"/>
      <c r="F1" s="127"/>
      <c r="G1" s="127"/>
      <c r="H1" s="127"/>
    </row>
    <row r="3" spans="1:8" s="5" customFormat="1" ht="63.75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5" t="s">
        <v>768</v>
      </c>
      <c r="F3" s="104" t="s">
        <v>1220</v>
      </c>
      <c r="G3" s="5" t="s">
        <v>407</v>
      </c>
      <c r="H3" s="5" t="s">
        <v>982</v>
      </c>
    </row>
    <row r="4" spans="1:8" s="10" customFormat="1" ht="12.75" x14ac:dyDescent="0.25">
      <c r="A4" s="53"/>
      <c r="B4" s="53"/>
      <c r="C4" s="53"/>
      <c r="D4" s="53"/>
      <c r="E4" s="53"/>
      <c r="F4" s="111"/>
      <c r="G4" s="53"/>
    </row>
    <row r="5" spans="1:8" s="10" customFormat="1" ht="12.75" x14ac:dyDescent="0.25">
      <c r="A5" s="10" t="s">
        <v>411</v>
      </c>
      <c r="B5" s="10" t="s">
        <v>410</v>
      </c>
      <c r="C5" s="21" t="s">
        <v>394</v>
      </c>
      <c r="D5" s="23" t="s">
        <v>440</v>
      </c>
      <c r="E5" s="10" t="s">
        <v>802</v>
      </c>
      <c r="F5" s="103">
        <v>40850</v>
      </c>
      <c r="G5" s="10">
        <v>1005</v>
      </c>
      <c r="H5" s="10" t="s">
        <v>1209</v>
      </c>
    </row>
    <row r="6" spans="1:8" s="10" customFormat="1" ht="12.75" x14ac:dyDescent="0.25">
      <c r="A6" s="10" t="s">
        <v>421</v>
      </c>
      <c r="B6" s="10" t="s">
        <v>422</v>
      </c>
      <c r="C6" s="21" t="s">
        <v>399</v>
      </c>
      <c r="D6" s="23" t="s">
        <v>757</v>
      </c>
      <c r="E6" s="10" t="s">
        <v>802</v>
      </c>
      <c r="F6" s="103">
        <v>41182</v>
      </c>
      <c r="G6" s="10">
        <v>1200</v>
      </c>
      <c r="H6" s="10" t="s">
        <v>1209</v>
      </c>
    </row>
    <row r="7" spans="1:8" s="29" customFormat="1" ht="12.75" x14ac:dyDescent="0.25">
      <c r="D7" s="23"/>
      <c r="F7" s="103"/>
    </row>
    <row r="8" spans="1:8" s="10" customFormat="1" ht="12.75" x14ac:dyDescent="0.25">
      <c r="A8" s="10" t="s">
        <v>411</v>
      </c>
      <c r="B8" s="10" t="s">
        <v>410</v>
      </c>
      <c r="C8" s="21" t="s">
        <v>394</v>
      </c>
      <c r="D8" s="23" t="s">
        <v>440</v>
      </c>
      <c r="E8" s="10">
        <v>7</v>
      </c>
      <c r="F8" s="103">
        <v>40850</v>
      </c>
      <c r="G8" s="10">
        <v>1100</v>
      </c>
      <c r="H8" s="10">
        <v>5.7</v>
      </c>
    </row>
    <row r="9" spans="1:8" s="10" customFormat="1" ht="12.75" x14ac:dyDescent="0.25">
      <c r="A9" s="10" t="s">
        <v>411</v>
      </c>
      <c r="B9" s="10" t="s">
        <v>410</v>
      </c>
      <c r="C9" s="21" t="s">
        <v>394</v>
      </c>
      <c r="D9" s="23" t="s">
        <v>440</v>
      </c>
      <c r="E9" s="10" t="s">
        <v>808</v>
      </c>
      <c r="F9" s="103">
        <v>40850</v>
      </c>
      <c r="G9" s="10">
        <v>1101</v>
      </c>
      <c r="H9" s="10">
        <v>6.1</v>
      </c>
    </row>
    <row r="10" spans="1:8" s="29" customFormat="1" ht="12.75" x14ac:dyDescent="0.25">
      <c r="D10" s="56"/>
      <c r="E10" s="15" t="s">
        <v>810</v>
      </c>
      <c r="F10" s="103"/>
      <c r="H10" s="29">
        <f>ABS((H8-H9)/((H8+H9)/2))*100</f>
        <v>6.7796610169491425</v>
      </c>
    </row>
    <row r="11" spans="1:8" s="10" customFormat="1" ht="12.75" x14ac:dyDescent="0.25">
      <c r="D11" s="23"/>
      <c r="F11" s="103"/>
    </row>
    <row r="12" spans="1:8" s="10" customFormat="1" ht="12.75" x14ac:dyDescent="0.25">
      <c r="A12" s="10" t="s">
        <v>421</v>
      </c>
      <c r="B12" s="10" t="s">
        <v>422</v>
      </c>
      <c r="C12" s="21" t="s">
        <v>399</v>
      </c>
      <c r="D12" s="23" t="s">
        <v>757</v>
      </c>
      <c r="E12" s="10">
        <v>7</v>
      </c>
      <c r="F12" s="103">
        <v>41182</v>
      </c>
      <c r="G12" s="10">
        <v>1230</v>
      </c>
      <c r="H12" s="46">
        <v>4</v>
      </c>
    </row>
    <row r="13" spans="1:8" s="10" customFormat="1" ht="12.75" x14ac:dyDescent="0.25">
      <c r="A13" s="10" t="s">
        <v>421</v>
      </c>
      <c r="B13" s="10" t="s">
        <v>422</v>
      </c>
      <c r="C13" s="21" t="s">
        <v>399</v>
      </c>
      <c r="D13" s="23" t="s">
        <v>757</v>
      </c>
      <c r="E13" s="10" t="s">
        <v>808</v>
      </c>
      <c r="F13" s="103">
        <v>41182</v>
      </c>
      <c r="G13" s="10">
        <v>1235</v>
      </c>
      <c r="H13" s="10">
        <v>3.9</v>
      </c>
    </row>
    <row r="14" spans="1:8" s="18" customFormat="1" ht="12.75" x14ac:dyDescent="0.25">
      <c r="A14" s="58"/>
      <c r="B14" s="58"/>
      <c r="C14" s="58"/>
      <c r="D14" s="58"/>
      <c r="E14" s="18" t="s">
        <v>810</v>
      </c>
      <c r="F14" s="113"/>
      <c r="G14" s="58"/>
      <c r="H14" s="41">
        <f>ABS((H12-H13)/((H12+H13)/2))*100</f>
        <v>2.5316455696202551</v>
      </c>
    </row>
    <row r="15" spans="1:8" x14ac:dyDescent="0.25">
      <c r="A15" s="60"/>
      <c r="B15" s="60"/>
      <c r="C15" s="60"/>
      <c r="D15" s="8"/>
      <c r="E15" s="61"/>
      <c r="F15" s="114"/>
      <c r="G15" s="60"/>
    </row>
    <row r="16" spans="1:8" x14ac:dyDescent="0.25">
      <c r="A16" s="60"/>
      <c r="B16" s="60"/>
      <c r="C16" s="60"/>
      <c r="D16" s="60"/>
      <c r="E16" s="61"/>
      <c r="F16" s="114"/>
      <c r="G16" s="60"/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selection sqref="A1:I1"/>
    </sheetView>
  </sheetViews>
  <sheetFormatPr defaultRowHeight="15" x14ac:dyDescent="0.25"/>
  <cols>
    <col min="1" max="1" width="9.42578125" customWidth="1"/>
    <col min="2" max="2" width="16.140625" customWidth="1"/>
    <col min="4" max="4" width="33" customWidth="1"/>
    <col min="5" max="5" width="10.42578125" customWidth="1"/>
    <col min="6" max="6" width="11.7109375" style="107" customWidth="1"/>
    <col min="8" max="8" width="11.28515625" customWidth="1"/>
    <col min="9" max="9" width="9.7109375" customWidth="1"/>
    <col min="10" max="10" width="11.28515625" customWidth="1"/>
    <col min="11" max="11" width="9.42578125" customWidth="1"/>
    <col min="12" max="12" width="9.140625" customWidth="1"/>
    <col min="13" max="13" width="11.28515625" customWidth="1"/>
    <col min="14" max="14" width="9.5703125" customWidth="1"/>
    <col min="15" max="15" width="11.28515625" customWidth="1"/>
    <col min="16" max="16" width="9.140625" customWidth="1"/>
    <col min="17" max="18" width="11.28515625" customWidth="1"/>
    <col min="19" max="19" width="9.140625" customWidth="1"/>
    <col min="20" max="20" width="9.5703125" customWidth="1"/>
    <col min="21" max="21" width="9.28515625" customWidth="1"/>
    <col min="22" max="23" width="11.28515625" customWidth="1"/>
    <col min="24" max="24" width="10.5703125" customWidth="1"/>
    <col min="25" max="25" width="11.28515625" customWidth="1"/>
    <col min="26" max="26" width="10.28515625" customWidth="1"/>
    <col min="27" max="27" width="11.28515625" customWidth="1"/>
    <col min="28" max="28" width="10.28515625" customWidth="1"/>
    <col min="29" max="29" width="10" customWidth="1"/>
    <col min="30" max="31" width="11.28515625" customWidth="1"/>
    <col min="32" max="32" width="9.7109375" customWidth="1"/>
    <col min="33" max="33" width="11.28515625" customWidth="1"/>
    <col min="34" max="34" width="9.5703125" customWidth="1"/>
    <col min="35" max="35" width="10.140625" customWidth="1"/>
  </cols>
  <sheetData>
    <row r="1" spans="1:35" ht="87.75" customHeight="1" x14ac:dyDescent="0.25">
      <c r="A1" s="125" t="s">
        <v>1244</v>
      </c>
      <c r="B1" s="125"/>
      <c r="C1" s="125"/>
      <c r="D1" s="125"/>
      <c r="E1" s="125"/>
      <c r="F1" s="125"/>
      <c r="G1" s="125"/>
      <c r="H1" s="125"/>
      <c r="I1" s="125"/>
    </row>
    <row r="3" spans="1:35" s="5" customFormat="1" ht="53.25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5" t="s">
        <v>768</v>
      </c>
      <c r="F3" s="104" t="s">
        <v>1220</v>
      </c>
      <c r="G3" s="5" t="s">
        <v>0</v>
      </c>
      <c r="H3" s="5" t="s">
        <v>983</v>
      </c>
      <c r="I3" s="5" t="s">
        <v>984</v>
      </c>
      <c r="J3" s="5" t="s">
        <v>985</v>
      </c>
      <c r="K3" s="5" t="s">
        <v>986</v>
      </c>
      <c r="L3" s="5" t="s">
        <v>987</v>
      </c>
      <c r="M3" s="5" t="s">
        <v>1256</v>
      </c>
      <c r="N3" s="5" t="s">
        <v>1257</v>
      </c>
      <c r="O3" s="5" t="s">
        <v>1258</v>
      </c>
      <c r="P3" s="5" t="s">
        <v>997</v>
      </c>
      <c r="Q3" s="5" t="s">
        <v>998</v>
      </c>
      <c r="R3" s="5" t="s">
        <v>999</v>
      </c>
      <c r="S3" s="5" t="s">
        <v>1000</v>
      </c>
      <c r="T3" s="5" t="s">
        <v>1001</v>
      </c>
      <c r="U3" s="5" t="s">
        <v>1259</v>
      </c>
      <c r="V3" s="5" t="s">
        <v>1002</v>
      </c>
      <c r="W3" s="5" t="s">
        <v>988</v>
      </c>
      <c r="X3" s="5" t="s">
        <v>1260</v>
      </c>
      <c r="Y3" s="5" t="s">
        <v>1261</v>
      </c>
      <c r="Z3" s="5" t="s">
        <v>1003</v>
      </c>
      <c r="AA3" s="5" t="s">
        <v>1262</v>
      </c>
      <c r="AB3" s="5" t="s">
        <v>989</v>
      </c>
      <c r="AC3" s="5" t="s">
        <v>1263</v>
      </c>
      <c r="AD3" s="5" t="s">
        <v>990</v>
      </c>
      <c r="AE3" s="5" t="s">
        <v>991</v>
      </c>
      <c r="AF3" s="5" t="s">
        <v>1245</v>
      </c>
      <c r="AG3" s="5" t="s">
        <v>1004</v>
      </c>
      <c r="AH3" s="5" t="s">
        <v>1264</v>
      </c>
      <c r="AI3" s="5" t="s">
        <v>992</v>
      </c>
    </row>
    <row r="4" spans="1:35" s="10" customFormat="1" ht="12.75" x14ac:dyDescent="0.25">
      <c r="A4" s="53"/>
      <c r="F4" s="103"/>
    </row>
    <row r="5" spans="1:35" s="10" customFormat="1" ht="12.75" x14ac:dyDescent="0.25">
      <c r="A5" s="15" t="s">
        <v>411</v>
      </c>
      <c r="B5" s="15" t="s">
        <v>410</v>
      </c>
      <c r="C5" s="26" t="s">
        <v>394</v>
      </c>
      <c r="D5" s="24" t="s">
        <v>440</v>
      </c>
      <c r="E5" s="15">
        <v>7</v>
      </c>
      <c r="F5" s="110">
        <v>40850</v>
      </c>
      <c r="G5" s="15">
        <v>1200</v>
      </c>
      <c r="H5" s="11">
        <v>3000</v>
      </c>
      <c r="I5" s="11">
        <v>95000</v>
      </c>
      <c r="J5" s="11">
        <v>3700</v>
      </c>
      <c r="K5" s="10" t="s">
        <v>49</v>
      </c>
      <c r="L5" s="10">
        <v>770</v>
      </c>
      <c r="M5" s="11">
        <v>15000</v>
      </c>
      <c r="N5" s="10">
        <v>11</v>
      </c>
      <c r="O5" s="10" t="s">
        <v>13</v>
      </c>
      <c r="P5" s="11">
        <v>77</v>
      </c>
      <c r="Q5" s="10">
        <v>0.27</v>
      </c>
      <c r="R5" s="11">
        <v>26</v>
      </c>
      <c r="S5" s="12">
        <v>5.8</v>
      </c>
      <c r="T5" s="10" t="s">
        <v>23</v>
      </c>
      <c r="U5" s="10">
        <v>28</v>
      </c>
      <c r="V5" s="10" t="s">
        <v>48</v>
      </c>
      <c r="W5" s="10" t="s">
        <v>1210</v>
      </c>
      <c r="X5" s="10" t="s">
        <v>20</v>
      </c>
      <c r="Y5" s="10">
        <v>0.34</v>
      </c>
      <c r="Z5" s="10">
        <v>0.23</v>
      </c>
      <c r="AA5" s="10">
        <v>71</v>
      </c>
      <c r="AB5" s="10" t="s">
        <v>1194</v>
      </c>
      <c r="AC5" s="10" t="s">
        <v>29</v>
      </c>
      <c r="AD5" s="10">
        <v>23</v>
      </c>
      <c r="AE5" s="10" t="s">
        <v>9</v>
      </c>
      <c r="AF5" s="12">
        <v>4.5</v>
      </c>
      <c r="AG5" s="10" t="s">
        <v>387</v>
      </c>
      <c r="AH5" s="10" t="s">
        <v>20</v>
      </c>
      <c r="AI5" s="10" t="s">
        <v>1195</v>
      </c>
    </row>
    <row r="6" spans="1:35" s="10" customFormat="1" ht="12.75" x14ac:dyDescent="0.25">
      <c r="A6" s="15" t="s">
        <v>411</v>
      </c>
      <c r="B6" s="15" t="s">
        <v>410</v>
      </c>
      <c r="C6" s="26" t="s">
        <v>394</v>
      </c>
      <c r="D6" s="24" t="s">
        <v>440</v>
      </c>
      <c r="E6" s="15" t="s">
        <v>808</v>
      </c>
      <c r="F6" s="110">
        <v>40850</v>
      </c>
      <c r="G6" s="15">
        <v>1345</v>
      </c>
      <c r="H6" s="11">
        <v>2600</v>
      </c>
      <c r="I6" s="11">
        <v>79000</v>
      </c>
      <c r="J6" s="11">
        <v>3100</v>
      </c>
      <c r="K6" s="10" t="s">
        <v>1</v>
      </c>
      <c r="L6" s="10">
        <v>680</v>
      </c>
      <c r="M6" s="11">
        <v>12000</v>
      </c>
      <c r="N6" s="10" t="s">
        <v>993</v>
      </c>
      <c r="O6" s="10" t="s">
        <v>59</v>
      </c>
      <c r="P6" s="11">
        <v>78</v>
      </c>
      <c r="Q6" s="10">
        <v>0.31</v>
      </c>
      <c r="R6" s="11">
        <v>23</v>
      </c>
      <c r="S6" s="12">
        <v>5.8</v>
      </c>
      <c r="T6" s="10" t="s">
        <v>46</v>
      </c>
      <c r="U6" s="10">
        <v>20</v>
      </c>
      <c r="V6" s="10" t="s">
        <v>994</v>
      </c>
      <c r="W6" s="10" t="s">
        <v>1210</v>
      </c>
      <c r="X6" s="10" t="s">
        <v>20</v>
      </c>
      <c r="Y6" s="10">
        <v>0.23</v>
      </c>
      <c r="Z6" s="10">
        <v>0.22</v>
      </c>
      <c r="AA6" s="10">
        <v>63</v>
      </c>
      <c r="AB6" s="10" t="s">
        <v>1211</v>
      </c>
      <c r="AC6" s="10" t="s">
        <v>995</v>
      </c>
      <c r="AD6" s="10">
        <v>20</v>
      </c>
      <c r="AE6" s="10" t="s">
        <v>233</v>
      </c>
      <c r="AF6" s="12">
        <v>4.5</v>
      </c>
      <c r="AG6" s="10" t="s">
        <v>996</v>
      </c>
      <c r="AH6" s="10" t="s">
        <v>46</v>
      </c>
      <c r="AI6" s="10" t="s">
        <v>1184</v>
      </c>
    </row>
    <row r="7" spans="1:35" s="41" customFormat="1" ht="12.75" x14ac:dyDescent="0.25">
      <c r="E7" s="41" t="s">
        <v>810</v>
      </c>
      <c r="F7" s="105"/>
      <c r="H7" s="83">
        <f>ABS((H5-H6)/((H5+H6)/2))*100</f>
        <v>14.285714285714285</v>
      </c>
      <c r="I7" s="83">
        <f t="shared" ref="I7:AF7" si="0">ABS((I5-I6)/((I5+I6)/2))*100</f>
        <v>18.390804597701148</v>
      </c>
      <c r="J7" s="83">
        <f t="shared" si="0"/>
        <v>17.647058823529413</v>
      </c>
      <c r="K7" s="83">
        <f>ABS((380-420)/((380+420)/2))*100</f>
        <v>10</v>
      </c>
      <c r="L7" s="83">
        <f t="shared" si="0"/>
        <v>12.413793103448276</v>
      </c>
      <c r="M7" s="83">
        <f t="shared" si="0"/>
        <v>22.222222222222221</v>
      </c>
      <c r="N7" s="83">
        <f>ABS((11-8.6)/((11+8.6)/2))*100</f>
        <v>24.489795918367349</v>
      </c>
      <c r="O7" s="83">
        <f>ABS((150-120)/((150+120)/2))*100</f>
        <v>22.222222222222221</v>
      </c>
      <c r="P7" s="41">
        <f t="shared" si="0"/>
        <v>1.2903225806451613</v>
      </c>
      <c r="Q7" s="83">
        <f t="shared" si="0"/>
        <v>13.793103448275854</v>
      </c>
      <c r="R7" s="83">
        <f t="shared" si="0"/>
        <v>12.244897959183673</v>
      </c>
      <c r="S7" s="41">
        <f t="shared" si="0"/>
        <v>0</v>
      </c>
      <c r="T7" s="41">
        <f>ABS((12000-11000)/((12000+11000)/2))*100</f>
        <v>8.695652173913043</v>
      </c>
      <c r="U7" s="83">
        <f t="shared" si="0"/>
        <v>33.333333333333329</v>
      </c>
      <c r="V7" s="41">
        <f>ABS((360000-370000)/((360000+370000)/2))*100</f>
        <v>2.7397260273972601</v>
      </c>
      <c r="W7" s="41">
        <f>ABS((0.2-0.2)/((0.2+0.2)/2))*100</f>
        <v>0</v>
      </c>
      <c r="X7" s="41">
        <f>ABS((13-13)/((13+13)/2))*100</f>
        <v>0</v>
      </c>
      <c r="Y7" s="83">
        <f t="shared" si="0"/>
        <v>38.596491228070178</v>
      </c>
      <c r="Z7" s="41">
        <f t="shared" si="0"/>
        <v>4.4444444444444482</v>
      </c>
      <c r="AA7" s="83">
        <f t="shared" si="0"/>
        <v>11.940298507462686</v>
      </c>
      <c r="AB7" s="41">
        <f>ABS((0.65-0.64)/((0.65+0.64)/2))*100</f>
        <v>1.5503875968992262</v>
      </c>
      <c r="AC7" s="83">
        <f>ABS((14000-11000)/((14000+11000)/2))*100</f>
        <v>24</v>
      </c>
      <c r="AD7" s="83">
        <f t="shared" si="0"/>
        <v>13.953488372093023</v>
      </c>
      <c r="AE7" s="73" t="s">
        <v>811</v>
      </c>
      <c r="AF7" s="41">
        <f t="shared" si="0"/>
        <v>0</v>
      </c>
      <c r="AG7" s="41">
        <f>ABS((320-310)/((320+310)/2))*100</f>
        <v>3.1746031746031744</v>
      </c>
      <c r="AH7" s="83">
        <f>ABS((13-11)/((13+11)/2))*100</f>
        <v>16.666666666666664</v>
      </c>
      <c r="AI7" s="83">
        <f>ABS((0.71-0.79)/((0.71+0.79)/2))*100</f>
        <v>10.666666666666675</v>
      </c>
    </row>
    <row r="8" spans="1:35" ht="15.75" x14ac:dyDescent="0.25">
      <c r="A8" s="74" t="s">
        <v>1238</v>
      </c>
    </row>
    <row r="9" spans="1:35" x14ac:dyDescent="0.25">
      <c r="A9" s="75"/>
    </row>
    <row r="10" spans="1:35" x14ac:dyDescent="0.25">
      <c r="A10" s="76"/>
    </row>
    <row r="11" spans="1:35" x14ac:dyDescent="0.25">
      <c r="A11" s="75"/>
    </row>
    <row r="12" spans="1:35" x14ac:dyDescent="0.25">
      <c r="A12" s="75"/>
    </row>
    <row r="13" spans="1:35" x14ac:dyDescent="0.25">
      <c r="A13" s="75"/>
    </row>
    <row r="14" spans="1:35" x14ac:dyDescent="0.25">
      <c r="A14" s="77"/>
    </row>
    <row r="15" spans="1:35" x14ac:dyDescent="0.25">
      <c r="A15" s="60"/>
    </row>
    <row r="16" spans="1:35" x14ac:dyDescent="0.25">
      <c r="A16" s="60"/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workbookViewId="0">
      <selection sqref="A1:H1"/>
    </sheetView>
  </sheetViews>
  <sheetFormatPr defaultRowHeight="15" x14ac:dyDescent="0.25"/>
  <cols>
    <col min="1" max="1" width="9.42578125" customWidth="1"/>
    <col min="2" max="2" width="16.140625" customWidth="1"/>
    <col min="4" max="4" width="33.85546875" customWidth="1"/>
    <col min="5" max="5" width="10.42578125" customWidth="1"/>
    <col min="6" max="6" width="11.7109375" style="107" customWidth="1"/>
    <col min="8" max="8" width="14.7109375" customWidth="1"/>
    <col min="9" max="9" width="13.5703125" customWidth="1"/>
    <col min="10" max="10" width="15.7109375" customWidth="1"/>
    <col min="11" max="11" width="13.28515625" customWidth="1"/>
    <col min="12" max="12" width="14" customWidth="1"/>
    <col min="13" max="13" width="15.7109375" customWidth="1"/>
    <col min="14" max="15" width="18.85546875" customWidth="1"/>
    <col min="16" max="19" width="15.7109375" customWidth="1"/>
    <col min="20" max="20" width="18.28515625" customWidth="1"/>
    <col min="21" max="21" width="18.140625" customWidth="1"/>
    <col min="22" max="22" width="20.7109375" customWidth="1"/>
    <col min="23" max="23" width="18.42578125" customWidth="1"/>
    <col min="24" max="24" width="15.140625" customWidth="1"/>
    <col min="25" max="25" width="18" customWidth="1"/>
    <col min="26" max="26" width="18.140625" customWidth="1"/>
    <col min="27" max="27" width="13.140625" customWidth="1"/>
    <col min="28" max="29" width="15.7109375" customWidth="1"/>
    <col min="30" max="30" width="17.85546875" customWidth="1"/>
    <col min="31" max="31" width="17.28515625" customWidth="1"/>
    <col min="32" max="32" width="17.5703125" customWidth="1"/>
    <col min="33" max="33" width="11" customWidth="1"/>
    <col min="34" max="34" width="15.7109375" customWidth="1"/>
    <col min="35" max="36" width="14" customWidth="1"/>
    <col min="37" max="37" width="15.7109375" customWidth="1"/>
    <col min="38" max="38" width="9.7109375" customWidth="1"/>
    <col min="39" max="39" width="10.42578125" customWidth="1"/>
    <col min="40" max="40" width="13.5703125" customWidth="1"/>
    <col min="41" max="41" width="15.7109375" customWidth="1"/>
    <col min="42" max="42" width="25" customWidth="1"/>
    <col min="43" max="43" width="11.42578125" customWidth="1"/>
    <col min="44" max="44" width="11.140625" customWidth="1"/>
    <col min="45" max="45" width="14.140625" customWidth="1"/>
    <col min="46" max="46" width="11.5703125" customWidth="1"/>
  </cols>
  <sheetData>
    <row r="1" spans="1:46" ht="102" customHeight="1" x14ac:dyDescent="0.25">
      <c r="A1" s="124" t="s">
        <v>1246</v>
      </c>
      <c r="B1" s="124"/>
      <c r="C1" s="124"/>
      <c r="D1" s="124"/>
      <c r="E1" s="124"/>
      <c r="F1" s="124"/>
      <c r="G1" s="124"/>
      <c r="H1" s="124"/>
      <c r="I1" s="63"/>
    </row>
    <row r="3" spans="1:46" s="5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5" t="s">
        <v>768</v>
      </c>
      <c r="F3" s="104" t="s">
        <v>1220</v>
      </c>
      <c r="G3" s="5" t="s">
        <v>0</v>
      </c>
      <c r="H3" s="5" t="s">
        <v>1005</v>
      </c>
      <c r="I3" s="5" t="s">
        <v>1006</v>
      </c>
      <c r="J3" s="5" t="s">
        <v>1007</v>
      </c>
      <c r="K3" s="5" t="s">
        <v>1008</v>
      </c>
      <c r="L3" s="5" t="s">
        <v>1009</v>
      </c>
      <c r="M3" s="5" t="s">
        <v>1010</v>
      </c>
      <c r="N3" s="5" t="s">
        <v>1011</v>
      </c>
      <c r="O3" s="5" t="s">
        <v>1012</v>
      </c>
      <c r="P3" s="5" t="s">
        <v>1013</v>
      </c>
      <c r="Q3" s="5" t="s">
        <v>1014</v>
      </c>
      <c r="R3" s="5" t="s">
        <v>1015</v>
      </c>
      <c r="S3" s="5" t="s">
        <v>1016</v>
      </c>
      <c r="T3" s="5" t="s">
        <v>1017</v>
      </c>
      <c r="U3" s="5" t="s">
        <v>1018</v>
      </c>
      <c r="V3" s="5" t="s">
        <v>1019</v>
      </c>
      <c r="W3" s="5" t="s">
        <v>1020</v>
      </c>
      <c r="X3" s="5" t="s">
        <v>1021</v>
      </c>
      <c r="Y3" s="5" t="s">
        <v>1022</v>
      </c>
      <c r="Z3" s="5" t="s">
        <v>1023</v>
      </c>
      <c r="AA3" s="5" t="s">
        <v>1024</v>
      </c>
      <c r="AB3" s="5" t="s">
        <v>1025</v>
      </c>
      <c r="AC3" s="5" t="s">
        <v>1026</v>
      </c>
      <c r="AD3" s="5" t="s">
        <v>1027</v>
      </c>
      <c r="AE3" s="5" t="s">
        <v>1028</v>
      </c>
      <c r="AF3" s="5" t="s">
        <v>1029</v>
      </c>
      <c r="AG3" s="5" t="s">
        <v>1265</v>
      </c>
      <c r="AH3" s="5" t="s">
        <v>1030</v>
      </c>
      <c r="AI3" s="5" t="s">
        <v>1031</v>
      </c>
      <c r="AJ3" s="5" t="s">
        <v>1032</v>
      </c>
      <c r="AK3" s="5" t="s">
        <v>1033</v>
      </c>
      <c r="AL3" s="5" t="s">
        <v>1034</v>
      </c>
      <c r="AM3" s="5" t="s">
        <v>1035</v>
      </c>
      <c r="AN3" s="5" t="s">
        <v>1036</v>
      </c>
      <c r="AO3" s="5" t="s">
        <v>1037</v>
      </c>
      <c r="AP3" s="5" t="s">
        <v>1038</v>
      </c>
      <c r="AQ3" s="5" t="s">
        <v>1039</v>
      </c>
      <c r="AR3" s="5" t="s">
        <v>1040</v>
      </c>
      <c r="AS3" s="5" t="s">
        <v>1041</v>
      </c>
      <c r="AT3" s="5" t="s">
        <v>1042</v>
      </c>
    </row>
    <row r="4" spans="1:46" s="10" customFormat="1" ht="12.75" x14ac:dyDescent="0.25">
      <c r="A4" s="53"/>
      <c r="F4" s="103"/>
    </row>
    <row r="5" spans="1:46" s="10" customFormat="1" ht="12.75" x14ac:dyDescent="0.25">
      <c r="A5" s="15" t="s">
        <v>411</v>
      </c>
      <c r="B5" s="15" t="s">
        <v>410</v>
      </c>
      <c r="C5" s="26" t="s">
        <v>394</v>
      </c>
      <c r="D5" s="24" t="s">
        <v>440</v>
      </c>
      <c r="E5" s="15">
        <v>7</v>
      </c>
      <c r="F5" s="110">
        <v>40850</v>
      </c>
      <c r="G5" s="15">
        <v>1200</v>
      </c>
      <c r="H5" s="10" t="s">
        <v>123</v>
      </c>
      <c r="I5" s="10" t="s">
        <v>71</v>
      </c>
      <c r="J5" s="10">
        <v>250</v>
      </c>
      <c r="K5" s="10">
        <v>44</v>
      </c>
      <c r="L5" s="10" t="s">
        <v>128</v>
      </c>
      <c r="M5" s="10" t="s">
        <v>23</v>
      </c>
      <c r="N5" s="13" t="s">
        <v>124</v>
      </c>
      <c r="O5" s="13" t="s">
        <v>259</v>
      </c>
      <c r="P5" s="10" t="s">
        <v>124</v>
      </c>
      <c r="Q5" s="10" t="s">
        <v>124</v>
      </c>
      <c r="R5" s="10" t="s">
        <v>124</v>
      </c>
      <c r="S5" s="10" t="s">
        <v>124</v>
      </c>
      <c r="T5" s="10" t="s">
        <v>23</v>
      </c>
      <c r="U5" s="10" t="s">
        <v>374</v>
      </c>
      <c r="V5" s="10" t="s">
        <v>90</v>
      </c>
      <c r="W5" s="10" t="s">
        <v>125</v>
      </c>
      <c r="X5" s="10" t="s">
        <v>124</v>
      </c>
      <c r="Y5" s="10">
        <v>43</v>
      </c>
      <c r="Z5" s="10" t="s">
        <v>124</v>
      </c>
      <c r="AA5" s="10">
        <v>110</v>
      </c>
      <c r="AB5" s="10" t="s">
        <v>129</v>
      </c>
      <c r="AC5" s="13" t="s">
        <v>124</v>
      </c>
      <c r="AD5" s="10" t="s">
        <v>130</v>
      </c>
      <c r="AE5" s="10" t="s">
        <v>124</v>
      </c>
      <c r="AF5" s="10" t="s">
        <v>129</v>
      </c>
      <c r="AG5" s="10" t="s">
        <v>131</v>
      </c>
      <c r="AH5" s="10" t="s">
        <v>74</v>
      </c>
      <c r="AI5" s="10" t="s">
        <v>5</v>
      </c>
      <c r="AJ5" s="13" t="s">
        <v>1140</v>
      </c>
      <c r="AK5" s="10" t="s">
        <v>132</v>
      </c>
      <c r="AL5" s="10" t="s">
        <v>124</v>
      </c>
      <c r="AM5" s="10" t="s">
        <v>124</v>
      </c>
      <c r="AN5" s="10" t="s">
        <v>90</v>
      </c>
      <c r="AO5" s="10">
        <v>49</v>
      </c>
      <c r="AP5" s="10" t="s">
        <v>133</v>
      </c>
      <c r="AQ5" s="13" t="s">
        <v>280</v>
      </c>
      <c r="AR5" s="13" t="s">
        <v>124</v>
      </c>
      <c r="AS5" s="13">
        <v>83</v>
      </c>
      <c r="AT5" s="13" t="s">
        <v>124</v>
      </c>
    </row>
    <row r="6" spans="1:46" s="10" customFormat="1" ht="12.75" x14ac:dyDescent="0.25">
      <c r="A6" s="15" t="s">
        <v>411</v>
      </c>
      <c r="B6" s="15" t="s">
        <v>410</v>
      </c>
      <c r="C6" s="26" t="s">
        <v>394</v>
      </c>
      <c r="D6" s="24" t="s">
        <v>440</v>
      </c>
      <c r="E6" s="15" t="s">
        <v>808</v>
      </c>
      <c r="F6" s="110">
        <v>40850</v>
      </c>
      <c r="G6" s="15">
        <v>1345</v>
      </c>
      <c r="H6" s="10" t="s">
        <v>105</v>
      </c>
      <c r="I6" s="13" t="s">
        <v>124</v>
      </c>
      <c r="J6" s="10">
        <v>63</v>
      </c>
      <c r="K6" s="10" t="s">
        <v>90</v>
      </c>
      <c r="L6" s="10" t="s">
        <v>46</v>
      </c>
      <c r="M6" s="10" t="s">
        <v>23</v>
      </c>
      <c r="N6" s="13" t="s">
        <v>124</v>
      </c>
      <c r="O6" s="13" t="s">
        <v>208</v>
      </c>
      <c r="P6" s="10" t="s">
        <v>124</v>
      </c>
      <c r="Q6" s="10" t="s">
        <v>124</v>
      </c>
      <c r="R6" s="10" t="s">
        <v>124</v>
      </c>
      <c r="S6" s="10" t="s">
        <v>124</v>
      </c>
      <c r="T6" s="10" t="s">
        <v>46</v>
      </c>
      <c r="U6" s="10" t="s">
        <v>374</v>
      </c>
      <c r="V6" s="10" t="s">
        <v>262</v>
      </c>
      <c r="W6" s="10" t="s">
        <v>124</v>
      </c>
      <c r="X6" s="10" t="s">
        <v>124</v>
      </c>
      <c r="Y6" s="10" t="s">
        <v>31</v>
      </c>
      <c r="Z6" s="10" t="s">
        <v>124</v>
      </c>
      <c r="AA6" s="10" t="s">
        <v>143</v>
      </c>
      <c r="AB6" s="10" t="s">
        <v>70</v>
      </c>
      <c r="AC6" s="13" t="s">
        <v>124</v>
      </c>
      <c r="AD6" s="10" t="s">
        <v>235</v>
      </c>
      <c r="AE6" s="10" t="s">
        <v>124</v>
      </c>
      <c r="AF6" s="10" t="s">
        <v>31</v>
      </c>
      <c r="AG6" s="10" t="s">
        <v>112</v>
      </c>
      <c r="AH6" s="10" t="s">
        <v>46</v>
      </c>
      <c r="AI6" s="13" t="s">
        <v>249</v>
      </c>
      <c r="AJ6" s="13" t="s">
        <v>152</v>
      </c>
      <c r="AK6" s="10" t="s">
        <v>70</v>
      </c>
      <c r="AL6" s="10" t="s">
        <v>124</v>
      </c>
      <c r="AM6" s="10" t="s">
        <v>124</v>
      </c>
      <c r="AN6" s="10" t="s">
        <v>74</v>
      </c>
      <c r="AO6" s="10" t="s">
        <v>143</v>
      </c>
      <c r="AP6" s="10" t="s">
        <v>33</v>
      </c>
      <c r="AQ6" s="13" t="s">
        <v>199</v>
      </c>
      <c r="AR6" s="13" t="s">
        <v>124</v>
      </c>
      <c r="AS6" s="13">
        <v>42</v>
      </c>
      <c r="AT6" s="13" t="s">
        <v>124</v>
      </c>
    </row>
    <row r="7" spans="1:46" s="41" customFormat="1" ht="12.75" x14ac:dyDescent="0.25">
      <c r="E7" s="41" t="s">
        <v>810</v>
      </c>
      <c r="F7" s="105"/>
      <c r="H7" s="83">
        <f>ABS((36-28)/((36+28)/2))*100</f>
        <v>25</v>
      </c>
      <c r="I7" s="73" t="s">
        <v>811</v>
      </c>
      <c r="J7" s="84">
        <v>120</v>
      </c>
      <c r="K7" s="83">
        <f>ABS((44-17)/((44+17)/2))*100</f>
        <v>88.52459016393442</v>
      </c>
      <c r="L7" s="83">
        <f>ABS((22-11)/((22+11)/2))*100</f>
        <v>66.666666666666657</v>
      </c>
      <c r="M7" s="41">
        <f>ABS((12-12)/((12+12)/2))*100</f>
        <v>0</v>
      </c>
      <c r="N7" s="73" t="s">
        <v>811</v>
      </c>
      <c r="O7" s="41">
        <f>ABS((8.2-8.5)/((8.2+8.5)/2))*100</f>
        <v>3.5928143712574938</v>
      </c>
      <c r="P7" s="73" t="s">
        <v>811</v>
      </c>
      <c r="Q7" s="73" t="s">
        <v>811</v>
      </c>
      <c r="R7" s="73" t="s">
        <v>811</v>
      </c>
      <c r="S7" s="73" t="s">
        <v>811</v>
      </c>
      <c r="T7" s="41">
        <f>ABS((12-11)/((12+11)/2))*100</f>
        <v>8.695652173913043</v>
      </c>
      <c r="U7" s="73" t="s">
        <v>811</v>
      </c>
      <c r="V7" s="83">
        <f>ABS((17-7.3)/((17+7.3)/2))*100</f>
        <v>79.835390946502045</v>
      </c>
      <c r="W7" s="73" t="s">
        <v>811</v>
      </c>
      <c r="X7" s="73" t="s">
        <v>811</v>
      </c>
      <c r="Y7" s="84">
        <v>100</v>
      </c>
      <c r="Z7" s="73" t="s">
        <v>811</v>
      </c>
      <c r="AA7" s="83">
        <v>110</v>
      </c>
      <c r="AB7" s="41">
        <f>ABS((29-21)/((29+21)/2))*100</f>
        <v>32</v>
      </c>
      <c r="AC7" s="73" t="s">
        <v>811</v>
      </c>
      <c r="AD7" s="41">
        <f>ABS((4.8-5.1)/((4.8+5.1)/2))*100</f>
        <v>6.0606060606060579</v>
      </c>
      <c r="AE7" s="73" t="s">
        <v>811</v>
      </c>
      <c r="AF7" s="83">
        <f>ABS((29-14)/((29+14)/2))*100</f>
        <v>69.767441860465112</v>
      </c>
      <c r="AG7" s="83">
        <f>ABS((31-65)/((31+65)/2))*100</f>
        <v>70.833333333333343</v>
      </c>
      <c r="AH7" s="41">
        <f>ABS((10-11)/((10+11)/2))*100</f>
        <v>9.5238095238095237</v>
      </c>
      <c r="AI7" s="83">
        <f>ABS((9.9-7.1)/((9.9+7.1)/2))*100</f>
        <v>32.941176470588246</v>
      </c>
      <c r="AJ7" s="83">
        <f>ABS((4.5-7.6)/((4.5+7.6)/2))*100</f>
        <v>51.239669421487598</v>
      </c>
      <c r="AK7" s="83">
        <f>ABS((32-21)/((32+21)/2))*100</f>
        <v>41.509433962264154</v>
      </c>
      <c r="AL7" s="73" t="s">
        <v>811</v>
      </c>
      <c r="AM7" s="73" t="s">
        <v>811</v>
      </c>
      <c r="AN7" s="83">
        <f>ABS((17-10)/((17+10)/2))*100</f>
        <v>51.851851851851848</v>
      </c>
      <c r="AO7" s="83">
        <f>ABS((49-33)/((49+33)/2))*100</f>
        <v>39.024390243902438</v>
      </c>
      <c r="AP7" s="83">
        <f>ABS((860-440)/((860+440)/2))*100</f>
        <v>64.615384615384613</v>
      </c>
      <c r="AQ7" s="83">
        <f>ABS((4.7-5.6)/((4.7+5.6)/2))*100</f>
        <v>17.475728155339795</v>
      </c>
      <c r="AR7" s="73" t="s">
        <v>811</v>
      </c>
      <c r="AS7" s="83">
        <f>ABS((83-42)/((83+42)/2))*100</f>
        <v>65.600000000000009</v>
      </c>
      <c r="AT7" s="73" t="s">
        <v>811</v>
      </c>
    </row>
    <row r="8" spans="1:46" x14ac:dyDescent="0.25">
      <c r="A8" s="75"/>
      <c r="J8" s="62"/>
      <c r="Y8" s="62"/>
    </row>
    <row r="9" spans="1:46" x14ac:dyDescent="0.25">
      <c r="A9" s="75"/>
      <c r="J9" s="62"/>
    </row>
    <row r="10" spans="1:46" x14ac:dyDescent="0.25">
      <c r="A10" s="76"/>
    </row>
    <row r="11" spans="1:46" x14ac:dyDescent="0.25">
      <c r="A11" s="75"/>
    </row>
    <row r="12" spans="1:46" x14ac:dyDescent="0.25">
      <c r="A12" s="75"/>
    </row>
    <row r="13" spans="1:46" x14ac:dyDescent="0.25">
      <c r="A13" s="75"/>
    </row>
    <row r="14" spans="1:46" x14ac:dyDescent="0.25">
      <c r="A14" s="77"/>
    </row>
    <row r="15" spans="1:46" x14ac:dyDescent="0.25">
      <c r="A15" s="60"/>
    </row>
    <row r="16" spans="1:46" x14ac:dyDescent="0.25">
      <c r="A16" s="60"/>
    </row>
  </sheetData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sqref="A1:H1"/>
    </sheetView>
  </sheetViews>
  <sheetFormatPr defaultRowHeight="15" x14ac:dyDescent="0.25"/>
  <cols>
    <col min="1" max="1" width="9.42578125" customWidth="1"/>
    <col min="2" max="2" width="16.140625" customWidth="1"/>
    <col min="4" max="4" width="33.5703125" customWidth="1"/>
    <col min="5" max="5" width="10.42578125" customWidth="1"/>
    <col min="6" max="6" width="11.7109375" style="107" customWidth="1"/>
    <col min="8" max="8" width="15.140625" customWidth="1"/>
  </cols>
  <sheetData>
    <row r="1" spans="1:8" ht="89.25" customHeight="1" x14ac:dyDescent="0.25">
      <c r="A1" s="124" t="s">
        <v>1247</v>
      </c>
      <c r="B1" s="124"/>
      <c r="C1" s="124"/>
      <c r="D1" s="124"/>
      <c r="E1" s="124"/>
      <c r="F1" s="124"/>
      <c r="G1" s="124"/>
      <c r="H1" s="124"/>
    </row>
    <row r="3" spans="1:8" s="5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5" t="s">
        <v>768</v>
      </c>
      <c r="F3" s="104" t="s">
        <v>1220</v>
      </c>
      <c r="G3" s="5" t="s">
        <v>0</v>
      </c>
      <c r="H3" s="5" t="s">
        <v>1043</v>
      </c>
    </row>
    <row r="4" spans="1:8" s="62" customFormat="1" x14ac:dyDescent="0.25">
      <c r="A4" s="53"/>
      <c r="F4" s="118"/>
    </row>
    <row r="5" spans="1:8" s="15" customFormat="1" ht="12.75" x14ac:dyDescent="0.25">
      <c r="A5" s="15" t="s">
        <v>411</v>
      </c>
      <c r="B5" s="15" t="s">
        <v>410</v>
      </c>
      <c r="C5" s="26" t="s">
        <v>394</v>
      </c>
      <c r="D5" s="24" t="s">
        <v>440</v>
      </c>
      <c r="E5" s="15">
        <v>7</v>
      </c>
      <c r="F5" s="110">
        <v>40850</v>
      </c>
      <c r="G5" s="15">
        <v>1200</v>
      </c>
      <c r="H5" s="34">
        <v>4</v>
      </c>
    </row>
    <row r="6" spans="1:8" s="15" customFormat="1" ht="12.75" x14ac:dyDescent="0.25">
      <c r="A6" s="15" t="s">
        <v>411</v>
      </c>
      <c r="B6" s="15" t="s">
        <v>410</v>
      </c>
      <c r="C6" s="26" t="s">
        <v>394</v>
      </c>
      <c r="D6" s="24" t="s">
        <v>440</v>
      </c>
      <c r="E6" s="15" t="s">
        <v>808</v>
      </c>
      <c r="F6" s="110">
        <v>40850</v>
      </c>
      <c r="G6" s="15">
        <v>1345</v>
      </c>
      <c r="H6" s="15" t="s">
        <v>271</v>
      </c>
    </row>
    <row r="7" spans="1:8" s="41" customFormat="1" ht="12.75" x14ac:dyDescent="0.25">
      <c r="E7" s="41" t="s">
        <v>810</v>
      </c>
      <c r="F7" s="105"/>
      <c r="H7" s="83">
        <f>ABS((4-2.5)/((4+2.5)/2))*100</f>
        <v>46.153846153846153</v>
      </c>
    </row>
    <row r="8" spans="1:8" x14ac:dyDescent="0.25">
      <c r="A8" s="75"/>
    </row>
    <row r="9" spans="1:8" x14ac:dyDescent="0.25">
      <c r="A9" s="75"/>
    </row>
    <row r="10" spans="1:8" x14ac:dyDescent="0.25">
      <c r="A10" s="76"/>
    </row>
    <row r="11" spans="1:8" x14ac:dyDescent="0.25">
      <c r="A11" s="75"/>
    </row>
    <row r="12" spans="1:8" x14ac:dyDescent="0.25">
      <c r="A12" s="75"/>
    </row>
    <row r="13" spans="1:8" x14ac:dyDescent="0.25">
      <c r="A13" s="75"/>
    </row>
    <row r="14" spans="1:8" x14ac:dyDescent="0.25">
      <c r="A14" s="77"/>
    </row>
    <row r="15" spans="1:8" x14ac:dyDescent="0.25">
      <c r="A15" s="60"/>
    </row>
    <row r="16" spans="1:8" x14ac:dyDescent="0.25">
      <c r="A16" s="60"/>
    </row>
  </sheetData>
  <mergeCells count="1">
    <mergeCell ref="A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"/>
  <sheetViews>
    <sheetView workbookViewId="0">
      <selection sqref="A1:H1"/>
    </sheetView>
  </sheetViews>
  <sheetFormatPr defaultRowHeight="15" x14ac:dyDescent="0.25"/>
  <cols>
    <col min="1" max="1" width="9.42578125" customWidth="1"/>
    <col min="2" max="2" width="16.140625" customWidth="1"/>
    <col min="4" max="4" width="33.7109375" customWidth="1"/>
    <col min="5" max="5" width="10.42578125" customWidth="1"/>
    <col min="6" max="6" width="11.7109375" style="107" customWidth="1"/>
    <col min="8" max="8" width="11" customWidth="1"/>
    <col min="9" max="9" width="17.42578125" customWidth="1"/>
    <col min="10" max="10" width="18" customWidth="1"/>
    <col min="11" max="11" width="21.85546875" customWidth="1"/>
    <col min="12" max="12" width="20.5703125" customWidth="1"/>
    <col min="13" max="13" width="21.5703125" customWidth="1"/>
    <col min="14" max="14" width="22.140625" customWidth="1"/>
    <col min="15" max="15" width="19.5703125" customWidth="1"/>
    <col min="16" max="16" width="20.28515625" customWidth="1"/>
    <col min="17" max="17" width="14.85546875" customWidth="1"/>
    <col min="18" max="18" width="23.28515625" customWidth="1"/>
    <col min="19" max="19" width="22.28515625" customWidth="1"/>
    <col min="20" max="20" width="18" customWidth="1"/>
    <col min="21" max="21" width="18.140625" customWidth="1"/>
    <col min="22" max="22" width="27.5703125" customWidth="1"/>
    <col min="23" max="23" width="18.7109375" customWidth="1"/>
    <col min="24" max="24" width="12.28515625" customWidth="1"/>
    <col min="25" max="25" width="13.28515625" customWidth="1"/>
    <col min="26" max="26" width="15.85546875" customWidth="1"/>
    <col min="27" max="27" width="12" customWidth="1"/>
    <col min="28" max="28" width="18" customWidth="1"/>
    <col min="29" max="29" width="15.140625" customWidth="1"/>
    <col min="30" max="30" width="20.140625" customWidth="1"/>
    <col min="31" max="31" width="15.7109375" customWidth="1"/>
    <col min="32" max="32" width="24.42578125" customWidth="1"/>
    <col min="33" max="33" width="20.140625" customWidth="1"/>
    <col min="34" max="34" width="22.42578125" customWidth="1"/>
    <col min="35" max="35" width="41.42578125" customWidth="1"/>
    <col min="36" max="36" width="35.85546875" customWidth="1"/>
    <col min="37" max="37" width="34.5703125" customWidth="1"/>
    <col min="38" max="38" width="29" customWidth="1"/>
    <col min="39" max="39" width="38.5703125" customWidth="1"/>
    <col min="40" max="40" width="41.140625" customWidth="1"/>
    <col min="41" max="41" width="36.28515625" customWidth="1"/>
    <col min="42" max="42" width="33.7109375" customWidth="1"/>
    <col min="43" max="43" width="28.85546875" customWidth="1"/>
    <col min="44" max="44" width="38.5703125" customWidth="1"/>
    <col min="45" max="45" width="40.7109375" customWidth="1"/>
    <col min="46" max="46" width="35.42578125" customWidth="1"/>
    <col min="47" max="47" width="24.42578125" customWidth="1"/>
    <col min="48" max="48" width="28.28515625" customWidth="1"/>
    <col min="49" max="49" width="39.28515625" customWidth="1"/>
    <col min="50" max="50" width="41.42578125" customWidth="1"/>
    <col min="51" max="51" width="36.140625" customWidth="1"/>
    <col min="52" max="52" width="34" customWidth="1"/>
    <col min="53" max="53" width="28.28515625" customWidth="1"/>
    <col min="54" max="54" width="37.42578125" customWidth="1"/>
    <col min="55" max="55" width="42" customWidth="1"/>
    <col min="56" max="56" width="35.5703125" customWidth="1"/>
    <col min="57" max="57" width="34.28515625" customWidth="1"/>
    <col min="58" max="58" width="28.85546875" customWidth="1"/>
    <col min="59" max="59" width="37.28515625" customWidth="1"/>
    <col min="60" max="60" width="11.85546875" customWidth="1"/>
    <col min="61" max="61" width="21.5703125" customWidth="1"/>
    <col min="62" max="62" width="16.85546875" customWidth="1"/>
    <col min="63" max="63" width="15.7109375" customWidth="1"/>
    <col min="64" max="64" width="13.7109375" customWidth="1"/>
    <col min="65" max="65" width="20.85546875" customWidth="1"/>
    <col min="66" max="66" width="13.140625" customWidth="1"/>
    <col min="67" max="67" width="10.140625" customWidth="1"/>
    <col min="68" max="68" width="14.28515625" customWidth="1"/>
    <col min="69" max="69" width="15" customWidth="1"/>
    <col min="70" max="70" width="9" customWidth="1"/>
  </cols>
  <sheetData>
    <row r="1" spans="1:70" ht="87" customHeight="1" x14ac:dyDescent="0.25">
      <c r="A1" s="124" t="s">
        <v>1248</v>
      </c>
      <c r="B1" s="124"/>
      <c r="C1" s="124"/>
      <c r="D1" s="124"/>
      <c r="E1" s="124"/>
      <c r="F1" s="124"/>
      <c r="G1" s="124"/>
      <c r="H1" s="124"/>
    </row>
    <row r="3" spans="1:70" s="5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5" t="s">
        <v>768</v>
      </c>
      <c r="F3" s="104" t="s">
        <v>1220</v>
      </c>
      <c r="G3" s="5" t="s">
        <v>0</v>
      </c>
      <c r="H3" s="5" t="s">
        <v>1044</v>
      </c>
      <c r="I3" s="5" t="s">
        <v>1045</v>
      </c>
      <c r="J3" s="5" t="s">
        <v>1046</v>
      </c>
      <c r="K3" s="5" t="s">
        <v>1047</v>
      </c>
      <c r="L3" s="5" t="s">
        <v>1048</v>
      </c>
      <c r="M3" s="5" t="s">
        <v>1049</v>
      </c>
      <c r="N3" s="5" t="s">
        <v>1050</v>
      </c>
      <c r="O3" s="5" t="s">
        <v>1051</v>
      </c>
      <c r="P3" s="5" t="s">
        <v>1052</v>
      </c>
      <c r="Q3" s="5" t="s">
        <v>1053</v>
      </c>
      <c r="R3" s="5" t="s">
        <v>1054</v>
      </c>
      <c r="S3" s="5" t="s">
        <v>1055</v>
      </c>
      <c r="T3" s="5" t="s">
        <v>1056</v>
      </c>
      <c r="U3" s="5" t="s">
        <v>1057</v>
      </c>
      <c r="V3" s="5" t="s">
        <v>1058</v>
      </c>
      <c r="W3" s="5" t="s">
        <v>1059</v>
      </c>
      <c r="X3" s="5" t="s">
        <v>1060</v>
      </c>
      <c r="Y3" s="5" t="s">
        <v>1061</v>
      </c>
      <c r="Z3" s="5" t="s">
        <v>1062</v>
      </c>
      <c r="AA3" s="5" t="s">
        <v>1063</v>
      </c>
      <c r="AB3" s="6" t="s">
        <v>1064</v>
      </c>
      <c r="AC3" s="5" t="s">
        <v>1065</v>
      </c>
      <c r="AD3" s="5" t="s">
        <v>1066</v>
      </c>
      <c r="AE3" s="5" t="s">
        <v>1067</v>
      </c>
      <c r="AF3" s="5" t="s">
        <v>1068</v>
      </c>
      <c r="AG3" s="5" t="s">
        <v>1069</v>
      </c>
      <c r="AH3" s="5" t="s">
        <v>1070</v>
      </c>
      <c r="AI3" s="5" t="s">
        <v>1071</v>
      </c>
      <c r="AJ3" s="5" t="s">
        <v>1072</v>
      </c>
      <c r="AK3" s="5" t="s">
        <v>1073</v>
      </c>
      <c r="AL3" s="5" t="s">
        <v>1074</v>
      </c>
      <c r="AM3" s="5" t="s">
        <v>1075</v>
      </c>
      <c r="AN3" s="5" t="s">
        <v>1076</v>
      </c>
      <c r="AO3" s="5" t="s">
        <v>1077</v>
      </c>
      <c r="AP3" s="5" t="s">
        <v>1078</v>
      </c>
      <c r="AQ3" s="5" t="s">
        <v>1079</v>
      </c>
      <c r="AR3" s="5" t="s">
        <v>1080</v>
      </c>
      <c r="AS3" s="5" t="s">
        <v>1081</v>
      </c>
      <c r="AT3" s="5" t="s">
        <v>1082</v>
      </c>
      <c r="AU3" s="5" t="s">
        <v>1083</v>
      </c>
      <c r="AV3" s="5" t="s">
        <v>1084</v>
      </c>
      <c r="AW3" s="5" t="s">
        <v>1085</v>
      </c>
      <c r="AX3" s="5" t="s">
        <v>1086</v>
      </c>
      <c r="AY3" s="5" t="s">
        <v>1087</v>
      </c>
      <c r="AZ3" s="5" t="s">
        <v>1088</v>
      </c>
      <c r="BA3" s="5" t="s">
        <v>1089</v>
      </c>
      <c r="BB3" s="5" t="s">
        <v>1090</v>
      </c>
      <c r="BC3" s="5" t="s">
        <v>1091</v>
      </c>
      <c r="BD3" s="5" t="s">
        <v>1092</v>
      </c>
      <c r="BE3" s="5" t="s">
        <v>1093</v>
      </c>
      <c r="BF3" s="5" t="s">
        <v>1094</v>
      </c>
      <c r="BG3" s="5" t="s">
        <v>1095</v>
      </c>
      <c r="BH3" s="5" t="s">
        <v>1096</v>
      </c>
      <c r="BI3" s="6" t="s">
        <v>1097</v>
      </c>
      <c r="BJ3" s="5" t="s">
        <v>1098</v>
      </c>
      <c r="BK3" s="5" t="s">
        <v>1099</v>
      </c>
      <c r="BL3" s="5" t="s">
        <v>1100</v>
      </c>
      <c r="BM3" s="5" t="s">
        <v>1101</v>
      </c>
      <c r="BN3" s="5" t="s">
        <v>1102</v>
      </c>
      <c r="BO3" s="5" t="s">
        <v>1103</v>
      </c>
      <c r="BP3" s="5" t="s">
        <v>1104</v>
      </c>
      <c r="BQ3" s="5" t="s">
        <v>1105</v>
      </c>
      <c r="BR3" s="5" t="s">
        <v>1106</v>
      </c>
    </row>
    <row r="4" spans="1:70" s="10" customFormat="1" ht="12.75" x14ac:dyDescent="0.25">
      <c r="A4" s="53"/>
      <c r="F4" s="103"/>
    </row>
    <row r="5" spans="1:70" s="10" customFormat="1" ht="12.75" x14ac:dyDescent="0.25">
      <c r="A5" s="15" t="s">
        <v>411</v>
      </c>
      <c r="B5" s="15" t="s">
        <v>410</v>
      </c>
      <c r="C5" s="26" t="s">
        <v>394</v>
      </c>
      <c r="D5" s="24" t="s">
        <v>440</v>
      </c>
      <c r="E5" s="15">
        <v>7</v>
      </c>
      <c r="F5" s="110">
        <v>40850</v>
      </c>
      <c r="G5" s="15">
        <v>1200</v>
      </c>
      <c r="H5" s="10" t="s">
        <v>219</v>
      </c>
      <c r="I5" s="10" t="s">
        <v>219</v>
      </c>
      <c r="J5" s="10" t="s">
        <v>219</v>
      </c>
      <c r="K5" s="10" t="s">
        <v>219</v>
      </c>
      <c r="L5" s="10" t="s">
        <v>219</v>
      </c>
      <c r="M5" s="10" t="s">
        <v>219</v>
      </c>
      <c r="N5" s="10" t="s">
        <v>219</v>
      </c>
      <c r="O5" s="10" t="s">
        <v>219</v>
      </c>
      <c r="P5" s="10" t="s">
        <v>219</v>
      </c>
      <c r="Q5" s="10" t="s">
        <v>219</v>
      </c>
      <c r="R5" s="10" t="s">
        <v>219</v>
      </c>
      <c r="S5" s="10" t="s">
        <v>219</v>
      </c>
      <c r="T5" s="10" t="s">
        <v>219</v>
      </c>
      <c r="U5" s="10" t="s">
        <v>219</v>
      </c>
      <c r="V5" s="10" t="s">
        <v>219</v>
      </c>
      <c r="W5" s="10" t="s">
        <v>219</v>
      </c>
      <c r="X5" s="10" t="s">
        <v>219</v>
      </c>
      <c r="Y5" s="10" t="s">
        <v>219</v>
      </c>
      <c r="Z5" s="10" t="s">
        <v>219</v>
      </c>
      <c r="AA5" s="10" t="s">
        <v>219</v>
      </c>
      <c r="AB5" s="10" t="s">
        <v>219</v>
      </c>
      <c r="AC5" s="10" t="s">
        <v>212</v>
      </c>
      <c r="AD5" s="10" t="s">
        <v>210</v>
      </c>
      <c r="AE5" s="10" t="s">
        <v>219</v>
      </c>
      <c r="AF5" s="10" t="s">
        <v>219</v>
      </c>
      <c r="AG5" s="10" t="s">
        <v>212</v>
      </c>
      <c r="AH5" s="10" t="s">
        <v>213</v>
      </c>
      <c r="AI5" s="10" t="s">
        <v>214</v>
      </c>
      <c r="AJ5" s="10" t="s">
        <v>215</v>
      </c>
      <c r="AK5" s="10" t="s">
        <v>219</v>
      </c>
      <c r="AL5" s="10" t="s">
        <v>71</v>
      </c>
      <c r="AM5" s="10" t="s">
        <v>215</v>
      </c>
      <c r="AN5" s="10" t="s">
        <v>214</v>
      </c>
      <c r="AO5" s="10" t="s">
        <v>215</v>
      </c>
      <c r="AP5" s="10" t="s">
        <v>219</v>
      </c>
      <c r="AQ5" s="10" t="s">
        <v>231</v>
      </c>
      <c r="AR5" s="10" t="s">
        <v>71</v>
      </c>
      <c r="AS5" s="10" t="s">
        <v>211</v>
      </c>
      <c r="AT5" s="10" t="s">
        <v>221</v>
      </c>
      <c r="AU5" s="10" t="s">
        <v>71</v>
      </c>
      <c r="AV5" s="10" t="s">
        <v>214</v>
      </c>
      <c r="AW5" s="10" t="s">
        <v>216</v>
      </c>
      <c r="AX5" s="10" t="s">
        <v>71</v>
      </c>
      <c r="AY5" s="10" t="s">
        <v>221</v>
      </c>
      <c r="AZ5" s="10" t="s">
        <v>219</v>
      </c>
      <c r="BA5" s="10" t="s">
        <v>210</v>
      </c>
      <c r="BB5" s="10" t="s">
        <v>215</v>
      </c>
      <c r="BC5" s="10" t="s">
        <v>211</v>
      </c>
      <c r="BD5" s="10" t="s">
        <v>71</v>
      </c>
      <c r="BE5" s="10" t="s">
        <v>219</v>
      </c>
      <c r="BF5" s="10" t="s">
        <v>219</v>
      </c>
      <c r="BG5" s="10" t="s">
        <v>215</v>
      </c>
      <c r="BH5" s="10" t="s">
        <v>210</v>
      </c>
      <c r="BI5" s="10" t="s">
        <v>210</v>
      </c>
      <c r="BJ5" s="10" t="s">
        <v>219</v>
      </c>
      <c r="BK5" s="10" t="s">
        <v>224</v>
      </c>
      <c r="BL5" s="10" t="s">
        <v>219</v>
      </c>
      <c r="BM5" s="10" t="s">
        <v>219</v>
      </c>
      <c r="BN5" s="10" t="s">
        <v>219</v>
      </c>
      <c r="BO5" s="10" t="s">
        <v>210</v>
      </c>
      <c r="BP5" s="10" t="s">
        <v>219</v>
      </c>
      <c r="BQ5" s="10" t="s">
        <v>219</v>
      </c>
      <c r="BR5" s="10" t="s">
        <v>219</v>
      </c>
    </row>
    <row r="6" spans="1:70" s="10" customFormat="1" ht="12.75" x14ac:dyDescent="0.25">
      <c r="A6" s="15" t="s">
        <v>411</v>
      </c>
      <c r="B6" s="15" t="s">
        <v>410</v>
      </c>
      <c r="C6" s="26" t="s">
        <v>394</v>
      </c>
      <c r="D6" s="24" t="s">
        <v>440</v>
      </c>
      <c r="E6" s="15" t="s">
        <v>808</v>
      </c>
      <c r="F6" s="110">
        <v>40850</v>
      </c>
      <c r="G6" s="15">
        <v>1345</v>
      </c>
      <c r="H6" s="10" t="s">
        <v>220</v>
      </c>
      <c r="I6" s="10" t="s">
        <v>220</v>
      </c>
      <c r="J6" s="10" t="s">
        <v>220</v>
      </c>
      <c r="K6" s="10" t="s">
        <v>220</v>
      </c>
      <c r="L6" s="10" t="s">
        <v>220</v>
      </c>
      <c r="M6" s="10" t="s">
        <v>220</v>
      </c>
      <c r="N6" s="10" t="s">
        <v>220</v>
      </c>
      <c r="O6" s="10" t="s">
        <v>220</v>
      </c>
      <c r="P6" s="10" t="s">
        <v>220</v>
      </c>
      <c r="Q6" s="10" t="s">
        <v>220</v>
      </c>
      <c r="R6" s="10" t="s">
        <v>220</v>
      </c>
      <c r="S6" s="10" t="s">
        <v>220</v>
      </c>
      <c r="T6" s="10" t="s">
        <v>220</v>
      </c>
      <c r="U6" s="10" t="s">
        <v>220</v>
      </c>
      <c r="V6" s="10" t="s">
        <v>220</v>
      </c>
      <c r="W6" s="10" t="s">
        <v>220</v>
      </c>
      <c r="X6" s="10" t="s">
        <v>220</v>
      </c>
      <c r="Y6" s="10" t="s">
        <v>220</v>
      </c>
      <c r="Z6" s="10" t="s">
        <v>220</v>
      </c>
      <c r="AA6" s="10" t="s">
        <v>220</v>
      </c>
      <c r="AB6" s="10" t="s">
        <v>220</v>
      </c>
      <c r="AC6" s="10" t="s">
        <v>210</v>
      </c>
      <c r="AD6" s="10" t="s">
        <v>219</v>
      </c>
      <c r="AE6" s="10" t="s">
        <v>219</v>
      </c>
      <c r="AF6" s="10" t="s">
        <v>220</v>
      </c>
      <c r="AG6" s="10" t="s">
        <v>210</v>
      </c>
      <c r="AH6" s="10" t="s">
        <v>216</v>
      </c>
      <c r="AI6" s="10" t="s">
        <v>212</v>
      </c>
      <c r="AJ6" s="10" t="s">
        <v>214</v>
      </c>
      <c r="AK6" s="10" t="s">
        <v>220</v>
      </c>
      <c r="AL6" s="10" t="s">
        <v>211</v>
      </c>
      <c r="AM6" s="10" t="s">
        <v>214</v>
      </c>
      <c r="AN6" s="10" t="s">
        <v>212</v>
      </c>
      <c r="AO6" s="10" t="s">
        <v>214</v>
      </c>
      <c r="AP6" s="10" t="s">
        <v>220</v>
      </c>
      <c r="AQ6" s="10" t="s">
        <v>1107</v>
      </c>
      <c r="AR6" s="10" t="s">
        <v>221</v>
      </c>
      <c r="AS6" s="10" t="s">
        <v>212</v>
      </c>
      <c r="AT6" s="10" t="s">
        <v>211</v>
      </c>
      <c r="AU6" s="10" t="s">
        <v>220</v>
      </c>
      <c r="AV6" s="10" t="s">
        <v>214</v>
      </c>
      <c r="AW6" s="10" t="s">
        <v>214</v>
      </c>
      <c r="AX6" s="10" t="s">
        <v>212</v>
      </c>
      <c r="AY6" s="10" t="s">
        <v>211</v>
      </c>
      <c r="AZ6" s="10" t="s">
        <v>220</v>
      </c>
      <c r="BA6" s="10" t="s">
        <v>220</v>
      </c>
      <c r="BB6" s="10" t="s">
        <v>214</v>
      </c>
      <c r="BC6" s="10" t="s">
        <v>212</v>
      </c>
      <c r="BD6" s="10" t="s">
        <v>211</v>
      </c>
      <c r="BE6" s="10" t="s">
        <v>220</v>
      </c>
      <c r="BF6" s="10" t="s">
        <v>220</v>
      </c>
      <c r="BG6" s="10" t="s">
        <v>214</v>
      </c>
      <c r="BH6" s="10" t="s">
        <v>219</v>
      </c>
      <c r="BI6" s="10" t="s">
        <v>219</v>
      </c>
      <c r="BJ6" s="10" t="s">
        <v>220</v>
      </c>
      <c r="BK6" s="10" t="s">
        <v>214</v>
      </c>
      <c r="BL6" s="10" t="s">
        <v>220</v>
      </c>
      <c r="BM6" s="10" t="s">
        <v>220</v>
      </c>
      <c r="BN6" s="10" t="s">
        <v>220</v>
      </c>
      <c r="BO6" s="10" t="s">
        <v>220</v>
      </c>
      <c r="BP6" s="10" t="s">
        <v>220</v>
      </c>
      <c r="BQ6" s="10" t="s">
        <v>220</v>
      </c>
      <c r="BR6" s="10" t="s">
        <v>220</v>
      </c>
    </row>
    <row r="7" spans="1:70" s="18" customFormat="1" ht="12.75" x14ac:dyDescent="0.25">
      <c r="A7" s="41"/>
      <c r="B7" s="41"/>
      <c r="C7" s="41"/>
      <c r="D7" s="41"/>
      <c r="E7" s="41" t="s">
        <v>810</v>
      </c>
      <c r="F7" s="105"/>
      <c r="G7" s="41"/>
      <c r="H7" s="58" t="s">
        <v>811</v>
      </c>
      <c r="I7" s="58" t="s">
        <v>811</v>
      </c>
      <c r="J7" s="58" t="s">
        <v>811</v>
      </c>
      <c r="K7" s="58" t="s">
        <v>811</v>
      </c>
      <c r="L7" s="58" t="s">
        <v>811</v>
      </c>
      <c r="M7" s="58" t="s">
        <v>811</v>
      </c>
      <c r="N7" s="58" t="s">
        <v>811</v>
      </c>
      <c r="O7" s="58" t="s">
        <v>811</v>
      </c>
      <c r="P7" s="58" t="s">
        <v>811</v>
      </c>
      <c r="Q7" s="58" t="s">
        <v>811</v>
      </c>
      <c r="R7" s="58" t="s">
        <v>811</v>
      </c>
      <c r="S7" s="58" t="s">
        <v>811</v>
      </c>
      <c r="T7" s="58" t="s">
        <v>811</v>
      </c>
      <c r="U7" s="58" t="s">
        <v>811</v>
      </c>
      <c r="V7" s="58" t="s">
        <v>811</v>
      </c>
      <c r="W7" s="58" t="s">
        <v>811</v>
      </c>
      <c r="X7" s="58" t="s">
        <v>811</v>
      </c>
      <c r="Y7" s="58" t="s">
        <v>811</v>
      </c>
      <c r="Z7" s="58" t="s">
        <v>811</v>
      </c>
      <c r="AA7" s="58" t="s">
        <v>811</v>
      </c>
      <c r="AB7" s="58" t="s">
        <v>811</v>
      </c>
      <c r="AC7" s="58" t="s">
        <v>811</v>
      </c>
      <c r="AD7" s="58" t="s">
        <v>811</v>
      </c>
      <c r="AE7" s="58" t="s">
        <v>811</v>
      </c>
      <c r="AF7" s="58" t="s">
        <v>811</v>
      </c>
      <c r="AG7" s="58" t="s">
        <v>811</v>
      </c>
      <c r="AH7" s="58" t="s">
        <v>811</v>
      </c>
      <c r="AI7" s="58" t="s">
        <v>811</v>
      </c>
      <c r="AJ7" s="58" t="s">
        <v>811</v>
      </c>
      <c r="AK7" s="58" t="s">
        <v>811</v>
      </c>
      <c r="AL7" s="58" t="s">
        <v>811</v>
      </c>
      <c r="AM7" s="58" t="s">
        <v>811</v>
      </c>
      <c r="AN7" s="58" t="s">
        <v>811</v>
      </c>
      <c r="AO7" s="58" t="s">
        <v>811</v>
      </c>
      <c r="AP7" s="58" t="s">
        <v>811</v>
      </c>
      <c r="AQ7" s="58" t="s">
        <v>811</v>
      </c>
      <c r="AR7" s="58" t="s">
        <v>811</v>
      </c>
      <c r="AS7" s="58" t="s">
        <v>811</v>
      </c>
      <c r="AT7" s="58" t="s">
        <v>811</v>
      </c>
      <c r="AU7" s="58" t="s">
        <v>811</v>
      </c>
      <c r="AV7" s="58" t="s">
        <v>811</v>
      </c>
      <c r="AW7" s="58" t="s">
        <v>811</v>
      </c>
      <c r="AX7" s="58" t="s">
        <v>811</v>
      </c>
      <c r="AY7" s="58" t="s">
        <v>811</v>
      </c>
      <c r="AZ7" s="58" t="s">
        <v>811</v>
      </c>
      <c r="BA7" s="58" t="s">
        <v>811</v>
      </c>
      <c r="BB7" s="58" t="s">
        <v>811</v>
      </c>
      <c r="BC7" s="58" t="s">
        <v>811</v>
      </c>
      <c r="BD7" s="58" t="s">
        <v>811</v>
      </c>
      <c r="BE7" s="58" t="s">
        <v>811</v>
      </c>
      <c r="BF7" s="58" t="s">
        <v>811</v>
      </c>
      <c r="BG7" s="58" t="s">
        <v>811</v>
      </c>
      <c r="BH7" s="58" t="s">
        <v>811</v>
      </c>
      <c r="BI7" s="58" t="s">
        <v>811</v>
      </c>
      <c r="BJ7" s="58" t="s">
        <v>811</v>
      </c>
      <c r="BK7" s="58" t="s">
        <v>811</v>
      </c>
      <c r="BL7" s="58" t="s">
        <v>811</v>
      </c>
      <c r="BM7" s="58" t="s">
        <v>811</v>
      </c>
      <c r="BN7" s="58" t="s">
        <v>811</v>
      </c>
      <c r="BO7" s="58" t="s">
        <v>811</v>
      </c>
      <c r="BP7" s="58" t="s">
        <v>811</v>
      </c>
      <c r="BQ7" s="58" t="s">
        <v>811</v>
      </c>
      <c r="BR7" s="58" t="s">
        <v>811</v>
      </c>
    </row>
    <row r="8" spans="1:70" x14ac:dyDescent="0.25">
      <c r="A8" s="75"/>
    </row>
    <row r="9" spans="1:70" x14ac:dyDescent="0.25">
      <c r="A9" s="75"/>
    </row>
    <row r="10" spans="1:70" x14ac:dyDescent="0.25">
      <c r="A10" s="76"/>
    </row>
    <row r="11" spans="1:70" x14ac:dyDescent="0.25">
      <c r="A11" s="75"/>
    </row>
    <row r="12" spans="1:70" x14ac:dyDescent="0.25">
      <c r="A12" s="75"/>
    </row>
    <row r="13" spans="1:70" x14ac:dyDescent="0.25">
      <c r="A13" s="75"/>
    </row>
    <row r="14" spans="1:70" x14ac:dyDescent="0.25">
      <c r="A14" s="77"/>
    </row>
    <row r="15" spans="1:70" x14ac:dyDescent="0.25">
      <c r="A15" s="60"/>
    </row>
    <row r="16" spans="1:70" x14ac:dyDescent="0.25">
      <c r="A16" s="60"/>
    </row>
  </sheetData>
  <mergeCells count="1">
    <mergeCell ref="A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1"/>
  <sheetViews>
    <sheetView zoomScaleNormal="100" workbookViewId="0">
      <selection sqref="A1:I1"/>
    </sheetView>
  </sheetViews>
  <sheetFormatPr defaultRowHeight="15" x14ac:dyDescent="0.25"/>
  <cols>
    <col min="4" max="4" width="42.42578125" customWidth="1"/>
    <col min="5" max="5" width="13.7109375" style="107" customWidth="1"/>
    <col min="8" max="8" width="18.28515625" customWidth="1"/>
    <col min="9" max="9" width="23.7109375" customWidth="1"/>
    <col min="10" max="10" width="18.140625" customWidth="1"/>
    <col min="11" max="11" width="18.28515625" customWidth="1"/>
    <col min="12" max="12" width="18.140625" customWidth="1"/>
    <col min="13" max="13" width="18" customWidth="1"/>
    <col min="14" max="14" width="24.5703125" customWidth="1"/>
    <col min="15" max="15" width="20.140625" customWidth="1"/>
    <col min="16" max="16" width="16.7109375" customWidth="1"/>
    <col min="17" max="17" width="14.85546875" customWidth="1"/>
    <col min="18" max="18" width="16.85546875" customWidth="1"/>
    <col min="19" max="19" width="14.140625" customWidth="1"/>
    <col min="20" max="20" width="14.5703125" customWidth="1"/>
    <col min="21" max="21" width="17.5703125" customWidth="1"/>
    <col min="22" max="22" width="28.28515625" customWidth="1"/>
    <col min="23" max="23" width="18.42578125" customWidth="1"/>
    <col min="24" max="24" width="22" customWidth="1"/>
    <col min="25" max="25" width="18.85546875" customWidth="1"/>
    <col min="26" max="26" width="14.42578125" customWidth="1"/>
    <col min="27" max="27" width="13.7109375" customWidth="1"/>
    <col min="28" max="28" width="20.85546875" customWidth="1"/>
    <col min="29" max="29" width="19.140625" customWidth="1"/>
    <col min="30" max="30" width="18.42578125" customWidth="1"/>
    <col min="31" max="31" width="18.5703125" customWidth="1"/>
    <col min="32" max="32" width="15.28515625" customWidth="1"/>
    <col min="33" max="33" width="16" customWidth="1"/>
    <col min="34" max="34" width="17.28515625" customWidth="1"/>
    <col min="35" max="35" width="16.85546875" customWidth="1"/>
    <col min="36" max="36" width="16.5703125" customWidth="1"/>
    <col min="37" max="37" width="19.28515625" customWidth="1"/>
    <col min="38" max="38" width="18.28515625" customWidth="1"/>
    <col min="39" max="39" width="14.7109375" customWidth="1"/>
    <col min="40" max="40" width="19" customWidth="1"/>
    <col min="41" max="41" width="16" customWidth="1"/>
    <col min="42" max="42" width="15.140625" customWidth="1"/>
    <col min="43" max="43" width="14.5703125" customWidth="1"/>
    <col min="44" max="44" width="20.28515625" customWidth="1"/>
    <col min="45" max="45" width="19.140625" customWidth="1"/>
    <col min="46" max="46" width="18.42578125" customWidth="1"/>
    <col min="47" max="47" width="15.5703125" customWidth="1"/>
    <col min="48" max="48" width="17.140625" customWidth="1"/>
    <col min="49" max="49" width="25.7109375" customWidth="1"/>
    <col min="50" max="50" width="23.85546875" customWidth="1"/>
    <col min="51" max="51" width="13.85546875" customWidth="1"/>
    <col min="52" max="52" width="18" customWidth="1"/>
    <col min="53" max="53" width="24.7109375" customWidth="1"/>
    <col min="54" max="54" width="14.28515625" customWidth="1"/>
    <col min="55" max="55" width="16.7109375" customWidth="1"/>
    <col min="56" max="56" width="16.5703125" customWidth="1"/>
    <col min="57" max="57" width="13.85546875" customWidth="1"/>
    <col min="58" max="58" width="17.7109375" customWidth="1"/>
    <col min="59" max="59" width="16.28515625" customWidth="1"/>
    <col min="60" max="60" width="19.85546875" customWidth="1"/>
    <col min="61" max="61" width="19.28515625" customWidth="1"/>
    <col min="62" max="62" width="19.140625" customWidth="1"/>
    <col min="63" max="63" width="15.7109375" customWidth="1"/>
    <col min="64" max="64" width="23.85546875" customWidth="1"/>
    <col min="65" max="65" width="22.85546875" customWidth="1"/>
    <col min="66" max="66" width="23.7109375" customWidth="1"/>
    <col min="67" max="67" width="24" customWidth="1"/>
    <col min="68" max="68" width="14.7109375" customWidth="1"/>
    <col min="69" max="69" width="20.7109375" customWidth="1"/>
    <col min="70" max="70" width="16.7109375" customWidth="1"/>
    <col min="71" max="71" width="18.7109375" customWidth="1"/>
    <col min="72" max="74" width="18" customWidth="1"/>
    <col min="75" max="75" width="21" customWidth="1"/>
    <col min="76" max="76" width="14.5703125" customWidth="1"/>
    <col min="77" max="77" width="24.140625" customWidth="1"/>
    <col min="78" max="78" width="18" customWidth="1"/>
    <col min="79" max="79" width="18.42578125" customWidth="1"/>
    <col min="80" max="80" width="20.42578125" customWidth="1"/>
    <col min="81" max="82" width="14.42578125" customWidth="1"/>
    <col min="83" max="83" width="14.140625" customWidth="1"/>
    <col min="84" max="84" width="23.5703125" customWidth="1"/>
    <col min="85" max="85" width="16.28515625" customWidth="1"/>
    <col min="86" max="86" width="19.28515625" customWidth="1"/>
    <col min="87" max="87" width="21.28515625" customWidth="1"/>
    <col min="88" max="88" width="22.140625" customWidth="1"/>
    <col min="89" max="89" width="22.5703125" customWidth="1"/>
    <col min="90" max="90" width="20.85546875" customWidth="1"/>
    <col min="91" max="91" width="22.7109375" customWidth="1"/>
    <col min="92" max="92" width="19.42578125" customWidth="1"/>
    <col min="93" max="93" width="18.85546875" customWidth="1"/>
    <col min="94" max="94" width="15.140625" customWidth="1"/>
    <col min="95" max="95" width="16.42578125" customWidth="1"/>
    <col min="96" max="96" width="13.7109375" customWidth="1"/>
    <col min="97" max="97" width="13.140625" customWidth="1"/>
    <col min="98" max="98" width="13.5703125" customWidth="1"/>
  </cols>
  <sheetData>
    <row r="1" spans="1:98" ht="42.75" customHeight="1" x14ac:dyDescent="0.25">
      <c r="A1" s="119" t="s">
        <v>1189</v>
      </c>
      <c r="B1" s="119"/>
      <c r="C1" s="119"/>
      <c r="D1" s="119"/>
      <c r="E1" s="119"/>
      <c r="F1" s="119"/>
      <c r="G1" s="119"/>
      <c r="H1" s="119"/>
      <c r="I1" s="119"/>
    </row>
    <row r="2" spans="1:98" ht="42" customHeight="1" x14ac:dyDescent="0.25">
      <c r="A2" s="120" t="s">
        <v>1221</v>
      </c>
      <c r="B2" s="120"/>
      <c r="C2" s="120"/>
      <c r="D2" s="120"/>
      <c r="E2" s="120"/>
      <c r="F2" s="120"/>
      <c r="G2" s="120"/>
      <c r="H2" s="120"/>
      <c r="I2" s="120"/>
    </row>
    <row r="3" spans="1:98" s="7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104" t="s">
        <v>1220</v>
      </c>
      <c r="F3" s="5" t="s">
        <v>407</v>
      </c>
      <c r="G3" s="6" t="s">
        <v>762</v>
      </c>
      <c r="H3" s="5" t="s">
        <v>499</v>
      </c>
      <c r="I3" s="5" t="s">
        <v>500</v>
      </c>
      <c r="J3" s="5" t="s">
        <v>501</v>
      </c>
      <c r="K3" s="5" t="s">
        <v>502</v>
      </c>
      <c r="L3" s="5" t="s">
        <v>503</v>
      </c>
      <c r="M3" s="5" t="s">
        <v>504</v>
      </c>
      <c r="N3" s="5" t="s">
        <v>505</v>
      </c>
      <c r="O3" s="5" t="s">
        <v>506</v>
      </c>
      <c r="P3" s="5" t="s">
        <v>507</v>
      </c>
      <c r="Q3" s="5" t="s">
        <v>508</v>
      </c>
      <c r="R3" s="5" t="s">
        <v>509</v>
      </c>
      <c r="S3" s="5" t="s">
        <v>510</v>
      </c>
      <c r="T3" s="5" t="s">
        <v>511</v>
      </c>
      <c r="U3" s="5" t="s">
        <v>512</v>
      </c>
      <c r="V3" s="5" t="s">
        <v>513</v>
      </c>
      <c r="W3" s="5" t="s">
        <v>514</v>
      </c>
      <c r="X3" s="5" t="s">
        <v>515</v>
      </c>
      <c r="Y3" s="5" t="s">
        <v>516</v>
      </c>
      <c r="Z3" s="5" t="s">
        <v>517</v>
      </c>
      <c r="AA3" s="5" t="s">
        <v>518</v>
      </c>
      <c r="AB3" s="5" t="s">
        <v>519</v>
      </c>
      <c r="AC3" s="5" t="s">
        <v>520</v>
      </c>
      <c r="AD3" s="5" t="s">
        <v>521</v>
      </c>
      <c r="AE3" s="5" t="s">
        <v>522</v>
      </c>
      <c r="AF3" s="5" t="s">
        <v>523</v>
      </c>
      <c r="AG3" s="5" t="s">
        <v>524</v>
      </c>
      <c r="AH3" s="5" t="s">
        <v>525</v>
      </c>
      <c r="AI3" s="5" t="s">
        <v>526</v>
      </c>
      <c r="AJ3" s="5" t="s">
        <v>527</v>
      </c>
      <c r="AK3" s="5" t="s">
        <v>528</v>
      </c>
      <c r="AL3" s="5" t="s">
        <v>529</v>
      </c>
      <c r="AM3" s="5" t="s">
        <v>530</v>
      </c>
      <c r="AN3" s="5" t="s">
        <v>531</v>
      </c>
      <c r="AO3" s="5" t="s">
        <v>532</v>
      </c>
      <c r="AP3" s="5" t="s">
        <v>533</v>
      </c>
      <c r="AQ3" s="5" t="s">
        <v>534</v>
      </c>
      <c r="AR3" s="5" t="s">
        <v>535</v>
      </c>
      <c r="AS3" s="5" t="s">
        <v>536</v>
      </c>
      <c r="AT3" s="5" t="s">
        <v>537</v>
      </c>
      <c r="AU3" s="5" t="s">
        <v>538</v>
      </c>
      <c r="AV3" s="5" t="s">
        <v>539</v>
      </c>
      <c r="AW3" s="5" t="s">
        <v>540</v>
      </c>
      <c r="AX3" s="5" t="s">
        <v>541</v>
      </c>
      <c r="AY3" s="5" t="s">
        <v>542</v>
      </c>
      <c r="AZ3" s="5" t="s">
        <v>543</v>
      </c>
      <c r="BA3" s="6" t="s">
        <v>1214</v>
      </c>
      <c r="BB3" s="5" t="s">
        <v>544</v>
      </c>
      <c r="BC3" s="5" t="s">
        <v>545</v>
      </c>
      <c r="BD3" s="5" t="s">
        <v>546</v>
      </c>
      <c r="BE3" s="5" t="s">
        <v>547</v>
      </c>
      <c r="BF3" s="6" t="s">
        <v>548</v>
      </c>
      <c r="BG3" s="5" t="s">
        <v>549</v>
      </c>
      <c r="BH3" s="5" t="s">
        <v>550</v>
      </c>
      <c r="BI3" s="5" t="s">
        <v>551</v>
      </c>
      <c r="BJ3" s="5" t="s">
        <v>552</v>
      </c>
      <c r="BK3" s="5" t="s">
        <v>553</v>
      </c>
      <c r="BL3" s="5" t="s">
        <v>554</v>
      </c>
      <c r="BM3" s="5" t="s">
        <v>555</v>
      </c>
      <c r="BN3" s="5" t="s">
        <v>556</v>
      </c>
      <c r="BO3" s="5" t="s">
        <v>557</v>
      </c>
      <c r="BP3" s="5" t="s">
        <v>558</v>
      </c>
      <c r="BQ3" s="6" t="s">
        <v>559</v>
      </c>
      <c r="BR3" s="5" t="s">
        <v>560</v>
      </c>
      <c r="BS3" s="5" t="s">
        <v>561</v>
      </c>
      <c r="BT3" s="5" t="s">
        <v>562</v>
      </c>
      <c r="BU3" s="5" t="s">
        <v>563</v>
      </c>
      <c r="BV3" s="5" t="s">
        <v>564</v>
      </c>
      <c r="BW3" s="5" t="s">
        <v>565</v>
      </c>
      <c r="BX3" s="5" t="s">
        <v>566</v>
      </c>
      <c r="BY3" s="5" t="s">
        <v>567</v>
      </c>
      <c r="BZ3" s="5" t="s">
        <v>568</v>
      </c>
      <c r="CA3" s="5" t="s">
        <v>569</v>
      </c>
      <c r="CB3" s="5" t="s">
        <v>570</v>
      </c>
      <c r="CC3" s="5" t="s">
        <v>571</v>
      </c>
      <c r="CD3" s="5" t="s">
        <v>572</v>
      </c>
      <c r="CE3" s="5" t="s">
        <v>573</v>
      </c>
      <c r="CF3" s="5" t="s">
        <v>574</v>
      </c>
      <c r="CG3" s="5" t="s">
        <v>575</v>
      </c>
      <c r="CH3" s="5" t="s">
        <v>576</v>
      </c>
      <c r="CI3" s="5" t="s">
        <v>577</v>
      </c>
      <c r="CJ3" s="5" t="s">
        <v>578</v>
      </c>
      <c r="CK3" s="5" t="s">
        <v>579</v>
      </c>
      <c r="CL3" s="5" t="s">
        <v>580</v>
      </c>
      <c r="CM3" s="5" t="s">
        <v>581</v>
      </c>
      <c r="CN3" s="5" t="s">
        <v>582</v>
      </c>
      <c r="CO3" s="5" t="s">
        <v>583</v>
      </c>
      <c r="CP3" s="5" t="s">
        <v>584</v>
      </c>
      <c r="CQ3" s="5" t="s">
        <v>585</v>
      </c>
      <c r="CR3" s="5" t="s">
        <v>586</v>
      </c>
      <c r="CS3" s="5" t="s">
        <v>587</v>
      </c>
      <c r="CT3" s="5" t="s">
        <v>588</v>
      </c>
    </row>
    <row r="4" spans="1:98" s="13" customFormat="1" ht="26.25" customHeight="1" x14ac:dyDescent="0.25">
      <c r="A4" s="13" t="s">
        <v>411</v>
      </c>
      <c r="B4" s="85" t="s">
        <v>410</v>
      </c>
      <c r="C4" s="47" t="s">
        <v>394</v>
      </c>
      <c r="D4" s="48" t="s">
        <v>440</v>
      </c>
      <c r="E4" s="108">
        <v>40850</v>
      </c>
      <c r="F4" s="13">
        <v>1100</v>
      </c>
      <c r="G4" s="49" t="s">
        <v>760</v>
      </c>
      <c r="H4" s="13" t="s">
        <v>282</v>
      </c>
      <c r="I4" s="13" t="s">
        <v>370</v>
      </c>
      <c r="J4" s="13" t="s">
        <v>283</v>
      </c>
      <c r="K4" s="13" t="s">
        <v>284</v>
      </c>
      <c r="L4" s="13" t="s">
        <v>285</v>
      </c>
      <c r="M4" s="13" t="s">
        <v>261</v>
      </c>
      <c r="N4" s="13" t="s">
        <v>102</v>
      </c>
      <c r="O4" s="13" t="s">
        <v>370</v>
      </c>
      <c r="P4" s="13" t="s">
        <v>370</v>
      </c>
      <c r="Q4" s="13" t="s">
        <v>357</v>
      </c>
      <c r="R4" s="13" t="s">
        <v>287</v>
      </c>
      <c r="S4" s="13" t="s">
        <v>334</v>
      </c>
      <c r="T4" s="13" t="s">
        <v>357</v>
      </c>
      <c r="U4" s="13" t="s">
        <v>287</v>
      </c>
      <c r="V4" s="13" t="s">
        <v>370</v>
      </c>
      <c r="W4" s="13" t="s">
        <v>370</v>
      </c>
      <c r="X4" s="13" t="s">
        <v>370</v>
      </c>
      <c r="Y4" s="13" t="s">
        <v>218</v>
      </c>
      <c r="Z4" s="13" t="s">
        <v>370</v>
      </c>
      <c r="AA4" s="13" t="s">
        <v>911</v>
      </c>
      <c r="AB4" s="13" t="s">
        <v>288</v>
      </c>
      <c r="AC4" s="13" t="s">
        <v>102</v>
      </c>
      <c r="AD4" s="13" t="s">
        <v>370</v>
      </c>
      <c r="AE4" s="13" t="s">
        <v>289</v>
      </c>
      <c r="AF4" s="13" t="s">
        <v>1143</v>
      </c>
      <c r="AG4" s="13" t="s">
        <v>290</v>
      </c>
      <c r="AH4" s="13" t="s">
        <v>370</v>
      </c>
      <c r="AI4" s="13" t="s">
        <v>357</v>
      </c>
      <c r="AJ4" s="13" t="s">
        <v>370</v>
      </c>
      <c r="AK4" s="13" t="s">
        <v>1144</v>
      </c>
      <c r="AL4" s="13" t="s">
        <v>291</v>
      </c>
      <c r="AM4" s="13" t="s">
        <v>370</v>
      </c>
      <c r="AN4" s="13" t="s">
        <v>284</v>
      </c>
      <c r="AO4" s="13" t="s">
        <v>1143</v>
      </c>
      <c r="AP4" s="13" t="s">
        <v>370</v>
      </c>
      <c r="AQ4" s="13" t="s">
        <v>292</v>
      </c>
      <c r="AR4" s="13" t="s">
        <v>370</v>
      </c>
      <c r="AS4" s="13" t="s">
        <v>102</v>
      </c>
      <c r="AT4" s="13" t="s">
        <v>370</v>
      </c>
      <c r="AU4" s="13" t="s">
        <v>370</v>
      </c>
      <c r="AV4" s="13" t="s">
        <v>293</v>
      </c>
      <c r="AW4" s="13" t="s">
        <v>294</v>
      </c>
      <c r="AX4" s="13" t="s">
        <v>370</v>
      </c>
      <c r="AY4" s="13" t="s">
        <v>370</v>
      </c>
      <c r="AZ4" s="13" t="s">
        <v>357</v>
      </c>
      <c r="BA4" s="13" t="s">
        <v>370</v>
      </c>
      <c r="BB4" s="13" t="s">
        <v>295</v>
      </c>
      <c r="BC4" s="13" t="s">
        <v>296</v>
      </c>
      <c r="BD4" s="13" t="s">
        <v>297</v>
      </c>
      <c r="BE4" s="13" t="s">
        <v>298</v>
      </c>
      <c r="BF4" s="13" t="s">
        <v>299</v>
      </c>
      <c r="BG4" s="13" t="s">
        <v>300</v>
      </c>
      <c r="BH4" s="13" t="s">
        <v>301</v>
      </c>
      <c r="BI4" s="13" t="s">
        <v>302</v>
      </c>
      <c r="BJ4" s="13" t="s">
        <v>303</v>
      </c>
      <c r="BK4" s="13" t="s">
        <v>289</v>
      </c>
      <c r="BL4" s="13" t="s">
        <v>304</v>
      </c>
      <c r="BM4" s="13" t="s">
        <v>305</v>
      </c>
      <c r="BN4" s="13" t="s">
        <v>295</v>
      </c>
      <c r="BO4" s="52" t="s">
        <v>374</v>
      </c>
      <c r="BP4" s="13" t="s">
        <v>306</v>
      </c>
      <c r="BQ4" s="13" t="s">
        <v>307</v>
      </c>
      <c r="BR4" s="13" t="s">
        <v>284</v>
      </c>
      <c r="BS4" s="13" t="s">
        <v>308</v>
      </c>
      <c r="BT4" s="13" t="s">
        <v>288</v>
      </c>
      <c r="BU4" s="86" t="s">
        <v>357</v>
      </c>
      <c r="BV4" s="13" t="s">
        <v>299</v>
      </c>
      <c r="BW4" s="13" t="s">
        <v>309</v>
      </c>
      <c r="BX4" s="13" t="s">
        <v>310</v>
      </c>
      <c r="BY4" s="13" t="s">
        <v>370</v>
      </c>
      <c r="BZ4" s="86" t="s">
        <v>370</v>
      </c>
      <c r="CA4" s="86" t="s">
        <v>370</v>
      </c>
      <c r="CB4" s="13" t="s">
        <v>311</v>
      </c>
      <c r="CC4" s="13" t="s">
        <v>288</v>
      </c>
      <c r="CD4" s="13" t="s">
        <v>312</v>
      </c>
      <c r="CE4" s="13" t="s">
        <v>218</v>
      </c>
      <c r="CF4" s="13" t="s">
        <v>312</v>
      </c>
      <c r="CG4" s="13" t="s">
        <v>313</v>
      </c>
      <c r="CH4" s="86" t="s">
        <v>370</v>
      </c>
      <c r="CI4" s="13" t="s">
        <v>284</v>
      </c>
      <c r="CJ4" s="87" t="s">
        <v>357</v>
      </c>
      <c r="CK4" s="13" t="s">
        <v>299</v>
      </c>
      <c r="CL4" s="13" t="s">
        <v>314</v>
      </c>
      <c r="CM4" s="87" t="s">
        <v>370</v>
      </c>
      <c r="CN4" s="87" t="s">
        <v>370</v>
      </c>
      <c r="CO4" s="13" t="s">
        <v>270</v>
      </c>
      <c r="CP4" s="87" t="s">
        <v>357</v>
      </c>
      <c r="CQ4" s="13" t="s">
        <v>291</v>
      </c>
      <c r="CR4" s="87" t="s">
        <v>370</v>
      </c>
      <c r="CS4" s="13" t="s">
        <v>308</v>
      </c>
      <c r="CT4" s="87" t="s">
        <v>357</v>
      </c>
    </row>
    <row r="5" spans="1:98" s="13" customFormat="1" ht="26.25" customHeight="1" x14ac:dyDescent="0.25">
      <c r="A5" s="13" t="s">
        <v>411</v>
      </c>
      <c r="B5" s="85" t="s">
        <v>410</v>
      </c>
      <c r="C5" s="47" t="s">
        <v>394</v>
      </c>
      <c r="D5" s="48" t="s">
        <v>440</v>
      </c>
      <c r="E5" s="108">
        <v>41140</v>
      </c>
      <c r="F5" s="13">
        <v>1600</v>
      </c>
      <c r="G5" s="49" t="s">
        <v>761</v>
      </c>
      <c r="H5" s="13" t="s">
        <v>282</v>
      </c>
      <c r="I5" s="13" t="s">
        <v>370</v>
      </c>
      <c r="J5" s="13" t="s">
        <v>283</v>
      </c>
      <c r="K5" s="13" t="s">
        <v>295</v>
      </c>
      <c r="L5" s="13" t="s">
        <v>285</v>
      </c>
      <c r="M5" s="13" t="s">
        <v>261</v>
      </c>
      <c r="N5" s="13" t="s">
        <v>102</v>
      </c>
      <c r="O5" s="13" t="s">
        <v>370</v>
      </c>
      <c r="P5" s="13" t="s">
        <v>370</v>
      </c>
      <c r="Q5" s="13" t="s">
        <v>357</v>
      </c>
      <c r="R5" s="13" t="s">
        <v>287</v>
      </c>
      <c r="S5" s="13" t="s">
        <v>334</v>
      </c>
      <c r="T5" s="13" t="s">
        <v>357</v>
      </c>
      <c r="U5" s="13" t="s">
        <v>287</v>
      </c>
      <c r="V5" s="13" t="s">
        <v>370</v>
      </c>
      <c r="W5" s="13" t="s">
        <v>370</v>
      </c>
      <c r="X5" s="13" t="s">
        <v>370</v>
      </c>
      <c r="Y5" s="13" t="s">
        <v>218</v>
      </c>
      <c r="Z5" s="13" t="s">
        <v>370</v>
      </c>
      <c r="AA5" s="13" t="s">
        <v>911</v>
      </c>
      <c r="AB5" s="13" t="s">
        <v>288</v>
      </c>
      <c r="AC5" s="13" t="s">
        <v>102</v>
      </c>
      <c r="AD5" s="13" t="s">
        <v>370</v>
      </c>
      <c r="AE5" s="13" t="s">
        <v>289</v>
      </c>
      <c r="AF5" s="13" t="s">
        <v>1143</v>
      </c>
      <c r="AG5" s="13" t="s">
        <v>290</v>
      </c>
      <c r="AH5" s="13" t="s">
        <v>370</v>
      </c>
      <c r="AI5" s="13" t="s">
        <v>357</v>
      </c>
      <c r="AJ5" s="13" t="s">
        <v>370</v>
      </c>
      <c r="AK5" s="13" t="s">
        <v>1144</v>
      </c>
      <c r="AL5" s="13" t="s">
        <v>291</v>
      </c>
      <c r="AM5" s="13" t="s">
        <v>370</v>
      </c>
      <c r="AN5" s="13" t="s">
        <v>295</v>
      </c>
      <c r="AO5" s="13" t="s">
        <v>1143</v>
      </c>
      <c r="AP5" s="13" t="s">
        <v>370</v>
      </c>
      <c r="AQ5" s="13" t="s">
        <v>292</v>
      </c>
      <c r="AR5" s="13" t="s">
        <v>370</v>
      </c>
      <c r="AS5" s="13" t="s">
        <v>102</v>
      </c>
      <c r="AT5" s="13" t="s">
        <v>370</v>
      </c>
      <c r="AU5" s="13" t="s">
        <v>370</v>
      </c>
      <c r="AV5" s="13" t="s">
        <v>293</v>
      </c>
      <c r="AW5" s="13" t="s">
        <v>294</v>
      </c>
      <c r="AX5" s="13" t="s">
        <v>370</v>
      </c>
      <c r="AY5" s="13" t="s">
        <v>370</v>
      </c>
      <c r="AZ5" s="13" t="s">
        <v>357</v>
      </c>
      <c r="BA5" s="13" t="s">
        <v>370</v>
      </c>
      <c r="BB5" s="13" t="s">
        <v>329</v>
      </c>
      <c r="BC5" s="13" t="s">
        <v>296</v>
      </c>
      <c r="BD5" s="13" t="s">
        <v>297</v>
      </c>
      <c r="BE5" s="13" t="s">
        <v>298</v>
      </c>
      <c r="BF5" s="13" t="s">
        <v>349</v>
      </c>
      <c r="BG5" s="13" t="s">
        <v>326</v>
      </c>
      <c r="BH5" s="13" t="s">
        <v>301</v>
      </c>
      <c r="BI5" s="13" t="s">
        <v>302</v>
      </c>
      <c r="BJ5" s="13" t="s">
        <v>303</v>
      </c>
      <c r="BK5" s="13" t="s">
        <v>289</v>
      </c>
      <c r="BL5" s="13" t="s">
        <v>343</v>
      </c>
      <c r="BM5" s="13" t="s">
        <v>305</v>
      </c>
      <c r="BN5" s="13" t="s">
        <v>329</v>
      </c>
      <c r="BO5" s="13" t="s">
        <v>37</v>
      </c>
      <c r="BP5" s="13" t="s">
        <v>306</v>
      </c>
      <c r="BQ5" s="13" t="s">
        <v>307</v>
      </c>
      <c r="BR5" s="13" t="s">
        <v>295</v>
      </c>
      <c r="BS5" s="13" t="s">
        <v>243</v>
      </c>
      <c r="BT5" s="13" t="s">
        <v>288</v>
      </c>
      <c r="BU5" s="87" t="s">
        <v>357</v>
      </c>
      <c r="BV5" s="13" t="s">
        <v>349</v>
      </c>
      <c r="BW5" s="13" t="s">
        <v>309</v>
      </c>
      <c r="BX5" s="13" t="s">
        <v>310</v>
      </c>
      <c r="BY5" s="13" t="s">
        <v>290</v>
      </c>
      <c r="BZ5" s="87" t="s">
        <v>370</v>
      </c>
      <c r="CA5" s="87" t="s">
        <v>370</v>
      </c>
      <c r="CB5" s="13" t="s">
        <v>311</v>
      </c>
      <c r="CC5" s="13" t="s">
        <v>288</v>
      </c>
      <c r="CD5" s="13" t="s">
        <v>337</v>
      </c>
      <c r="CE5" s="13" t="s">
        <v>218</v>
      </c>
      <c r="CF5" s="13" t="s">
        <v>337</v>
      </c>
      <c r="CG5" s="13" t="s">
        <v>313</v>
      </c>
      <c r="CH5" s="87" t="s">
        <v>370</v>
      </c>
      <c r="CI5" s="13" t="s">
        <v>295</v>
      </c>
      <c r="CJ5" s="87" t="s">
        <v>370</v>
      </c>
      <c r="CK5" s="13" t="s">
        <v>349</v>
      </c>
      <c r="CL5" s="13" t="s">
        <v>314</v>
      </c>
      <c r="CM5" s="87" t="s">
        <v>370</v>
      </c>
      <c r="CN5" s="87" t="s">
        <v>370</v>
      </c>
      <c r="CO5" s="13" t="s">
        <v>270</v>
      </c>
      <c r="CP5" s="87" t="s">
        <v>357</v>
      </c>
      <c r="CQ5" s="13" t="s">
        <v>291</v>
      </c>
      <c r="CR5" s="87" t="s">
        <v>370</v>
      </c>
      <c r="CS5" s="13" t="s">
        <v>332</v>
      </c>
      <c r="CT5" s="87" t="s">
        <v>357</v>
      </c>
    </row>
    <row r="6" spans="1:98" s="13" customFormat="1" ht="26.25" customHeight="1" x14ac:dyDescent="0.25">
      <c r="A6" s="13" t="s">
        <v>413</v>
      </c>
      <c r="B6" s="85" t="s">
        <v>435</v>
      </c>
      <c r="C6" s="47" t="s">
        <v>395</v>
      </c>
      <c r="D6" s="48" t="s">
        <v>755</v>
      </c>
      <c r="E6" s="108">
        <v>40854</v>
      </c>
      <c r="F6" s="13">
        <v>1100</v>
      </c>
      <c r="G6" s="49" t="s">
        <v>760</v>
      </c>
      <c r="H6" s="13" t="s">
        <v>282</v>
      </c>
      <c r="I6" s="13" t="s">
        <v>370</v>
      </c>
      <c r="J6" s="13" t="s">
        <v>325</v>
      </c>
      <c r="K6" s="13" t="s">
        <v>326</v>
      </c>
      <c r="L6" s="13" t="s">
        <v>338</v>
      </c>
      <c r="M6" s="13" t="s">
        <v>327</v>
      </c>
      <c r="N6" s="13" t="s">
        <v>102</v>
      </c>
      <c r="O6" s="13" t="s">
        <v>370</v>
      </c>
      <c r="P6" s="13" t="s">
        <v>370</v>
      </c>
      <c r="Q6" s="13" t="s">
        <v>357</v>
      </c>
      <c r="R6" s="13" t="s">
        <v>345</v>
      </c>
      <c r="S6" s="13" t="s">
        <v>315</v>
      </c>
      <c r="T6" s="13" t="s">
        <v>357</v>
      </c>
      <c r="U6" s="13" t="s">
        <v>345</v>
      </c>
      <c r="V6" s="13" t="s">
        <v>370</v>
      </c>
      <c r="W6" s="13" t="s">
        <v>370</v>
      </c>
      <c r="X6" s="13" t="s">
        <v>370</v>
      </c>
      <c r="Y6" s="13" t="s">
        <v>242</v>
      </c>
      <c r="Z6" s="13" t="s">
        <v>370</v>
      </c>
      <c r="AA6" s="13" t="s">
        <v>1190</v>
      </c>
      <c r="AB6" s="13" t="s">
        <v>288</v>
      </c>
      <c r="AC6" s="13" t="s">
        <v>102</v>
      </c>
      <c r="AD6" s="13" t="s">
        <v>370</v>
      </c>
      <c r="AE6" s="13" t="s">
        <v>297</v>
      </c>
      <c r="AF6" s="13" t="s">
        <v>1143</v>
      </c>
      <c r="AG6" s="13" t="s">
        <v>290</v>
      </c>
      <c r="AH6" s="13" t="s">
        <v>370</v>
      </c>
      <c r="AI6" s="13" t="s">
        <v>357</v>
      </c>
      <c r="AJ6" s="13" t="s">
        <v>370</v>
      </c>
      <c r="AK6" s="13" t="s">
        <v>1144</v>
      </c>
      <c r="AL6" s="13" t="s">
        <v>329</v>
      </c>
      <c r="AM6" s="13" t="s">
        <v>370</v>
      </c>
      <c r="AN6" s="13" t="s">
        <v>326</v>
      </c>
      <c r="AO6" s="13" t="s">
        <v>1143</v>
      </c>
      <c r="AP6" s="13" t="s">
        <v>370</v>
      </c>
      <c r="AQ6" s="13" t="s">
        <v>298</v>
      </c>
      <c r="AR6" s="13" t="s">
        <v>370</v>
      </c>
      <c r="AS6" s="13" t="s">
        <v>102</v>
      </c>
      <c r="AT6" s="13" t="s">
        <v>370</v>
      </c>
      <c r="AU6" s="13" t="s">
        <v>370</v>
      </c>
      <c r="AV6" s="13" t="s">
        <v>330</v>
      </c>
      <c r="AW6" s="13" t="s">
        <v>303</v>
      </c>
      <c r="AX6" s="13" t="s">
        <v>370</v>
      </c>
      <c r="AY6" s="13" t="s">
        <v>370</v>
      </c>
      <c r="AZ6" s="13" t="s">
        <v>370</v>
      </c>
      <c r="BA6" s="13" t="s">
        <v>370</v>
      </c>
      <c r="BB6" s="13" t="s">
        <v>284</v>
      </c>
      <c r="BC6" s="13" t="s">
        <v>322</v>
      </c>
      <c r="BD6" s="13" t="s">
        <v>331</v>
      </c>
      <c r="BE6" s="13" t="s">
        <v>283</v>
      </c>
      <c r="BF6" s="13" t="s">
        <v>308</v>
      </c>
      <c r="BG6" s="13" t="s">
        <v>333</v>
      </c>
      <c r="BH6" s="13" t="s">
        <v>334</v>
      </c>
      <c r="BI6" s="13" t="s">
        <v>301</v>
      </c>
      <c r="BJ6" s="13" t="s">
        <v>296</v>
      </c>
      <c r="BK6" s="13" t="s">
        <v>297</v>
      </c>
      <c r="BL6" s="87" t="s">
        <v>357</v>
      </c>
      <c r="BM6" s="13" t="s">
        <v>314</v>
      </c>
      <c r="BN6" s="13" t="s">
        <v>284</v>
      </c>
      <c r="BO6" s="13" t="s">
        <v>315</v>
      </c>
      <c r="BP6" s="13" t="s">
        <v>335</v>
      </c>
      <c r="BQ6" s="13" t="s">
        <v>306</v>
      </c>
      <c r="BR6" s="13" t="s">
        <v>326</v>
      </c>
      <c r="BS6" s="13" t="s">
        <v>305</v>
      </c>
      <c r="BT6" s="13" t="s">
        <v>336</v>
      </c>
      <c r="BU6" s="87" t="s">
        <v>357</v>
      </c>
      <c r="BV6" s="13" t="s">
        <v>308</v>
      </c>
      <c r="BW6" s="13" t="s">
        <v>337</v>
      </c>
      <c r="BX6" s="13" t="s">
        <v>288</v>
      </c>
      <c r="BY6" s="13" t="s">
        <v>370</v>
      </c>
      <c r="BZ6" s="87" t="s">
        <v>370</v>
      </c>
      <c r="CA6" s="87" t="s">
        <v>370</v>
      </c>
      <c r="CB6" s="13" t="s">
        <v>328</v>
      </c>
      <c r="CC6" s="13" t="s">
        <v>336</v>
      </c>
      <c r="CD6" s="87" t="s">
        <v>357</v>
      </c>
      <c r="CE6" s="13" t="s">
        <v>242</v>
      </c>
      <c r="CF6" s="87" t="s">
        <v>357</v>
      </c>
      <c r="CG6" s="13" t="s">
        <v>339</v>
      </c>
      <c r="CH6" s="87" t="s">
        <v>370</v>
      </c>
      <c r="CI6" s="13" t="s">
        <v>326</v>
      </c>
      <c r="CJ6" s="87" t="s">
        <v>357</v>
      </c>
      <c r="CK6" s="13" t="s">
        <v>308</v>
      </c>
      <c r="CL6" s="13" t="s">
        <v>319</v>
      </c>
      <c r="CM6" s="87" t="s">
        <v>370</v>
      </c>
      <c r="CN6" s="87" t="s">
        <v>370</v>
      </c>
      <c r="CO6" s="13" t="s">
        <v>339</v>
      </c>
      <c r="CP6" s="87" t="s">
        <v>357</v>
      </c>
      <c r="CQ6" s="13" t="s">
        <v>329</v>
      </c>
      <c r="CR6" s="87" t="s">
        <v>370</v>
      </c>
      <c r="CS6" s="13" t="s">
        <v>317</v>
      </c>
      <c r="CT6" s="87" t="s">
        <v>357</v>
      </c>
    </row>
    <row r="7" spans="1:98" s="13" customFormat="1" ht="26.25" customHeight="1" x14ac:dyDescent="0.25">
      <c r="A7" s="13" t="s">
        <v>413</v>
      </c>
      <c r="B7" s="85" t="s">
        <v>435</v>
      </c>
      <c r="C7" s="47" t="s">
        <v>395</v>
      </c>
      <c r="D7" s="48" t="s">
        <v>755</v>
      </c>
      <c r="E7" s="108">
        <v>41392</v>
      </c>
      <c r="F7" s="13">
        <v>1215</v>
      </c>
      <c r="G7" s="49" t="s">
        <v>761</v>
      </c>
      <c r="H7" s="13" t="s">
        <v>244</v>
      </c>
      <c r="I7" s="13" t="s">
        <v>370</v>
      </c>
      <c r="J7" s="13" t="s">
        <v>314</v>
      </c>
      <c r="K7" s="13" t="s">
        <v>295</v>
      </c>
      <c r="L7" s="13" t="s">
        <v>360</v>
      </c>
      <c r="M7" s="13" t="s">
        <v>335</v>
      </c>
      <c r="N7" s="13" t="s">
        <v>102</v>
      </c>
      <c r="O7" s="13" t="s">
        <v>370</v>
      </c>
      <c r="P7" s="13" t="s">
        <v>370</v>
      </c>
      <c r="Q7" s="13" t="s">
        <v>357</v>
      </c>
      <c r="R7" s="13" t="s">
        <v>285</v>
      </c>
      <c r="S7" s="13" t="s">
        <v>321</v>
      </c>
      <c r="T7" s="13" t="s">
        <v>357</v>
      </c>
      <c r="U7" s="13" t="s">
        <v>285</v>
      </c>
      <c r="V7" s="13" t="s">
        <v>370</v>
      </c>
      <c r="W7" s="13" t="s">
        <v>370</v>
      </c>
      <c r="X7" s="13" t="s">
        <v>370</v>
      </c>
      <c r="Y7" s="13" t="s">
        <v>247</v>
      </c>
      <c r="Z7" s="13" t="s">
        <v>370</v>
      </c>
      <c r="AA7" s="13" t="s">
        <v>340</v>
      </c>
      <c r="AB7" s="13" t="s">
        <v>329</v>
      </c>
      <c r="AC7" s="13" t="s">
        <v>102</v>
      </c>
      <c r="AD7" s="13" t="s">
        <v>370</v>
      </c>
      <c r="AE7" s="13" t="s">
        <v>336</v>
      </c>
      <c r="AF7" s="13" t="s">
        <v>1143</v>
      </c>
      <c r="AG7" s="13" t="s">
        <v>290</v>
      </c>
      <c r="AH7" s="13" t="s">
        <v>370</v>
      </c>
      <c r="AI7" s="13" t="s">
        <v>357</v>
      </c>
      <c r="AJ7" s="13" t="s">
        <v>370</v>
      </c>
      <c r="AK7" s="13" t="s">
        <v>1144</v>
      </c>
      <c r="AL7" s="13" t="s">
        <v>331</v>
      </c>
      <c r="AM7" s="13" t="s">
        <v>370</v>
      </c>
      <c r="AN7" s="13" t="s">
        <v>295</v>
      </c>
      <c r="AO7" s="13" t="s">
        <v>1143</v>
      </c>
      <c r="AP7" s="13" t="s">
        <v>370</v>
      </c>
      <c r="AQ7" s="13" t="s">
        <v>292</v>
      </c>
      <c r="AR7" s="13" t="s">
        <v>370</v>
      </c>
      <c r="AS7" s="13" t="s">
        <v>102</v>
      </c>
      <c r="AT7" s="13" t="s">
        <v>370</v>
      </c>
      <c r="AU7" s="13" t="s">
        <v>370</v>
      </c>
      <c r="AV7" s="13" t="s">
        <v>446</v>
      </c>
      <c r="AW7" s="13" t="s">
        <v>298</v>
      </c>
      <c r="AX7" s="13" t="s">
        <v>370</v>
      </c>
      <c r="AY7" s="13" t="s">
        <v>370</v>
      </c>
      <c r="AZ7" s="13" t="s">
        <v>357</v>
      </c>
      <c r="BA7" s="13" t="s">
        <v>370</v>
      </c>
      <c r="BB7" s="13" t="s">
        <v>329</v>
      </c>
      <c r="BC7" s="13" t="s">
        <v>325</v>
      </c>
      <c r="BD7" s="13" t="s">
        <v>289</v>
      </c>
      <c r="BE7" s="13" t="s">
        <v>305</v>
      </c>
      <c r="BF7" s="13" t="s">
        <v>349</v>
      </c>
      <c r="BG7" s="13" t="s">
        <v>326</v>
      </c>
      <c r="BH7" s="13" t="s">
        <v>322</v>
      </c>
      <c r="BI7" s="13" t="s">
        <v>296</v>
      </c>
      <c r="BJ7" s="13" t="s">
        <v>283</v>
      </c>
      <c r="BK7" s="13" t="s">
        <v>336</v>
      </c>
      <c r="BL7" s="87" t="s">
        <v>309</v>
      </c>
      <c r="BM7" s="13" t="s">
        <v>317</v>
      </c>
      <c r="BN7" s="13" t="s">
        <v>329</v>
      </c>
      <c r="BO7" s="13" t="s">
        <v>321</v>
      </c>
      <c r="BP7" s="13" t="s">
        <v>301</v>
      </c>
      <c r="BQ7" s="13" t="s">
        <v>302</v>
      </c>
      <c r="BR7" s="13" t="s">
        <v>295</v>
      </c>
      <c r="BS7" s="13" t="s">
        <v>308</v>
      </c>
      <c r="BT7" s="13" t="s">
        <v>310</v>
      </c>
      <c r="BU7" s="87" t="s">
        <v>357</v>
      </c>
      <c r="BV7" s="13" t="s">
        <v>349</v>
      </c>
      <c r="BW7" s="13" t="s">
        <v>447</v>
      </c>
      <c r="BX7" s="13" t="s">
        <v>448</v>
      </c>
      <c r="BY7" s="13" t="s">
        <v>290</v>
      </c>
      <c r="BZ7" s="87" t="s">
        <v>370</v>
      </c>
      <c r="CA7" s="87" t="s">
        <v>370</v>
      </c>
      <c r="CB7" s="13" t="s">
        <v>285</v>
      </c>
      <c r="CC7" s="13" t="s">
        <v>310</v>
      </c>
      <c r="CD7" s="13" t="s">
        <v>304</v>
      </c>
      <c r="CE7" s="13" t="s">
        <v>247</v>
      </c>
      <c r="CF7" s="13" t="s">
        <v>304</v>
      </c>
      <c r="CG7" s="13" t="s">
        <v>449</v>
      </c>
      <c r="CH7" s="87" t="s">
        <v>370</v>
      </c>
      <c r="CI7" s="13" t="s">
        <v>295</v>
      </c>
      <c r="CJ7" s="87" t="s">
        <v>357</v>
      </c>
      <c r="CK7" s="13" t="s">
        <v>349</v>
      </c>
      <c r="CL7" s="13" t="s">
        <v>294</v>
      </c>
      <c r="CM7" s="87" t="s">
        <v>370</v>
      </c>
      <c r="CN7" s="87" t="s">
        <v>370</v>
      </c>
      <c r="CO7" s="13" t="s">
        <v>450</v>
      </c>
      <c r="CP7" s="87" t="s">
        <v>357</v>
      </c>
      <c r="CQ7" s="13" t="s">
        <v>331</v>
      </c>
      <c r="CR7" s="87" t="s">
        <v>370</v>
      </c>
      <c r="CS7" s="13" t="s">
        <v>332</v>
      </c>
      <c r="CT7" s="87" t="s">
        <v>357</v>
      </c>
    </row>
    <row r="8" spans="1:98" s="13" customFormat="1" ht="26.25" customHeight="1" x14ac:dyDescent="0.25">
      <c r="A8" s="13" t="s">
        <v>414</v>
      </c>
      <c r="B8" s="85" t="s">
        <v>419</v>
      </c>
      <c r="C8" s="47" t="s">
        <v>396</v>
      </c>
      <c r="D8" s="48" t="s">
        <v>443</v>
      </c>
      <c r="E8" s="108">
        <v>40849</v>
      </c>
      <c r="F8" s="13">
        <v>1100</v>
      </c>
      <c r="G8" s="49" t="s">
        <v>760</v>
      </c>
      <c r="H8" s="13" t="s">
        <v>282</v>
      </c>
      <c r="I8" s="13" t="s">
        <v>370</v>
      </c>
      <c r="J8" s="13" t="s">
        <v>303</v>
      </c>
      <c r="K8" s="13" t="s">
        <v>284</v>
      </c>
      <c r="L8" s="13" t="s">
        <v>311</v>
      </c>
      <c r="M8" s="13" t="s">
        <v>315</v>
      </c>
      <c r="N8" s="13" t="s">
        <v>102</v>
      </c>
      <c r="O8" s="13" t="s">
        <v>370</v>
      </c>
      <c r="P8" s="13" t="s">
        <v>370</v>
      </c>
      <c r="Q8" s="13" t="s">
        <v>357</v>
      </c>
      <c r="R8" s="13" t="s">
        <v>287</v>
      </c>
      <c r="S8" s="13" t="s">
        <v>335</v>
      </c>
      <c r="T8" s="13" t="s">
        <v>357</v>
      </c>
      <c r="U8" s="13" t="s">
        <v>316</v>
      </c>
      <c r="V8" s="13" t="s">
        <v>370</v>
      </c>
      <c r="W8" s="13" t="s">
        <v>370</v>
      </c>
      <c r="X8" s="13" t="s">
        <v>370</v>
      </c>
      <c r="Y8" s="13" t="s">
        <v>218</v>
      </c>
      <c r="Z8" s="13" t="s">
        <v>370</v>
      </c>
      <c r="AA8" s="13" t="s">
        <v>363</v>
      </c>
      <c r="AB8" s="13" t="s">
        <v>288</v>
      </c>
      <c r="AC8" s="13" t="s">
        <v>102</v>
      </c>
      <c r="AD8" s="13" t="s">
        <v>370</v>
      </c>
      <c r="AE8" s="13" t="s">
        <v>289</v>
      </c>
      <c r="AF8" s="13" t="s">
        <v>1143</v>
      </c>
      <c r="AG8" s="13" t="s">
        <v>290</v>
      </c>
      <c r="AH8" s="13" t="s">
        <v>370</v>
      </c>
      <c r="AI8" s="13" t="s">
        <v>357</v>
      </c>
      <c r="AJ8" s="13" t="s">
        <v>370</v>
      </c>
      <c r="AK8" s="13" t="s">
        <v>1144</v>
      </c>
      <c r="AL8" s="13" t="s">
        <v>291</v>
      </c>
      <c r="AM8" s="13" t="s">
        <v>370</v>
      </c>
      <c r="AN8" s="13" t="s">
        <v>284</v>
      </c>
      <c r="AO8" s="13" t="s">
        <v>1143</v>
      </c>
      <c r="AP8" s="13" t="s">
        <v>370</v>
      </c>
      <c r="AQ8" s="13" t="s">
        <v>317</v>
      </c>
      <c r="AR8" s="13" t="s">
        <v>370</v>
      </c>
      <c r="AS8" s="13" t="s">
        <v>102</v>
      </c>
      <c r="AT8" s="13" t="s">
        <v>370</v>
      </c>
      <c r="AU8" s="13" t="s">
        <v>370</v>
      </c>
      <c r="AV8" s="13" t="s">
        <v>318</v>
      </c>
      <c r="AW8" s="13" t="s">
        <v>314</v>
      </c>
      <c r="AX8" s="13" t="s">
        <v>370</v>
      </c>
      <c r="AY8" s="13" t="s">
        <v>370</v>
      </c>
      <c r="AZ8" s="13" t="s">
        <v>357</v>
      </c>
      <c r="BA8" s="13" t="s">
        <v>370</v>
      </c>
      <c r="BB8" s="13" t="s">
        <v>295</v>
      </c>
      <c r="BC8" s="13" t="s">
        <v>302</v>
      </c>
      <c r="BD8" s="13" t="s">
        <v>297</v>
      </c>
      <c r="BE8" s="13" t="s">
        <v>294</v>
      </c>
      <c r="BF8" s="13" t="s">
        <v>299</v>
      </c>
      <c r="BG8" s="13" t="s">
        <v>300</v>
      </c>
      <c r="BH8" s="13" t="s">
        <v>306</v>
      </c>
      <c r="BI8" s="13" t="s">
        <v>307</v>
      </c>
      <c r="BJ8" s="13" t="s">
        <v>319</v>
      </c>
      <c r="BK8" s="13" t="s">
        <v>289</v>
      </c>
      <c r="BL8" s="87" t="s">
        <v>320</v>
      </c>
      <c r="BM8" s="13" t="s">
        <v>298</v>
      </c>
      <c r="BN8" s="13" t="s">
        <v>295</v>
      </c>
      <c r="BO8" s="52" t="s">
        <v>374</v>
      </c>
      <c r="BP8" s="13" t="s">
        <v>321</v>
      </c>
      <c r="BQ8" s="13" t="s">
        <v>322</v>
      </c>
      <c r="BR8" s="13" t="s">
        <v>284</v>
      </c>
      <c r="BS8" s="13" t="s">
        <v>292</v>
      </c>
      <c r="BT8" s="13" t="s">
        <v>288</v>
      </c>
      <c r="BU8" s="87" t="s">
        <v>357</v>
      </c>
      <c r="BV8" s="13" t="s">
        <v>299</v>
      </c>
      <c r="BW8" s="13" t="s">
        <v>323</v>
      </c>
      <c r="BX8" s="13" t="s">
        <v>310</v>
      </c>
      <c r="BY8" s="13" t="s">
        <v>370</v>
      </c>
      <c r="BZ8" s="87" t="s">
        <v>370</v>
      </c>
      <c r="CA8" s="87" t="s">
        <v>370</v>
      </c>
      <c r="CB8" s="13" t="s">
        <v>287</v>
      </c>
      <c r="CC8" s="13" t="s">
        <v>288</v>
      </c>
      <c r="CD8" s="87" t="s">
        <v>357</v>
      </c>
      <c r="CE8" s="13" t="s">
        <v>218</v>
      </c>
      <c r="CF8" s="87" t="s">
        <v>357</v>
      </c>
      <c r="CG8" s="13" t="s">
        <v>324</v>
      </c>
      <c r="CH8" s="87" t="s">
        <v>370</v>
      </c>
      <c r="CI8" s="13" t="s">
        <v>284</v>
      </c>
      <c r="CJ8" s="87" t="s">
        <v>357</v>
      </c>
      <c r="CK8" s="13" t="s">
        <v>299</v>
      </c>
      <c r="CL8" s="13" t="s">
        <v>283</v>
      </c>
      <c r="CM8" s="87" t="s">
        <v>370</v>
      </c>
      <c r="CN8" s="87" t="s">
        <v>370</v>
      </c>
      <c r="CO8" s="13" t="s">
        <v>313</v>
      </c>
      <c r="CP8" s="87" t="s">
        <v>357</v>
      </c>
      <c r="CQ8" s="13" t="s">
        <v>291</v>
      </c>
      <c r="CR8" s="87" t="s">
        <v>370</v>
      </c>
      <c r="CS8" s="13" t="s">
        <v>308</v>
      </c>
      <c r="CT8" s="87" t="s">
        <v>357</v>
      </c>
    </row>
    <row r="9" spans="1:98" s="13" customFormat="1" ht="26.25" customHeight="1" x14ac:dyDescent="0.25">
      <c r="A9" s="13" t="s">
        <v>414</v>
      </c>
      <c r="B9" s="85" t="s">
        <v>419</v>
      </c>
      <c r="C9" s="47" t="s">
        <v>396</v>
      </c>
      <c r="D9" s="48" t="s">
        <v>443</v>
      </c>
      <c r="E9" s="108">
        <v>41169</v>
      </c>
      <c r="F9" s="13">
        <v>1000</v>
      </c>
      <c r="G9" s="49" t="s">
        <v>761</v>
      </c>
      <c r="H9" s="13" t="s">
        <v>236</v>
      </c>
      <c r="I9" s="13" t="s">
        <v>370</v>
      </c>
      <c r="J9" s="13" t="s">
        <v>302</v>
      </c>
      <c r="K9" s="13" t="s">
        <v>333</v>
      </c>
      <c r="L9" s="13" t="s">
        <v>346</v>
      </c>
      <c r="M9" s="13" t="s">
        <v>285</v>
      </c>
      <c r="N9" s="13" t="s">
        <v>102</v>
      </c>
      <c r="O9" s="13" t="s">
        <v>1143</v>
      </c>
      <c r="P9" s="13" t="s">
        <v>370</v>
      </c>
      <c r="Q9" s="13" t="s">
        <v>357</v>
      </c>
      <c r="R9" s="13" t="s">
        <v>347</v>
      </c>
      <c r="S9" s="13" t="s">
        <v>359</v>
      </c>
      <c r="T9" s="13" t="s">
        <v>357</v>
      </c>
      <c r="U9" s="13" t="s">
        <v>347</v>
      </c>
      <c r="V9" s="13" t="s">
        <v>370</v>
      </c>
      <c r="W9" s="13" t="s">
        <v>370</v>
      </c>
      <c r="X9" s="13" t="s">
        <v>370</v>
      </c>
      <c r="Y9" s="13" t="s">
        <v>240</v>
      </c>
      <c r="Z9" s="13" t="s">
        <v>370</v>
      </c>
      <c r="AA9" s="13" t="s">
        <v>323</v>
      </c>
      <c r="AB9" s="13" t="s">
        <v>288</v>
      </c>
      <c r="AC9" s="13" t="s">
        <v>102</v>
      </c>
      <c r="AD9" s="13" t="s">
        <v>370</v>
      </c>
      <c r="AE9" s="13" t="s">
        <v>331</v>
      </c>
      <c r="AF9" s="13" t="s">
        <v>1143</v>
      </c>
      <c r="AG9" s="13" t="s">
        <v>188</v>
      </c>
      <c r="AH9" s="13" t="s">
        <v>370</v>
      </c>
      <c r="AI9" s="13" t="s">
        <v>370</v>
      </c>
      <c r="AJ9" s="13" t="s">
        <v>370</v>
      </c>
      <c r="AK9" s="13" t="s">
        <v>1145</v>
      </c>
      <c r="AL9" s="13" t="s">
        <v>295</v>
      </c>
      <c r="AM9" s="13" t="s">
        <v>370</v>
      </c>
      <c r="AN9" s="13" t="s">
        <v>333</v>
      </c>
      <c r="AO9" s="13" t="s">
        <v>1143</v>
      </c>
      <c r="AP9" s="13" t="s">
        <v>370</v>
      </c>
      <c r="AQ9" s="13" t="s">
        <v>294</v>
      </c>
      <c r="AR9" s="13" t="s">
        <v>370</v>
      </c>
      <c r="AS9" s="13" t="s">
        <v>102</v>
      </c>
      <c r="AT9" s="13" t="s">
        <v>370</v>
      </c>
      <c r="AU9" s="13" t="s">
        <v>370</v>
      </c>
      <c r="AV9" s="13" t="s">
        <v>348</v>
      </c>
      <c r="AW9" s="13" t="s">
        <v>325</v>
      </c>
      <c r="AX9" s="13" t="s">
        <v>370</v>
      </c>
      <c r="AY9" s="13" t="s">
        <v>370</v>
      </c>
      <c r="AZ9" s="13" t="s">
        <v>370</v>
      </c>
      <c r="BA9" s="13" t="s">
        <v>370</v>
      </c>
      <c r="BB9" s="13" t="s">
        <v>300</v>
      </c>
      <c r="BC9" s="13" t="s">
        <v>306</v>
      </c>
      <c r="BD9" s="13" t="s">
        <v>291</v>
      </c>
      <c r="BE9" s="13" t="s">
        <v>319</v>
      </c>
      <c r="BF9" s="13" t="s">
        <v>292</v>
      </c>
      <c r="BG9" s="13" t="s">
        <v>349</v>
      </c>
      <c r="BH9" s="13" t="s">
        <v>315</v>
      </c>
      <c r="BI9" s="13" t="s">
        <v>321</v>
      </c>
      <c r="BJ9" s="13" t="s">
        <v>307</v>
      </c>
      <c r="BK9" s="13" t="s">
        <v>331</v>
      </c>
      <c r="BL9" s="87" t="s">
        <v>357</v>
      </c>
      <c r="BM9" s="13" t="s">
        <v>303</v>
      </c>
      <c r="BN9" s="13" t="s">
        <v>300</v>
      </c>
      <c r="BO9" s="13" t="s">
        <v>359</v>
      </c>
      <c r="BP9" s="13" t="s">
        <v>342</v>
      </c>
      <c r="BQ9" s="13" t="s">
        <v>335</v>
      </c>
      <c r="BR9" s="13" t="s">
        <v>333</v>
      </c>
      <c r="BS9" s="13" t="s">
        <v>298</v>
      </c>
      <c r="BT9" s="13" t="s">
        <v>289</v>
      </c>
      <c r="BU9" s="87" t="s">
        <v>357</v>
      </c>
      <c r="BV9" s="13" t="s">
        <v>292</v>
      </c>
      <c r="BW9" s="87" t="s">
        <v>357</v>
      </c>
      <c r="BX9" s="13" t="s">
        <v>336</v>
      </c>
      <c r="BY9" s="13" t="s">
        <v>188</v>
      </c>
      <c r="BZ9" s="87" t="s">
        <v>370</v>
      </c>
      <c r="CA9" s="87" t="s">
        <v>370</v>
      </c>
      <c r="CB9" s="13" t="s">
        <v>350</v>
      </c>
      <c r="CC9" s="13" t="s">
        <v>289</v>
      </c>
      <c r="CD9" s="87" t="s">
        <v>357</v>
      </c>
      <c r="CE9" s="13" t="s">
        <v>240</v>
      </c>
      <c r="CF9" s="87" t="s">
        <v>357</v>
      </c>
      <c r="CG9" s="13" t="s">
        <v>352</v>
      </c>
      <c r="CH9" s="87" t="s">
        <v>370</v>
      </c>
      <c r="CI9" s="13" t="s">
        <v>333</v>
      </c>
      <c r="CJ9" s="87" t="s">
        <v>357</v>
      </c>
      <c r="CK9" s="13" t="s">
        <v>292</v>
      </c>
      <c r="CL9" s="13" t="s">
        <v>296</v>
      </c>
      <c r="CM9" s="87" t="s">
        <v>370</v>
      </c>
      <c r="CN9" s="87" t="s">
        <v>370</v>
      </c>
      <c r="CO9" s="13" t="s">
        <v>352</v>
      </c>
      <c r="CP9" s="87" t="s">
        <v>357</v>
      </c>
      <c r="CQ9" s="13" t="s">
        <v>295</v>
      </c>
      <c r="CR9" s="87" t="s">
        <v>370</v>
      </c>
      <c r="CS9" s="13" t="s">
        <v>305</v>
      </c>
      <c r="CT9" s="87" t="s">
        <v>357</v>
      </c>
    </row>
    <row r="10" spans="1:98" s="13" customFormat="1" ht="26.25" customHeight="1" x14ac:dyDescent="0.25">
      <c r="A10" s="13" t="s">
        <v>415</v>
      </c>
      <c r="B10" s="85" t="s">
        <v>430</v>
      </c>
      <c r="C10" s="47" t="s">
        <v>397</v>
      </c>
      <c r="D10" s="48" t="s">
        <v>444</v>
      </c>
      <c r="E10" s="108">
        <v>40854</v>
      </c>
      <c r="F10" s="13">
        <v>1430</v>
      </c>
      <c r="G10" s="49" t="s">
        <v>760</v>
      </c>
      <c r="H10" s="13" t="s">
        <v>282</v>
      </c>
      <c r="I10" s="13" t="s">
        <v>370</v>
      </c>
      <c r="J10" s="13" t="s">
        <v>319</v>
      </c>
      <c r="K10" s="13" t="s">
        <v>326</v>
      </c>
      <c r="L10" s="13" t="s">
        <v>316</v>
      </c>
      <c r="M10" s="13" t="s">
        <v>327</v>
      </c>
      <c r="N10" s="13" t="s">
        <v>102</v>
      </c>
      <c r="O10" s="13" t="s">
        <v>370</v>
      </c>
      <c r="P10" s="13" t="s">
        <v>370</v>
      </c>
      <c r="Q10" s="13" t="s">
        <v>357</v>
      </c>
      <c r="R10" s="13" t="s">
        <v>328</v>
      </c>
      <c r="S10" s="13" t="s">
        <v>315</v>
      </c>
      <c r="T10" s="13" t="s">
        <v>357</v>
      </c>
      <c r="U10" s="13" t="s">
        <v>328</v>
      </c>
      <c r="V10" s="13" t="s">
        <v>370</v>
      </c>
      <c r="W10" s="13" t="s">
        <v>370</v>
      </c>
      <c r="X10" s="13" t="s">
        <v>370</v>
      </c>
      <c r="Y10" s="13" t="s">
        <v>242</v>
      </c>
      <c r="Z10" s="13" t="s">
        <v>370</v>
      </c>
      <c r="AA10" s="13" t="s">
        <v>351</v>
      </c>
      <c r="AB10" s="13" t="s">
        <v>288</v>
      </c>
      <c r="AC10" s="13" t="s">
        <v>102</v>
      </c>
      <c r="AD10" s="13" t="s">
        <v>370</v>
      </c>
      <c r="AE10" s="13" t="s">
        <v>297</v>
      </c>
      <c r="AF10" s="13" t="s">
        <v>1143</v>
      </c>
      <c r="AG10" s="13" t="s">
        <v>290</v>
      </c>
      <c r="AH10" s="13" t="s">
        <v>370</v>
      </c>
      <c r="AI10" s="13" t="s">
        <v>357</v>
      </c>
      <c r="AJ10" s="13" t="s">
        <v>370</v>
      </c>
      <c r="AK10" s="13" t="s">
        <v>1144</v>
      </c>
      <c r="AL10" s="13" t="s">
        <v>329</v>
      </c>
      <c r="AM10" s="13" t="s">
        <v>370</v>
      </c>
      <c r="AN10" s="13" t="s">
        <v>326</v>
      </c>
      <c r="AO10" s="13" t="s">
        <v>1143</v>
      </c>
      <c r="AP10" s="13" t="s">
        <v>370</v>
      </c>
      <c r="AQ10" s="13" t="s">
        <v>305</v>
      </c>
      <c r="AR10" s="13" t="s">
        <v>370</v>
      </c>
      <c r="AS10" s="13" t="s">
        <v>102</v>
      </c>
      <c r="AT10" s="13" t="s">
        <v>370</v>
      </c>
      <c r="AU10" s="13" t="s">
        <v>370</v>
      </c>
      <c r="AV10" s="13" t="s">
        <v>341</v>
      </c>
      <c r="AW10" s="13" t="s">
        <v>283</v>
      </c>
      <c r="AX10" s="13" t="s">
        <v>370</v>
      </c>
      <c r="AY10" s="13" t="s">
        <v>370</v>
      </c>
      <c r="AZ10" s="13" t="s">
        <v>357</v>
      </c>
      <c r="BA10" s="13" t="s">
        <v>370</v>
      </c>
      <c r="BB10" s="13" t="s">
        <v>284</v>
      </c>
      <c r="BC10" s="13" t="s">
        <v>307</v>
      </c>
      <c r="BD10" s="13" t="s">
        <v>331</v>
      </c>
      <c r="BE10" s="13" t="s">
        <v>314</v>
      </c>
      <c r="BF10" s="13" t="s">
        <v>332</v>
      </c>
      <c r="BG10" s="13" t="s">
        <v>333</v>
      </c>
      <c r="BH10" s="13" t="s">
        <v>334</v>
      </c>
      <c r="BI10" s="13" t="s">
        <v>322</v>
      </c>
      <c r="BJ10" s="13" t="s">
        <v>325</v>
      </c>
      <c r="BK10" s="13" t="s">
        <v>297</v>
      </c>
      <c r="BL10" s="87" t="s">
        <v>357</v>
      </c>
      <c r="BM10" s="13" t="s">
        <v>294</v>
      </c>
      <c r="BN10" s="13" t="s">
        <v>284</v>
      </c>
      <c r="BO10" s="13" t="s">
        <v>315</v>
      </c>
      <c r="BP10" s="13" t="s">
        <v>335</v>
      </c>
      <c r="BQ10" s="13" t="s">
        <v>301</v>
      </c>
      <c r="BR10" s="13" t="s">
        <v>326</v>
      </c>
      <c r="BS10" s="13" t="s">
        <v>317</v>
      </c>
      <c r="BT10" s="13" t="s">
        <v>336</v>
      </c>
      <c r="BU10" s="87" t="s">
        <v>357</v>
      </c>
      <c r="BV10" s="13" t="s">
        <v>332</v>
      </c>
      <c r="BW10" s="13" t="s">
        <v>320</v>
      </c>
      <c r="BX10" s="13" t="s">
        <v>288</v>
      </c>
      <c r="BY10" s="13" t="s">
        <v>370</v>
      </c>
      <c r="BZ10" s="87" t="s">
        <v>370</v>
      </c>
      <c r="CA10" s="87" t="s">
        <v>370</v>
      </c>
      <c r="CB10" s="13" t="s">
        <v>338</v>
      </c>
      <c r="CC10" s="13" t="s">
        <v>336</v>
      </c>
      <c r="CD10" s="87" t="s">
        <v>357</v>
      </c>
      <c r="CE10" s="13" t="s">
        <v>242</v>
      </c>
      <c r="CF10" s="87" t="s">
        <v>357</v>
      </c>
      <c r="CG10" s="13" t="s">
        <v>340</v>
      </c>
      <c r="CH10" s="87" t="s">
        <v>370</v>
      </c>
      <c r="CI10" s="13" t="s">
        <v>326</v>
      </c>
      <c r="CJ10" s="87" t="s">
        <v>357</v>
      </c>
      <c r="CK10" s="13" t="s">
        <v>332</v>
      </c>
      <c r="CL10" s="13" t="s">
        <v>303</v>
      </c>
      <c r="CM10" s="87" t="s">
        <v>370</v>
      </c>
      <c r="CN10" s="87" t="s">
        <v>370</v>
      </c>
      <c r="CO10" s="13" t="s">
        <v>340</v>
      </c>
      <c r="CP10" s="87" t="s">
        <v>357</v>
      </c>
      <c r="CQ10" s="13" t="s">
        <v>329</v>
      </c>
      <c r="CR10" s="87" t="s">
        <v>370</v>
      </c>
      <c r="CS10" s="13" t="s">
        <v>292</v>
      </c>
      <c r="CT10" s="87" t="s">
        <v>357</v>
      </c>
    </row>
    <row r="11" spans="1:98" s="13" customFormat="1" ht="26.25" customHeight="1" x14ac:dyDescent="0.25">
      <c r="A11" s="13" t="s">
        <v>415</v>
      </c>
      <c r="B11" s="85" t="s">
        <v>430</v>
      </c>
      <c r="C11" s="47" t="s">
        <v>397</v>
      </c>
      <c r="D11" s="48" t="s">
        <v>444</v>
      </c>
      <c r="E11" s="108">
        <v>41181</v>
      </c>
      <c r="F11" s="13">
        <v>1500</v>
      </c>
      <c r="G11" s="49" t="s">
        <v>761</v>
      </c>
      <c r="H11" s="13" t="s">
        <v>353</v>
      </c>
      <c r="I11" s="13" t="s">
        <v>370</v>
      </c>
      <c r="J11" s="13" t="s">
        <v>301</v>
      </c>
      <c r="K11" s="13" t="s">
        <v>354</v>
      </c>
      <c r="L11" s="13" t="s">
        <v>355</v>
      </c>
      <c r="M11" s="13" t="s">
        <v>338</v>
      </c>
      <c r="N11" s="13" t="s">
        <v>141</v>
      </c>
      <c r="O11" s="13" t="s">
        <v>1143</v>
      </c>
      <c r="P11" s="13" t="s">
        <v>370</v>
      </c>
      <c r="Q11" s="13" t="s">
        <v>357</v>
      </c>
      <c r="R11" s="13" t="s">
        <v>356</v>
      </c>
      <c r="S11" s="13" t="s">
        <v>287</v>
      </c>
      <c r="T11" s="13" t="s">
        <v>357</v>
      </c>
      <c r="U11" s="13" t="s">
        <v>356</v>
      </c>
      <c r="V11" s="13" t="s">
        <v>370</v>
      </c>
      <c r="W11" s="13" t="s">
        <v>370</v>
      </c>
      <c r="X11" s="13" t="s">
        <v>370</v>
      </c>
      <c r="Y11" s="13" t="s">
        <v>39</v>
      </c>
      <c r="Z11" s="13" t="s">
        <v>370</v>
      </c>
      <c r="AA11" s="13" t="s">
        <v>357</v>
      </c>
      <c r="AB11" s="13" t="s">
        <v>288</v>
      </c>
      <c r="AC11" s="13" t="s">
        <v>141</v>
      </c>
      <c r="AD11" s="13" t="s">
        <v>370</v>
      </c>
      <c r="AE11" s="13" t="s">
        <v>329</v>
      </c>
      <c r="AF11" s="13" t="s">
        <v>102</v>
      </c>
      <c r="AG11" s="13" t="s">
        <v>175</v>
      </c>
      <c r="AH11" s="13" t="s">
        <v>370</v>
      </c>
      <c r="AI11" s="13" t="s">
        <v>370</v>
      </c>
      <c r="AJ11" s="13" t="s">
        <v>370</v>
      </c>
      <c r="AK11" s="13" t="s">
        <v>1145</v>
      </c>
      <c r="AL11" s="13" t="s">
        <v>326</v>
      </c>
      <c r="AM11" s="13" t="s">
        <v>370</v>
      </c>
      <c r="AN11" s="13" t="s">
        <v>354</v>
      </c>
      <c r="AO11" s="13" t="s">
        <v>102</v>
      </c>
      <c r="AP11" s="13" t="s">
        <v>370</v>
      </c>
      <c r="AQ11" s="13" t="s">
        <v>303</v>
      </c>
      <c r="AR11" s="13" t="s">
        <v>370</v>
      </c>
      <c r="AS11" s="13" t="s">
        <v>102</v>
      </c>
      <c r="AT11" s="13" t="s">
        <v>370</v>
      </c>
      <c r="AU11" s="13" t="s">
        <v>370</v>
      </c>
      <c r="AV11" s="13" t="s">
        <v>358</v>
      </c>
      <c r="AW11" s="13" t="s">
        <v>307</v>
      </c>
      <c r="AX11" s="13" t="s">
        <v>370</v>
      </c>
      <c r="AY11" s="13" t="s">
        <v>370</v>
      </c>
      <c r="AZ11" s="13" t="s">
        <v>370</v>
      </c>
      <c r="BA11" s="13" t="s">
        <v>370</v>
      </c>
      <c r="BB11" s="13" t="s">
        <v>333</v>
      </c>
      <c r="BC11" s="13" t="s">
        <v>261</v>
      </c>
      <c r="BD11" s="13" t="s">
        <v>295</v>
      </c>
      <c r="BE11" s="13" t="s">
        <v>296</v>
      </c>
      <c r="BF11" s="13" t="s">
        <v>305</v>
      </c>
      <c r="BG11" s="13" t="s">
        <v>332</v>
      </c>
      <c r="BH11" s="13" t="s">
        <v>359</v>
      </c>
      <c r="BI11" s="13" t="s">
        <v>315</v>
      </c>
      <c r="BJ11" s="13" t="s">
        <v>306</v>
      </c>
      <c r="BK11" s="13" t="s">
        <v>329</v>
      </c>
      <c r="BL11" s="87" t="s">
        <v>357</v>
      </c>
      <c r="BM11" s="13" t="s">
        <v>325</v>
      </c>
      <c r="BN11" s="13" t="s">
        <v>333</v>
      </c>
      <c r="BO11" s="13" t="s">
        <v>287</v>
      </c>
      <c r="BP11" s="13" t="s">
        <v>360</v>
      </c>
      <c r="BQ11" s="13" t="s">
        <v>342</v>
      </c>
      <c r="BR11" s="13" t="s">
        <v>354</v>
      </c>
      <c r="BS11" s="13" t="s">
        <v>283</v>
      </c>
      <c r="BT11" s="13" t="s">
        <v>297</v>
      </c>
      <c r="BU11" s="87" t="s">
        <v>357</v>
      </c>
      <c r="BV11" s="13" t="s">
        <v>305</v>
      </c>
      <c r="BW11" s="87" t="s">
        <v>357</v>
      </c>
      <c r="BX11" s="13" t="s">
        <v>289</v>
      </c>
      <c r="BY11" s="13" t="s">
        <v>175</v>
      </c>
      <c r="BZ11" s="87" t="s">
        <v>370</v>
      </c>
      <c r="CA11" s="87" t="s">
        <v>370</v>
      </c>
      <c r="CB11" s="13" t="s">
        <v>361</v>
      </c>
      <c r="CC11" s="13" t="s">
        <v>297</v>
      </c>
      <c r="CD11" s="87" t="s">
        <v>357</v>
      </c>
      <c r="CE11" s="13" t="s">
        <v>39</v>
      </c>
      <c r="CF11" s="87" t="s">
        <v>357</v>
      </c>
      <c r="CG11" s="13" t="s">
        <v>323</v>
      </c>
      <c r="CH11" s="87" t="s">
        <v>370</v>
      </c>
      <c r="CI11" s="13" t="s">
        <v>354</v>
      </c>
      <c r="CJ11" s="87" t="s">
        <v>357</v>
      </c>
      <c r="CK11" s="13" t="s">
        <v>305</v>
      </c>
      <c r="CL11" s="13" t="s">
        <v>322</v>
      </c>
      <c r="CM11" s="87" t="s">
        <v>370</v>
      </c>
      <c r="CN11" s="87" t="s">
        <v>370</v>
      </c>
      <c r="CO11" s="13" t="s">
        <v>309</v>
      </c>
      <c r="CP11" s="87" t="s">
        <v>357</v>
      </c>
      <c r="CQ11" s="13" t="s">
        <v>326</v>
      </c>
      <c r="CR11" s="87" t="s">
        <v>370</v>
      </c>
      <c r="CS11" s="13" t="s">
        <v>314</v>
      </c>
      <c r="CT11" s="87" t="s">
        <v>357</v>
      </c>
    </row>
    <row r="12" spans="1:98" s="13" customFormat="1" ht="26.25" customHeight="1" x14ac:dyDescent="0.25">
      <c r="A12" s="13" t="s">
        <v>416</v>
      </c>
      <c r="B12" s="85" t="s">
        <v>417</v>
      </c>
      <c r="C12" s="47" t="s">
        <v>398</v>
      </c>
      <c r="D12" s="48" t="s">
        <v>445</v>
      </c>
      <c r="E12" s="108">
        <v>41283</v>
      </c>
      <c r="F12" s="13">
        <v>1400</v>
      </c>
      <c r="G12" s="49" t="s">
        <v>761</v>
      </c>
      <c r="H12" s="13" t="s">
        <v>282</v>
      </c>
      <c r="I12" s="13" t="s">
        <v>370</v>
      </c>
      <c r="J12" s="13" t="s">
        <v>303</v>
      </c>
      <c r="K12" s="13" t="s">
        <v>284</v>
      </c>
      <c r="L12" s="13" t="s">
        <v>285</v>
      </c>
      <c r="M12" s="13" t="s">
        <v>261</v>
      </c>
      <c r="N12" s="13" t="s">
        <v>102</v>
      </c>
      <c r="O12" s="13" t="s">
        <v>370</v>
      </c>
      <c r="P12" s="13" t="s">
        <v>370</v>
      </c>
      <c r="Q12" s="13" t="s">
        <v>357</v>
      </c>
      <c r="R12" s="13" t="s">
        <v>287</v>
      </c>
      <c r="S12" s="13" t="s">
        <v>334</v>
      </c>
      <c r="T12" s="13" t="s">
        <v>357</v>
      </c>
      <c r="U12" s="13" t="s">
        <v>287</v>
      </c>
      <c r="V12" s="13" t="s">
        <v>370</v>
      </c>
      <c r="W12" s="13" t="s">
        <v>370</v>
      </c>
      <c r="X12" s="13" t="s">
        <v>370</v>
      </c>
      <c r="Y12" s="13" t="s">
        <v>218</v>
      </c>
      <c r="Z12" s="13" t="s">
        <v>370</v>
      </c>
      <c r="AA12" s="13" t="s">
        <v>363</v>
      </c>
      <c r="AB12" s="13" t="s">
        <v>288</v>
      </c>
      <c r="AC12" s="13" t="s">
        <v>102</v>
      </c>
      <c r="AD12" s="13" t="s">
        <v>370</v>
      </c>
      <c r="AE12" s="13" t="s">
        <v>289</v>
      </c>
      <c r="AF12" s="13" t="s">
        <v>1143</v>
      </c>
      <c r="AG12" s="13" t="s">
        <v>290</v>
      </c>
      <c r="AH12" s="13" t="s">
        <v>370</v>
      </c>
      <c r="AI12" s="13" t="s">
        <v>357</v>
      </c>
      <c r="AJ12" s="13" t="s">
        <v>370</v>
      </c>
      <c r="AK12" s="13" t="s">
        <v>1144</v>
      </c>
      <c r="AL12" s="13" t="s">
        <v>291</v>
      </c>
      <c r="AM12" s="13" t="s">
        <v>370</v>
      </c>
      <c r="AN12" s="13" t="s">
        <v>284</v>
      </c>
      <c r="AO12" s="13" t="s">
        <v>1143</v>
      </c>
      <c r="AP12" s="13" t="s">
        <v>370</v>
      </c>
      <c r="AQ12" s="13" t="s">
        <v>317</v>
      </c>
      <c r="AR12" s="13" t="s">
        <v>370</v>
      </c>
      <c r="AS12" s="13" t="s">
        <v>102</v>
      </c>
      <c r="AT12" s="13" t="s">
        <v>370</v>
      </c>
      <c r="AU12" s="13" t="s">
        <v>370</v>
      </c>
      <c r="AV12" s="13" t="s">
        <v>318</v>
      </c>
      <c r="AW12" s="13" t="s">
        <v>314</v>
      </c>
      <c r="AX12" s="13" t="s">
        <v>370</v>
      </c>
      <c r="AY12" s="13" t="s">
        <v>370</v>
      </c>
      <c r="AZ12" s="13" t="s">
        <v>357</v>
      </c>
      <c r="BA12" s="13" t="s">
        <v>370</v>
      </c>
      <c r="BB12" s="13" t="s">
        <v>295</v>
      </c>
      <c r="BC12" s="13" t="s">
        <v>302</v>
      </c>
      <c r="BD12" s="13" t="s">
        <v>297</v>
      </c>
      <c r="BE12" s="13" t="s">
        <v>294</v>
      </c>
      <c r="BF12" s="13" t="s">
        <v>299</v>
      </c>
      <c r="BG12" s="13" t="s">
        <v>300</v>
      </c>
      <c r="BH12" s="13" t="s">
        <v>306</v>
      </c>
      <c r="BI12" s="13" t="s">
        <v>307</v>
      </c>
      <c r="BJ12" s="13" t="s">
        <v>319</v>
      </c>
      <c r="BK12" s="13" t="s">
        <v>233</v>
      </c>
      <c r="BL12" s="87" t="s">
        <v>304</v>
      </c>
      <c r="BM12" s="13" t="s">
        <v>298</v>
      </c>
      <c r="BN12" s="13" t="s">
        <v>295</v>
      </c>
      <c r="BO12" s="13" t="s">
        <v>233</v>
      </c>
      <c r="BP12" s="13" t="s">
        <v>306</v>
      </c>
      <c r="BQ12" s="13" t="s">
        <v>322</v>
      </c>
      <c r="BR12" s="13" t="s">
        <v>284</v>
      </c>
      <c r="BS12" s="13" t="s">
        <v>292</v>
      </c>
      <c r="BT12" s="13" t="s">
        <v>288</v>
      </c>
      <c r="BU12" s="87" t="s">
        <v>357</v>
      </c>
      <c r="BV12" s="13" t="s">
        <v>299</v>
      </c>
      <c r="BW12" s="13" t="s">
        <v>309</v>
      </c>
      <c r="BX12" s="13" t="s">
        <v>310</v>
      </c>
      <c r="BY12" s="13" t="s">
        <v>290</v>
      </c>
      <c r="BZ12" s="87" t="s">
        <v>370</v>
      </c>
      <c r="CA12" s="87" t="s">
        <v>370</v>
      </c>
      <c r="CB12" s="13" t="s">
        <v>311</v>
      </c>
      <c r="CC12" s="13" t="s">
        <v>288</v>
      </c>
      <c r="CD12" s="13" t="s">
        <v>312</v>
      </c>
      <c r="CE12" s="13" t="s">
        <v>218</v>
      </c>
      <c r="CF12" s="13" t="s">
        <v>312</v>
      </c>
      <c r="CG12" s="13" t="s">
        <v>313</v>
      </c>
      <c r="CH12" s="87" t="s">
        <v>370</v>
      </c>
      <c r="CI12" s="13" t="s">
        <v>284</v>
      </c>
      <c r="CJ12" s="87" t="s">
        <v>357</v>
      </c>
      <c r="CK12" s="13" t="s">
        <v>299</v>
      </c>
      <c r="CL12" s="13" t="s">
        <v>283</v>
      </c>
      <c r="CM12" s="87" t="s">
        <v>370</v>
      </c>
      <c r="CN12" s="87" t="s">
        <v>370</v>
      </c>
      <c r="CO12" s="13" t="s">
        <v>313</v>
      </c>
      <c r="CP12" s="87" t="s">
        <v>357</v>
      </c>
      <c r="CQ12" s="13" t="s">
        <v>291</v>
      </c>
      <c r="CR12" s="87" t="s">
        <v>370</v>
      </c>
      <c r="CS12" s="13" t="s">
        <v>308</v>
      </c>
      <c r="CT12" s="87" t="s">
        <v>357</v>
      </c>
    </row>
    <row r="13" spans="1:98" s="13" customFormat="1" ht="26.25" customHeight="1" x14ac:dyDescent="0.25">
      <c r="A13" s="13" t="s">
        <v>429</v>
      </c>
      <c r="B13" s="85" t="s">
        <v>418</v>
      </c>
      <c r="C13" s="47" t="s">
        <v>409</v>
      </c>
      <c r="D13" s="48" t="s">
        <v>756</v>
      </c>
      <c r="E13" s="108">
        <v>40988</v>
      </c>
      <c r="F13" s="13">
        <v>1405</v>
      </c>
      <c r="G13" s="49" t="s">
        <v>761</v>
      </c>
      <c r="H13" s="13" t="s">
        <v>236</v>
      </c>
      <c r="I13" s="13" t="s">
        <v>370</v>
      </c>
      <c r="J13" s="13" t="s">
        <v>302</v>
      </c>
      <c r="K13" s="13" t="s">
        <v>333</v>
      </c>
      <c r="L13" s="13" t="s">
        <v>346</v>
      </c>
      <c r="M13" s="13" t="s">
        <v>311</v>
      </c>
      <c r="N13" s="13" t="s">
        <v>102</v>
      </c>
      <c r="O13" s="13" t="s">
        <v>1143</v>
      </c>
      <c r="P13" s="13" t="s">
        <v>370</v>
      </c>
      <c r="Q13" s="13" t="s">
        <v>357</v>
      </c>
      <c r="R13" s="13" t="s">
        <v>347</v>
      </c>
      <c r="S13" s="13" t="s">
        <v>360</v>
      </c>
      <c r="T13" s="13" t="s">
        <v>357</v>
      </c>
      <c r="U13" s="13" t="s">
        <v>347</v>
      </c>
      <c r="V13" s="13" t="s">
        <v>370</v>
      </c>
      <c r="W13" s="13" t="s">
        <v>370</v>
      </c>
      <c r="X13" s="13" t="s">
        <v>370</v>
      </c>
      <c r="Y13" s="13" t="s">
        <v>240</v>
      </c>
      <c r="Z13" s="13" t="s">
        <v>370</v>
      </c>
      <c r="AA13" s="13" t="s">
        <v>343</v>
      </c>
      <c r="AB13" s="13" t="s">
        <v>300</v>
      </c>
      <c r="AC13" s="13" t="s">
        <v>102</v>
      </c>
      <c r="AD13" s="13" t="s">
        <v>370</v>
      </c>
      <c r="AE13" s="13" t="s">
        <v>331</v>
      </c>
      <c r="AF13" s="13" t="s">
        <v>1143</v>
      </c>
      <c r="AG13" s="13" t="s">
        <v>188</v>
      </c>
      <c r="AH13" s="13" t="s">
        <v>370</v>
      </c>
      <c r="AI13" s="13" t="s">
        <v>370</v>
      </c>
      <c r="AJ13" s="13" t="s">
        <v>370</v>
      </c>
      <c r="AK13" s="13" t="s">
        <v>1145</v>
      </c>
      <c r="AL13" s="13" t="s">
        <v>284</v>
      </c>
      <c r="AM13" s="13" t="s">
        <v>370</v>
      </c>
      <c r="AN13" s="13" t="s">
        <v>333</v>
      </c>
      <c r="AO13" s="13" t="s">
        <v>1143</v>
      </c>
      <c r="AP13" s="13" t="s">
        <v>370</v>
      </c>
      <c r="AQ13" s="13" t="s">
        <v>314</v>
      </c>
      <c r="AR13" s="13" t="s">
        <v>370</v>
      </c>
      <c r="AS13" s="13" t="s">
        <v>102</v>
      </c>
      <c r="AT13" s="13" t="s">
        <v>370</v>
      </c>
      <c r="AU13" s="13" t="s">
        <v>370</v>
      </c>
      <c r="AV13" s="13" t="s">
        <v>348</v>
      </c>
      <c r="AW13" s="13" t="s">
        <v>325</v>
      </c>
      <c r="AX13" s="13" t="s">
        <v>370</v>
      </c>
      <c r="AY13" s="13" t="s">
        <v>370</v>
      </c>
      <c r="AZ13" s="13" t="s">
        <v>370</v>
      </c>
      <c r="BA13" s="13" t="s">
        <v>370</v>
      </c>
      <c r="BB13" s="13" t="s">
        <v>300</v>
      </c>
      <c r="BC13" s="13" t="s">
        <v>321</v>
      </c>
      <c r="BD13" s="13" t="s">
        <v>291</v>
      </c>
      <c r="BE13" s="13" t="s">
        <v>319</v>
      </c>
      <c r="BF13" s="13" t="s">
        <v>292</v>
      </c>
      <c r="BG13" s="13" t="s">
        <v>349</v>
      </c>
      <c r="BH13" s="13" t="s">
        <v>315</v>
      </c>
      <c r="BI13" s="13" t="s">
        <v>334</v>
      </c>
      <c r="BJ13" s="13" t="s">
        <v>322</v>
      </c>
      <c r="BK13" s="13" t="s">
        <v>233</v>
      </c>
      <c r="BL13" s="87" t="s">
        <v>357</v>
      </c>
      <c r="BM13" s="13" t="s">
        <v>303</v>
      </c>
      <c r="BN13" s="13" t="s">
        <v>300</v>
      </c>
      <c r="BO13" s="52" t="s">
        <v>374</v>
      </c>
      <c r="BP13" s="13" t="s">
        <v>342</v>
      </c>
      <c r="BQ13" s="13" t="s">
        <v>335</v>
      </c>
      <c r="BR13" s="13" t="s">
        <v>333</v>
      </c>
      <c r="BS13" s="13" t="s">
        <v>294</v>
      </c>
      <c r="BT13" s="13" t="s">
        <v>289</v>
      </c>
      <c r="BU13" s="87" t="s">
        <v>357</v>
      </c>
      <c r="BV13" s="13" t="s">
        <v>292</v>
      </c>
      <c r="BW13" s="87" t="s">
        <v>357</v>
      </c>
      <c r="BX13" s="13" t="s">
        <v>336</v>
      </c>
      <c r="BY13" s="13" t="s">
        <v>188</v>
      </c>
      <c r="BZ13" s="87" t="s">
        <v>370</v>
      </c>
      <c r="CA13" s="87" t="s">
        <v>370</v>
      </c>
      <c r="CB13" s="13" t="s">
        <v>350</v>
      </c>
      <c r="CC13" s="13" t="s">
        <v>289</v>
      </c>
      <c r="CD13" s="87" t="s">
        <v>357</v>
      </c>
      <c r="CE13" s="13" t="s">
        <v>240</v>
      </c>
      <c r="CF13" s="87" t="s">
        <v>357</v>
      </c>
      <c r="CG13" s="13" t="s">
        <v>351</v>
      </c>
      <c r="CH13" s="87" t="s">
        <v>370</v>
      </c>
      <c r="CI13" s="13" t="s">
        <v>333</v>
      </c>
      <c r="CJ13" s="87" t="s">
        <v>357</v>
      </c>
      <c r="CK13" s="13" t="s">
        <v>292</v>
      </c>
      <c r="CL13" s="13" t="s">
        <v>296</v>
      </c>
      <c r="CM13" s="87" t="s">
        <v>370</v>
      </c>
      <c r="CN13" s="87" t="s">
        <v>370</v>
      </c>
      <c r="CO13" s="13" t="s">
        <v>352</v>
      </c>
      <c r="CP13" s="87" t="s">
        <v>357</v>
      </c>
      <c r="CQ13" s="13" t="s">
        <v>284</v>
      </c>
      <c r="CR13" s="87" t="s">
        <v>370</v>
      </c>
      <c r="CS13" s="13" t="s">
        <v>298</v>
      </c>
      <c r="CT13" s="87" t="s">
        <v>357</v>
      </c>
    </row>
    <row r="14" spans="1:98" s="13" customFormat="1" ht="26.25" customHeight="1" x14ac:dyDescent="0.25">
      <c r="A14" s="13" t="s">
        <v>421</v>
      </c>
      <c r="B14" s="85" t="s">
        <v>422</v>
      </c>
      <c r="C14" s="47" t="s">
        <v>399</v>
      </c>
      <c r="D14" s="48" t="s">
        <v>757</v>
      </c>
      <c r="E14" s="108">
        <v>40856</v>
      </c>
      <c r="F14" s="13">
        <v>1200</v>
      </c>
      <c r="G14" s="49" t="s">
        <v>760</v>
      </c>
      <c r="H14" s="13" t="s">
        <v>282</v>
      </c>
      <c r="I14" s="13" t="s">
        <v>370</v>
      </c>
      <c r="J14" s="13" t="s">
        <v>303</v>
      </c>
      <c r="K14" s="13" t="s">
        <v>284</v>
      </c>
      <c r="L14" s="13" t="s">
        <v>287</v>
      </c>
      <c r="M14" s="13" t="s">
        <v>342</v>
      </c>
      <c r="N14" s="13" t="s">
        <v>102</v>
      </c>
      <c r="O14" s="13" t="s">
        <v>370</v>
      </c>
      <c r="P14" s="13" t="s">
        <v>370</v>
      </c>
      <c r="Q14" s="13" t="s">
        <v>357</v>
      </c>
      <c r="R14" s="13" t="s">
        <v>316</v>
      </c>
      <c r="S14" s="13" t="s">
        <v>261</v>
      </c>
      <c r="T14" s="13" t="s">
        <v>357</v>
      </c>
      <c r="U14" s="13" t="s">
        <v>338</v>
      </c>
      <c r="V14" s="13" t="s">
        <v>370</v>
      </c>
      <c r="W14" s="13" t="s">
        <v>370</v>
      </c>
      <c r="X14" s="13" t="s">
        <v>370</v>
      </c>
      <c r="Y14" s="13" t="s">
        <v>218</v>
      </c>
      <c r="Z14" s="13" t="s">
        <v>370</v>
      </c>
      <c r="AA14" s="13" t="s">
        <v>912</v>
      </c>
      <c r="AB14" s="13" t="s">
        <v>295</v>
      </c>
      <c r="AC14" s="13" t="s">
        <v>102</v>
      </c>
      <c r="AD14" s="13" t="s">
        <v>370</v>
      </c>
      <c r="AE14" s="13" t="s">
        <v>289</v>
      </c>
      <c r="AF14" s="13" t="s">
        <v>1143</v>
      </c>
      <c r="AG14" s="13" t="s">
        <v>290</v>
      </c>
      <c r="AH14" s="13" t="s">
        <v>370</v>
      </c>
      <c r="AI14" s="13" t="s">
        <v>357</v>
      </c>
      <c r="AJ14" s="13" t="s">
        <v>370</v>
      </c>
      <c r="AK14" s="13" t="s">
        <v>1144</v>
      </c>
      <c r="AL14" s="13" t="s">
        <v>291</v>
      </c>
      <c r="AM14" s="13" t="s">
        <v>370</v>
      </c>
      <c r="AN14" s="13" t="s">
        <v>284</v>
      </c>
      <c r="AO14" s="13" t="s">
        <v>1143</v>
      </c>
      <c r="AP14" s="13" t="s">
        <v>370</v>
      </c>
      <c r="AQ14" s="13" t="s">
        <v>317</v>
      </c>
      <c r="AR14" s="13" t="s">
        <v>370</v>
      </c>
      <c r="AS14" s="13" t="s">
        <v>102</v>
      </c>
      <c r="AT14" s="13" t="s">
        <v>370</v>
      </c>
      <c r="AU14" s="13" t="s">
        <v>370</v>
      </c>
      <c r="AV14" s="13" t="s">
        <v>318</v>
      </c>
      <c r="AW14" s="13" t="s">
        <v>314</v>
      </c>
      <c r="AX14" s="13" t="s">
        <v>370</v>
      </c>
      <c r="AY14" s="13" t="s">
        <v>370</v>
      </c>
      <c r="AZ14" s="13" t="s">
        <v>357</v>
      </c>
      <c r="BA14" s="13" t="s">
        <v>370</v>
      </c>
      <c r="BB14" s="13" t="s">
        <v>295</v>
      </c>
      <c r="BC14" s="13" t="s">
        <v>302</v>
      </c>
      <c r="BD14" s="13" t="s">
        <v>297</v>
      </c>
      <c r="BE14" s="13" t="s">
        <v>294</v>
      </c>
      <c r="BF14" s="13" t="s">
        <v>299</v>
      </c>
      <c r="BG14" s="13" t="s">
        <v>300</v>
      </c>
      <c r="BH14" s="13" t="s">
        <v>321</v>
      </c>
      <c r="BI14" s="13" t="s">
        <v>307</v>
      </c>
      <c r="BJ14" s="13" t="s">
        <v>319</v>
      </c>
      <c r="BK14" s="13" t="s">
        <v>289</v>
      </c>
      <c r="BL14" s="87" t="s">
        <v>337</v>
      </c>
      <c r="BM14" s="13" t="s">
        <v>298</v>
      </c>
      <c r="BN14" s="13" t="s">
        <v>295</v>
      </c>
      <c r="BO14" s="13" t="s">
        <v>261</v>
      </c>
      <c r="BP14" s="13" t="s">
        <v>321</v>
      </c>
      <c r="BQ14" s="13" t="s">
        <v>322</v>
      </c>
      <c r="BR14" s="13" t="s">
        <v>284</v>
      </c>
      <c r="BS14" s="13" t="s">
        <v>292</v>
      </c>
      <c r="BT14" s="13" t="s">
        <v>288</v>
      </c>
      <c r="BU14" s="87" t="s">
        <v>357</v>
      </c>
      <c r="BV14" s="13" t="s">
        <v>299</v>
      </c>
      <c r="BW14" s="13" t="s">
        <v>343</v>
      </c>
      <c r="BX14" s="13" t="s">
        <v>310</v>
      </c>
      <c r="BY14" s="13" t="s">
        <v>370</v>
      </c>
      <c r="BZ14" s="87" t="s">
        <v>370</v>
      </c>
      <c r="CA14" s="87" t="s">
        <v>370</v>
      </c>
      <c r="CB14" s="13" t="s">
        <v>316</v>
      </c>
      <c r="CC14" s="13" t="s">
        <v>288</v>
      </c>
      <c r="CD14" s="87" t="s">
        <v>357</v>
      </c>
      <c r="CE14" s="13" t="s">
        <v>218</v>
      </c>
      <c r="CF14" s="87" t="s">
        <v>357</v>
      </c>
      <c r="CG14" s="13" t="s">
        <v>344</v>
      </c>
      <c r="CH14" s="87" t="s">
        <v>370</v>
      </c>
      <c r="CI14" s="13" t="s">
        <v>284</v>
      </c>
      <c r="CJ14" s="87" t="s">
        <v>357</v>
      </c>
      <c r="CK14" s="13" t="s">
        <v>299</v>
      </c>
      <c r="CL14" s="13" t="s">
        <v>283</v>
      </c>
      <c r="CM14" s="87" t="s">
        <v>370</v>
      </c>
      <c r="CN14" s="87" t="s">
        <v>370</v>
      </c>
      <c r="CO14" s="13" t="s">
        <v>324</v>
      </c>
      <c r="CP14" s="87" t="s">
        <v>357</v>
      </c>
      <c r="CQ14" s="13" t="s">
        <v>291</v>
      </c>
      <c r="CR14" s="87" t="s">
        <v>370</v>
      </c>
      <c r="CS14" s="13" t="s">
        <v>308</v>
      </c>
      <c r="CT14" s="87" t="s">
        <v>357</v>
      </c>
    </row>
    <row r="15" spans="1:98" s="13" customFormat="1" ht="26.25" customHeight="1" x14ac:dyDescent="0.25">
      <c r="A15" s="13" t="s">
        <v>421</v>
      </c>
      <c r="B15" s="85" t="s">
        <v>422</v>
      </c>
      <c r="C15" s="47" t="s">
        <v>399</v>
      </c>
      <c r="D15" s="48" t="s">
        <v>757</v>
      </c>
      <c r="E15" s="108">
        <v>41182</v>
      </c>
      <c r="F15" s="13">
        <v>1230</v>
      </c>
      <c r="G15" s="49" t="s">
        <v>761</v>
      </c>
      <c r="H15" s="13" t="s">
        <v>236</v>
      </c>
      <c r="I15" s="13" t="s">
        <v>370</v>
      </c>
      <c r="J15" s="13" t="s">
        <v>296</v>
      </c>
      <c r="K15" s="13" t="s">
        <v>300</v>
      </c>
      <c r="L15" s="13" t="s">
        <v>328</v>
      </c>
      <c r="M15" s="13" t="s">
        <v>360</v>
      </c>
      <c r="N15" s="13" t="s">
        <v>102</v>
      </c>
      <c r="O15" s="13" t="s">
        <v>1143</v>
      </c>
      <c r="P15" s="13" t="s">
        <v>370</v>
      </c>
      <c r="Q15" s="13" t="s">
        <v>357</v>
      </c>
      <c r="R15" s="13" t="s">
        <v>346</v>
      </c>
      <c r="S15" s="13" t="s">
        <v>327</v>
      </c>
      <c r="T15" s="13" t="s">
        <v>357</v>
      </c>
      <c r="U15" s="13" t="s">
        <v>346</v>
      </c>
      <c r="V15" s="13" t="s">
        <v>370</v>
      </c>
      <c r="W15" s="13" t="s">
        <v>370</v>
      </c>
      <c r="X15" s="13" t="s">
        <v>370</v>
      </c>
      <c r="Y15" s="13" t="s">
        <v>242</v>
      </c>
      <c r="Z15" s="13" t="s">
        <v>370</v>
      </c>
      <c r="AA15" s="13" t="s">
        <v>1191</v>
      </c>
      <c r="AB15" s="13" t="s">
        <v>288</v>
      </c>
      <c r="AC15" s="13" t="s">
        <v>102</v>
      </c>
      <c r="AD15" s="13" t="s">
        <v>370</v>
      </c>
      <c r="AE15" s="13" t="s">
        <v>297</v>
      </c>
      <c r="AF15" s="13" t="s">
        <v>1143</v>
      </c>
      <c r="AG15" s="13" t="s">
        <v>188</v>
      </c>
      <c r="AH15" s="13" t="s">
        <v>370</v>
      </c>
      <c r="AI15" s="13" t="s">
        <v>357</v>
      </c>
      <c r="AJ15" s="13" t="s">
        <v>370</v>
      </c>
      <c r="AK15" s="13" t="s">
        <v>1144</v>
      </c>
      <c r="AL15" s="13" t="s">
        <v>295</v>
      </c>
      <c r="AM15" s="13" t="s">
        <v>370</v>
      </c>
      <c r="AN15" s="13" t="s">
        <v>300</v>
      </c>
      <c r="AO15" s="13" t="s">
        <v>1143</v>
      </c>
      <c r="AP15" s="13" t="s">
        <v>370</v>
      </c>
      <c r="AQ15" s="13" t="s">
        <v>294</v>
      </c>
      <c r="AR15" s="13" t="s">
        <v>370</v>
      </c>
      <c r="AS15" s="13" t="s">
        <v>102</v>
      </c>
      <c r="AT15" s="13" t="s">
        <v>370</v>
      </c>
      <c r="AU15" s="13" t="s">
        <v>370</v>
      </c>
      <c r="AV15" s="13" t="s">
        <v>362</v>
      </c>
      <c r="AW15" s="13" t="s">
        <v>319</v>
      </c>
      <c r="AX15" s="13" t="s">
        <v>370</v>
      </c>
      <c r="AY15" s="13" t="s">
        <v>370</v>
      </c>
      <c r="AZ15" s="13" t="s">
        <v>370</v>
      </c>
      <c r="BA15" s="13" t="s">
        <v>370</v>
      </c>
      <c r="BB15" s="13" t="s">
        <v>326</v>
      </c>
      <c r="BC15" s="13" t="s">
        <v>301</v>
      </c>
      <c r="BD15" s="13" t="s">
        <v>291</v>
      </c>
      <c r="BE15" s="13" t="s">
        <v>303</v>
      </c>
      <c r="BF15" s="13" t="s">
        <v>308</v>
      </c>
      <c r="BG15" s="13" t="s">
        <v>354</v>
      </c>
      <c r="BH15" s="13" t="s">
        <v>261</v>
      </c>
      <c r="BI15" s="13" t="s">
        <v>306</v>
      </c>
      <c r="BJ15" s="13" t="s">
        <v>302</v>
      </c>
      <c r="BK15" s="13" t="s">
        <v>297</v>
      </c>
      <c r="BL15" s="87" t="s">
        <v>357</v>
      </c>
      <c r="BM15" s="13" t="s">
        <v>283</v>
      </c>
      <c r="BN15" s="13" t="s">
        <v>326</v>
      </c>
      <c r="BO15" s="13" t="s">
        <v>327</v>
      </c>
      <c r="BP15" s="13" t="s">
        <v>315</v>
      </c>
      <c r="BQ15" s="13" t="s">
        <v>321</v>
      </c>
      <c r="BR15" s="13" t="s">
        <v>300</v>
      </c>
      <c r="BS15" s="13" t="s">
        <v>305</v>
      </c>
      <c r="BT15" s="13" t="s">
        <v>336</v>
      </c>
      <c r="BU15" s="87" t="s">
        <v>357</v>
      </c>
      <c r="BV15" s="13" t="s">
        <v>308</v>
      </c>
      <c r="BW15" s="87" t="s">
        <v>357</v>
      </c>
      <c r="BX15" s="13" t="s">
        <v>288</v>
      </c>
      <c r="BY15" s="13" t="s">
        <v>188</v>
      </c>
      <c r="BZ15" s="87" t="s">
        <v>370</v>
      </c>
      <c r="CA15" s="87" t="s">
        <v>370</v>
      </c>
      <c r="CB15" s="13" t="s">
        <v>345</v>
      </c>
      <c r="CC15" s="13" t="s">
        <v>336</v>
      </c>
      <c r="CD15" s="87" t="s">
        <v>357</v>
      </c>
      <c r="CE15" s="13" t="s">
        <v>242</v>
      </c>
      <c r="CF15" s="87" t="s">
        <v>357</v>
      </c>
      <c r="CG15" s="13" t="s">
        <v>363</v>
      </c>
      <c r="CH15" s="87" t="s">
        <v>370</v>
      </c>
      <c r="CI15" s="13" t="s">
        <v>300</v>
      </c>
      <c r="CJ15" s="87" t="s">
        <v>357</v>
      </c>
      <c r="CK15" s="13" t="s">
        <v>308</v>
      </c>
      <c r="CL15" s="13" t="s">
        <v>325</v>
      </c>
      <c r="CM15" s="87" t="s">
        <v>370</v>
      </c>
      <c r="CN15" s="87" t="s">
        <v>370</v>
      </c>
      <c r="CO15" s="13" t="s">
        <v>363</v>
      </c>
      <c r="CP15" s="87" t="s">
        <v>357</v>
      </c>
      <c r="CQ15" s="13" t="s">
        <v>295</v>
      </c>
      <c r="CR15" s="87" t="s">
        <v>370</v>
      </c>
      <c r="CS15" s="13" t="s">
        <v>317</v>
      </c>
      <c r="CT15" s="87" t="s">
        <v>357</v>
      </c>
    </row>
    <row r="16" spans="1:98" s="13" customFormat="1" ht="26.25" customHeight="1" x14ac:dyDescent="0.25">
      <c r="A16" s="13" t="s">
        <v>423</v>
      </c>
      <c r="B16" s="85" t="s">
        <v>431</v>
      </c>
      <c r="C16" s="47" t="s">
        <v>400</v>
      </c>
      <c r="D16" s="48" t="s">
        <v>439</v>
      </c>
      <c r="E16" s="108">
        <v>40856</v>
      </c>
      <c r="F16" s="47" t="s">
        <v>412</v>
      </c>
      <c r="G16" s="49" t="s">
        <v>760</v>
      </c>
      <c r="H16" s="13" t="s">
        <v>282</v>
      </c>
      <c r="I16" s="13" t="s">
        <v>370</v>
      </c>
      <c r="J16" s="13" t="s">
        <v>319</v>
      </c>
      <c r="K16" s="13" t="s">
        <v>326</v>
      </c>
      <c r="L16" s="13" t="s">
        <v>287</v>
      </c>
      <c r="M16" s="13" t="s">
        <v>342</v>
      </c>
      <c r="N16" s="13" t="s">
        <v>102</v>
      </c>
      <c r="O16" s="13" t="s">
        <v>370</v>
      </c>
      <c r="P16" s="13" t="s">
        <v>370</v>
      </c>
      <c r="Q16" s="13" t="s">
        <v>357</v>
      </c>
      <c r="R16" s="13" t="s">
        <v>338</v>
      </c>
      <c r="S16" s="13" t="s">
        <v>261</v>
      </c>
      <c r="T16" s="13" t="s">
        <v>357</v>
      </c>
      <c r="U16" s="13" t="s">
        <v>328</v>
      </c>
      <c r="V16" s="13" t="s">
        <v>370</v>
      </c>
      <c r="W16" s="13" t="s">
        <v>370</v>
      </c>
      <c r="X16" s="13" t="s">
        <v>370</v>
      </c>
      <c r="Y16" s="13" t="s">
        <v>218</v>
      </c>
      <c r="Z16" s="13" t="s">
        <v>370</v>
      </c>
      <c r="AA16" s="13" t="s">
        <v>352</v>
      </c>
      <c r="AB16" s="13" t="s">
        <v>288</v>
      </c>
      <c r="AC16" s="13" t="s">
        <v>102</v>
      </c>
      <c r="AD16" s="13" t="s">
        <v>370</v>
      </c>
      <c r="AE16" s="13" t="s">
        <v>297</v>
      </c>
      <c r="AF16" s="13" t="s">
        <v>1143</v>
      </c>
      <c r="AG16" s="13" t="s">
        <v>290</v>
      </c>
      <c r="AH16" s="13" t="s">
        <v>370</v>
      </c>
      <c r="AI16" s="13" t="s">
        <v>357</v>
      </c>
      <c r="AJ16" s="13" t="s">
        <v>370</v>
      </c>
      <c r="AK16" s="13" t="s">
        <v>1144</v>
      </c>
      <c r="AL16" s="13" t="s">
        <v>329</v>
      </c>
      <c r="AM16" s="13" t="s">
        <v>370</v>
      </c>
      <c r="AN16" s="13" t="s">
        <v>326</v>
      </c>
      <c r="AO16" s="13" t="s">
        <v>1143</v>
      </c>
      <c r="AP16" s="13" t="s">
        <v>370</v>
      </c>
      <c r="AQ16" s="13" t="s">
        <v>305</v>
      </c>
      <c r="AR16" s="13" t="s">
        <v>370</v>
      </c>
      <c r="AS16" s="13" t="s">
        <v>102</v>
      </c>
      <c r="AT16" s="13" t="s">
        <v>370</v>
      </c>
      <c r="AU16" s="13" t="s">
        <v>370</v>
      </c>
      <c r="AV16" s="13" t="s">
        <v>341</v>
      </c>
      <c r="AW16" s="13" t="s">
        <v>283</v>
      </c>
      <c r="AX16" s="13" t="s">
        <v>370</v>
      </c>
      <c r="AY16" s="13" t="s">
        <v>370</v>
      </c>
      <c r="AZ16" s="13" t="s">
        <v>357</v>
      </c>
      <c r="BA16" s="13" t="s">
        <v>370</v>
      </c>
      <c r="BB16" s="13" t="s">
        <v>284</v>
      </c>
      <c r="BC16" s="13" t="s">
        <v>307</v>
      </c>
      <c r="BD16" s="13" t="s">
        <v>331</v>
      </c>
      <c r="BE16" s="13" t="s">
        <v>314</v>
      </c>
      <c r="BF16" s="13" t="s">
        <v>332</v>
      </c>
      <c r="BG16" s="13" t="s">
        <v>333</v>
      </c>
      <c r="BH16" s="13" t="s">
        <v>321</v>
      </c>
      <c r="BI16" s="13" t="s">
        <v>322</v>
      </c>
      <c r="BJ16" s="13" t="s">
        <v>325</v>
      </c>
      <c r="BK16" s="13" t="s">
        <v>297</v>
      </c>
      <c r="BL16" s="87" t="s">
        <v>312</v>
      </c>
      <c r="BM16" s="13" t="s">
        <v>294</v>
      </c>
      <c r="BN16" s="13" t="s">
        <v>284</v>
      </c>
      <c r="BO16" s="13" t="s">
        <v>233</v>
      </c>
      <c r="BP16" s="13" t="s">
        <v>334</v>
      </c>
      <c r="BQ16" s="13" t="s">
        <v>301</v>
      </c>
      <c r="BR16" s="13" t="s">
        <v>326</v>
      </c>
      <c r="BS16" s="13" t="s">
        <v>317</v>
      </c>
      <c r="BT16" s="13" t="s">
        <v>288</v>
      </c>
      <c r="BU16" s="87" t="s">
        <v>357</v>
      </c>
      <c r="BV16" s="13" t="s">
        <v>332</v>
      </c>
      <c r="BW16" s="13" t="s">
        <v>320</v>
      </c>
      <c r="BX16" s="13" t="s">
        <v>310</v>
      </c>
      <c r="BY16" s="13" t="s">
        <v>370</v>
      </c>
      <c r="BZ16" s="87" t="s">
        <v>370</v>
      </c>
      <c r="CA16" s="87" t="s">
        <v>370</v>
      </c>
      <c r="CB16" s="13" t="s">
        <v>338</v>
      </c>
      <c r="CC16" s="13" t="s">
        <v>288</v>
      </c>
      <c r="CD16" s="87" t="s">
        <v>357</v>
      </c>
      <c r="CE16" s="13" t="s">
        <v>218</v>
      </c>
      <c r="CF16" s="87" t="s">
        <v>357</v>
      </c>
      <c r="CG16" s="13" t="s">
        <v>340</v>
      </c>
      <c r="CH16" s="87" t="s">
        <v>370</v>
      </c>
      <c r="CI16" s="13" t="s">
        <v>326</v>
      </c>
      <c r="CJ16" s="87" t="s">
        <v>357</v>
      </c>
      <c r="CK16" s="13" t="s">
        <v>332</v>
      </c>
      <c r="CL16" s="13" t="s">
        <v>303</v>
      </c>
      <c r="CM16" s="87" t="s">
        <v>370</v>
      </c>
      <c r="CN16" s="87" t="s">
        <v>370</v>
      </c>
      <c r="CO16" s="13" t="s">
        <v>344</v>
      </c>
      <c r="CP16" s="87" t="s">
        <v>357</v>
      </c>
      <c r="CQ16" s="13" t="s">
        <v>329</v>
      </c>
      <c r="CR16" s="87" t="s">
        <v>370</v>
      </c>
      <c r="CS16" s="13" t="s">
        <v>292</v>
      </c>
      <c r="CT16" s="87" t="s">
        <v>357</v>
      </c>
    </row>
    <row r="17" spans="1:98" s="13" customFormat="1" ht="26.25" customHeight="1" x14ac:dyDescent="0.25">
      <c r="A17" s="13" t="s">
        <v>423</v>
      </c>
      <c r="B17" s="85" t="s">
        <v>431</v>
      </c>
      <c r="C17" s="47" t="s">
        <v>400</v>
      </c>
      <c r="D17" s="48" t="s">
        <v>439</v>
      </c>
      <c r="E17" s="108">
        <v>41283</v>
      </c>
      <c r="F17" s="13">
        <v>1200</v>
      </c>
      <c r="G17" s="49" t="s">
        <v>761</v>
      </c>
      <c r="H17" s="13" t="s">
        <v>282</v>
      </c>
      <c r="I17" s="13" t="s">
        <v>370</v>
      </c>
      <c r="J17" s="13" t="s">
        <v>319</v>
      </c>
      <c r="K17" s="13" t="s">
        <v>326</v>
      </c>
      <c r="L17" s="13" t="s">
        <v>316</v>
      </c>
      <c r="M17" s="13" t="s">
        <v>327</v>
      </c>
      <c r="N17" s="13" t="s">
        <v>102</v>
      </c>
      <c r="O17" s="13" t="s">
        <v>370</v>
      </c>
      <c r="P17" s="13" t="s">
        <v>370</v>
      </c>
      <c r="Q17" s="13" t="s">
        <v>357</v>
      </c>
      <c r="R17" s="13" t="s">
        <v>328</v>
      </c>
      <c r="S17" s="13" t="s">
        <v>315</v>
      </c>
      <c r="T17" s="13" t="s">
        <v>357</v>
      </c>
      <c r="U17" s="13" t="s">
        <v>328</v>
      </c>
      <c r="V17" s="13" t="s">
        <v>370</v>
      </c>
      <c r="W17" s="13" t="s">
        <v>370</v>
      </c>
      <c r="X17" s="13" t="s">
        <v>370</v>
      </c>
      <c r="Y17" s="13" t="s">
        <v>242</v>
      </c>
      <c r="Z17" s="13" t="s">
        <v>370</v>
      </c>
      <c r="AA17" s="13" t="s">
        <v>351</v>
      </c>
      <c r="AB17" s="13" t="s">
        <v>288</v>
      </c>
      <c r="AC17" s="13" t="s">
        <v>102</v>
      </c>
      <c r="AD17" s="13" t="s">
        <v>370</v>
      </c>
      <c r="AE17" s="13" t="s">
        <v>297</v>
      </c>
      <c r="AF17" s="13" t="s">
        <v>1143</v>
      </c>
      <c r="AG17" s="13" t="s">
        <v>290</v>
      </c>
      <c r="AH17" s="13" t="s">
        <v>370</v>
      </c>
      <c r="AI17" s="13" t="s">
        <v>1141</v>
      </c>
      <c r="AJ17" s="13" t="s">
        <v>370</v>
      </c>
      <c r="AK17" s="13" t="s">
        <v>1144</v>
      </c>
      <c r="AL17" s="13" t="s">
        <v>329</v>
      </c>
      <c r="AM17" s="13" t="s">
        <v>370</v>
      </c>
      <c r="AN17" s="13" t="s">
        <v>326</v>
      </c>
      <c r="AO17" s="13" t="s">
        <v>1143</v>
      </c>
      <c r="AP17" s="13" t="s">
        <v>370</v>
      </c>
      <c r="AQ17" s="13" t="s">
        <v>305</v>
      </c>
      <c r="AR17" s="13" t="s">
        <v>370</v>
      </c>
      <c r="AS17" s="13" t="s">
        <v>102</v>
      </c>
      <c r="AT17" s="13" t="s">
        <v>370</v>
      </c>
      <c r="AU17" s="13" t="s">
        <v>370</v>
      </c>
      <c r="AV17" s="13" t="s">
        <v>341</v>
      </c>
      <c r="AW17" s="13" t="s">
        <v>283</v>
      </c>
      <c r="AX17" s="13" t="s">
        <v>370</v>
      </c>
      <c r="AY17" s="13" t="s">
        <v>370</v>
      </c>
      <c r="AZ17" s="13" t="s">
        <v>357</v>
      </c>
      <c r="BA17" s="13" t="s">
        <v>370</v>
      </c>
      <c r="BB17" s="13" t="s">
        <v>284</v>
      </c>
      <c r="BC17" s="13" t="s">
        <v>307</v>
      </c>
      <c r="BD17" s="13" t="s">
        <v>331</v>
      </c>
      <c r="BE17" s="13" t="s">
        <v>314</v>
      </c>
      <c r="BF17" s="13" t="s">
        <v>332</v>
      </c>
      <c r="BG17" s="13" t="s">
        <v>333</v>
      </c>
      <c r="BH17" s="13" t="s">
        <v>334</v>
      </c>
      <c r="BI17" s="13" t="s">
        <v>322</v>
      </c>
      <c r="BJ17" s="13" t="s">
        <v>325</v>
      </c>
      <c r="BK17" s="13" t="s">
        <v>297</v>
      </c>
      <c r="BL17" s="87" t="s">
        <v>357</v>
      </c>
      <c r="BM17" s="13" t="s">
        <v>294</v>
      </c>
      <c r="BN17" s="13" t="s">
        <v>284</v>
      </c>
      <c r="BO17" s="13" t="s">
        <v>315</v>
      </c>
      <c r="BP17" s="13" t="s">
        <v>335</v>
      </c>
      <c r="BQ17" s="13" t="s">
        <v>301</v>
      </c>
      <c r="BR17" s="13" t="s">
        <v>326</v>
      </c>
      <c r="BS17" s="13" t="s">
        <v>317</v>
      </c>
      <c r="BT17" s="13" t="s">
        <v>336</v>
      </c>
      <c r="BU17" s="87" t="s">
        <v>357</v>
      </c>
      <c r="BV17" s="13" t="s">
        <v>332</v>
      </c>
      <c r="BW17" s="13" t="s">
        <v>320</v>
      </c>
      <c r="BX17" s="13" t="s">
        <v>288</v>
      </c>
      <c r="BY17" s="13" t="s">
        <v>290</v>
      </c>
      <c r="BZ17" s="87" t="s">
        <v>370</v>
      </c>
      <c r="CA17" s="87" t="s">
        <v>370</v>
      </c>
      <c r="CB17" s="13" t="s">
        <v>338</v>
      </c>
      <c r="CC17" s="13" t="s">
        <v>336</v>
      </c>
      <c r="CD17" s="87" t="s">
        <v>357</v>
      </c>
      <c r="CE17" s="13" t="s">
        <v>242</v>
      </c>
      <c r="CF17" s="87" t="s">
        <v>357</v>
      </c>
      <c r="CG17" s="13" t="s">
        <v>340</v>
      </c>
      <c r="CH17" s="87" t="s">
        <v>370</v>
      </c>
      <c r="CI17" s="13" t="s">
        <v>326</v>
      </c>
      <c r="CJ17" s="87" t="s">
        <v>357</v>
      </c>
      <c r="CK17" s="13" t="s">
        <v>332</v>
      </c>
      <c r="CL17" s="13" t="s">
        <v>303</v>
      </c>
      <c r="CM17" s="87" t="s">
        <v>370</v>
      </c>
      <c r="CN17" s="87" t="s">
        <v>370</v>
      </c>
      <c r="CO17" s="13" t="s">
        <v>340</v>
      </c>
      <c r="CP17" s="87" t="s">
        <v>357</v>
      </c>
      <c r="CQ17" s="13" t="s">
        <v>329</v>
      </c>
      <c r="CR17" s="87" t="s">
        <v>370</v>
      </c>
      <c r="CS17" s="13" t="s">
        <v>292</v>
      </c>
      <c r="CT17" s="87" t="s">
        <v>357</v>
      </c>
    </row>
    <row r="18" spans="1:98" s="13" customFormat="1" ht="26.25" customHeight="1" x14ac:dyDescent="0.25">
      <c r="A18" s="13" t="s">
        <v>424</v>
      </c>
      <c r="B18" s="85" t="s">
        <v>432</v>
      </c>
      <c r="C18" s="47" t="s">
        <v>401</v>
      </c>
      <c r="D18" s="48" t="s">
        <v>441</v>
      </c>
      <c r="E18" s="108">
        <v>40855</v>
      </c>
      <c r="F18" s="13">
        <v>1100</v>
      </c>
      <c r="G18" s="49" t="s">
        <v>760</v>
      </c>
      <c r="H18" s="13" t="s">
        <v>282</v>
      </c>
      <c r="I18" s="13" t="s">
        <v>370</v>
      </c>
      <c r="J18" s="13" t="s">
        <v>325</v>
      </c>
      <c r="K18" s="13" t="s">
        <v>326</v>
      </c>
      <c r="L18" s="13" t="s">
        <v>316</v>
      </c>
      <c r="M18" s="13" t="s">
        <v>327</v>
      </c>
      <c r="N18" s="13" t="s">
        <v>102</v>
      </c>
      <c r="O18" s="13" t="s">
        <v>370</v>
      </c>
      <c r="P18" s="13" t="s">
        <v>370</v>
      </c>
      <c r="Q18" s="13" t="s">
        <v>357</v>
      </c>
      <c r="R18" s="13" t="s">
        <v>328</v>
      </c>
      <c r="S18" s="13" t="s">
        <v>315</v>
      </c>
      <c r="T18" s="13" t="s">
        <v>357</v>
      </c>
      <c r="U18" s="13" t="s">
        <v>328</v>
      </c>
      <c r="V18" s="13" t="s">
        <v>370</v>
      </c>
      <c r="W18" s="13" t="s">
        <v>370</v>
      </c>
      <c r="X18" s="13" t="s">
        <v>370</v>
      </c>
      <c r="Y18" s="13" t="s">
        <v>242</v>
      </c>
      <c r="Z18" s="13" t="s">
        <v>370</v>
      </c>
      <c r="AA18" s="13" t="s">
        <v>1190</v>
      </c>
      <c r="AB18" s="13" t="s">
        <v>288</v>
      </c>
      <c r="AC18" s="13" t="s">
        <v>102</v>
      </c>
      <c r="AD18" s="13" t="s">
        <v>370</v>
      </c>
      <c r="AE18" s="13" t="s">
        <v>297</v>
      </c>
      <c r="AF18" s="13" t="s">
        <v>1143</v>
      </c>
      <c r="AG18" s="13" t="s">
        <v>290</v>
      </c>
      <c r="AH18" s="13" t="s">
        <v>370</v>
      </c>
      <c r="AI18" s="13" t="s">
        <v>357</v>
      </c>
      <c r="AJ18" s="13" t="s">
        <v>370</v>
      </c>
      <c r="AK18" s="13" t="s">
        <v>1144</v>
      </c>
      <c r="AL18" s="13" t="s">
        <v>329</v>
      </c>
      <c r="AM18" s="13" t="s">
        <v>370</v>
      </c>
      <c r="AN18" s="13" t="s">
        <v>326</v>
      </c>
      <c r="AO18" s="13" t="s">
        <v>1143</v>
      </c>
      <c r="AP18" s="13" t="s">
        <v>370</v>
      </c>
      <c r="AQ18" s="13" t="s">
        <v>305</v>
      </c>
      <c r="AR18" s="13" t="s">
        <v>370</v>
      </c>
      <c r="AS18" s="13" t="s">
        <v>102</v>
      </c>
      <c r="AT18" s="13" t="s">
        <v>370</v>
      </c>
      <c r="AU18" s="13" t="s">
        <v>370</v>
      </c>
      <c r="AV18" s="13" t="s">
        <v>330</v>
      </c>
      <c r="AW18" s="13" t="s">
        <v>303</v>
      </c>
      <c r="AX18" s="13" t="s">
        <v>370</v>
      </c>
      <c r="AY18" s="13" t="s">
        <v>370</v>
      </c>
      <c r="AZ18" s="13" t="s">
        <v>370</v>
      </c>
      <c r="BA18" s="13" t="s">
        <v>370</v>
      </c>
      <c r="BB18" s="13" t="s">
        <v>284</v>
      </c>
      <c r="BC18" s="13" t="s">
        <v>322</v>
      </c>
      <c r="BD18" s="13" t="s">
        <v>331</v>
      </c>
      <c r="BE18" s="13" t="s">
        <v>283</v>
      </c>
      <c r="BF18" s="13" t="s">
        <v>332</v>
      </c>
      <c r="BG18" s="13" t="s">
        <v>333</v>
      </c>
      <c r="BH18" s="13" t="s">
        <v>334</v>
      </c>
      <c r="BI18" s="13" t="s">
        <v>301</v>
      </c>
      <c r="BJ18" s="13" t="s">
        <v>296</v>
      </c>
      <c r="BK18" s="13" t="s">
        <v>297</v>
      </c>
      <c r="BL18" s="87" t="s">
        <v>357</v>
      </c>
      <c r="BM18" s="13" t="s">
        <v>314</v>
      </c>
      <c r="BN18" s="13" t="s">
        <v>284</v>
      </c>
      <c r="BO18" s="13" t="s">
        <v>315</v>
      </c>
      <c r="BP18" s="13" t="s">
        <v>335</v>
      </c>
      <c r="BQ18" s="13" t="s">
        <v>306</v>
      </c>
      <c r="BR18" s="13" t="s">
        <v>326</v>
      </c>
      <c r="BS18" s="13" t="s">
        <v>317</v>
      </c>
      <c r="BT18" s="13" t="s">
        <v>336</v>
      </c>
      <c r="BU18" s="87" t="s">
        <v>357</v>
      </c>
      <c r="BV18" s="13" t="s">
        <v>332</v>
      </c>
      <c r="BW18" s="13" t="s">
        <v>337</v>
      </c>
      <c r="BX18" s="13" t="s">
        <v>288</v>
      </c>
      <c r="BY18" s="13" t="s">
        <v>370</v>
      </c>
      <c r="BZ18" s="87" t="s">
        <v>370</v>
      </c>
      <c r="CA18" s="87" t="s">
        <v>370</v>
      </c>
      <c r="CB18" s="13" t="s">
        <v>338</v>
      </c>
      <c r="CC18" s="13" t="s">
        <v>336</v>
      </c>
      <c r="CD18" s="87" t="s">
        <v>357</v>
      </c>
      <c r="CE18" s="13" t="s">
        <v>242</v>
      </c>
      <c r="CF18" s="87" t="s">
        <v>357</v>
      </c>
      <c r="CG18" s="13" t="s">
        <v>339</v>
      </c>
      <c r="CH18" s="87" t="s">
        <v>370</v>
      </c>
      <c r="CI18" s="13" t="s">
        <v>326</v>
      </c>
      <c r="CJ18" s="87" t="s">
        <v>357</v>
      </c>
      <c r="CK18" s="13" t="s">
        <v>332</v>
      </c>
      <c r="CL18" s="13" t="s">
        <v>319</v>
      </c>
      <c r="CM18" s="87" t="s">
        <v>370</v>
      </c>
      <c r="CN18" s="87" t="s">
        <v>370</v>
      </c>
      <c r="CO18" s="13" t="s">
        <v>340</v>
      </c>
      <c r="CP18" s="87" t="s">
        <v>357</v>
      </c>
      <c r="CQ18" s="13" t="s">
        <v>329</v>
      </c>
      <c r="CR18" s="87" t="s">
        <v>370</v>
      </c>
      <c r="CS18" s="13" t="s">
        <v>292</v>
      </c>
      <c r="CT18" s="87" t="s">
        <v>357</v>
      </c>
    </row>
    <row r="19" spans="1:98" s="13" customFormat="1" ht="26.25" customHeight="1" x14ac:dyDescent="0.25">
      <c r="A19" s="13" t="s">
        <v>424</v>
      </c>
      <c r="B19" s="85" t="s">
        <v>432</v>
      </c>
      <c r="C19" s="47" t="s">
        <v>401</v>
      </c>
      <c r="D19" s="48" t="s">
        <v>441</v>
      </c>
      <c r="E19" s="108">
        <v>41284</v>
      </c>
      <c r="F19" s="13">
        <v>1030</v>
      </c>
      <c r="G19" s="49" t="s">
        <v>761</v>
      </c>
      <c r="H19" s="13" t="s">
        <v>282</v>
      </c>
      <c r="I19" s="13" t="s">
        <v>370</v>
      </c>
      <c r="J19" s="13" t="s">
        <v>319</v>
      </c>
      <c r="K19" s="13" t="s">
        <v>326</v>
      </c>
      <c r="L19" s="13" t="s">
        <v>316</v>
      </c>
      <c r="M19" s="13" t="s">
        <v>327</v>
      </c>
      <c r="N19" s="13" t="s">
        <v>102</v>
      </c>
      <c r="O19" s="13" t="s">
        <v>370</v>
      </c>
      <c r="P19" s="13" t="s">
        <v>370</v>
      </c>
      <c r="Q19" s="13" t="s">
        <v>357</v>
      </c>
      <c r="R19" s="13" t="s">
        <v>328</v>
      </c>
      <c r="S19" s="13" t="s">
        <v>315</v>
      </c>
      <c r="T19" s="13" t="s">
        <v>357</v>
      </c>
      <c r="U19" s="13" t="s">
        <v>328</v>
      </c>
      <c r="V19" s="13" t="s">
        <v>370</v>
      </c>
      <c r="W19" s="13" t="s">
        <v>370</v>
      </c>
      <c r="X19" s="13" t="s">
        <v>370</v>
      </c>
      <c r="Y19" s="13" t="s">
        <v>242</v>
      </c>
      <c r="Z19" s="13" t="s">
        <v>370</v>
      </c>
      <c r="AA19" s="13" t="s">
        <v>351</v>
      </c>
      <c r="AB19" s="13" t="s">
        <v>288</v>
      </c>
      <c r="AC19" s="13" t="s">
        <v>102</v>
      </c>
      <c r="AD19" s="13" t="s">
        <v>370</v>
      </c>
      <c r="AE19" s="13" t="s">
        <v>297</v>
      </c>
      <c r="AF19" s="13" t="s">
        <v>1143</v>
      </c>
      <c r="AG19" s="13" t="s">
        <v>290</v>
      </c>
      <c r="AH19" s="13" t="s">
        <v>370</v>
      </c>
      <c r="AI19" s="13" t="s">
        <v>357</v>
      </c>
      <c r="AJ19" s="13" t="s">
        <v>370</v>
      </c>
      <c r="AK19" s="13" t="s">
        <v>1144</v>
      </c>
      <c r="AL19" s="13" t="s">
        <v>329</v>
      </c>
      <c r="AM19" s="13" t="s">
        <v>370</v>
      </c>
      <c r="AN19" s="13" t="s">
        <v>326</v>
      </c>
      <c r="AO19" s="13" t="s">
        <v>1143</v>
      </c>
      <c r="AP19" s="13" t="s">
        <v>370</v>
      </c>
      <c r="AQ19" s="13" t="s">
        <v>305</v>
      </c>
      <c r="AR19" s="13" t="s">
        <v>370</v>
      </c>
      <c r="AS19" s="13" t="s">
        <v>102</v>
      </c>
      <c r="AT19" s="13" t="s">
        <v>370</v>
      </c>
      <c r="AU19" s="13" t="s">
        <v>370</v>
      </c>
      <c r="AV19" s="13" t="s">
        <v>341</v>
      </c>
      <c r="AW19" s="13" t="s">
        <v>283</v>
      </c>
      <c r="AX19" s="13" t="s">
        <v>370</v>
      </c>
      <c r="AY19" s="13" t="s">
        <v>370</v>
      </c>
      <c r="AZ19" s="13" t="s">
        <v>357</v>
      </c>
      <c r="BA19" s="13" t="s">
        <v>370</v>
      </c>
      <c r="BB19" s="13" t="s">
        <v>284</v>
      </c>
      <c r="BC19" s="13" t="s">
        <v>322</v>
      </c>
      <c r="BD19" s="13" t="s">
        <v>331</v>
      </c>
      <c r="BE19" s="13" t="s">
        <v>314</v>
      </c>
      <c r="BF19" s="13" t="s">
        <v>332</v>
      </c>
      <c r="BG19" s="13" t="s">
        <v>333</v>
      </c>
      <c r="BH19" s="13" t="s">
        <v>334</v>
      </c>
      <c r="BI19" s="13" t="s">
        <v>301</v>
      </c>
      <c r="BJ19" s="13" t="s">
        <v>296</v>
      </c>
      <c r="BK19" s="13" t="s">
        <v>297</v>
      </c>
      <c r="BL19" s="87" t="s">
        <v>357</v>
      </c>
      <c r="BM19" s="13" t="s">
        <v>294</v>
      </c>
      <c r="BN19" s="13" t="s">
        <v>284</v>
      </c>
      <c r="BO19" s="13" t="s">
        <v>315</v>
      </c>
      <c r="BP19" s="13" t="s">
        <v>335</v>
      </c>
      <c r="BQ19" s="13" t="s">
        <v>306</v>
      </c>
      <c r="BR19" s="13" t="s">
        <v>326</v>
      </c>
      <c r="BS19" s="13" t="s">
        <v>317</v>
      </c>
      <c r="BT19" s="13" t="s">
        <v>336</v>
      </c>
      <c r="BU19" s="87" t="s">
        <v>357</v>
      </c>
      <c r="BV19" s="13" t="s">
        <v>332</v>
      </c>
      <c r="BW19" s="13" t="s">
        <v>320</v>
      </c>
      <c r="BX19" s="13" t="s">
        <v>288</v>
      </c>
      <c r="BY19" s="13" t="s">
        <v>290</v>
      </c>
      <c r="BZ19" s="87" t="s">
        <v>370</v>
      </c>
      <c r="CA19" s="87" t="s">
        <v>370</v>
      </c>
      <c r="CB19" s="13" t="s">
        <v>338</v>
      </c>
      <c r="CC19" s="13" t="s">
        <v>336</v>
      </c>
      <c r="CD19" s="87" t="s">
        <v>357</v>
      </c>
      <c r="CE19" s="13" t="s">
        <v>242</v>
      </c>
      <c r="CF19" s="87" t="s">
        <v>357</v>
      </c>
      <c r="CG19" s="13" t="s">
        <v>339</v>
      </c>
      <c r="CH19" s="87" t="s">
        <v>370</v>
      </c>
      <c r="CI19" s="13" t="s">
        <v>326</v>
      </c>
      <c r="CJ19" s="87" t="s">
        <v>357</v>
      </c>
      <c r="CK19" s="13" t="s">
        <v>332</v>
      </c>
      <c r="CL19" s="13" t="s">
        <v>303</v>
      </c>
      <c r="CM19" s="87" t="s">
        <v>370</v>
      </c>
      <c r="CN19" s="87" t="s">
        <v>370</v>
      </c>
      <c r="CO19" s="13" t="s">
        <v>340</v>
      </c>
      <c r="CP19" s="87" t="s">
        <v>357</v>
      </c>
      <c r="CQ19" s="13" t="s">
        <v>329</v>
      </c>
      <c r="CR19" s="87" t="s">
        <v>370</v>
      </c>
      <c r="CS19" s="13" t="s">
        <v>292</v>
      </c>
      <c r="CT19" s="87" t="s">
        <v>357</v>
      </c>
    </row>
    <row r="20" spans="1:98" s="13" customFormat="1" ht="26.25" customHeight="1" x14ac:dyDescent="0.25">
      <c r="A20" s="13" t="s">
        <v>425</v>
      </c>
      <c r="B20" s="85" t="s">
        <v>426</v>
      </c>
      <c r="C20" s="47" t="s">
        <v>402</v>
      </c>
      <c r="D20" s="48" t="s">
        <v>442</v>
      </c>
      <c r="E20" s="108">
        <v>40855</v>
      </c>
      <c r="F20" s="47" t="s">
        <v>408</v>
      </c>
      <c r="G20" s="49" t="s">
        <v>760</v>
      </c>
      <c r="H20" s="13" t="s">
        <v>282</v>
      </c>
      <c r="I20" s="13" t="s">
        <v>370</v>
      </c>
      <c r="J20" s="13" t="s">
        <v>319</v>
      </c>
      <c r="K20" s="13" t="s">
        <v>326</v>
      </c>
      <c r="L20" s="13" t="s">
        <v>316</v>
      </c>
      <c r="M20" s="13" t="s">
        <v>327</v>
      </c>
      <c r="N20" s="13" t="s">
        <v>102</v>
      </c>
      <c r="O20" s="13" t="s">
        <v>370</v>
      </c>
      <c r="P20" s="13" t="s">
        <v>370</v>
      </c>
      <c r="Q20" s="13" t="s">
        <v>357</v>
      </c>
      <c r="R20" s="13" t="s">
        <v>328</v>
      </c>
      <c r="S20" s="13" t="s">
        <v>315</v>
      </c>
      <c r="T20" s="13" t="s">
        <v>357</v>
      </c>
      <c r="U20" s="13" t="s">
        <v>328</v>
      </c>
      <c r="V20" s="13" t="s">
        <v>370</v>
      </c>
      <c r="W20" s="13" t="s">
        <v>370</v>
      </c>
      <c r="X20" s="13" t="s">
        <v>370</v>
      </c>
      <c r="Y20" s="13" t="s">
        <v>242</v>
      </c>
      <c r="Z20" s="13" t="s">
        <v>370</v>
      </c>
      <c r="AA20" s="13" t="s">
        <v>351</v>
      </c>
      <c r="AB20" s="13" t="s">
        <v>288</v>
      </c>
      <c r="AC20" s="13" t="s">
        <v>102</v>
      </c>
      <c r="AD20" s="13" t="s">
        <v>370</v>
      </c>
      <c r="AE20" s="13" t="s">
        <v>297</v>
      </c>
      <c r="AF20" s="13" t="s">
        <v>1143</v>
      </c>
      <c r="AG20" s="13" t="s">
        <v>290</v>
      </c>
      <c r="AH20" s="13" t="s">
        <v>370</v>
      </c>
      <c r="AI20" s="13" t="s">
        <v>357</v>
      </c>
      <c r="AJ20" s="13" t="s">
        <v>370</v>
      </c>
      <c r="AK20" s="13" t="s">
        <v>1144</v>
      </c>
      <c r="AL20" s="13" t="s">
        <v>329</v>
      </c>
      <c r="AM20" s="13" t="s">
        <v>370</v>
      </c>
      <c r="AN20" s="13" t="s">
        <v>326</v>
      </c>
      <c r="AO20" s="13" t="s">
        <v>1143</v>
      </c>
      <c r="AP20" s="13" t="s">
        <v>370</v>
      </c>
      <c r="AQ20" s="13" t="s">
        <v>305</v>
      </c>
      <c r="AR20" s="13" t="s">
        <v>370</v>
      </c>
      <c r="AS20" s="13" t="s">
        <v>102</v>
      </c>
      <c r="AT20" s="13" t="s">
        <v>370</v>
      </c>
      <c r="AU20" s="13" t="s">
        <v>370</v>
      </c>
      <c r="AV20" s="13" t="s">
        <v>341</v>
      </c>
      <c r="AW20" s="13" t="s">
        <v>283</v>
      </c>
      <c r="AX20" s="13" t="s">
        <v>370</v>
      </c>
      <c r="AY20" s="13" t="s">
        <v>370</v>
      </c>
      <c r="AZ20" s="13" t="s">
        <v>357</v>
      </c>
      <c r="BA20" s="13" t="s">
        <v>370</v>
      </c>
      <c r="BB20" s="13" t="s">
        <v>284</v>
      </c>
      <c r="BC20" s="13" t="s">
        <v>307</v>
      </c>
      <c r="BD20" s="13" t="s">
        <v>331</v>
      </c>
      <c r="BE20" s="13" t="s">
        <v>314</v>
      </c>
      <c r="BF20" s="13" t="s">
        <v>332</v>
      </c>
      <c r="BG20" s="13" t="s">
        <v>333</v>
      </c>
      <c r="BH20" s="13" t="s">
        <v>334</v>
      </c>
      <c r="BI20" s="13" t="s">
        <v>322</v>
      </c>
      <c r="BJ20" s="13" t="s">
        <v>325</v>
      </c>
      <c r="BK20" s="13" t="s">
        <v>297</v>
      </c>
      <c r="BL20" s="87" t="s">
        <v>357</v>
      </c>
      <c r="BM20" s="13" t="s">
        <v>294</v>
      </c>
      <c r="BN20" s="13" t="s">
        <v>284</v>
      </c>
      <c r="BO20" s="13" t="s">
        <v>315</v>
      </c>
      <c r="BP20" s="13" t="s">
        <v>335</v>
      </c>
      <c r="BQ20" s="13" t="s">
        <v>301</v>
      </c>
      <c r="BR20" s="13" t="s">
        <v>326</v>
      </c>
      <c r="BS20" s="13" t="s">
        <v>317</v>
      </c>
      <c r="BT20" s="13" t="s">
        <v>336</v>
      </c>
      <c r="BU20" s="87" t="s">
        <v>357</v>
      </c>
      <c r="BV20" s="13" t="s">
        <v>332</v>
      </c>
      <c r="BW20" s="13" t="s">
        <v>320</v>
      </c>
      <c r="BX20" s="13" t="s">
        <v>288</v>
      </c>
      <c r="BY20" s="13" t="s">
        <v>370</v>
      </c>
      <c r="BZ20" s="87" t="s">
        <v>370</v>
      </c>
      <c r="CA20" s="87" t="s">
        <v>370</v>
      </c>
      <c r="CB20" s="13" t="s">
        <v>338</v>
      </c>
      <c r="CC20" s="13" t="s">
        <v>336</v>
      </c>
      <c r="CD20" s="87" t="s">
        <v>357</v>
      </c>
      <c r="CE20" s="13" t="s">
        <v>242</v>
      </c>
      <c r="CF20" s="87" t="s">
        <v>357</v>
      </c>
      <c r="CG20" s="13" t="s">
        <v>340</v>
      </c>
      <c r="CH20" s="87" t="s">
        <v>370</v>
      </c>
      <c r="CI20" s="13" t="s">
        <v>326</v>
      </c>
      <c r="CJ20" s="87" t="s">
        <v>357</v>
      </c>
      <c r="CK20" s="13" t="s">
        <v>332</v>
      </c>
      <c r="CL20" s="13" t="s">
        <v>303</v>
      </c>
      <c r="CM20" s="87" t="s">
        <v>370</v>
      </c>
      <c r="CN20" s="87" t="s">
        <v>370</v>
      </c>
      <c r="CO20" s="13" t="s">
        <v>340</v>
      </c>
      <c r="CP20" s="87" t="s">
        <v>357</v>
      </c>
      <c r="CQ20" s="13" t="s">
        <v>329</v>
      </c>
      <c r="CR20" s="87" t="s">
        <v>370</v>
      </c>
      <c r="CS20" s="13" t="s">
        <v>292</v>
      </c>
      <c r="CT20" s="87" t="s">
        <v>357</v>
      </c>
    </row>
    <row r="21" spans="1:98" s="13" customFormat="1" ht="26.25" customHeight="1" x14ac:dyDescent="0.25">
      <c r="A21" s="88" t="s">
        <v>425</v>
      </c>
      <c r="B21" s="89" t="s">
        <v>426</v>
      </c>
      <c r="C21" s="90" t="s">
        <v>402</v>
      </c>
      <c r="D21" s="91" t="s">
        <v>442</v>
      </c>
      <c r="E21" s="109">
        <v>41284</v>
      </c>
      <c r="F21" s="88">
        <v>1230</v>
      </c>
      <c r="G21" s="92" t="s">
        <v>761</v>
      </c>
      <c r="H21" s="88" t="s">
        <v>236</v>
      </c>
      <c r="I21" s="88" t="s">
        <v>370</v>
      </c>
      <c r="J21" s="88" t="s">
        <v>307</v>
      </c>
      <c r="K21" s="88" t="s">
        <v>333</v>
      </c>
      <c r="L21" s="88" t="s">
        <v>350</v>
      </c>
      <c r="M21" s="88" t="s">
        <v>311</v>
      </c>
      <c r="N21" s="88" t="s">
        <v>102</v>
      </c>
      <c r="O21" s="88" t="s">
        <v>1143</v>
      </c>
      <c r="P21" s="88" t="s">
        <v>370</v>
      </c>
      <c r="Q21" s="88" t="s">
        <v>357</v>
      </c>
      <c r="R21" s="88" t="s">
        <v>347</v>
      </c>
      <c r="S21" s="88" t="s">
        <v>360</v>
      </c>
      <c r="T21" s="88" t="s">
        <v>357</v>
      </c>
      <c r="U21" s="88" t="s">
        <v>364</v>
      </c>
      <c r="V21" s="88" t="s">
        <v>370</v>
      </c>
      <c r="W21" s="88" t="s">
        <v>370</v>
      </c>
      <c r="X21" s="88" t="s">
        <v>370</v>
      </c>
      <c r="Y21" s="88" t="s">
        <v>240</v>
      </c>
      <c r="Z21" s="88" t="s">
        <v>370</v>
      </c>
      <c r="AA21" s="88" t="s">
        <v>343</v>
      </c>
      <c r="AB21" s="88" t="s">
        <v>288</v>
      </c>
      <c r="AC21" s="88" t="s">
        <v>102</v>
      </c>
      <c r="AD21" s="88" t="s">
        <v>370</v>
      </c>
      <c r="AE21" s="88" t="s">
        <v>331</v>
      </c>
      <c r="AF21" s="88" t="s">
        <v>1143</v>
      </c>
      <c r="AG21" s="88" t="s">
        <v>188</v>
      </c>
      <c r="AH21" s="88" t="s">
        <v>370</v>
      </c>
      <c r="AI21" s="88" t="s">
        <v>370</v>
      </c>
      <c r="AJ21" s="88" t="s">
        <v>370</v>
      </c>
      <c r="AK21" s="88" t="s">
        <v>1145</v>
      </c>
      <c r="AL21" s="88" t="s">
        <v>284</v>
      </c>
      <c r="AM21" s="88" t="s">
        <v>370</v>
      </c>
      <c r="AN21" s="88" t="s">
        <v>333</v>
      </c>
      <c r="AO21" s="88" t="s">
        <v>1143</v>
      </c>
      <c r="AP21" s="88" t="s">
        <v>370</v>
      </c>
      <c r="AQ21" s="88" t="s">
        <v>314</v>
      </c>
      <c r="AR21" s="88" t="s">
        <v>370</v>
      </c>
      <c r="AS21" s="88" t="s">
        <v>102</v>
      </c>
      <c r="AT21" s="88" t="s">
        <v>370</v>
      </c>
      <c r="AU21" s="88" t="s">
        <v>370</v>
      </c>
      <c r="AV21" s="88" t="s">
        <v>141</v>
      </c>
      <c r="AW21" s="88" t="s">
        <v>325</v>
      </c>
      <c r="AX21" s="88" t="s">
        <v>370</v>
      </c>
      <c r="AY21" s="88" t="s">
        <v>370</v>
      </c>
      <c r="AZ21" s="88" t="s">
        <v>370</v>
      </c>
      <c r="BA21" s="88" t="s">
        <v>370</v>
      </c>
      <c r="BB21" s="88" t="s">
        <v>300</v>
      </c>
      <c r="BC21" s="88" t="s">
        <v>321</v>
      </c>
      <c r="BD21" s="88" t="s">
        <v>291</v>
      </c>
      <c r="BE21" s="88" t="s">
        <v>319</v>
      </c>
      <c r="BF21" s="88" t="s">
        <v>317</v>
      </c>
      <c r="BG21" s="88" t="s">
        <v>349</v>
      </c>
      <c r="BH21" s="88" t="s">
        <v>342</v>
      </c>
      <c r="BI21" s="88" t="s">
        <v>334</v>
      </c>
      <c r="BJ21" s="88" t="s">
        <v>322</v>
      </c>
      <c r="BK21" s="88" t="s">
        <v>331</v>
      </c>
      <c r="BL21" s="88" t="s">
        <v>357</v>
      </c>
      <c r="BM21" s="88" t="s">
        <v>303</v>
      </c>
      <c r="BN21" s="88" t="s">
        <v>300</v>
      </c>
      <c r="BO21" s="88" t="s">
        <v>360</v>
      </c>
      <c r="BP21" s="88" t="s">
        <v>327</v>
      </c>
      <c r="BQ21" s="88" t="s">
        <v>335</v>
      </c>
      <c r="BR21" s="88" t="s">
        <v>333</v>
      </c>
      <c r="BS21" s="88" t="s">
        <v>294</v>
      </c>
      <c r="BT21" s="88" t="s">
        <v>289</v>
      </c>
      <c r="BU21" s="88" t="s">
        <v>357</v>
      </c>
      <c r="BV21" s="88" t="s">
        <v>317</v>
      </c>
      <c r="BW21" s="88" t="s">
        <v>357</v>
      </c>
      <c r="BX21" s="88" t="s">
        <v>336</v>
      </c>
      <c r="BY21" s="88" t="s">
        <v>188</v>
      </c>
      <c r="BZ21" s="88" t="s">
        <v>370</v>
      </c>
      <c r="CA21" s="88" t="s">
        <v>370</v>
      </c>
      <c r="CB21" s="88" t="s">
        <v>347</v>
      </c>
      <c r="CC21" s="88" t="s">
        <v>289</v>
      </c>
      <c r="CD21" s="88" t="s">
        <v>357</v>
      </c>
      <c r="CE21" s="88" t="s">
        <v>240</v>
      </c>
      <c r="CF21" s="88" t="s">
        <v>357</v>
      </c>
      <c r="CG21" s="88" t="s">
        <v>351</v>
      </c>
      <c r="CH21" s="88" t="s">
        <v>370</v>
      </c>
      <c r="CI21" s="88" t="s">
        <v>333</v>
      </c>
      <c r="CJ21" s="88" t="s">
        <v>357</v>
      </c>
      <c r="CK21" s="88" t="s">
        <v>317</v>
      </c>
      <c r="CL21" s="88" t="s">
        <v>302</v>
      </c>
      <c r="CM21" s="88" t="s">
        <v>370</v>
      </c>
      <c r="CN21" s="88" t="s">
        <v>370</v>
      </c>
      <c r="CO21" s="88" t="s">
        <v>351</v>
      </c>
      <c r="CP21" s="88" t="s">
        <v>357</v>
      </c>
      <c r="CQ21" s="88" t="s">
        <v>284</v>
      </c>
      <c r="CR21" s="88" t="s">
        <v>370</v>
      </c>
      <c r="CS21" s="88" t="s">
        <v>298</v>
      </c>
      <c r="CT21" s="88" t="s">
        <v>357</v>
      </c>
    </row>
  </sheetData>
  <sortState ref="C4:CS20">
    <sortCondition ref="C4:C20"/>
    <sortCondition ref="E4:E20"/>
    <sortCondition ref="F4:F20"/>
  </sortState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"/>
  <sheetViews>
    <sheetView zoomScaleNormal="100" workbookViewId="0">
      <selection sqref="A1:I1"/>
    </sheetView>
  </sheetViews>
  <sheetFormatPr defaultRowHeight="15" x14ac:dyDescent="0.25"/>
  <cols>
    <col min="4" max="4" width="44.42578125" customWidth="1"/>
    <col min="5" max="5" width="12.28515625" style="107" customWidth="1"/>
    <col min="7" max="7" width="10.28515625" customWidth="1"/>
    <col min="8" max="8" width="19.7109375" customWidth="1"/>
    <col min="9" max="9" width="24.5703125" customWidth="1"/>
    <col min="10" max="10" width="17.42578125" customWidth="1"/>
    <col min="11" max="11" width="17.28515625" customWidth="1"/>
    <col min="12" max="12" width="17.5703125" customWidth="1"/>
    <col min="13" max="13" width="18.28515625" customWidth="1"/>
    <col min="14" max="14" width="19.28515625" customWidth="1"/>
    <col min="15" max="15" width="15.85546875" customWidth="1"/>
    <col min="16" max="16" width="16.5703125" customWidth="1"/>
    <col min="17" max="17" width="20.5703125" customWidth="1"/>
    <col min="18" max="19" width="22.5703125" customWidth="1"/>
    <col min="20" max="20" width="20.5703125" customWidth="1"/>
    <col min="21" max="21" width="22" customWidth="1"/>
    <col min="22" max="22" width="19.85546875" customWidth="1"/>
    <col min="23" max="23" width="17.28515625" customWidth="1"/>
    <col min="24" max="24" width="18.85546875" customWidth="1"/>
    <col min="25" max="25" width="19.140625" customWidth="1"/>
    <col min="26" max="26" width="21.7109375" customWidth="1"/>
    <col min="27" max="27" width="23.85546875" customWidth="1"/>
    <col min="28" max="28" width="19.42578125" customWidth="1"/>
    <col min="29" max="29" width="19.140625" customWidth="1"/>
    <col min="30" max="30" width="26.140625" customWidth="1"/>
    <col min="31" max="31" width="21.140625" customWidth="1"/>
    <col min="32" max="32" width="19" customWidth="1"/>
    <col min="33" max="33" width="18" customWidth="1"/>
    <col min="34" max="34" width="17.140625" customWidth="1"/>
    <col min="35" max="35" width="17.28515625" customWidth="1"/>
    <col min="36" max="36" width="18.42578125" customWidth="1"/>
    <col min="37" max="37" width="14" customWidth="1"/>
    <col min="38" max="38" width="14.7109375" customWidth="1"/>
    <col min="39" max="39" width="15.42578125" customWidth="1"/>
    <col min="40" max="40" width="19.7109375" customWidth="1"/>
    <col min="41" max="41" width="20.28515625" customWidth="1"/>
    <col min="42" max="42" width="14.7109375" customWidth="1"/>
    <col min="43" max="43" width="14.28515625" customWidth="1"/>
    <col min="44" max="44" width="16.7109375" customWidth="1"/>
    <col min="45" max="45" width="20.140625" customWidth="1"/>
    <col min="46" max="46" width="21.5703125" customWidth="1"/>
    <col min="47" max="47" width="16.7109375" customWidth="1"/>
    <col min="48" max="48" width="21.7109375" customWidth="1"/>
    <col min="49" max="49" width="17.140625" customWidth="1"/>
    <col min="50" max="50" width="27.42578125" customWidth="1"/>
    <col min="51" max="51" width="16.5703125" customWidth="1"/>
    <col min="52" max="52" width="19.85546875" customWidth="1"/>
    <col min="53" max="53" width="19.140625" customWidth="1"/>
    <col min="54" max="54" width="18.28515625" customWidth="1"/>
    <col min="55" max="55" width="19.42578125" customWidth="1"/>
    <col min="56" max="56" width="20" customWidth="1"/>
    <col min="57" max="57" width="12.85546875" customWidth="1"/>
    <col min="58" max="58" width="30.28515625" customWidth="1"/>
    <col min="59" max="59" width="16.85546875" customWidth="1"/>
    <col min="60" max="60" width="16.140625" customWidth="1"/>
    <col min="61" max="61" width="13.5703125" customWidth="1"/>
    <col min="62" max="62" width="17.85546875" customWidth="1"/>
    <col min="63" max="63" width="14.42578125" customWidth="1"/>
    <col min="64" max="64" width="16.5703125" customWidth="1"/>
    <col min="65" max="66" width="18.28515625" customWidth="1"/>
    <col min="67" max="67" width="14.140625" customWidth="1"/>
    <col min="68" max="68" width="21.28515625" customWidth="1"/>
    <col min="69" max="69" width="16" customWidth="1"/>
    <col min="70" max="70" width="15.7109375" customWidth="1"/>
    <col min="71" max="71" width="20.5703125" customWidth="1"/>
    <col min="72" max="72" width="16.7109375" customWidth="1"/>
    <col min="73" max="73" width="14.85546875" customWidth="1"/>
    <col min="74" max="74" width="18.140625" customWidth="1"/>
  </cols>
  <sheetData>
    <row r="1" spans="1:74" ht="39" customHeight="1" x14ac:dyDescent="0.25">
      <c r="A1" s="119" t="s">
        <v>1108</v>
      </c>
      <c r="B1" s="119"/>
      <c r="C1" s="119"/>
      <c r="D1" s="119"/>
      <c r="E1" s="119"/>
      <c r="F1" s="119"/>
      <c r="G1" s="119"/>
      <c r="H1" s="119"/>
      <c r="I1" s="119"/>
    </row>
    <row r="2" spans="1:74" ht="36" customHeight="1" x14ac:dyDescent="0.25">
      <c r="A2" s="121" t="s">
        <v>1222</v>
      </c>
      <c r="B2" s="121"/>
      <c r="C2" s="121"/>
      <c r="D2" s="121"/>
      <c r="E2" s="121"/>
      <c r="F2" s="121"/>
      <c r="G2" s="121"/>
      <c r="H2" s="121"/>
      <c r="I2" s="121"/>
      <c r="AX2" s="102"/>
    </row>
    <row r="3" spans="1:74" s="5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104" t="s">
        <v>1220</v>
      </c>
      <c r="F3" s="5" t="s">
        <v>407</v>
      </c>
      <c r="G3" s="6" t="s">
        <v>762</v>
      </c>
      <c r="H3" s="5" t="s">
        <v>589</v>
      </c>
      <c r="I3" s="5" t="s">
        <v>590</v>
      </c>
      <c r="J3" s="5" t="s">
        <v>592</v>
      </c>
      <c r="K3" s="5" t="s">
        <v>593</v>
      </c>
      <c r="L3" s="5" t="s">
        <v>594</v>
      </c>
      <c r="M3" s="5" t="s">
        <v>595</v>
      </c>
      <c r="N3" s="5" t="s">
        <v>596</v>
      </c>
      <c r="O3" s="5" t="s">
        <v>597</v>
      </c>
      <c r="P3" s="5" t="s">
        <v>591</v>
      </c>
      <c r="Q3" s="5" t="s">
        <v>598</v>
      </c>
      <c r="R3" s="5" t="s">
        <v>599</v>
      </c>
      <c r="S3" s="5" t="s">
        <v>600</v>
      </c>
      <c r="T3" s="5" t="s">
        <v>601</v>
      </c>
      <c r="U3" s="5" t="s">
        <v>602</v>
      </c>
      <c r="V3" s="5" t="s">
        <v>603</v>
      </c>
      <c r="W3" s="5" t="s">
        <v>604</v>
      </c>
      <c r="X3" s="5" t="s">
        <v>605</v>
      </c>
      <c r="Y3" s="5" t="s">
        <v>606</v>
      </c>
      <c r="Z3" s="5" t="s">
        <v>607</v>
      </c>
      <c r="AA3" s="5" t="s">
        <v>608</v>
      </c>
      <c r="AB3" s="5" t="s">
        <v>609</v>
      </c>
      <c r="AC3" s="5" t="s">
        <v>610</v>
      </c>
      <c r="AD3" s="5" t="s">
        <v>611</v>
      </c>
      <c r="AE3" s="5" t="s">
        <v>612</v>
      </c>
      <c r="AF3" s="5" t="s">
        <v>613</v>
      </c>
      <c r="AG3" s="5" t="s">
        <v>614</v>
      </c>
      <c r="AH3" s="5" t="s">
        <v>615</v>
      </c>
      <c r="AI3" s="5" t="s">
        <v>616</v>
      </c>
      <c r="AJ3" s="5" t="s">
        <v>617</v>
      </c>
      <c r="AK3" s="5" t="s">
        <v>618</v>
      </c>
      <c r="AL3" s="5" t="s">
        <v>619</v>
      </c>
      <c r="AM3" s="5" t="s">
        <v>620</v>
      </c>
      <c r="AN3" s="5" t="s">
        <v>621</v>
      </c>
      <c r="AO3" s="5" t="s">
        <v>622</v>
      </c>
      <c r="AP3" s="5" t="s">
        <v>623</v>
      </c>
      <c r="AQ3" s="5" t="s">
        <v>624</v>
      </c>
      <c r="AR3" s="5" t="s">
        <v>625</v>
      </c>
      <c r="AS3" s="5" t="s">
        <v>626</v>
      </c>
      <c r="AT3" s="5" t="s">
        <v>627</v>
      </c>
      <c r="AU3" s="5" t="s">
        <v>628</v>
      </c>
      <c r="AV3" s="5" t="s">
        <v>629</v>
      </c>
      <c r="AW3" s="5" t="s">
        <v>630</v>
      </c>
      <c r="AX3" s="6" t="s">
        <v>1212</v>
      </c>
      <c r="AY3" s="5" t="s">
        <v>631</v>
      </c>
      <c r="AZ3" s="5" t="s">
        <v>632</v>
      </c>
      <c r="BA3" s="6" t="s">
        <v>633</v>
      </c>
      <c r="BB3" s="5" t="s">
        <v>634</v>
      </c>
      <c r="BC3" s="5" t="s">
        <v>635</v>
      </c>
      <c r="BD3" s="5" t="s">
        <v>636</v>
      </c>
      <c r="BE3" s="5" t="s">
        <v>637</v>
      </c>
      <c r="BF3" s="6" t="s">
        <v>1213</v>
      </c>
      <c r="BG3" s="5" t="s">
        <v>638</v>
      </c>
      <c r="BH3" s="5" t="s">
        <v>639</v>
      </c>
      <c r="BI3" s="5" t="s">
        <v>640</v>
      </c>
      <c r="BJ3" s="5" t="s">
        <v>641</v>
      </c>
      <c r="BK3" s="5" t="s">
        <v>642</v>
      </c>
      <c r="BL3" s="5" t="s">
        <v>643</v>
      </c>
      <c r="BM3" s="5" t="s">
        <v>644</v>
      </c>
      <c r="BN3" s="5" t="s">
        <v>645</v>
      </c>
      <c r="BO3" s="5" t="s">
        <v>646</v>
      </c>
      <c r="BP3" s="5" t="s">
        <v>647</v>
      </c>
      <c r="BQ3" s="5" t="s">
        <v>648</v>
      </c>
      <c r="BR3" s="5" t="s">
        <v>649</v>
      </c>
      <c r="BS3" s="5" t="s">
        <v>650</v>
      </c>
      <c r="BT3" s="5" t="s">
        <v>651</v>
      </c>
      <c r="BU3" s="5" t="s">
        <v>652</v>
      </c>
      <c r="BV3" s="5" t="s">
        <v>653</v>
      </c>
    </row>
    <row r="4" spans="1:74" s="13" customFormat="1" ht="24.75" customHeight="1" x14ac:dyDescent="0.25">
      <c r="A4" s="13" t="s">
        <v>411</v>
      </c>
      <c r="B4" s="85" t="s">
        <v>410</v>
      </c>
      <c r="C4" s="47" t="s">
        <v>394</v>
      </c>
      <c r="D4" s="48" t="s">
        <v>440</v>
      </c>
      <c r="E4" s="108">
        <v>40850</v>
      </c>
      <c r="F4" s="13">
        <v>1100</v>
      </c>
      <c r="G4" s="49" t="s">
        <v>760</v>
      </c>
      <c r="H4" s="13" t="s">
        <v>354</v>
      </c>
      <c r="I4" s="13" t="s">
        <v>325</v>
      </c>
      <c r="J4" s="13" t="s">
        <v>1150</v>
      </c>
      <c r="K4" s="13" t="s">
        <v>369</v>
      </c>
      <c r="L4" s="13" t="s">
        <v>1150</v>
      </c>
      <c r="M4" s="13" t="s">
        <v>336</v>
      </c>
      <c r="N4" s="13" t="s">
        <v>367</v>
      </c>
      <c r="O4" s="13" t="s">
        <v>288</v>
      </c>
      <c r="P4" s="13" t="s">
        <v>303</v>
      </c>
      <c r="Q4" s="13" t="s">
        <v>367</v>
      </c>
      <c r="R4" s="13" t="s">
        <v>448</v>
      </c>
      <c r="S4" s="13" t="s">
        <v>288</v>
      </c>
      <c r="T4" s="13" t="s">
        <v>367</v>
      </c>
      <c r="U4" s="13" t="s">
        <v>288</v>
      </c>
      <c r="V4" s="13" t="s">
        <v>329</v>
      </c>
      <c r="W4" s="13" t="s">
        <v>336</v>
      </c>
      <c r="X4" s="13" t="s">
        <v>289</v>
      </c>
      <c r="Y4" s="13" t="s">
        <v>448</v>
      </c>
      <c r="Z4" s="13" t="s">
        <v>288</v>
      </c>
      <c r="AA4" s="13" t="s">
        <v>370</v>
      </c>
      <c r="AB4" s="13" t="s">
        <v>368</v>
      </c>
      <c r="AC4" s="13" t="s">
        <v>368</v>
      </c>
      <c r="AD4" s="13" t="s">
        <v>297</v>
      </c>
      <c r="AE4" s="13" t="s">
        <v>367</v>
      </c>
      <c r="AF4" s="13" t="s">
        <v>369</v>
      </c>
      <c r="AG4" s="13" t="s">
        <v>1150</v>
      </c>
      <c r="AH4" s="13" t="s">
        <v>1192</v>
      </c>
      <c r="AI4" s="13" t="s">
        <v>288</v>
      </c>
      <c r="AJ4" s="13" t="s">
        <v>310</v>
      </c>
      <c r="AK4" s="13" t="s">
        <v>374</v>
      </c>
      <c r="AL4" s="13" t="s">
        <v>367</v>
      </c>
      <c r="AM4" s="13" t="s">
        <v>1192</v>
      </c>
      <c r="AN4" s="13" t="s">
        <v>1148</v>
      </c>
      <c r="AO4" s="13">
        <v>2.6</v>
      </c>
      <c r="AP4" s="13" t="s">
        <v>1192</v>
      </c>
      <c r="AQ4" s="13" t="s">
        <v>298</v>
      </c>
      <c r="AR4" s="13" t="s">
        <v>326</v>
      </c>
      <c r="AS4" s="13" t="s">
        <v>368</v>
      </c>
      <c r="AT4" s="13">
        <v>1.1000000000000001</v>
      </c>
      <c r="AU4" s="13" t="s">
        <v>1192</v>
      </c>
      <c r="AV4" s="13" t="s">
        <v>300</v>
      </c>
      <c r="AW4" s="13" t="s">
        <v>333</v>
      </c>
      <c r="AX4" s="13" t="s">
        <v>370</v>
      </c>
      <c r="AY4" s="13" t="s">
        <v>367</v>
      </c>
      <c r="AZ4" s="13" t="s">
        <v>371</v>
      </c>
      <c r="BA4" s="13" t="s">
        <v>357</v>
      </c>
      <c r="BB4" s="13" t="s">
        <v>448</v>
      </c>
      <c r="BC4" s="13" t="s">
        <v>331</v>
      </c>
      <c r="BD4" s="13" t="s">
        <v>349</v>
      </c>
      <c r="BE4" s="13" t="s">
        <v>336</v>
      </c>
      <c r="BF4" s="13" t="s">
        <v>372</v>
      </c>
      <c r="BG4" s="13" t="s">
        <v>1193</v>
      </c>
      <c r="BH4" s="13" t="s">
        <v>367</v>
      </c>
      <c r="BI4" s="13" t="s">
        <v>448</v>
      </c>
      <c r="BJ4" s="13" t="s">
        <v>1192</v>
      </c>
      <c r="BK4" s="13" t="s">
        <v>1192</v>
      </c>
      <c r="BL4" s="13" t="s">
        <v>367</v>
      </c>
      <c r="BM4" s="13" t="s">
        <v>310</v>
      </c>
      <c r="BN4" s="13" t="s">
        <v>448</v>
      </c>
      <c r="BO4" s="13" t="s">
        <v>1192</v>
      </c>
      <c r="BP4" s="13" t="s">
        <v>368</v>
      </c>
      <c r="BQ4" s="13" t="s">
        <v>448</v>
      </c>
      <c r="BR4" s="13" t="s">
        <v>367</v>
      </c>
      <c r="BS4" s="13" t="s">
        <v>284</v>
      </c>
      <c r="BT4" s="13">
        <v>6.5</v>
      </c>
      <c r="BU4" s="13" t="s">
        <v>1148</v>
      </c>
      <c r="BV4" s="13" t="s">
        <v>448</v>
      </c>
    </row>
    <row r="5" spans="1:74" s="13" customFormat="1" ht="24.75" customHeight="1" x14ac:dyDescent="0.25">
      <c r="A5" s="13" t="s">
        <v>411</v>
      </c>
      <c r="B5" s="85" t="s">
        <v>410</v>
      </c>
      <c r="C5" s="47" t="s">
        <v>394</v>
      </c>
      <c r="D5" s="48" t="s">
        <v>440</v>
      </c>
      <c r="E5" s="108">
        <v>41140</v>
      </c>
      <c r="F5" s="13">
        <v>1600</v>
      </c>
      <c r="G5" s="49" t="s">
        <v>761</v>
      </c>
      <c r="H5" s="13" t="s">
        <v>354</v>
      </c>
      <c r="I5" s="13" t="s">
        <v>325</v>
      </c>
      <c r="J5" s="13" t="s">
        <v>1150</v>
      </c>
      <c r="K5" s="13" t="s">
        <v>369</v>
      </c>
      <c r="L5" s="13" t="s">
        <v>1150</v>
      </c>
      <c r="M5" s="13" t="s">
        <v>336</v>
      </c>
      <c r="N5" s="13" t="s">
        <v>367</v>
      </c>
      <c r="O5" s="13" t="s">
        <v>288</v>
      </c>
      <c r="P5" s="13" t="s">
        <v>303</v>
      </c>
      <c r="Q5" s="13" t="s">
        <v>367</v>
      </c>
      <c r="R5" s="13" t="s">
        <v>448</v>
      </c>
      <c r="S5" s="13" t="s">
        <v>288</v>
      </c>
      <c r="T5" s="13" t="s">
        <v>367</v>
      </c>
      <c r="U5" s="13" t="s">
        <v>288</v>
      </c>
      <c r="V5" s="13" t="s">
        <v>329</v>
      </c>
      <c r="W5" s="13" t="s">
        <v>336</v>
      </c>
      <c r="X5" s="13" t="s">
        <v>289</v>
      </c>
      <c r="Y5" s="13" t="s">
        <v>448</v>
      </c>
      <c r="Z5" s="13" t="s">
        <v>288</v>
      </c>
      <c r="AA5" s="13" t="s">
        <v>370</v>
      </c>
      <c r="AB5" s="13" t="s">
        <v>368</v>
      </c>
      <c r="AC5" s="13" t="s">
        <v>368</v>
      </c>
      <c r="AD5" s="13" t="s">
        <v>297</v>
      </c>
      <c r="AE5" s="13" t="s">
        <v>367</v>
      </c>
      <c r="AF5" s="13" t="s">
        <v>369</v>
      </c>
      <c r="AG5" s="13" t="s">
        <v>1150</v>
      </c>
      <c r="AH5" s="13" t="s">
        <v>1192</v>
      </c>
      <c r="AI5" s="13" t="s">
        <v>288</v>
      </c>
      <c r="AJ5" s="13" t="s">
        <v>310</v>
      </c>
      <c r="AK5" s="13" t="s">
        <v>373</v>
      </c>
      <c r="AL5" s="13" t="s">
        <v>367</v>
      </c>
      <c r="AM5" s="13" t="s">
        <v>1192</v>
      </c>
      <c r="AN5" s="13" t="s">
        <v>1148</v>
      </c>
      <c r="AO5" s="13" t="s">
        <v>1192</v>
      </c>
      <c r="AP5" s="13" t="s">
        <v>1192</v>
      </c>
      <c r="AQ5" s="13" t="s">
        <v>298</v>
      </c>
      <c r="AR5" s="13" t="s">
        <v>326</v>
      </c>
      <c r="AS5" s="13" t="s">
        <v>368</v>
      </c>
      <c r="AT5" s="13" t="s">
        <v>1192</v>
      </c>
      <c r="AU5" s="13" t="s">
        <v>1192</v>
      </c>
      <c r="AV5" s="13" t="s">
        <v>300</v>
      </c>
      <c r="AW5" s="13" t="s">
        <v>333</v>
      </c>
      <c r="AX5" s="13" t="s">
        <v>370</v>
      </c>
      <c r="AY5" s="13" t="s">
        <v>367</v>
      </c>
      <c r="AZ5" s="13" t="s">
        <v>332</v>
      </c>
      <c r="BA5" s="13" t="s">
        <v>357</v>
      </c>
      <c r="BB5" s="13" t="s">
        <v>448</v>
      </c>
      <c r="BC5" s="13" t="s">
        <v>331</v>
      </c>
      <c r="BD5" s="13" t="s">
        <v>349</v>
      </c>
      <c r="BE5" s="13" t="s">
        <v>336</v>
      </c>
      <c r="BF5" s="13" t="s">
        <v>372</v>
      </c>
      <c r="BG5" s="13" t="s">
        <v>333</v>
      </c>
      <c r="BH5" s="13" t="s">
        <v>367</v>
      </c>
      <c r="BI5" s="13" t="s">
        <v>448</v>
      </c>
      <c r="BJ5" s="13" t="s">
        <v>1192</v>
      </c>
      <c r="BK5" s="13" t="s">
        <v>1192</v>
      </c>
      <c r="BL5" s="13" t="s">
        <v>367</v>
      </c>
      <c r="BM5" s="13" t="s">
        <v>310</v>
      </c>
      <c r="BN5" s="13" t="s">
        <v>448</v>
      </c>
      <c r="BO5" s="13" t="s">
        <v>1192</v>
      </c>
      <c r="BP5" s="13" t="s">
        <v>368</v>
      </c>
      <c r="BQ5" s="13" t="s">
        <v>448</v>
      </c>
      <c r="BR5" s="13" t="s">
        <v>367</v>
      </c>
      <c r="BS5" s="13" t="s">
        <v>284</v>
      </c>
      <c r="BT5" s="13" t="s">
        <v>374</v>
      </c>
      <c r="BU5" s="13" t="s">
        <v>1148</v>
      </c>
      <c r="BV5" s="13" t="s">
        <v>448</v>
      </c>
    </row>
    <row r="6" spans="1:74" s="13" customFormat="1" ht="24.75" customHeight="1" x14ac:dyDescent="0.25">
      <c r="A6" s="13" t="s">
        <v>413</v>
      </c>
      <c r="B6" s="85" t="s">
        <v>435</v>
      </c>
      <c r="C6" s="47" t="s">
        <v>395</v>
      </c>
      <c r="D6" s="48" t="s">
        <v>755</v>
      </c>
      <c r="E6" s="108">
        <v>40854</v>
      </c>
      <c r="F6" s="13">
        <v>1100</v>
      </c>
      <c r="G6" s="49" t="s">
        <v>760</v>
      </c>
      <c r="H6" s="13" t="s">
        <v>354</v>
      </c>
      <c r="I6" s="13" t="s">
        <v>325</v>
      </c>
      <c r="J6" s="13" t="s">
        <v>1150</v>
      </c>
      <c r="K6" s="13" t="s">
        <v>369</v>
      </c>
      <c r="L6" s="13" t="s">
        <v>1150</v>
      </c>
      <c r="M6" s="13" t="s">
        <v>336</v>
      </c>
      <c r="N6" s="13" t="s">
        <v>367</v>
      </c>
      <c r="O6" s="13" t="s">
        <v>288</v>
      </c>
      <c r="P6" s="13" t="s">
        <v>303</v>
      </c>
      <c r="Q6" s="13" t="s">
        <v>367</v>
      </c>
      <c r="R6" s="13" t="s">
        <v>448</v>
      </c>
      <c r="S6" s="13" t="s">
        <v>288</v>
      </c>
      <c r="T6" s="13" t="s">
        <v>367</v>
      </c>
      <c r="U6" s="13" t="s">
        <v>288</v>
      </c>
      <c r="V6" s="13" t="s">
        <v>329</v>
      </c>
      <c r="W6" s="13" t="s">
        <v>336</v>
      </c>
      <c r="X6" s="13" t="s">
        <v>289</v>
      </c>
      <c r="Y6" s="13" t="s">
        <v>448</v>
      </c>
      <c r="Z6" s="13" t="s">
        <v>288</v>
      </c>
      <c r="AA6" s="13" t="s">
        <v>370</v>
      </c>
      <c r="AB6" s="13" t="s">
        <v>368</v>
      </c>
      <c r="AC6" s="13" t="s">
        <v>368</v>
      </c>
      <c r="AD6" s="13" t="s">
        <v>297</v>
      </c>
      <c r="AE6" s="13" t="s">
        <v>367</v>
      </c>
      <c r="AF6" s="13" t="s">
        <v>369</v>
      </c>
      <c r="AG6" s="13" t="s">
        <v>1150</v>
      </c>
      <c r="AH6" s="13" t="s">
        <v>1192</v>
      </c>
      <c r="AI6" s="13" t="s">
        <v>288</v>
      </c>
      <c r="AJ6" s="13" t="s">
        <v>310</v>
      </c>
      <c r="AK6" s="13" t="s">
        <v>373</v>
      </c>
      <c r="AL6" s="13" t="s">
        <v>367</v>
      </c>
      <c r="AM6" s="13" t="s">
        <v>1192</v>
      </c>
      <c r="AN6" s="13" t="s">
        <v>1148</v>
      </c>
      <c r="AO6" s="13" t="s">
        <v>1192</v>
      </c>
      <c r="AP6" s="13" t="s">
        <v>1192</v>
      </c>
      <c r="AQ6" s="13" t="s">
        <v>298</v>
      </c>
      <c r="AR6" s="13" t="s">
        <v>326</v>
      </c>
      <c r="AS6" s="13" t="s">
        <v>368</v>
      </c>
      <c r="AT6" s="13" t="s">
        <v>1192</v>
      </c>
      <c r="AU6" s="13" t="s">
        <v>1192</v>
      </c>
      <c r="AV6" s="13" t="s">
        <v>300</v>
      </c>
      <c r="AW6" s="13" t="s">
        <v>333</v>
      </c>
      <c r="AX6" s="13" t="s">
        <v>370</v>
      </c>
      <c r="AY6" s="13" t="s">
        <v>367</v>
      </c>
      <c r="AZ6" s="13" t="s">
        <v>371</v>
      </c>
      <c r="BA6" s="13" t="s">
        <v>357</v>
      </c>
      <c r="BB6" s="13" t="s">
        <v>448</v>
      </c>
      <c r="BC6" s="13" t="s">
        <v>331</v>
      </c>
      <c r="BD6" s="13" t="s">
        <v>349</v>
      </c>
      <c r="BE6" s="13" t="s">
        <v>336</v>
      </c>
      <c r="BF6" s="13" t="s">
        <v>372</v>
      </c>
      <c r="BG6" s="13" t="s">
        <v>1193</v>
      </c>
      <c r="BH6" s="13" t="s">
        <v>367</v>
      </c>
      <c r="BI6" s="13" t="s">
        <v>448</v>
      </c>
      <c r="BJ6" s="13" t="s">
        <v>1192</v>
      </c>
      <c r="BK6" s="13" t="s">
        <v>1192</v>
      </c>
      <c r="BL6" s="13" t="s">
        <v>367</v>
      </c>
      <c r="BM6" s="13" t="s">
        <v>310</v>
      </c>
      <c r="BN6" s="13" t="s">
        <v>448</v>
      </c>
      <c r="BO6" s="13" t="s">
        <v>1192</v>
      </c>
      <c r="BP6" s="13" t="s">
        <v>368</v>
      </c>
      <c r="BQ6" s="13" t="s">
        <v>448</v>
      </c>
      <c r="BR6" s="13" t="s">
        <v>367</v>
      </c>
      <c r="BS6" s="13" t="s">
        <v>284</v>
      </c>
      <c r="BT6" s="13" t="s">
        <v>367</v>
      </c>
      <c r="BU6" s="13" t="s">
        <v>1148</v>
      </c>
      <c r="BV6" s="13" t="s">
        <v>448</v>
      </c>
    </row>
    <row r="7" spans="1:74" s="13" customFormat="1" ht="24.75" customHeight="1" x14ac:dyDescent="0.25">
      <c r="A7" s="13" t="s">
        <v>413</v>
      </c>
      <c r="B7" s="85" t="s">
        <v>435</v>
      </c>
      <c r="C7" s="47" t="s">
        <v>395</v>
      </c>
      <c r="D7" s="48" t="s">
        <v>755</v>
      </c>
      <c r="E7" s="108">
        <v>41392</v>
      </c>
      <c r="F7" s="13">
        <v>1215</v>
      </c>
      <c r="G7" s="49" t="s">
        <v>761</v>
      </c>
      <c r="H7" s="13" t="s">
        <v>71</v>
      </c>
      <c r="I7" s="13" t="s">
        <v>71</v>
      </c>
      <c r="J7" s="13" t="s">
        <v>71</v>
      </c>
      <c r="K7" s="13" t="s">
        <v>71</v>
      </c>
      <c r="L7" s="13" t="s">
        <v>71</v>
      </c>
      <c r="M7" s="13" t="s">
        <v>71</v>
      </c>
      <c r="N7" s="13" t="s">
        <v>300</v>
      </c>
      <c r="O7" s="13" t="s">
        <v>71</v>
      </c>
      <c r="P7" s="13" t="s">
        <v>71</v>
      </c>
      <c r="Q7" s="13" t="s">
        <v>71</v>
      </c>
      <c r="R7" s="13" t="s">
        <v>71</v>
      </c>
      <c r="S7" s="13" t="s">
        <v>71</v>
      </c>
      <c r="T7" s="13" t="s">
        <v>71</v>
      </c>
      <c r="U7" s="13" t="s">
        <v>71</v>
      </c>
      <c r="V7" s="13" t="s">
        <v>71</v>
      </c>
      <c r="W7" s="13" t="s">
        <v>71</v>
      </c>
      <c r="X7" s="13" t="s">
        <v>71</v>
      </c>
      <c r="Y7" s="13" t="s">
        <v>71</v>
      </c>
      <c r="Z7" s="13" t="s">
        <v>71</v>
      </c>
      <c r="AA7" s="13" t="s">
        <v>370</v>
      </c>
      <c r="AB7" s="13" t="s">
        <v>71</v>
      </c>
      <c r="AC7" s="13" t="s">
        <v>336</v>
      </c>
      <c r="AD7" s="13" t="s">
        <v>71</v>
      </c>
      <c r="AE7" s="13" t="s">
        <v>71</v>
      </c>
      <c r="AF7" s="13" t="s">
        <v>284</v>
      </c>
      <c r="AG7" s="13" t="s">
        <v>71</v>
      </c>
      <c r="AH7" s="13" t="s">
        <v>71</v>
      </c>
      <c r="AI7" s="13" t="s">
        <v>71</v>
      </c>
      <c r="AJ7" s="13" t="s">
        <v>71</v>
      </c>
      <c r="AK7" s="13" t="s">
        <v>71</v>
      </c>
      <c r="AL7" s="13" t="s">
        <v>71</v>
      </c>
      <c r="AM7" s="13" t="s">
        <v>71</v>
      </c>
      <c r="AN7" s="13" t="s">
        <v>71</v>
      </c>
      <c r="AO7" s="13" t="s">
        <v>71</v>
      </c>
      <c r="AP7" s="13" t="s">
        <v>71</v>
      </c>
      <c r="AQ7" s="13" t="s">
        <v>71</v>
      </c>
      <c r="AR7" s="13" t="s">
        <v>71</v>
      </c>
      <c r="AS7" s="13" t="s">
        <v>71</v>
      </c>
      <c r="AT7" s="13" t="s">
        <v>71</v>
      </c>
      <c r="AU7" s="13" t="s">
        <v>71</v>
      </c>
      <c r="AV7" s="13" t="s">
        <v>71</v>
      </c>
      <c r="AW7" s="13" t="s">
        <v>71</v>
      </c>
      <c r="AX7" s="13" t="s">
        <v>71</v>
      </c>
      <c r="AY7" s="13" t="s">
        <v>71</v>
      </c>
      <c r="AZ7" s="13" t="s">
        <v>1143</v>
      </c>
      <c r="BA7" s="13" t="s">
        <v>71</v>
      </c>
      <c r="BB7" s="13" t="s">
        <v>71</v>
      </c>
      <c r="BC7" s="13" t="s">
        <v>71</v>
      </c>
      <c r="BD7" s="13" t="s">
        <v>71</v>
      </c>
      <c r="BE7" s="13" t="s">
        <v>295</v>
      </c>
      <c r="BF7" s="13" t="s">
        <v>71</v>
      </c>
      <c r="BG7" s="13" t="s">
        <v>71</v>
      </c>
      <c r="BH7" s="13" t="s">
        <v>71</v>
      </c>
      <c r="BI7" s="13" t="s">
        <v>71</v>
      </c>
      <c r="BJ7" s="13" t="s">
        <v>71</v>
      </c>
      <c r="BK7" s="13" t="s">
        <v>71</v>
      </c>
      <c r="BL7" s="13" t="s">
        <v>71</v>
      </c>
      <c r="BM7" s="13" t="s">
        <v>71</v>
      </c>
      <c r="BN7" s="13" t="s">
        <v>71</v>
      </c>
      <c r="BO7" s="13" t="s">
        <v>71</v>
      </c>
      <c r="BP7" s="13" t="s">
        <v>71</v>
      </c>
      <c r="BQ7" s="13" t="s">
        <v>71</v>
      </c>
      <c r="BR7" s="13" t="s">
        <v>71</v>
      </c>
      <c r="BS7" s="13" t="s">
        <v>71</v>
      </c>
      <c r="BT7" s="13" t="s">
        <v>71</v>
      </c>
      <c r="BU7" s="13" t="s">
        <v>71</v>
      </c>
      <c r="BV7" s="13" t="s">
        <v>71</v>
      </c>
    </row>
    <row r="8" spans="1:74" s="13" customFormat="1" ht="24.75" customHeight="1" x14ac:dyDescent="0.25">
      <c r="A8" s="13" t="s">
        <v>414</v>
      </c>
      <c r="B8" s="85" t="s">
        <v>419</v>
      </c>
      <c r="C8" s="47" t="s">
        <v>396</v>
      </c>
      <c r="D8" s="48" t="s">
        <v>443</v>
      </c>
      <c r="E8" s="108">
        <v>40849</v>
      </c>
      <c r="F8" s="13">
        <v>1100</v>
      </c>
      <c r="G8" s="49" t="s">
        <v>760</v>
      </c>
      <c r="H8" s="13" t="s">
        <v>354</v>
      </c>
      <c r="I8" s="13" t="s">
        <v>325</v>
      </c>
      <c r="J8" s="13" t="s">
        <v>1150</v>
      </c>
      <c r="K8" s="13" t="s">
        <v>369</v>
      </c>
      <c r="L8" s="13" t="s">
        <v>1150</v>
      </c>
      <c r="M8" s="13" t="s">
        <v>336</v>
      </c>
      <c r="N8" s="13" t="s">
        <v>367</v>
      </c>
      <c r="O8" s="13" t="s">
        <v>288</v>
      </c>
      <c r="P8" s="13" t="s">
        <v>303</v>
      </c>
      <c r="Q8" s="13" t="s">
        <v>367</v>
      </c>
      <c r="R8" s="13" t="s">
        <v>448</v>
      </c>
      <c r="S8" s="13" t="s">
        <v>288</v>
      </c>
      <c r="T8" s="13" t="s">
        <v>367</v>
      </c>
      <c r="U8" s="13" t="s">
        <v>288</v>
      </c>
      <c r="V8" s="13" t="s">
        <v>329</v>
      </c>
      <c r="W8" s="13" t="s">
        <v>336</v>
      </c>
      <c r="X8" s="13" t="s">
        <v>289</v>
      </c>
      <c r="Y8" s="13" t="s">
        <v>448</v>
      </c>
      <c r="Z8" s="13" t="s">
        <v>288</v>
      </c>
      <c r="AA8" s="13" t="s">
        <v>370</v>
      </c>
      <c r="AB8" s="13" t="s">
        <v>368</v>
      </c>
      <c r="AC8" s="13" t="s">
        <v>368</v>
      </c>
      <c r="AD8" s="13" t="s">
        <v>297</v>
      </c>
      <c r="AE8" s="13" t="s">
        <v>367</v>
      </c>
      <c r="AF8" s="13" t="s">
        <v>369</v>
      </c>
      <c r="AG8" s="13" t="s">
        <v>1150</v>
      </c>
      <c r="AH8" s="13" t="s">
        <v>1192</v>
      </c>
      <c r="AI8" s="13" t="s">
        <v>288</v>
      </c>
      <c r="AJ8" s="13" t="s">
        <v>310</v>
      </c>
      <c r="AK8" s="13" t="s">
        <v>374</v>
      </c>
      <c r="AL8" s="13" t="s">
        <v>367</v>
      </c>
      <c r="AM8" s="13" t="s">
        <v>1192</v>
      </c>
      <c r="AN8" s="13" t="s">
        <v>1148</v>
      </c>
      <c r="AO8" s="13" t="s">
        <v>1192</v>
      </c>
      <c r="AP8" s="13" t="s">
        <v>1192</v>
      </c>
      <c r="AQ8" s="13" t="s">
        <v>298</v>
      </c>
      <c r="AR8" s="13" t="s">
        <v>326</v>
      </c>
      <c r="AS8" s="13" t="s">
        <v>368</v>
      </c>
      <c r="AT8" s="13" t="s">
        <v>1192</v>
      </c>
      <c r="AU8" s="13" t="s">
        <v>1192</v>
      </c>
      <c r="AV8" s="13" t="s">
        <v>300</v>
      </c>
      <c r="AW8" s="13" t="s">
        <v>333</v>
      </c>
      <c r="AX8" s="13" t="s">
        <v>370</v>
      </c>
      <c r="AY8" s="13" t="s">
        <v>367</v>
      </c>
      <c r="AZ8" s="13" t="s">
        <v>371</v>
      </c>
      <c r="BA8" s="13" t="s">
        <v>357</v>
      </c>
      <c r="BB8" s="87" t="s">
        <v>448</v>
      </c>
      <c r="BC8" s="13" t="s">
        <v>331</v>
      </c>
      <c r="BD8" s="13" t="s">
        <v>349</v>
      </c>
      <c r="BE8" s="13" t="s">
        <v>336</v>
      </c>
      <c r="BF8" s="13" t="s">
        <v>372</v>
      </c>
      <c r="BG8" s="13" t="s">
        <v>1193</v>
      </c>
      <c r="BH8" s="13" t="s">
        <v>367</v>
      </c>
      <c r="BI8" s="13" t="s">
        <v>448</v>
      </c>
      <c r="BJ8" s="13" t="s">
        <v>1192</v>
      </c>
      <c r="BK8" s="13" t="s">
        <v>1192</v>
      </c>
      <c r="BL8" s="13" t="s">
        <v>367</v>
      </c>
      <c r="BM8" s="13" t="s">
        <v>310</v>
      </c>
      <c r="BN8" s="13" t="s">
        <v>448</v>
      </c>
      <c r="BO8" s="13">
        <v>1.2</v>
      </c>
      <c r="BP8" s="13" t="s">
        <v>368</v>
      </c>
      <c r="BQ8" s="13" t="s">
        <v>448</v>
      </c>
      <c r="BR8" s="13" t="s">
        <v>367</v>
      </c>
      <c r="BS8" s="13" t="s">
        <v>284</v>
      </c>
      <c r="BT8" s="13" t="s">
        <v>367</v>
      </c>
      <c r="BU8" s="13" t="s">
        <v>1148</v>
      </c>
      <c r="BV8" s="87" t="s">
        <v>448</v>
      </c>
    </row>
    <row r="9" spans="1:74" s="13" customFormat="1" ht="24.75" customHeight="1" x14ac:dyDescent="0.25">
      <c r="A9" s="13" t="s">
        <v>414</v>
      </c>
      <c r="B9" s="85" t="s">
        <v>419</v>
      </c>
      <c r="C9" s="47" t="s">
        <v>396</v>
      </c>
      <c r="D9" s="48" t="s">
        <v>443</v>
      </c>
      <c r="E9" s="108">
        <v>41169</v>
      </c>
      <c r="F9" s="13">
        <v>1000</v>
      </c>
      <c r="G9" s="49" t="s">
        <v>761</v>
      </c>
      <c r="H9" s="13" t="s">
        <v>354</v>
      </c>
      <c r="I9" s="13" t="s">
        <v>325</v>
      </c>
      <c r="J9" s="13" t="s">
        <v>1150</v>
      </c>
      <c r="K9" s="13" t="s">
        <v>369</v>
      </c>
      <c r="L9" s="13" t="s">
        <v>1150</v>
      </c>
      <c r="M9" s="13" t="s">
        <v>336</v>
      </c>
      <c r="N9" s="13" t="s">
        <v>367</v>
      </c>
      <c r="O9" s="13" t="s">
        <v>288</v>
      </c>
      <c r="P9" s="13" t="s">
        <v>303</v>
      </c>
      <c r="Q9" s="13" t="s">
        <v>367</v>
      </c>
      <c r="R9" s="13" t="s">
        <v>448</v>
      </c>
      <c r="S9" s="13" t="s">
        <v>288</v>
      </c>
      <c r="T9" s="13" t="s">
        <v>367</v>
      </c>
      <c r="U9" s="13" t="s">
        <v>288</v>
      </c>
      <c r="V9" s="13" t="s">
        <v>329</v>
      </c>
      <c r="W9" s="13" t="s">
        <v>336</v>
      </c>
      <c r="X9" s="13" t="s">
        <v>289</v>
      </c>
      <c r="Y9" s="13" t="s">
        <v>448</v>
      </c>
      <c r="Z9" s="13" t="s">
        <v>288</v>
      </c>
      <c r="AA9" s="13" t="s">
        <v>370</v>
      </c>
      <c r="AB9" s="13" t="s">
        <v>368</v>
      </c>
      <c r="AC9" s="13" t="s">
        <v>368</v>
      </c>
      <c r="AD9" s="13" t="s">
        <v>297</v>
      </c>
      <c r="AE9" s="13" t="s">
        <v>367</v>
      </c>
      <c r="AF9" s="13" t="s">
        <v>369</v>
      </c>
      <c r="AG9" s="13" t="s">
        <v>1150</v>
      </c>
      <c r="AH9" s="13" t="s">
        <v>1192</v>
      </c>
      <c r="AI9" s="13" t="s">
        <v>288</v>
      </c>
      <c r="AJ9" s="13" t="s">
        <v>310</v>
      </c>
      <c r="AK9" s="13" t="s">
        <v>374</v>
      </c>
      <c r="AL9" s="13" t="s">
        <v>367</v>
      </c>
      <c r="AM9" s="13" t="s">
        <v>1192</v>
      </c>
      <c r="AN9" s="13" t="s">
        <v>1148</v>
      </c>
      <c r="AO9" s="13" t="s">
        <v>1192</v>
      </c>
      <c r="AP9" s="13" t="s">
        <v>1192</v>
      </c>
      <c r="AQ9" s="13" t="s">
        <v>298</v>
      </c>
      <c r="AR9" s="13" t="s">
        <v>326</v>
      </c>
      <c r="AS9" s="13" t="s">
        <v>368</v>
      </c>
      <c r="AT9" s="13" t="s">
        <v>1192</v>
      </c>
      <c r="AU9" s="13" t="s">
        <v>1192</v>
      </c>
      <c r="AV9" s="13" t="s">
        <v>300</v>
      </c>
      <c r="AW9" s="13" t="s">
        <v>333</v>
      </c>
      <c r="AX9" s="13" t="s">
        <v>370</v>
      </c>
      <c r="AY9" s="13" t="s">
        <v>367</v>
      </c>
      <c r="AZ9" s="13" t="s">
        <v>332</v>
      </c>
      <c r="BA9" s="13" t="s">
        <v>357</v>
      </c>
      <c r="BB9" s="87" t="s">
        <v>448</v>
      </c>
      <c r="BC9" s="13" t="s">
        <v>331</v>
      </c>
      <c r="BD9" s="13" t="s">
        <v>349</v>
      </c>
      <c r="BE9" s="13" t="s">
        <v>336</v>
      </c>
      <c r="BF9" s="13" t="s">
        <v>372</v>
      </c>
      <c r="BG9" s="13" t="s">
        <v>333</v>
      </c>
      <c r="BH9" s="13" t="s">
        <v>367</v>
      </c>
      <c r="BI9" s="13" t="s">
        <v>448</v>
      </c>
      <c r="BJ9" s="13" t="s">
        <v>1192</v>
      </c>
      <c r="BK9" s="13" t="s">
        <v>1192</v>
      </c>
      <c r="BL9" s="13" t="s">
        <v>367</v>
      </c>
      <c r="BM9" s="13" t="s">
        <v>310</v>
      </c>
      <c r="BN9" s="13" t="s">
        <v>448</v>
      </c>
      <c r="BO9" s="13" t="s">
        <v>1192</v>
      </c>
      <c r="BP9" s="13" t="s">
        <v>368</v>
      </c>
      <c r="BQ9" s="13" t="s">
        <v>448</v>
      </c>
      <c r="BR9" s="13" t="s">
        <v>367</v>
      </c>
      <c r="BS9" s="13" t="s">
        <v>284</v>
      </c>
      <c r="BT9" s="13" t="s">
        <v>367</v>
      </c>
      <c r="BU9" s="13" t="s">
        <v>1148</v>
      </c>
      <c r="BV9" s="87" t="s">
        <v>448</v>
      </c>
    </row>
    <row r="10" spans="1:74" s="13" customFormat="1" ht="24.75" customHeight="1" x14ac:dyDescent="0.25">
      <c r="A10" s="13" t="s">
        <v>415</v>
      </c>
      <c r="B10" s="85" t="s">
        <v>430</v>
      </c>
      <c r="C10" s="47" t="s">
        <v>397</v>
      </c>
      <c r="D10" s="48" t="s">
        <v>444</v>
      </c>
      <c r="E10" s="108">
        <v>40854</v>
      </c>
      <c r="F10" s="13">
        <v>1430</v>
      </c>
      <c r="G10" s="49" t="s">
        <v>760</v>
      </c>
      <c r="H10" s="13" t="s">
        <v>354</v>
      </c>
      <c r="I10" s="13" t="s">
        <v>325</v>
      </c>
      <c r="J10" s="13" t="s">
        <v>1150</v>
      </c>
      <c r="K10" s="13" t="s">
        <v>369</v>
      </c>
      <c r="L10" s="13" t="s">
        <v>1150</v>
      </c>
      <c r="M10" s="13" t="s">
        <v>336</v>
      </c>
      <c r="N10" s="13" t="s">
        <v>367</v>
      </c>
      <c r="O10" s="13" t="s">
        <v>288</v>
      </c>
      <c r="P10" s="13" t="s">
        <v>303</v>
      </c>
      <c r="Q10" s="13" t="s">
        <v>367</v>
      </c>
      <c r="R10" s="13" t="s">
        <v>448</v>
      </c>
      <c r="S10" s="13" t="s">
        <v>288</v>
      </c>
      <c r="T10" s="13" t="s">
        <v>367</v>
      </c>
      <c r="U10" s="13" t="s">
        <v>288</v>
      </c>
      <c r="V10" s="13" t="s">
        <v>329</v>
      </c>
      <c r="W10" s="13" t="s">
        <v>336</v>
      </c>
      <c r="X10" s="13" t="s">
        <v>289</v>
      </c>
      <c r="Y10" s="13" t="s">
        <v>448</v>
      </c>
      <c r="Z10" s="13" t="s">
        <v>288</v>
      </c>
      <c r="AA10" s="13" t="s">
        <v>370</v>
      </c>
      <c r="AB10" s="13" t="s">
        <v>368</v>
      </c>
      <c r="AC10" s="13" t="s">
        <v>368</v>
      </c>
      <c r="AD10" s="13" t="s">
        <v>297</v>
      </c>
      <c r="AE10" s="13" t="s">
        <v>367</v>
      </c>
      <c r="AF10" s="13" t="s">
        <v>369</v>
      </c>
      <c r="AG10" s="13" t="s">
        <v>1150</v>
      </c>
      <c r="AH10" s="13" t="s">
        <v>1192</v>
      </c>
      <c r="AI10" s="13" t="s">
        <v>288</v>
      </c>
      <c r="AJ10" s="13" t="s">
        <v>310</v>
      </c>
      <c r="AK10" s="13" t="s">
        <v>374</v>
      </c>
      <c r="AL10" s="13" t="s">
        <v>367</v>
      </c>
      <c r="AM10" s="13" t="s">
        <v>1192</v>
      </c>
      <c r="AN10" s="13" t="s">
        <v>1148</v>
      </c>
      <c r="AO10" s="13" t="s">
        <v>1192</v>
      </c>
      <c r="AP10" s="13" t="s">
        <v>1192</v>
      </c>
      <c r="AQ10" s="13" t="s">
        <v>298</v>
      </c>
      <c r="AR10" s="13" t="s">
        <v>326</v>
      </c>
      <c r="AS10" s="13" t="s">
        <v>368</v>
      </c>
      <c r="AT10" s="13" t="s">
        <v>1192</v>
      </c>
      <c r="AU10" s="13" t="s">
        <v>1192</v>
      </c>
      <c r="AV10" s="13" t="s">
        <v>300</v>
      </c>
      <c r="AW10" s="13" t="s">
        <v>333</v>
      </c>
      <c r="AX10" s="13" t="s">
        <v>370</v>
      </c>
      <c r="AY10" s="13" t="s">
        <v>367</v>
      </c>
      <c r="AZ10" s="13" t="s">
        <v>371</v>
      </c>
      <c r="BA10" s="13" t="s">
        <v>357</v>
      </c>
      <c r="BB10" s="87" t="s">
        <v>448</v>
      </c>
      <c r="BC10" s="13" t="s">
        <v>331</v>
      </c>
      <c r="BD10" s="13" t="s">
        <v>349</v>
      </c>
      <c r="BE10" s="13" t="s">
        <v>336</v>
      </c>
      <c r="BF10" s="13" t="s">
        <v>372</v>
      </c>
      <c r="BG10" s="13" t="s">
        <v>1193</v>
      </c>
      <c r="BH10" s="13" t="s">
        <v>367</v>
      </c>
      <c r="BI10" s="13" t="s">
        <v>448</v>
      </c>
      <c r="BJ10" s="13" t="s">
        <v>1192</v>
      </c>
      <c r="BK10" s="13" t="s">
        <v>1192</v>
      </c>
      <c r="BL10" s="13" t="s">
        <v>367</v>
      </c>
      <c r="BM10" s="13" t="s">
        <v>310</v>
      </c>
      <c r="BN10" s="13" t="s">
        <v>448</v>
      </c>
      <c r="BO10" s="13" t="s">
        <v>1192</v>
      </c>
      <c r="BP10" s="13" t="s">
        <v>368</v>
      </c>
      <c r="BQ10" s="13" t="s">
        <v>448</v>
      </c>
      <c r="BR10" s="13" t="s">
        <v>367</v>
      </c>
      <c r="BS10" s="13" t="s">
        <v>284</v>
      </c>
      <c r="BT10" s="13" t="s">
        <v>367</v>
      </c>
      <c r="BU10" s="13" t="s">
        <v>1148</v>
      </c>
      <c r="BV10" s="87" t="s">
        <v>448</v>
      </c>
    </row>
    <row r="11" spans="1:74" s="13" customFormat="1" ht="24.75" customHeight="1" x14ac:dyDescent="0.25">
      <c r="A11" s="13" t="s">
        <v>415</v>
      </c>
      <c r="B11" s="85" t="s">
        <v>430</v>
      </c>
      <c r="C11" s="47" t="s">
        <v>397</v>
      </c>
      <c r="D11" s="48" t="s">
        <v>444</v>
      </c>
      <c r="E11" s="108">
        <v>41181</v>
      </c>
      <c r="F11" s="13">
        <v>1500</v>
      </c>
      <c r="G11" s="49" t="s">
        <v>761</v>
      </c>
      <c r="H11" s="13" t="s">
        <v>354</v>
      </c>
      <c r="I11" s="13" t="s">
        <v>325</v>
      </c>
      <c r="J11" s="13" t="s">
        <v>1150</v>
      </c>
      <c r="K11" s="13" t="s">
        <v>369</v>
      </c>
      <c r="L11" s="13" t="s">
        <v>1150</v>
      </c>
      <c r="M11" s="13" t="s">
        <v>336</v>
      </c>
      <c r="N11" s="13" t="s">
        <v>367</v>
      </c>
      <c r="O11" s="13" t="s">
        <v>288</v>
      </c>
      <c r="P11" s="13" t="s">
        <v>303</v>
      </c>
      <c r="Q11" s="13" t="s">
        <v>367</v>
      </c>
      <c r="R11" s="13" t="s">
        <v>448</v>
      </c>
      <c r="S11" s="13" t="s">
        <v>288</v>
      </c>
      <c r="T11" s="13" t="s">
        <v>367</v>
      </c>
      <c r="U11" s="13" t="s">
        <v>288</v>
      </c>
      <c r="V11" s="13" t="s">
        <v>329</v>
      </c>
      <c r="W11" s="13" t="s">
        <v>336</v>
      </c>
      <c r="X11" s="13" t="s">
        <v>289</v>
      </c>
      <c r="Y11" s="13" t="s">
        <v>448</v>
      </c>
      <c r="Z11" s="13" t="s">
        <v>288</v>
      </c>
      <c r="AA11" s="13" t="s">
        <v>370</v>
      </c>
      <c r="AB11" s="13" t="s">
        <v>368</v>
      </c>
      <c r="AC11" s="13" t="s">
        <v>368</v>
      </c>
      <c r="AD11" s="13" t="s">
        <v>297</v>
      </c>
      <c r="AE11" s="13" t="s">
        <v>367</v>
      </c>
      <c r="AF11" s="13" t="s">
        <v>369</v>
      </c>
      <c r="AG11" s="13" t="s">
        <v>1150</v>
      </c>
      <c r="AH11" s="13" t="s">
        <v>1192</v>
      </c>
      <c r="AI11" s="13" t="s">
        <v>288</v>
      </c>
      <c r="AJ11" s="13" t="s">
        <v>310</v>
      </c>
      <c r="AK11" s="13" t="s">
        <v>373</v>
      </c>
      <c r="AL11" s="13" t="s">
        <v>367</v>
      </c>
      <c r="AM11" s="13" t="s">
        <v>1192</v>
      </c>
      <c r="AN11" s="13" t="s">
        <v>1148</v>
      </c>
      <c r="AO11" s="13" t="s">
        <v>1192</v>
      </c>
      <c r="AP11" s="13" t="s">
        <v>1192</v>
      </c>
      <c r="AQ11" s="13" t="s">
        <v>298</v>
      </c>
      <c r="AR11" s="13" t="s">
        <v>326</v>
      </c>
      <c r="AS11" s="13" t="s">
        <v>368</v>
      </c>
      <c r="AT11" s="13" t="s">
        <v>1192</v>
      </c>
      <c r="AU11" s="13" t="s">
        <v>1192</v>
      </c>
      <c r="AV11" s="13" t="s">
        <v>300</v>
      </c>
      <c r="AW11" s="13" t="s">
        <v>333</v>
      </c>
      <c r="AX11" s="13" t="s">
        <v>370</v>
      </c>
      <c r="AY11" s="13" t="s">
        <v>367</v>
      </c>
      <c r="AZ11" s="13" t="s">
        <v>332</v>
      </c>
      <c r="BA11" s="13" t="s">
        <v>357</v>
      </c>
      <c r="BB11" s="87" t="s">
        <v>448</v>
      </c>
      <c r="BC11" s="13" t="s">
        <v>331</v>
      </c>
      <c r="BD11" s="13" t="s">
        <v>349</v>
      </c>
      <c r="BE11" s="13" t="s">
        <v>336</v>
      </c>
      <c r="BF11" s="13" t="s">
        <v>372</v>
      </c>
      <c r="BG11" s="13" t="s">
        <v>333</v>
      </c>
      <c r="BH11" s="13" t="s">
        <v>367</v>
      </c>
      <c r="BI11" s="13" t="s">
        <v>448</v>
      </c>
      <c r="BJ11" s="13" t="s">
        <v>1192</v>
      </c>
      <c r="BK11" s="13" t="s">
        <v>1192</v>
      </c>
      <c r="BL11" s="13" t="s">
        <v>367</v>
      </c>
      <c r="BM11" s="13" t="s">
        <v>310</v>
      </c>
      <c r="BN11" s="13" t="s">
        <v>448</v>
      </c>
      <c r="BO11" s="13" t="s">
        <v>1192</v>
      </c>
      <c r="BP11" s="13" t="s">
        <v>368</v>
      </c>
      <c r="BQ11" s="13" t="s">
        <v>448</v>
      </c>
      <c r="BR11" s="13" t="s">
        <v>367</v>
      </c>
      <c r="BS11" s="13" t="s">
        <v>284</v>
      </c>
      <c r="BT11" s="13" t="s">
        <v>367</v>
      </c>
      <c r="BU11" s="13" t="s">
        <v>1148</v>
      </c>
      <c r="BV11" s="87" t="s">
        <v>448</v>
      </c>
    </row>
    <row r="12" spans="1:74" s="13" customFormat="1" ht="24.75" customHeight="1" x14ac:dyDescent="0.25">
      <c r="A12" s="13" t="s">
        <v>416</v>
      </c>
      <c r="B12" s="85" t="s">
        <v>417</v>
      </c>
      <c r="C12" s="47" t="s">
        <v>398</v>
      </c>
      <c r="D12" s="48" t="s">
        <v>445</v>
      </c>
      <c r="E12" s="108">
        <v>41283</v>
      </c>
      <c r="F12" s="13">
        <v>1400</v>
      </c>
      <c r="G12" s="49" t="s">
        <v>761</v>
      </c>
      <c r="H12" s="13" t="s">
        <v>354</v>
      </c>
      <c r="I12" s="13" t="s">
        <v>325</v>
      </c>
      <c r="J12" s="13" t="s">
        <v>1150</v>
      </c>
      <c r="K12" s="13" t="s">
        <v>369</v>
      </c>
      <c r="L12" s="13" t="s">
        <v>1150</v>
      </c>
      <c r="M12" s="13" t="s">
        <v>336</v>
      </c>
      <c r="N12" s="13" t="s">
        <v>367</v>
      </c>
      <c r="O12" s="13" t="s">
        <v>288</v>
      </c>
      <c r="P12" s="13" t="s">
        <v>303</v>
      </c>
      <c r="Q12" s="13" t="s">
        <v>367</v>
      </c>
      <c r="R12" s="13" t="s">
        <v>448</v>
      </c>
      <c r="S12" s="13" t="s">
        <v>288</v>
      </c>
      <c r="T12" s="13" t="s">
        <v>367</v>
      </c>
      <c r="U12" s="13" t="s">
        <v>288</v>
      </c>
      <c r="V12" s="13" t="s">
        <v>329</v>
      </c>
      <c r="W12" s="13" t="s">
        <v>336</v>
      </c>
      <c r="X12" s="13" t="s">
        <v>289</v>
      </c>
      <c r="Y12" s="13" t="s">
        <v>448</v>
      </c>
      <c r="Z12" s="13" t="s">
        <v>288</v>
      </c>
      <c r="AA12" s="13" t="s">
        <v>370</v>
      </c>
      <c r="AB12" s="13" t="s">
        <v>368</v>
      </c>
      <c r="AC12" s="13" t="s">
        <v>368</v>
      </c>
      <c r="AD12" s="13" t="s">
        <v>297</v>
      </c>
      <c r="AE12" s="13" t="s">
        <v>367</v>
      </c>
      <c r="AF12" s="13" t="s">
        <v>369</v>
      </c>
      <c r="AG12" s="13" t="s">
        <v>1150</v>
      </c>
      <c r="AH12" s="13" t="s">
        <v>1192</v>
      </c>
      <c r="AI12" s="13" t="s">
        <v>288</v>
      </c>
      <c r="AJ12" s="13" t="s">
        <v>310</v>
      </c>
      <c r="AK12" s="13" t="s">
        <v>373</v>
      </c>
      <c r="AL12" s="13" t="s">
        <v>367</v>
      </c>
      <c r="AM12" s="13" t="s">
        <v>1192</v>
      </c>
      <c r="AN12" s="13" t="s">
        <v>1148</v>
      </c>
      <c r="AO12" s="13" t="s">
        <v>1192</v>
      </c>
      <c r="AP12" s="13" t="s">
        <v>1192</v>
      </c>
      <c r="AQ12" s="13" t="s">
        <v>298</v>
      </c>
      <c r="AR12" s="13" t="s">
        <v>326</v>
      </c>
      <c r="AS12" s="13" t="s">
        <v>368</v>
      </c>
      <c r="AT12" s="13" t="s">
        <v>1192</v>
      </c>
      <c r="AU12" s="13" t="s">
        <v>1192</v>
      </c>
      <c r="AV12" s="13" t="s">
        <v>300</v>
      </c>
      <c r="AW12" s="13" t="s">
        <v>333</v>
      </c>
      <c r="AX12" s="13" t="s">
        <v>370</v>
      </c>
      <c r="AY12" s="13" t="s">
        <v>367</v>
      </c>
      <c r="AZ12" s="13" t="s">
        <v>332</v>
      </c>
      <c r="BA12" s="13" t="s">
        <v>357</v>
      </c>
      <c r="BB12" s="87" t="s">
        <v>448</v>
      </c>
      <c r="BC12" s="13" t="s">
        <v>331</v>
      </c>
      <c r="BD12" s="13" t="s">
        <v>349</v>
      </c>
      <c r="BE12" s="13" t="s">
        <v>336</v>
      </c>
      <c r="BF12" s="13" t="s">
        <v>372</v>
      </c>
      <c r="BG12" s="13" t="s">
        <v>333</v>
      </c>
      <c r="BH12" s="13" t="s">
        <v>367</v>
      </c>
      <c r="BI12" s="13" t="s">
        <v>448</v>
      </c>
      <c r="BJ12" s="13" t="s">
        <v>1192</v>
      </c>
      <c r="BK12" s="13" t="s">
        <v>1192</v>
      </c>
      <c r="BL12" s="13" t="s">
        <v>367</v>
      </c>
      <c r="BM12" s="13" t="s">
        <v>310</v>
      </c>
      <c r="BN12" s="13" t="s">
        <v>448</v>
      </c>
      <c r="BO12" s="13" t="s">
        <v>1192</v>
      </c>
      <c r="BP12" s="13" t="s">
        <v>368</v>
      </c>
      <c r="BQ12" s="13" t="s">
        <v>448</v>
      </c>
      <c r="BR12" s="13" t="s">
        <v>367</v>
      </c>
      <c r="BS12" s="13" t="s">
        <v>284</v>
      </c>
      <c r="BT12" s="13" t="s">
        <v>367</v>
      </c>
      <c r="BU12" s="13" t="s">
        <v>1148</v>
      </c>
      <c r="BV12" s="87" t="s">
        <v>448</v>
      </c>
    </row>
    <row r="13" spans="1:74" s="13" customFormat="1" ht="24.75" customHeight="1" x14ac:dyDescent="0.25">
      <c r="A13" s="13" t="s">
        <v>429</v>
      </c>
      <c r="B13" s="85" t="s">
        <v>418</v>
      </c>
      <c r="C13" s="47" t="s">
        <v>409</v>
      </c>
      <c r="D13" s="48" t="s">
        <v>756</v>
      </c>
      <c r="E13" s="108">
        <v>40988</v>
      </c>
      <c r="F13" s="13">
        <v>1405</v>
      </c>
      <c r="G13" s="49" t="s">
        <v>761</v>
      </c>
      <c r="H13" s="13" t="s">
        <v>354</v>
      </c>
      <c r="I13" s="13" t="s">
        <v>325</v>
      </c>
      <c r="J13" s="13" t="s">
        <v>1150</v>
      </c>
      <c r="K13" s="13" t="s">
        <v>369</v>
      </c>
      <c r="L13" s="13" t="s">
        <v>1150</v>
      </c>
      <c r="M13" s="13" t="s">
        <v>336</v>
      </c>
      <c r="N13" s="13" t="s">
        <v>299</v>
      </c>
      <c r="O13" s="13" t="s">
        <v>288</v>
      </c>
      <c r="P13" s="13" t="s">
        <v>303</v>
      </c>
      <c r="Q13" s="13" t="s">
        <v>367</v>
      </c>
      <c r="R13" s="13" t="s">
        <v>448</v>
      </c>
      <c r="S13" s="13" t="s">
        <v>288</v>
      </c>
      <c r="T13" s="13" t="s">
        <v>367</v>
      </c>
      <c r="U13" s="13" t="s">
        <v>288</v>
      </c>
      <c r="V13" s="13" t="s">
        <v>329</v>
      </c>
      <c r="W13" s="13" t="s">
        <v>336</v>
      </c>
      <c r="X13" s="13" t="s">
        <v>289</v>
      </c>
      <c r="Y13" s="13" t="s">
        <v>448</v>
      </c>
      <c r="Z13" s="13" t="s">
        <v>288</v>
      </c>
      <c r="AA13" s="13" t="s">
        <v>370</v>
      </c>
      <c r="AB13" s="13" t="s">
        <v>368</v>
      </c>
      <c r="AC13" s="13" t="s">
        <v>331</v>
      </c>
      <c r="AD13" s="13" t="s">
        <v>297</v>
      </c>
      <c r="AE13" s="13" t="s">
        <v>367</v>
      </c>
      <c r="AF13" s="13" t="s">
        <v>354</v>
      </c>
      <c r="AG13" s="13" t="s">
        <v>1150</v>
      </c>
      <c r="AH13" s="13" t="s">
        <v>1192</v>
      </c>
      <c r="AI13" s="13" t="s">
        <v>288</v>
      </c>
      <c r="AJ13" s="13" t="s">
        <v>310</v>
      </c>
      <c r="AK13" s="13" t="s">
        <v>373</v>
      </c>
      <c r="AL13" s="13" t="s">
        <v>367</v>
      </c>
      <c r="AM13" s="13" t="s">
        <v>1192</v>
      </c>
      <c r="AN13" s="13" t="s">
        <v>1148</v>
      </c>
      <c r="AO13" s="13" t="s">
        <v>1192</v>
      </c>
      <c r="AP13" s="13" t="s">
        <v>1192</v>
      </c>
      <c r="AQ13" s="13" t="s">
        <v>298</v>
      </c>
      <c r="AR13" s="13" t="s">
        <v>326</v>
      </c>
      <c r="AS13" s="13" t="s">
        <v>368</v>
      </c>
      <c r="AT13" s="13" t="s">
        <v>1192</v>
      </c>
      <c r="AU13" s="13" t="s">
        <v>1192</v>
      </c>
      <c r="AV13" s="13" t="s">
        <v>300</v>
      </c>
      <c r="AW13" s="13" t="s">
        <v>333</v>
      </c>
      <c r="AX13" s="13" t="s">
        <v>370</v>
      </c>
      <c r="AY13" s="13" t="s">
        <v>367</v>
      </c>
      <c r="AZ13" s="13" t="s">
        <v>102</v>
      </c>
      <c r="BA13" s="13" t="s">
        <v>357</v>
      </c>
      <c r="BB13" s="87" t="s">
        <v>448</v>
      </c>
      <c r="BC13" s="13" t="s">
        <v>331</v>
      </c>
      <c r="BD13" s="13" t="s">
        <v>349</v>
      </c>
      <c r="BE13" s="13" t="s">
        <v>333</v>
      </c>
      <c r="BF13" s="13" t="s">
        <v>372</v>
      </c>
      <c r="BG13" s="13" t="s">
        <v>333</v>
      </c>
      <c r="BH13" s="13" t="s">
        <v>367</v>
      </c>
      <c r="BI13" s="13" t="s">
        <v>448</v>
      </c>
      <c r="BJ13" s="13" t="s">
        <v>1192</v>
      </c>
      <c r="BK13" s="13" t="s">
        <v>1192</v>
      </c>
      <c r="BL13" s="13" t="s">
        <v>367</v>
      </c>
      <c r="BM13" s="13" t="s">
        <v>310</v>
      </c>
      <c r="BN13" s="13" t="s">
        <v>448</v>
      </c>
      <c r="BO13" s="13" t="s">
        <v>1192</v>
      </c>
      <c r="BP13" s="13" t="s">
        <v>368</v>
      </c>
      <c r="BQ13" s="13" t="s">
        <v>448</v>
      </c>
      <c r="BR13" s="13" t="s">
        <v>367</v>
      </c>
      <c r="BS13" s="13" t="s">
        <v>284</v>
      </c>
      <c r="BT13" s="13" t="s">
        <v>367</v>
      </c>
      <c r="BU13" s="13" t="s">
        <v>1148</v>
      </c>
      <c r="BV13" s="87" t="s">
        <v>448</v>
      </c>
    </row>
    <row r="14" spans="1:74" s="13" customFormat="1" ht="24.75" customHeight="1" x14ac:dyDescent="0.25">
      <c r="A14" s="13" t="s">
        <v>421</v>
      </c>
      <c r="B14" s="85" t="s">
        <v>422</v>
      </c>
      <c r="C14" s="47" t="s">
        <v>399</v>
      </c>
      <c r="D14" s="48" t="s">
        <v>757</v>
      </c>
      <c r="E14" s="108">
        <v>40856</v>
      </c>
      <c r="F14" s="13">
        <v>1200</v>
      </c>
      <c r="G14" s="49" t="s">
        <v>760</v>
      </c>
      <c r="H14" s="13" t="s">
        <v>354</v>
      </c>
      <c r="I14" s="13" t="s">
        <v>325</v>
      </c>
      <c r="J14" s="13" t="s">
        <v>1150</v>
      </c>
      <c r="K14" s="13" t="s">
        <v>369</v>
      </c>
      <c r="L14" s="13" t="s">
        <v>1150</v>
      </c>
      <c r="M14" s="13" t="s">
        <v>336</v>
      </c>
      <c r="N14" s="13" t="s">
        <v>333</v>
      </c>
      <c r="O14" s="13" t="s">
        <v>288</v>
      </c>
      <c r="P14" s="13" t="s">
        <v>303</v>
      </c>
      <c r="Q14" s="13" t="s">
        <v>367</v>
      </c>
      <c r="R14" s="13" t="s">
        <v>448</v>
      </c>
      <c r="S14" s="13" t="s">
        <v>288</v>
      </c>
      <c r="T14" s="13" t="s">
        <v>367</v>
      </c>
      <c r="U14" s="13" t="s">
        <v>288</v>
      </c>
      <c r="V14" s="13" t="s">
        <v>329</v>
      </c>
      <c r="W14" s="13" t="s">
        <v>336</v>
      </c>
      <c r="X14" s="13" t="s">
        <v>289</v>
      </c>
      <c r="Y14" s="13" t="s">
        <v>448</v>
      </c>
      <c r="Z14" s="13" t="s">
        <v>288</v>
      </c>
      <c r="AA14" s="13" t="s">
        <v>370</v>
      </c>
      <c r="AB14" s="13" t="s">
        <v>368</v>
      </c>
      <c r="AC14" s="13" t="s">
        <v>289</v>
      </c>
      <c r="AD14" s="13" t="s">
        <v>297</v>
      </c>
      <c r="AE14" s="13" t="s">
        <v>367</v>
      </c>
      <c r="AF14" s="13" t="s">
        <v>326</v>
      </c>
      <c r="AG14" s="13" t="s">
        <v>1150</v>
      </c>
      <c r="AH14" s="13" t="s">
        <v>1192</v>
      </c>
      <c r="AI14" s="13" t="s">
        <v>288</v>
      </c>
      <c r="AJ14" s="13" t="s">
        <v>310</v>
      </c>
      <c r="AK14" s="13" t="s">
        <v>373</v>
      </c>
      <c r="AL14" s="13" t="s">
        <v>367</v>
      </c>
      <c r="AM14" s="13" t="s">
        <v>1192</v>
      </c>
      <c r="AN14" s="13" t="s">
        <v>1148</v>
      </c>
      <c r="AO14" s="13" t="s">
        <v>1192</v>
      </c>
      <c r="AP14" s="13" t="s">
        <v>1192</v>
      </c>
      <c r="AQ14" s="13" t="s">
        <v>298</v>
      </c>
      <c r="AR14" s="13" t="s">
        <v>326</v>
      </c>
      <c r="AS14" s="13" t="s">
        <v>368</v>
      </c>
      <c r="AT14" s="13" t="s">
        <v>1192</v>
      </c>
      <c r="AU14" s="13" t="s">
        <v>1192</v>
      </c>
      <c r="AV14" s="13" t="s">
        <v>300</v>
      </c>
      <c r="AW14" s="13" t="s">
        <v>1166</v>
      </c>
      <c r="AX14" s="13" t="s">
        <v>370</v>
      </c>
      <c r="AY14" s="13" t="s">
        <v>367</v>
      </c>
      <c r="AZ14" s="13" t="s">
        <v>1143</v>
      </c>
      <c r="BA14" s="13" t="s">
        <v>357</v>
      </c>
      <c r="BB14" s="87" t="s">
        <v>448</v>
      </c>
      <c r="BC14" s="13" t="s">
        <v>331</v>
      </c>
      <c r="BD14" s="13" t="s">
        <v>349</v>
      </c>
      <c r="BE14" s="13" t="s">
        <v>284</v>
      </c>
      <c r="BF14" s="13" t="s">
        <v>372</v>
      </c>
      <c r="BG14" s="13" t="s">
        <v>1193</v>
      </c>
      <c r="BH14" s="13" t="s">
        <v>367</v>
      </c>
      <c r="BI14" s="13" t="s">
        <v>448</v>
      </c>
      <c r="BJ14" s="13" t="s">
        <v>1192</v>
      </c>
      <c r="BK14" s="13" t="s">
        <v>1192</v>
      </c>
      <c r="BL14" s="13" t="s">
        <v>367</v>
      </c>
      <c r="BM14" s="13" t="s">
        <v>310</v>
      </c>
      <c r="BN14" s="13" t="s">
        <v>448</v>
      </c>
      <c r="BO14" s="13" t="s">
        <v>1192</v>
      </c>
      <c r="BP14" s="13" t="s">
        <v>368</v>
      </c>
      <c r="BQ14" s="13" t="s">
        <v>448</v>
      </c>
      <c r="BR14" s="13" t="s">
        <v>367</v>
      </c>
      <c r="BS14" s="13" t="s">
        <v>284</v>
      </c>
      <c r="BT14" s="13" t="s">
        <v>367</v>
      </c>
      <c r="BU14" s="13" t="s">
        <v>1148</v>
      </c>
      <c r="BV14" s="87" t="s">
        <v>448</v>
      </c>
    </row>
    <row r="15" spans="1:74" s="13" customFormat="1" ht="24.75" customHeight="1" x14ac:dyDescent="0.25">
      <c r="A15" s="13" t="s">
        <v>421</v>
      </c>
      <c r="B15" s="85" t="s">
        <v>422</v>
      </c>
      <c r="C15" s="47" t="s">
        <v>399</v>
      </c>
      <c r="D15" s="48" t="s">
        <v>757</v>
      </c>
      <c r="E15" s="108">
        <v>41182</v>
      </c>
      <c r="F15" s="13">
        <v>1230</v>
      </c>
      <c r="G15" s="49" t="s">
        <v>761</v>
      </c>
      <c r="H15" s="13" t="s">
        <v>354</v>
      </c>
      <c r="I15" s="13" t="s">
        <v>325</v>
      </c>
      <c r="J15" s="13" t="s">
        <v>1150</v>
      </c>
      <c r="K15" s="13" t="s">
        <v>369</v>
      </c>
      <c r="L15" s="13" t="s">
        <v>1150</v>
      </c>
      <c r="M15" s="13" t="s">
        <v>336</v>
      </c>
      <c r="N15" s="13" t="s">
        <v>367</v>
      </c>
      <c r="O15" s="13" t="s">
        <v>288</v>
      </c>
      <c r="P15" s="13" t="s">
        <v>303</v>
      </c>
      <c r="Q15" s="13" t="s">
        <v>367</v>
      </c>
      <c r="R15" s="13" t="s">
        <v>448</v>
      </c>
      <c r="S15" s="13" t="s">
        <v>288</v>
      </c>
      <c r="T15" s="13" t="s">
        <v>367</v>
      </c>
      <c r="U15" s="13" t="s">
        <v>288</v>
      </c>
      <c r="V15" s="13" t="s">
        <v>329</v>
      </c>
      <c r="W15" s="13" t="s">
        <v>336</v>
      </c>
      <c r="X15" s="13" t="s">
        <v>289</v>
      </c>
      <c r="Y15" s="13" t="s">
        <v>448</v>
      </c>
      <c r="Z15" s="13" t="s">
        <v>288</v>
      </c>
      <c r="AA15" s="13" t="s">
        <v>370</v>
      </c>
      <c r="AB15" s="13" t="s">
        <v>368</v>
      </c>
      <c r="AC15" s="13" t="s">
        <v>368</v>
      </c>
      <c r="AD15" s="13" t="s">
        <v>297</v>
      </c>
      <c r="AE15" s="13" t="s">
        <v>367</v>
      </c>
      <c r="AF15" s="13" t="s">
        <v>369</v>
      </c>
      <c r="AG15" s="13" t="s">
        <v>1150</v>
      </c>
      <c r="AH15" s="13" t="s">
        <v>1192</v>
      </c>
      <c r="AI15" s="13" t="s">
        <v>288</v>
      </c>
      <c r="AJ15" s="13" t="s">
        <v>310</v>
      </c>
      <c r="AK15" s="13" t="s">
        <v>374</v>
      </c>
      <c r="AL15" s="13" t="s">
        <v>367</v>
      </c>
      <c r="AM15" s="13" t="s">
        <v>1192</v>
      </c>
      <c r="AN15" s="13" t="s">
        <v>1148</v>
      </c>
      <c r="AO15" s="13" t="s">
        <v>1192</v>
      </c>
      <c r="AP15" s="13" t="s">
        <v>1192</v>
      </c>
      <c r="AQ15" s="13" t="s">
        <v>298</v>
      </c>
      <c r="AR15" s="13" t="s">
        <v>326</v>
      </c>
      <c r="AS15" s="13" t="s">
        <v>368</v>
      </c>
      <c r="AT15" s="13" t="s">
        <v>1192</v>
      </c>
      <c r="AU15" s="13" t="s">
        <v>1192</v>
      </c>
      <c r="AV15" s="13" t="s">
        <v>300</v>
      </c>
      <c r="AW15" s="13" t="s">
        <v>333</v>
      </c>
      <c r="AX15" s="13" t="s">
        <v>370</v>
      </c>
      <c r="AY15" s="13" t="s">
        <v>367</v>
      </c>
      <c r="AZ15" s="13" t="s">
        <v>332</v>
      </c>
      <c r="BA15" s="13" t="s">
        <v>357</v>
      </c>
      <c r="BB15" s="87" t="s">
        <v>448</v>
      </c>
      <c r="BC15" s="13" t="s">
        <v>331</v>
      </c>
      <c r="BD15" s="13" t="s">
        <v>349</v>
      </c>
      <c r="BE15" s="13" t="s">
        <v>336</v>
      </c>
      <c r="BF15" s="13" t="s">
        <v>372</v>
      </c>
      <c r="BG15" s="13" t="s">
        <v>333</v>
      </c>
      <c r="BH15" s="13" t="s">
        <v>367</v>
      </c>
      <c r="BI15" s="13" t="s">
        <v>448</v>
      </c>
      <c r="BJ15" s="13" t="s">
        <v>1192</v>
      </c>
      <c r="BK15" s="13" t="s">
        <v>1192</v>
      </c>
      <c r="BL15" s="13" t="s">
        <v>367</v>
      </c>
      <c r="BM15" s="13" t="s">
        <v>310</v>
      </c>
      <c r="BN15" s="13" t="s">
        <v>448</v>
      </c>
      <c r="BO15" s="13" t="s">
        <v>1192</v>
      </c>
      <c r="BP15" s="13" t="s">
        <v>368</v>
      </c>
      <c r="BQ15" s="13" t="s">
        <v>448</v>
      </c>
      <c r="BR15" s="13" t="s">
        <v>367</v>
      </c>
      <c r="BS15" s="13" t="s">
        <v>284</v>
      </c>
      <c r="BT15" s="13" t="s">
        <v>367</v>
      </c>
      <c r="BU15" s="13" t="s">
        <v>1148</v>
      </c>
      <c r="BV15" s="87" t="s">
        <v>448</v>
      </c>
    </row>
    <row r="16" spans="1:74" s="13" customFormat="1" ht="24.75" customHeight="1" x14ac:dyDescent="0.25">
      <c r="A16" s="13" t="s">
        <v>423</v>
      </c>
      <c r="B16" s="85" t="s">
        <v>431</v>
      </c>
      <c r="C16" s="47" t="s">
        <v>400</v>
      </c>
      <c r="D16" s="48" t="s">
        <v>439</v>
      </c>
      <c r="E16" s="108">
        <v>40856</v>
      </c>
      <c r="F16" s="47" t="s">
        <v>412</v>
      </c>
      <c r="G16" s="49" t="s">
        <v>760</v>
      </c>
      <c r="H16" s="13" t="s">
        <v>354</v>
      </c>
      <c r="I16" s="13" t="s">
        <v>325</v>
      </c>
      <c r="J16" s="13" t="s">
        <v>1150</v>
      </c>
      <c r="K16" s="13" t="s">
        <v>369</v>
      </c>
      <c r="L16" s="13" t="s">
        <v>1150</v>
      </c>
      <c r="M16" s="13" t="s">
        <v>336</v>
      </c>
      <c r="N16" s="13" t="s">
        <v>367</v>
      </c>
      <c r="O16" s="13" t="s">
        <v>288</v>
      </c>
      <c r="P16" s="13" t="s">
        <v>303</v>
      </c>
      <c r="Q16" s="13" t="s">
        <v>367</v>
      </c>
      <c r="R16" s="13" t="s">
        <v>448</v>
      </c>
      <c r="S16" s="13" t="s">
        <v>288</v>
      </c>
      <c r="T16" s="13" t="s">
        <v>367</v>
      </c>
      <c r="U16" s="13" t="s">
        <v>288</v>
      </c>
      <c r="V16" s="13" t="s">
        <v>329</v>
      </c>
      <c r="W16" s="13" t="s">
        <v>336</v>
      </c>
      <c r="X16" s="13" t="s">
        <v>289</v>
      </c>
      <c r="Y16" s="13" t="s">
        <v>448</v>
      </c>
      <c r="Z16" s="13" t="s">
        <v>288</v>
      </c>
      <c r="AA16" s="13" t="s">
        <v>370</v>
      </c>
      <c r="AB16" s="13" t="s">
        <v>368</v>
      </c>
      <c r="AC16" s="13" t="s">
        <v>368</v>
      </c>
      <c r="AD16" s="13" t="s">
        <v>297</v>
      </c>
      <c r="AE16" s="13" t="s">
        <v>367</v>
      </c>
      <c r="AF16" s="13" t="s">
        <v>369</v>
      </c>
      <c r="AG16" s="13" t="s">
        <v>1150</v>
      </c>
      <c r="AH16" s="13" t="s">
        <v>1192</v>
      </c>
      <c r="AI16" s="13" t="s">
        <v>288</v>
      </c>
      <c r="AJ16" s="13" t="s">
        <v>310</v>
      </c>
      <c r="AK16" s="13" t="s">
        <v>373</v>
      </c>
      <c r="AL16" s="13" t="s">
        <v>367</v>
      </c>
      <c r="AM16" s="13" t="s">
        <v>1192</v>
      </c>
      <c r="AN16" s="13" t="s">
        <v>1148</v>
      </c>
      <c r="AO16" s="13" t="s">
        <v>1192</v>
      </c>
      <c r="AP16" s="13" t="s">
        <v>1192</v>
      </c>
      <c r="AQ16" s="13" t="s">
        <v>298</v>
      </c>
      <c r="AR16" s="13" t="s">
        <v>326</v>
      </c>
      <c r="AS16" s="13" t="s">
        <v>368</v>
      </c>
      <c r="AT16" s="13" t="s">
        <v>1192</v>
      </c>
      <c r="AU16" s="13" t="s">
        <v>1192</v>
      </c>
      <c r="AV16" s="13" t="s">
        <v>300</v>
      </c>
      <c r="AW16" s="13" t="s">
        <v>386</v>
      </c>
      <c r="AX16" s="13" t="s">
        <v>370</v>
      </c>
      <c r="AY16" s="13" t="s">
        <v>367</v>
      </c>
      <c r="AZ16" s="13" t="s">
        <v>371</v>
      </c>
      <c r="BA16" s="13" t="s">
        <v>357</v>
      </c>
      <c r="BB16" s="87" t="s">
        <v>448</v>
      </c>
      <c r="BC16" s="13" t="s">
        <v>331</v>
      </c>
      <c r="BD16" s="13" t="s">
        <v>349</v>
      </c>
      <c r="BE16" s="13" t="s">
        <v>336</v>
      </c>
      <c r="BF16" s="13" t="s">
        <v>372</v>
      </c>
      <c r="BG16" s="13" t="s">
        <v>1193</v>
      </c>
      <c r="BH16" s="13" t="s">
        <v>367</v>
      </c>
      <c r="BI16" s="13" t="s">
        <v>448</v>
      </c>
      <c r="BJ16" s="13" t="s">
        <v>1192</v>
      </c>
      <c r="BK16" s="13" t="s">
        <v>1192</v>
      </c>
      <c r="BL16" s="13" t="s">
        <v>367</v>
      </c>
      <c r="BM16" s="13" t="s">
        <v>310</v>
      </c>
      <c r="BN16" s="13" t="s">
        <v>448</v>
      </c>
      <c r="BO16" s="13" t="s">
        <v>1192</v>
      </c>
      <c r="BP16" s="13" t="s">
        <v>368</v>
      </c>
      <c r="BQ16" s="13" t="s">
        <v>448</v>
      </c>
      <c r="BR16" s="13" t="s">
        <v>367</v>
      </c>
      <c r="BS16" s="13" t="s">
        <v>284</v>
      </c>
      <c r="BT16" s="13" t="s">
        <v>367</v>
      </c>
      <c r="BU16" s="13" t="s">
        <v>1148</v>
      </c>
      <c r="BV16" s="87" t="s">
        <v>448</v>
      </c>
    </row>
    <row r="17" spans="1:74" s="13" customFormat="1" ht="24.75" customHeight="1" x14ac:dyDescent="0.25">
      <c r="A17" s="13" t="s">
        <v>423</v>
      </c>
      <c r="B17" s="85" t="s">
        <v>431</v>
      </c>
      <c r="C17" s="47" t="s">
        <v>400</v>
      </c>
      <c r="D17" s="48" t="s">
        <v>439</v>
      </c>
      <c r="E17" s="108">
        <v>41283</v>
      </c>
      <c r="F17" s="13">
        <v>1200</v>
      </c>
      <c r="G17" s="49" t="s">
        <v>761</v>
      </c>
      <c r="H17" s="13" t="s">
        <v>354</v>
      </c>
      <c r="I17" s="13" t="s">
        <v>325</v>
      </c>
      <c r="J17" s="13" t="s">
        <v>1150</v>
      </c>
      <c r="K17" s="13" t="s">
        <v>369</v>
      </c>
      <c r="L17" s="13" t="s">
        <v>1150</v>
      </c>
      <c r="M17" s="13" t="s">
        <v>336</v>
      </c>
      <c r="N17" s="13" t="s">
        <v>367</v>
      </c>
      <c r="O17" s="13" t="s">
        <v>288</v>
      </c>
      <c r="P17" s="13" t="s">
        <v>303</v>
      </c>
      <c r="Q17" s="13" t="s">
        <v>367</v>
      </c>
      <c r="R17" s="13" t="s">
        <v>448</v>
      </c>
      <c r="S17" s="13" t="s">
        <v>288</v>
      </c>
      <c r="T17" s="13" t="s">
        <v>367</v>
      </c>
      <c r="U17" s="13" t="s">
        <v>288</v>
      </c>
      <c r="V17" s="13" t="s">
        <v>329</v>
      </c>
      <c r="W17" s="13" t="s">
        <v>336</v>
      </c>
      <c r="X17" s="13" t="s">
        <v>289</v>
      </c>
      <c r="Y17" s="13" t="s">
        <v>448</v>
      </c>
      <c r="Z17" s="13" t="s">
        <v>288</v>
      </c>
      <c r="AA17" s="13" t="s">
        <v>370</v>
      </c>
      <c r="AB17" s="13" t="s">
        <v>368</v>
      </c>
      <c r="AC17" s="13" t="s">
        <v>368</v>
      </c>
      <c r="AD17" s="13" t="s">
        <v>297</v>
      </c>
      <c r="AE17" s="13" t="s">
        <v>367</v>
      </c>
      <c r="AF17" s="13" t="s">
        <v>369</v>
      </c>
      <c r="AG17" s="13" t="s">
        <v>1150</v>
      </c>
      <c r="AH17" s="13" t="s">
        <v>1192</v>
      </c>
      <c r="AI17" s="13" t="s">
        <v>288</v>
      </c>
      <c r="AJ17" s="13" t="s">
        <v>310</v>
      </c>
      <c r="AK17" s="13" t="s">
        <v>373</v>
      </c>
      <c r="AL17" s="13" t="s">
        <v>367</v>
      </c>
      <c r="AM17" s="13" t="s">
        <v>1192</v>
      </c>
      <c r="AN17" s="13" t="s">
        <v>1148</v>
      </c>
      <c r="AO17" s="13" t="s">
        <v>1192</v>
      </c>
      <c r="AP17" s="13" t="s">
        <v>1192</v>
      </c>
      <c r="AQ17" s="13" t="s">
        <v>298</v>
      </c>
      <c r="AR17" s="13" t="s">
        <v>326</v>
      </c>
      <c r="AS17" s="13" t="s">
        <v>368</v>
      </c>
      <c r="AT17" s="13" t="s">
        <v>1192</v>
      </c>
      <c r="AU17" s="13" t="s">
        <v>1192</v>
      </c>
      <c r="AV17" s="13" t="s">
        <v>300</v>
      </c>
      <c r="AW17" s="13" t="s">
        <v>333</v>
      </c>
      <c r="AX17" s="13" t="s">
        <v>370</v>
      </c>
      <c r="AY17" s="13" t="s">
        <v>367</v>
      </c>
      <c r="AZ17" s="13" t="s">
        <v>332</v>
      </c>
      <c r="BA17" s="13" t="s">
        <v>357</v>
      </c>
      <c r="BB17" s="87" t="s">
        <v>448</v>
      </c>
      <c r="BC17" s="13" t="s">
        <v>331</v>
      </c>
      <c r="BD17" s="13" t="s">
        <v>349</v>
      </c>
      <c r="BE17" s="13" t="s">
        <v>336</v>
      </c>
      <c r="BF17" s="13" t="s">
        <v>372</v>
      </c>
      <c r="BG17" s="13" t="s">
        <v>333</v>
      </c>
      <c r="BH17" s="13" t="s">
        <v>367</v>
      </c>
      <c r="BI17" s="13" t="s">
        <v>448</v>
      </c>
      <c r="BJ17" s="13" t="s">
        <v>1192</v>
      </c>
      <c r="BK17" s="13" t="s">
        <v>1192</v>
      </c>
      <c r="BL17" s="13" t="s">
        <v>367</v>
      </c>
      <c r="BM17" s="13" t="s">
        <v>310</v>
      </c>
      <c r="BN17" s="13" t="s">
        <v>448</v>
      </c>
      <c r="BO17" s="13" t="s">
        <v>1192</v>
      </c>
      <c r="BP17" s="13" t="s">
        <v>368</v>
      </c>
      <c r="BQ17" s="13" t="s">
        <v>448</v>
      </c>
      <c r="BR17" s="13" t="s">
        <v>367</v>
      </c>
      <c r="BS17" s="13" t="s">
        <v>284</v>
      </c>
      <c r="BT17" s="13" t="s">
        <v>367</v>
      </c>
      <c r="BU17" s="13" t="s">
        <v>1148</v>
      </c>
      <c r="BV17" s="87" t="s">
        <v>448</v>
      </c>
    </row>
    <row r="18" spans="1:74" s="13" customFormat="1" ht="24.75" customHeight="1" x14ac:dyDescent="0.25">
      <c r="A18" s="13" t="s">
        <v>424</v>
      </c>
      <c r="B18" s="85" t="s">
        <v>432</v>
      </c>
      <c r="C18" s="47" t="s">
        <v>401</v>
      </c>
      <c r="D18" s="48" t="s">
        <v>441</v>
      </c>
      <c r="E18" s="108">
        <v>40855</v>
      </c>
      <c r="F18" s="13">
        <v>1100</v>
      </c>
      <c r="G18" s="49" t="s">
        <v>760</v>
      </c>
      <c r="H18" s="13" t="s">
        <v>354</v>
      </c>
      <c r="I18" s="13" t="s">
        <v>325</v>
      </c>
      <c r="J18" s="13" t="s">
        <v>1150</v>
      </c>
      <c r="K18" s="13" t="s">
        <v>369</v>
      </c>
      <c r="L18" s="13" t="s">
        <v>1150</v>
      </c>
      <c r="M18" s="13" t="s">
        <v>336</v>
      </c>
      <c r="N18" s="13" t="s">
        <v>367</v>
      </c>
      <c r="O18" s="13" t="s">
        <v>288</v>
      </c>
      <c r="P18" s="13" t="s">
        <v>303</v>
      </c>
      <c r="Q18" s="13" t="s">
        <v>367</v>
      </c>
      <c r="R18" s="13" t="s">
        <v>448</v>
      </c>
      <c r="S18" s="13" t="s">
        <v>288</v>
      </c>
      <c r="T18" s="13" t="s">
        <v>367</v>
      </c>
      <c r="U18" s="13" t="s">
        <v>288</v>
      </c>
      <c r="V18" s="13" t="s">
        <v>329</v>
      </c>
      <c r="W18" s="13" t="s">
        <v>336</v>
      </c>
      <c r="X18" s="13" t="s">
        <v>289</v>
      </c>
      <c r="Y18" s="13" t="s">
        <v>448</v>
      </c>
      <c r="Z18" s="13" t="s">
        <v>288</v>
      </c>
      <c r="AA18" s="13" t="s">
        <v>370</v>
      </c>
      <c r="AB18" s="13" t="s">
        <v>368</v>
      </c>
      <c r="AC18" s="13" t="s">
        <v>368</v>
      </c>
      <c r="AD18" s="13" t="s">
        <v>297</v>
      </c>
      <c r="AE18" s="13" t="s">
        <v>367</v>
      </c>
      <c r="AF18" s="13" t="s">
        <v>369</v>
      </c>
      <c r="AG18" s="13" t="s">
        <v>1150</v>
      </c>
      <c r="AH18" s="13" t="s">
        <v>1192</v>
      </c>
      <c r="AI18" s="13" t="s">
        <v>288</v>
      </c>
      <c r="AJ18" s="13" t="s">
        <v>310</v>
      </c>
      <c r="AK18" s="13" t="s">
        <v>374</v>
      </c>
      <c r="AL18" s="13" t="s">
        <v>367</v>
      </c>
      <c r="AM18" s="13" t="s">
        <v>1192</v>
      </c>
      <c r="AN18" s="13" t="s">
        <v>1148</v>
      </c>
      <c r="AO18" s="13" t="s">
        <v>1192</v>
      </c>
      <c r="AP18" s="13" t="s">
        <v>1192</v>
      </c>
      <c r="AQ18" s="13" t="s">
        <v>298</v>
      </c>
      <c r="AR18" s="13" t="s">
        <v>326</v>
      </c>
      <c r="AS18" s="13" t="s">
        <v>368</v>
      </c>
      <c r="AT18" s="13" t="s">
        <v>1192</v>
      </c>
      <c r="AU18" s="13" t="s">
        <v>1192</v>
      </c>
      <c r="AV18" s="13" t="s">
        <v>300</v>
      </c>
      <c r="AW18" s="13" t="s">
        <v>333</v>
      </c>
      <c r="AX18" s="13" t="s">
        <v>370</v>
      </c>
      <c r="AY18" s="13" t="s">
        <v>367</v>
      </c>
      <c r="AZ18" s="13" t="s">
        <v>371</v>
      </c>
      <c r="BA18" s="13" t="s">
        <v>357</v>
      </c>
      <c r="BB18" s="87" t="s">
        <v>448</v>
      </c>
      <c r="BC18" s="13" t="s">
        <v>331</v>
      </c>
      <c r="BD18" s="13" t="s">
        <v>349</v>
      </c>
      <c r="BE18" s="13" t="s">
        <v>336</v>
      </c>
      <c r="BF18" s="13" t="s">
        <v>372</v>
      </c>
      <c r="BG18" s="13" t="s">
        <v>1193</v>
      </c>
      <c r="BH18" s="13" t="s">
        <v>367</v>
      </c>
      <c r="BI18" s="13" t="s">
        <v>448</v>
      </c>
      <c r="BJ18" s="13" t="s">
        <v>1192</v>
      </c>
      <c r="BK18" s="13" t="s">
        <v>1192</v>
      </c>
      <c r="BL18" s="13" t="s">
        <v>367</v>
      </c>
      <c r="BM18" s="13" t="s">
        <v>310</v>
      </c>
      <c r="BN18" s="13" t="s">
        <v>448</v>
      </c>
      <c r="BO18" s="13" t="s">
        <v>1192</v>
      </c>
      <c r="BP18" s="13" t="s">
        <v>368</v>
      </c>
      <c r="BQ18" s="13" t="s">
        <v>448</v>
      </c>
      <c r="BR18" s="13" t="s">
        <v>367</v>
      </c>
      <c r="BS18" s="13" t="s">
        <v>284</v>
      </c>
      <c r="BT18" s="13" t="s">
        <v>367</v>
      </c>
      <c r="BU18" s="13" t="s">
        <v>1148</v>
      </c>
      <c r="BV18" s="87" t="s">
        <v>448</v>
      </c>
    </row>
    <row r="19" spans="1:74" s="13" customFormat="1" ht="24.75" customHeight="1" x14ac:dyDescent="0.25">
      <c r="A19" s="13" t="s">
        <v>424</v>
      </c>
      <c r="B19" s="85" t="s">
        <v>432</v>
      </c>
      <c r="C19" s="47" t="s">
        <v>401</v>
      </c>
      <c r="D19" s="48" t="s">
        <v>441</v>
      </c>
      <c r="E19" s="108">
        <v>41284</v>
      </c>
      <c r="F19" s="13">
        <v>1030</v>
      </c>
      <c r="G19" s="49" t="s">
        <v>761</v>
      </c>
      <c r="H19" s="13" t="s">
        <v>354</v>
      </c>
      <c r="I19" s="13" t="s">
        <v>325</v>
      </c>
      <c r="J19" s="13" t="s">
        <v>1150</v>
      </c>
      <c r="K19" s="13" t="s">
        <v>369</v>
      </c>
      <c r="L19" s="13" t="s">
        <v>1150</v>
      </c>
      <c r="M19" s="13" t="s">
        <v>336</v>
      </c>
      <c r="N19" s="13" t="s">
        <v>367</v>
      </c>
      <c r="O19" s="13" t="s">
        <v>288</v>
      </c>
      <c r="P19" s="13" t="s">
        <v>303</v>
      </c>
      <c r="Q19" s="13" t="s">
        <v>367</v>
      </c>
      <c r="R19" s="13" t="s">
        <v>448</v>
      </c>
      <c r="S19" s="13" t="s">
        <v>288</v>
      </c>
      <c r="T19" s="13" t="s">
        <v>367</v>
      </c>
      <c r="U19" s="13" t="s">
        <v>288</v>
      </c>
      <c r="V19" s="13" t="s">
        <v>329</v>
      </c>
      <c r="W19" s="13" t="s">
        <v>336</v>
      </c>
      <c r="X19" s="13" t="s">
        <v>289</v>
      </c>
      <c r="Y19" s="13" t="s">
        <v>448</v>
      </c>
      <c r="Z19" s="13" t="s">
        <v>288</v>
      </c>
      <c r="AA19" s="13" t="s">
        <v>370</v>
      </c>
      <c r="AB19" s="13" t="s">
        <v>368</v>
      </c>
      <c r="AC19" s="13" t="s">
        <v>368</v>
      </c>
      <c r="AD19" s="13" t="s">
        <v>297</v>
      </c>
      <c r="AE19" s="13" t="s">
        <v>367</v>
      </c>
      <c r="AF19" s="13" t="s">
        <v>369</v>
      </c>
      <c r="AG19" s="13" t="s">
        <v>1150</v>
      </c>
      <c r="AH19" s="13" t="s">
        <v>1192</v>
      </c>
      <c r="AI19" s="13" t="s">
        <v>288</v>
      </c>
      <c r="AJ19" s="13" t="s">
        <v>310</v>
      </c>
      <c r="AK19" s="13" t="s">
        <v>373</v>
      </c>
      <c r="AL19" s="13" t="s">
        <v>367</v>
      </c>
      <c r="AM19" s="13" t="s">
        <v>1192</v>
      </c>
      <c r="AN19" s="13" t="s">
        <v>1148</v>
      </c>
      <c r="AO19" s="13" t="s">
        <v>1192</v>
      </c>
      <c r="AP19" s="13" t="s">
        <v>1192</v>
      </c>
      <c r="AQ19" s="13" t="s">
        <v>298</v>
      </c>
      <c r="AR19" s="13" t="s">
        <v>326</v>
      </c>
      <c r="AS19" s="13" t="s">
        <v>368</v>
      </c>
      <c r="AT19" s="13" t="s">
        <v>1192</v>
      </c>
      <c r="AU19" s="13" t="s">
        <v>1192</v>
      </c>
      <c r="AV19" s="13" t="s">
        <v>300</v>
      </c>
      <c r="AW19" s="13" t="s">
        <v>333</v>
      </c>
      <c r="AX19" s="13" t="s">
        <v>370</v>
      </c>
      <c r="AY19" s="13" t="s">
        <v>367</v>
      </c>
      <c r="AZ19" s="13" t="s">
        <v>332</v>
      </c>
      <c r="BA19" s="13" t="s">
        <v>357</v>
      </c>
      <c r="BB19" s="87" t="s">
        <v>448</v>
      </c>
      <c r="BC19" s="13" t="s">
        <v>331</v>
      </c>
      <c r="BD19" s="13" t="s">
        <v>349</v>
      </c>
      <c r="BE19" s="13" t="s">
        <v>336</v>
      </c>
      <c r="BF19" s="13" t="s">
        <v>372</v>
      </c>
      <c r="BG19" s="13" t="s">
        <v>333</v>
      </c>
      <c r="BH19" s="13" t="s">
        <v>367</v>
      </c>
      <c r="BI19" s="13" t="s">
        <v>448</v>
      </c>
      <c r="BJ19" s="13" t="s">
        <v>1192</v>
      </c>
      <c r="BK19" s="13" t="s">
        <v>1192</v>
      </c>
      <c r="BL19" s="13" t="s">
        <v>367</v>
      </c>
      <c r="BM19" s="13" t="s">
        <v>310</v>
      </c>
      <c r="BN19" s="13" t="s">
        <v>448</v>
      </c>
      <c r="BO19" s="13" t="s">
        <v>1192</v>
      </c>
      <c r="BP19" s="13" t="s">
        <v>368</v>
      </c>
      <c r="BQ19" s="13" t="s">
        <v>448</v>
      </c>
      <c r="BR19" s="13" t="s">
        <v>367</v>
      </c>
      <c r="BS19" s="13" t="s">
        <v>284</v>
      </c>
      <c r="BT19" s="13" t="s">
        <v>367</v>
      </c>
      <c r="BU19" s="13" t="s">
        <v>1148</v>
      </c>
      <c r="BV19" s="87" t="s">
        <v>448</v>
      </c>
    </row>
    <row r="20" spans="1:74" s="13" customFormat="1" ht="24.75" customHeight="1" x14ac:dyDescent="0.25">
      <c r="A20" s="13" t="s">
        <v>425</v>
      </c>
      <c r="B20" s="85" t="s">
        <v>426</v>
      </c>
      <c r="C20" s="47" t="s">
        <v>402</v>
      </c>
      <c r="D20" s="48" t="s">
        <v>442</v>
      </c>
      <c r="E20" s="108">
        <v>40855</v>
      </c>
      <c r="F20" s="47" t="s">
        <v>408</v>
      </c>
      <c r="G20" s="49" t="s">
        <v>760</v>
      </c>
      <c r="H20" s="13" t="s">
        <v>354</v>
      </c>
      <c r="I20" s="13" t="s">
        <v>325</v>
      </c>
      <c r="J20" s="13" t="s">
        <v>1150</v>
      </c>
      <c r="K20" s="13" t="s">
        <v>369</v>
      </c>
      <c r="L20" s="13" t="s">
        <v>1150</v>
      </c>
      <c r="M20" s="13" t="s">
        <v>336</v>
      </c>
      <c r="N20" s="13" t="s">
        <v>367</v>
      </c>
      <c r="O20" s="13" t="s">
        <v>288</v>
      </c>
      <c r="P20" s="13" t="s">
        <v>303</v>
      </c>
      <c r="Q20" s="13" t="s">
        <v>367</v>
      </c>
      <c r="R20" s="13" t="s">
        <v>448</v>
      </c>
      <c r="S20" s="13" t="s">
        <v>288</v>
      </c>
      <c r="T20" s="13" t="s">
        <v>367</v>
      </c>
      <c r="U20" s="13" t="s">
        <v>288</v>
      </c>
      <c r="V20" s="13" t="s">
        <v>329</v>
      </c>
      <c r="W20" s="13" t="s">
        <v>336</v>
      </c>
      <c r="X20" s="13" t="s">
        <v>289</v>
      </c>
      <c r="Y20" s="13" t="s">
        <v>448</v>
      </c>
      <c r="Z20" s="13" t="s">
        <v>288</v>
      </c>
      <c r="AA20" s="13" t="s">
        <v>370</v>
      </c>
      <c r="AB20" s="13" t="s">
        <v>368</v>
      </c>
      <c r="AC20" s="13" t="s">
        <v>368</v>
      </c>
      <c r="AD20" s="13" t="s">
        <v>297</v>
      </c>
      <c r="AE20" s="13" t="s">
        <v>367</v>
      </c>
      <c r="AF20" s="13" t="s">
        <v>369</v>
      </c>
      <c r="AG20" s="13" t="s">
        <v>1150</v>
      </c>
      <c r="AH20" s="13" t="s">
        <v>1192</v>
      </c>
      <c r="AI20" s="13" t="s">
        <v>288</v>
      </c>
      <c r="AJ20" s="13" t="s">
        <v>310</v>
      </c>
      <c r="AK20" s="13" t="s">
        <v>373</v>
      </c>
      <c r="AL20" s="13" t="s">
        <v>367</v>
      </c>
      <c r="AM20" s="13" t="s">
        <v>1192</v>
      </c>
      <c r="AN20" s="13" t="s">
        <v>1148</v>
      </c>
      <c r="AO20" s="13" t="s">
        <v>1192</v>
      </c>
      <c r="AP20" s="13" t="s">
        <v>1192</v>
      </c>
      <c r="AQ20" s="13" t="s">
        <v>298</v>
      </c>
      <c r="AR20" s="13" t="s">
        <v>326</v>
      </c>
      <c r="AS20" s="13" t="s">
        <v>368</v>
      </c>
      <c r="AT20" s="13" t="s">
        <v>1192</v>
      </c>
      <c r="AU20" s="13" t="s">
        <v>1192</v>
      </c>
      <c r="AV20" s="13" t="s">
        <v>300</v>
      </c>
      <c r="AW20" s="13" t="s">
        <v>333</v>
      </c>
      <c r="AX20" s="13" t="s">
        <v>370</v>
      </c>
      <c r="AY20" s="13" t="s">
        <v>367</v>
      </c>
      <c r="AZ20" s="13" t="s">
        <v>371</v>
      </c>
      <c r="BA20" s="13" t="s">
        <v>357</v>
      </c>
      <c r="BB20" s="87" t="s">
        <v>448</v>
      </c>
      <c r="BC20" s="13" t="s">
        <v>331</v>
      </c>
      <c r="BD20" s="13" t="s">
        <v>349</v>
      </c>
      <c r="BE20" s="13" t="s">
        <v>336</v>
      </c>
      <c r="BF20" s="13" t="s">
        <v>372</v>
      </c>
      <c r="BG20" s="13" t="s">
        <v>1193</v>
      </c>
      <c r="BH20" s="13" t="s">
        <v>367</v>
      </c>
      <c r="BI20" s="13" t="s">
        <v>448</v>
      </c>
      <c r="BJ20" s="13" t="s">
        <v>1192</v>
      </c>
      <c r="BK20" s="13" t="s">
        <v>1192</v>
      </c>
      <c r="BL20" s="13" t="s">
        <v>367</v>
      </c>
      <c r="BM20" s="13" t="s">
        <v>310</v>
      </c>
      <c r="BN20" s="13" t="s">
        <v>448</v>
      </c>
      <c r="BO20" s="13" t="s">
        <v>1192</v>
      </c>
      <c r="BP20" s="13" t="s">
        <v>368</v>
      </c>
      <c r="BQ20" s="13" t="s">
        <v>448</v>
      </c>
      <c r="BR20" s="13" t="s">
        <v>367</v>
      </c>
      <c r="BS20" s="13" t="s">
        <v>284</v>
      </c>
      <c r="BT20" s="13" t="s">
        <v>367</v>
      </c>
      <c r="BU20" s="13" t="s">
        <v>1148</v>
      </c>
      <c r="BV20" s="87" t="s">
        <v>448</v>
      </c>
    </row>
    <row r="21" spans="1:74" s="13" customFormat="1" ht="24.75" customHeight="1" x14ac:dyDescent="0.25">
      <c r="A21" s="88" t="s">
        <v>425</v>
      </c>
      <c r="B21" s="89" t="s">
        <v>426</v>
      </c>
      <c r="C21" s="90" t="s">
        <v>402</v>
      </c>
      <c r="D21" s="91" t="s">
        <v>442</v>
      </c>
      <c r="E21" s="109">
        <v>41284</v>
      </c>
      <c r="F21" s="88">
        <v>1230</v>
      </c>
      <c r="G21" s="92" t="s">
        <v>761</v>
      </c>
      <c r="H21" s="88" t="s">
        <v>354</v>
      </c>
      <c r="I21" s="88" t="s">
        <v>325</v>
      </c>
      <c r="J21" s="88" t="s">
        <v>1150</v>
      </c>
      <c r="K21" s="88" t="s">
        <v>369</v>
      </c>
      <c r="L21" s="88" t="s">
        <v>1150</v>
      </c>
      <c r="M21" s="88" t="s">
        <v>336</v>
      </c>
      <c r="N21" s="88" t="s">
        <v>367</v>
      </c>
      <c r="O21" s="88" t="s">
        <v>288</v>
      </c>
      <c r="P21" s="88" t="s">
        <v>303</v>
      </c>
      <c r="Q21" s="88" t="s">
        <v>367</v>
      </c>
      <c r="R21" s="88" t="s">
        <v>448</v>
      </c>
      <c r="S21" s="88" t="s">
        <v>288</v>
      </c>
      <c r="T21" s="88" t="s">
        <v>367</v>
      </c>
      <c r="U21" s="88" t="s">
        <v>288</v>
      </c>
      <c r="V21" s="88" t="s">
        <v>329</v>
      </c>
      <c r="W21" s="88" t="s">
        <v>336</v>
      </c>
      <c r="X21" s="88" t="s">
        <v>289</v>
      </c>
      <c r="Y21" s="88" t="s">
        <v>448</v>
      </c>
      <c r="Z21" s="88" t="s">
        <v>288</v>
      </c>
      <c r="AA21" s="88" t="s">
        <v>370</v>
      </c>
      <c r="AB21" s="88" t="s">
        <v>368</v>
      </c>
      <c r="AC21" s="88" t="s">
        <v>368</v>
      </c>
      <c r="AD21" s="88" t="s">
        <v>297</v>
      </c>
      <c r="AE21" s="88" t="s">
        <v>367</v>
      </c>
      <c r="AF21" s="88" t="s">
        <v>369</v>
      </c>
      <c r="AG21" s="88" t="s">
        <v>1150</v>
      </c>
      <c r="AH21" s="88" t="s">
        <v>1192</v>
      </c>
      <c r="AI21" s="88" t="s">
        <v>288</v>
      </c>
      <c r="AJ21" s="88" t="s">
        <v>310</v>
      </c>
      <c r="AK21" s="88" t="s">
        <v>373</v>
      </c>
      <c r="AL21" s="88" t="s">
        <v>367</v>
      </c>
      <c r="AM21" s="88" t="s">
        <v>1192</v>
      </c>
      <c r="AN21" s="88" t="s">
        <v>1148</v>
      </c>
      <c r="AO21" s="88" t="s">
        <v>1192</v>
      </c>
      <c r="AP21" s="88" t="s">
        <v>1192</v>
      </c>
      <c r="AQ21" s="88" t="s">
        <v>298</v>
      </c>
      <c r="AR21" s="88" t="s">
        <v>326</v>
      </c>
      <c r="AS21" s="88" t="s">
        <v>368</v>
      </c>
      <c r="AT21" s="88" t="s">
        <v>1192</v>
      </c>
      <c r="AU21" s="88" t="s">
        <v>1192</v>
      </c>
      <c r="AV21" s="88" t="s">
        <v>300</v>
      </c>
      <c r="AW21" s="88" t="s">
        <v>333</v>
      </c>
      <c r="AX21" s="88" t="s">
        <v>370</v>
      </c>
      <c r="AY21" s="88" t="s">
        <v>367</v>
      </c>
      <c r="AZ21" s="88" t="s">
        <v>332</v>
      </c>
      <c r="BA21" s="88" t="s">
        <v>357</v>
      </c>
      <c r="BB21" s="88" t="s">
        <v>448</v>
      </c>
      <c r="BC21" s="88" t="s">
        <v>331</v>
      </c>
      <c r="BD21" s="88" t="s">
        <v>349</v>
      </c>
      <c r="BE21" s="88" t="s">
        <v>336</v>
      </c>
      <c r="BF21" s="88" t="s">
        <v>372</v>
      </c>
      <c r="BG21" s="88" t="s">
        <v>333</v>
      </c>
      <c r="BH21" s="88" t="s">
        <v>367</v>
      </c>
      <c r="BI21" s="88" t="s">
        <v>448</v>
      </c>
      <c r="BJ21" s="88" t="s">
        <v>1192</v>
      </c>
      <c r="BK21" s="88" t="s">
        <v>1192</v>
      </c>
      <c r="BL21" s="88" t="s">
        <v>367</v>
      </c>
      <c r="BM21" s="88" t="s">
        <v>310</v>
      </c>
      <c r="BN21" s="88" t="s">
        <v>448</v>
      </c>
      <c r="BO21" s="88" t="s">
        <v>1192</v>
      </c>
      <c r="BP21" s="88" t="s">
        <v>368</v>
      </c>
      <c r="BQ21" s="88" t="s">
        <v>448</v>
      </c>
      <c r="BR21" s="88" t="s">
        <v>367</v>
      </c>
      <c r="BS21" s="88" t="s">
        <v>284</v>
      </c>
      <c r="BT21" s="88" t="s">
        <v>367</v>
      </c>
      <c r="BU21" s="88" t="s">
        <v>1148</v>
      </c>
      <c r="BV21" s="88" t="s">
        <v>448</v>
      </c>
    </row>
  </sheetData>
  <sortState ref="C4:BW20">
    <sortCondition ref="C4:C20"/>
    <sortCondition ref="E4:E20"/>
    <sortCondition ref="F4:F20"/>
  </sortState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sqref="A1:K1"/>
    </sheetView>
  </sheetViews>
  <sheetFormatPr defaultRowHeight="15" x14ac:dyDescent="0.25"/>
  <cols>
    <col min="2" max="2" width="10.140625" customWidth="1"/>
    <col min="4" max="4" width="45.5703125" customWidth="1"/>
    <col min="5" max="5" width="13.85546875" style="107" customWidth="1"/>
    <col min="7" max="7" width="10.7109375" customWidth="1"/>
    <col min="8" max="8" width="17.28515625" customWidth="1"/>
    <col min="9" max="9" width="15.7109375" customWidth="1"/>
    <col min="10" max="10" width="15.42578125" customWidth="1"/>
    <col min="11" max="11" width="16.85546875" customWidth="1"/>
  </cols>
  <sheetData>
    <row r="1" spans="1:11" ht="29.25" customHeight="1" x14ac:dyDescent="0.25">
      <c r="A1" s="119" t="s">
        <v>1109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x14ac:dyDescent="0.25">
      <c r="A2" s="120" t="s">
        <v>1223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s="7" customFormat="1" ht="145.5" customHeight="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104" t="s">
        <v>1220</v>
      </c>
      <c r="F3" s="5" t="s">
        <v>407</v>
      </c>
      <c r="G3" s="6" t="s">
        <v>762</v>
      </c>
      <c r="H3" s="5" t="s">
        <v>654</v>
      </c>
      <c r="I3" s="5" t="s">
        <v>655</v>
      </c>
      <c r="J3" s="5" t="s">
        <v>656</v>
      </c>
      <c r="K3" s="5" t="s">
        <v>657</v>
      </c>
    </row>
    <row r="4" spans="1:11" s="10" customFormat="1" ht="25.5" customHeight="1" x14ac:dyDescent="0.25">
      <c r="A4" s="10" t="s">
        <v>411</v>
      </c>
      <c r="B4" s="30" t="s">
        <v>410</v>
      </c>
      <c r="C4" s="21" t="s">
        <v>394</v>
      </c>
      <c r="D4" s="23" t="s">
        <v>440</v>
      </c>
      <c r="E4" s="103">
        <v>40850</v>
      </c>
      <c r="F4" s="10">
        <v>1100</v>
      </c>
      <c r="G4" s="9" t="s">
        <v>760</v>
      </c>
      <c r="H4" s="10" t="s">
        <v>251</v>
      </c>
      <c r="I4" s="10" t="s">
        <v>252</v>
      </c>
      <c r="J4" s="10" t="s">
        <v>253</v>
      </c>
      <c r="K4" s="10" t="s">
        <v>254</v>
      </c>
    </row>
    <row r="5" spans="1:11" s="10" customFormat="1" ht="25.5" customHeight="1" x14ac:dyDescent="0.25">
      <c r="A5" s="10" t="s">
        <v>411</v>
      </c>
      <c r="B5" s="30" t="s">
        <v>410</v>
      </c>
      <c r="C5" s="21" t="s">
        <v>394</v>
      </c>
      <c r="D5" s="23" t="s">
        <v>440</v>
      </c>
      <c r="E5" s="103">
        <v>41140</v>
      </c>
      <c r="F5" s="10">
        <v>1600</v>
      </c>
      <c r="G5" s="9" t="s">
        <v>761</v>
      </c>
      <c r="H5" s="10" t="s">
        <v>251</v>
      </c>
      <c r="I5" s="10" t="s">
        <v>252</v>
      </c>
      <c r="J5" s="10" t="s">
        <v>253</v>
      </c>
      <c r="K5" s="10" t="s">
        <v>255</v>
      </c>
    </row>
    <row r="6" spans="1:11" s="10" customFormat="1" ht="25.5" customHeight="1" x14ac:dyDescent="0.25">
      <c r="A6" s="10" t="s">
        <v>413</v>
      </c>
      <c r="B6" s="30" t="s">
        <v>435</v>
      </c>
      <c r="C6" s="21" t="s">
        <v>395</v>
      </c>
      <c r="D6" s="23" t="s">
        <v>755</v>
      </c>
      <c r="E6" s="103">
        <v>40854</v>
      </c>
      <c r="F6" s="10">
        <v>1100</v>
      </c>
      <c r="G6" s="9" t="s">
        <v>760</v>
      </c>
      <c r="H6" s="10" t="s">
        <v>251</v>
      </c>
      <c r="I6" s="10" t="s">
        <v>252</v>
      </c>
      <c r="J6" s="10" t="s">
        <v>253</v>
      </c>
      <c r="K6" s="10" t="s">
        <v>254</v>
      </c>
    </row>
    <row r="7" spans="1:11" s="10" customFormat="1" ht="25.5" customHeight="1" x14ac:dyDescent="0.25">
      <c r="A7" s="10" t="s">
        <v>413</v>
      </c>
      <c r="B7" s="30" t="s">
        <v>435</v>
      </c>
      <c r="C7" s="21" t="s">
        <v>395</v>
      </c>
      <c r="D7" s="23" t="s">
        <v>755</v>
      </c>
      <c r="E7" s="103">
        <v>41392</v>
      </c>
      <c r="F7" s="10">
        <v>1215</v>
      </c>
      <c r="G7" s="9" t="s">
        <v>761</v>
      </c>
      <c r="H7" s="10" t="s">
        <v>373</v>
      </c>
      <c r="I7" s="10" t="s">
        <v>370</v>
      </c>
      <c r="J7" s="10" t="s">
        <v>1142</v>
      </c>
      <c r="K7" s="10" t="s">
        <v>370</v>
      </c>
    </row>
    <row r="8" spans="1:11" s="10" customFormat="1" ht="25.5" customHeight="1" x14ac:dyDescent="0.25">
      <c r="A8" s="10" t="s">
        <v>414</v>
      </c>
      <c r="B8" s="30" t="s">
        <v>433</v>
      </c>
      <c r="C8" s="21" t="s">
        <v>396</v>
      </c>
      <c r="D8" s="23" t="s">
        <v>443</v>
      </c>
      <c r="E8" s="103">
        <v>40849</v>
      </c>
      <c r="F8" s="10">
        <v>1100</v>
      </c>
      <c r="G8" s="9" t="s">
        <v>760</v>
      </c>
      <c r="H8" s="10" t="s">
        <v>251</v>
      </c>
      <c r="I8" s="10" t="s">
        <v>252</v>
      </c>
      <c r="J8" s="10" t="s">
        <v>253</v>
      </c>
      <c r="K8" s="10" t="s">
        <v>254</v>
      </c>
    </row>
    <row r="9" spans="1:11" s="10" customFormat="1" ht="25.5" customHeight="1" x14ac:dyDescent="0.25">
      <c r="A9" s="10" t="s">
        <v>414</v>
      </c>
      <c r="B9" s="30" t="s">
        <v>419</v>
      </c>
      <c r="C9" s="21" t="s">
        <v>396</v>
      </c>
      <c r="D9" s="23" t="s">
        <v>443</v>
      </c>
      <c r="E9" s="103">
        <v>41169</v>
      </c>
      <c r="F9" s="10">
        <v>1000</v>
      </c>
      <c r="G9" s="9" t="s">
        <v>761</v>
      </c>
      <c r="H9" s="10" t="s">
        <v>251</v>
      </c>
      <c r="I9" s="10" t="s">
        <v>252</v>
      </c>
      <c r="J9" s="10" t="s">
        <v>253</v>
      </c>
      <c r="K9" s="10" t="s">
        <v>254</v>
      </c>
    </row>
    <row r="10" spans="1:11" s="10" customFormat="1" ht="25.5" customHeight="1" x14ac:dyDescent="0.25">
      <c r="A10" s="10" t="s">
        <v>415</v>
      </c>
      <c r="B10" s="30" t="s">
        <v>420</v>
      </c>
      <c r="C10" s="21" t="s">
        <v>397</v>
      </c>
      <c r="D10" s="23" t="s">
        <v>444</v>
      </c>
      <c r="E10" s="103">
        <v>40854</v>
      </c>
      <c r="F10" s="10">
        <v>1430</v>
      </c>
      <c r="G10" s="9" t="s">
        <v>760</v>
      </c>
      <c r="H10" s="10" t="s">
        <v>251</v>
      </c>
      <c r="I10" s="10" t="s">
        <v>252</v>
      </c>
      <c r="J10" s="10" t="s">
        <v>253</v>
      </c>
      <c r="K10" s="10" t="s">
        <v>254</v>
      </c>
    </row>
    <row r="11" spans="1:11" s="10" customFormat="1" ht="25.5" customHeight="1" x14ac:dyDescent="0.25">
      <c r="A11" s="10" t="s">
        <v>415</v>
      </c>
      <c r="B11" s="30" t="s">
        <v>420</v>
      </c>
      <c r="C11" s="21" t="s">
        <v>397</v>
      </c>
      <c r="D11" s="23" t="s">
        <v>444</v>
      </c>
      <c r="E11" s="103">
        <v>41181</v>
      </c>
      <c r="F11" s="10">
        <v>1500</v>
      </c>
      <c r="G11" s="9" t="s">
        <v>761</v>
      </c>
      <c r="H11" s="10" t="s">
        <v>251</v>
      </c>
      <c r="I11" s="10" t="s">
        <v>252</v>
      </c>
      <c r="J11" s="10" t="s">
        <v>253</v>
      </c>
      <c r="K11" s="10" t="s">
        <v>254</v>
      </c>
    </row>
    <row r="12" spans="1:11" s="10" customFormat="1" ht="25.5" customHeight="1" x14ac:dyDescent="0.25">
      <c r="A12" s="10" t="s">
        <v>416</v>
      </c>
      <c r="B12" s="30" t="s">
        <v>417</v>
      </c>
      <c r="C12" s="21" t="s">
        <v>398</v>
      </c>
      <c r="D12" s="23" t="s">
        <v>445</v>
      </c>
      <c r="E12" s="103">
        <v>41283</v>
      </c>
      <c r="F12" s="10">
        <v>1400</v>
      </c>
      <c r="G12" s="9" t="s">
        <v>761</v>
      </c>
      <c r="H12" s="10" t="s">
        <v>251</v>
      </c>
      <c r="I12" s="10" t="s">
        <v>252</v>
      </c>
      <c r="J12" s="10" t="s">
        <v>253</v>
      </c>
      <c r="K12" s="10" t="s">
        <v>254</v>
      </c>
    </row>
    <row r="13" spans="1:11" s="10" customFormat="1" ht="25.5" customHeight="1" x14ac:dyDescent="0.25">
      <c r="A13" s="10" t="s">
        <v>429</v>
      </c>
      <c r="B13" s="30" t="s">
        <v>418</v>
      </c>
      <c r="C13" s="21" t="s">
        <v>409</v>
      </c>
      <c r="D13" s="23" t="s">
        <v>756</v>
      </c>
      <c r="E13" s="103">
        <v>40988</v>
      </c>
      <c r="F13" s="10">
        <v>1405</v>
      </c>
      <c r="G13" s="9" t="s">
        <v>761</v>
      </c>
      <c r="H13" s="10" t="s">
        <v>251</v>
      </c>
      <c r="I13" s="10" t="s">
        <v>252</v>
      </c>
      <c r="J13" s="10" t="s">
        <v>253</v>
      </c>
      <c r="K13" s="10" t="s">
        <v>254</v>
      </c>
    </row>
    <row r="14" spans="1:11" s="10" customFormat="1" ht="25.5" customHeight="1" x14ac:dyDescent="0.25">
      <c r="A14" s="10" t="s">
        <v>421</v>
      </c>
      <c r="B14" s="30" t="s">
        <v>422</v>
      </c>
      <c r="C14" s="21" t="s">
        <v>399</v>
      </c>
      <c r="D14" s="23" t="s">
        <v>757</v>
      </c>
      <c r="E14" s="103">
        <v>40856</v>
      </c>
      <c r="F14" s="10">
        <v>1200</v>
      </c>
      <c r="G14" s="9" t="s">
        <v>760</v>
      </c>
      <c r="H14" s="10" t="s">
        <v>251</v>
      </c>
      <c r="I14" s="10" t="s">
        <v>252</v>
      </c>
      <c r="J14" s="10" t="s">
        <v>253</v>
      </c>
      <c r="K14" s="10" t="s">
        <v>254</v>
      </c>
    </row>
    <row r="15" spans="1:11" s="10" customFormat="1" ht="25.5" customHeight="1" x14ac:dyDescent="0.25">
      <c r="A15" s="10" t="s">
        <v>421</v>
      </c>
      <c r="B15" s="30" t="s">
        <v>422</v>
      </c>
      <c r="C15" s="21" t="s">
        <v>399</v>
      </c>
      <c r="D15" s="23" t="s">
        <v>757</v>
      </c>
      <c r="E15" s="103">
        <v>41182</v>
      </c>
      <c r="F15" s="10">
        <v>1230</v>
      </c>
      <c r="G15" s="9" t="s">
        <v>761</v>
      </c>
      <c r="H15" s="10" t="s">
        <v>251</v>
      </c>
      <c r="I15" s="10" t="s">
        <v>252</v>
      </c>
      <c r="J15" s="10" t="s">
        <v>253</v>
      </c>
      <c r="K15" s="10" t="s">
        <v>254</v>
      </c>
    </row>
    <row r="16" spans="1:11" s="10" customFormat="1" ht="25.5" customHeight="1" x14ac:dyDescent="0.25">
      <c r="A16" s="10" t="s">
        <v>423</v>
      </c>
      <c r="B16" s="30" t="s">
        <v>438</v>
      </c>
      <c r="C16" s="21" t="s">
        <v>400</v>
      </c>
      <c r="D16" s="23" t="s">
        <v>439</v>
      </c>
      <c r="E16" s="103">
        <v>40856</v>
      </c>
      <c r="F16" s="21" t="s">
        <v>412</v>
      </c>
      <c r="G16" s="9" t="s">
        <v>760</v>
      </c>
      <c r="H16" s="10" t="s">
        <v>251</v>
      </c>
      <c r="I16" s="10" t="s">
        <v>252</v>
      </c>
      <c r="J16" s="10" t="s">
        <v>253</v>
      </c>
      <c r="K16" s="10" t="s">
        <v>254</v>
      </c>
    </row>
    <row r="17" spans="1:11" s="10" customFormat="1" ht="25.5" customHeight="1" x14ac:dyDescent="0.25">
      <c r="A17" s="10" t="s">
        <v>423</v>
      </c>
      <c r="B17" s="30" t="s">
        <v>438</v>
      </c>
      <c r="C17" s="21" t="s">
        <v>400</v>
      </c>
      <c r="D17" s="23" t="s">
        <v>439</v>
      </c>
      <c r="E17" s="103">
        <v>41283</v>
      </c>
      <c r="F17" s="10">
        <v>1200</v>
      </c>
      <c r="G17" s="9" t="s">
        <v>761</v>
      </c>
      <c r="H17" s="10" t="s">
        <v>251</v>
      </c>
      <c r="I17" s="10" t="s">
        <v>252</v>
      </c>
      <c r="J17" s="10" t="s">
        <v>253</v>
      </c>
      <c r="K17" s="10" t="s">
        <v>254</v>
      </c>
    </row>
    <row r="18" spans="1:11" s="10" customFormat="1" ht="25.5" customHeight="1" x14ac:dyDescent="0.25">
      <c r="A18" s="10" t="s">
        <v>424</v>
      </c>
      <c r="B18" s="30" t="s">
        <v>432</v>
      </c>
      <c r="C18" s="21" t="s">
        <v>401</v>
      </c>
      <c r="D18" s="23" t="s">
        <v>441</v>
      </c>
      <c r="E18" s="103">
        <v>40855</v>
      </c>
      <c r="F18" s="10">
        <v>1100</v>
      </c>
      <c r="G18" s="9" t="s">
        <v>760</v>
      </c>
      <c r="H18" s="10" t="s">
        <v>251</v>
      </c>
      <c r="I18" s="10" t="s">
        <v>252</v>
      </c>
      <c r="J18" s="10" t="s">
        <v>253</v>
      </c>
      <c r="K18" s="10" t="s">
        <v>254</v>
      </c>
    </row>
    <row r="19" spans="1:11" s="10" customFormat="1" ht="25.5" customHeight="1" x14ac:dyDescent="0.25">
      <c r="A19" s="10" t="s">
        <v>424</v>
      </c>
      <c r="B19" s="30" t="s">
        <v>432</v>
      </c>
      <c r="C19" s="21" t="s">
        <v>401</v>
      </c>
      <c r="D19" s="23" t="s">
        <v>441</v>
      </c>
      <c r="E19" s="103">
        <v>41284</v>
      </c>
      <c r="F19" s="10">
        <v>1030</v>
      </c>
      <c r="G19" s="9" t="s">
        <v>761</v>
      </c>
      <c r="H19" s="10" t="s">
        <v>251</v>
      </c>
      <c r="I19" s="10" t="s">
        <v>252</v>
      </c>
      <c r="J19" s="10" t="s">
        <v>253</v>
      </c>
      <c r="K19" s="10" t="s">
        <v>254</v>
      </c>
    </row>
    <row r="20" spans="1:11" s="10" customFormat="1" ht="25.5" customHeight="1" x14ac:dyDescent="0.25">
      <c r="A20" s="10" t="s">
        <v>425</v>
      </c>
      <c r="B20" s="30" t="s">
        <v>426</v>
      </c>
      <c r="C20" s="21" t="s">
        <v>402</v>
      </c>
      <c r="D20" s="23" t="s">
        <v>442</v>
      </c>
      <c r="E20" s="103">
        <v>40855</v>
      </c>
      <c r="F20" s="21" t="s">
        <v>408</v>
      </c>
      <c r="G20" s="9" t="s">
        <v>760</v>
      </c>
      <c r="H20" s="10" t="s">
        <v>251</v>
      </c>
      <c r="I20" s="10" t="s">
        <v>252</v>
      </c>
      <c r="J20" s="10" t="s">
        <v>253</v>
      </c>
      <c r="K20" s="10" t="s">
        <v>254</v>
      </c>
    </row>
    <row r="21" spans="1:11" s="10" customFormat="1" ht="25.5" customHeight="1" x14ac:dyDescent="0.25">
      <c r="A21" s="18" t="s">
        <v>425</v>
      </c>
      <c r="B21" s="32" t="s">
        <v>426</v>
      </c>
      <c r="C21" s="22" t="s">
        <v>402</v>
      </c>
      <c r="D21" s="25" t="s">
        <v>442</v>
      </c>
      <c r="E21" s="105">
        <v>41284</v>
      </c>
      <c r="F21" s="18">
        <v>1230</v>
      </c>
      <c r="G21" s="17" t="s">
        <v>761</v>
      </c>
      <c r="H21" s="18" t="s">
        <v>251</v>
      </c>
      <c r="I21" s="18" t="s">
        <v>252</v>
      </c>
      <c r="J21" s="18" t="s">
        <v>253</v>
      </c>
      <c r="K21" s="18" t="s">
        <v>254</v>
      </c>
    </row>
  </sheetData>
  <sortState ref="C4:J20">
    <sortCondition ref="C4:C20"/>
    <sortCondition ref="E4:E20"/>
    <sortCondition ref="F4:F20"/>
  </sortState>
  <mergeCells count="2">
    <mergeCell ref="A1:K1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sqref="A1:H1"/>
    </sheetView>
  </sheetViews>
  <sheetFormatPr defaultRowHeight="15" x14ac:dyDescent="0.25"/>
  <cols>
    <col min="2" max="2" width="9.85546875" customWidth="1"/>
    <col min="4" max="4" width="45.140625" customWidth="1"/>
    <col min="5" max="5" width="13.7109375" style="107" customWidth="1"/>
    <col min="6" max="6" width="9.140625" style="2"/>
    <col min="7" max="7" width="11.140625" style="2" customWidth="1"/>
    <col min="8" max="8" width="16.28515625" style="2" customWidth="1"/>
  </cols>
  <sheetData>
    <row r="1" spans="1:8" ht="41.25" customHeight="1" x14ac:dyDescent="0.25">
      <c r="A1" s="119" t="s">
        <v>1110</v>
      </c>
      <c r="B1" s="119"/>
      <c r="C1" s="119"/>
      <c r="D1" s="119"/>
      <c r="E1" s="119"/>
      <c r="F1" s="119"/>
      <c r="G1" s="119"/>
      <c r="H1" s="119"/>
    </row>
    <row r="2" spans="1:8" ht="29.25" customHeight="1" x14ac:dyDescent="0.25">
      <c r="A2" s="122" t="s">
        <v>1224</v>
      </c>
      <c r="B2" s="122"/>
      <c r="C2" s="122"/>
      <c r="D2" s="122"/>
      <c r="E2" s="122"/>
      <c r="F2" s="122"/>
      <c r="G2" s="122"/>
      <c r="H2" s="122"/>
    </row>
    <row r="3" spans="1:8" s="7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104" t="s">
        <v>1220</v>
      </c>
      <c r="F3" s="5" t="s">
        <v>407</v>
      </c>
      <c r="G3" s="6" t="s">
        <v>762</v>
      </c>
      <c r="H3" s="5" t="s">
        <v>658</v>
      </c>
    </row>
    <row r="4" spans="1:8" s="10" customFormat="1" ht="24.75" customHeight="1" x14ac:dyDescent="0.25">
      <c r="A4" s="10" t="s">
        <v>411</v>
      </c>
      <c r="B4" s="30" t="s">
        <v>410</v>
      </c>
      <c r="C4" s="21" t="s">
        <v>394</v>
      </c>
      <c r="D4" s="23" t="s">
        <v>440</v>
      </c>
      <c r="E4" s="103">
        <v>40850</v>
      </c>
      <c r="F4" s="10">
        <v>1100</v>
      </c>
      <c r="G4" s="9" t="s">
        <v>760</v>
      </c>
      <c r="H4" s="10">
        <v>5.7</v>
      </c>
    </row>
    <row r="5" spans="1:8" s="10" customFormat="1" ht="24.75" customHeight="1" x14ac:dyDescent="0.25">
      <c r="A5" s="10" t="s">
        <v>411</v>
      </c>
      <c r="B5" s="30" t="s">
        <v>410</v>
      </c>
      <c r="C5" s="26" t="s">
        <v>394</v>
      </c>
      <c r="D5" s="23" t="s">
        <v>440</v>
      </c>
      <c r="E5" s="110">
        <v>41140</v>
      </c>
      <c r="F5" s="15">
        <v>1600</v>
      </c>
      <c r="G5" s="9" t="s">
        <v>761</v>
      </c>
      <c r="H5" s="34">
        <v>6</v>
      </c>
    </row>
    <row r="6" spans="1:8" s="10" customFormat="1" ht="24.75" customHeight="1" x14ac:dyDescent="0.25">
      <c r="A6" s="10" t="s">
        <v>413</v>
      </c>
      <c r="B6" s="30" t="s">
        <v>435</v>
      </c>
      <c r="C6" s="21" t="s">
        <v>395</v>
      </c>
      <c r="D6" s="23" t="s">
        <v>755</v>
      </c>
      <c r="E6" s="103">
        <v>40854</v>
      </c>
      <c r="F6" s="10">
        <v>1100</v>
      </c>
      <c r="G6" s="9" t="s">
        <v>760</v>
      </c>
      <c r="H6" s="10" t="s">
        <v>280</v>
      </c>
    </row>
    <row r="7" spans="1:8" s="10" customFormat="1" ht="24.75" customHeight="1" x14ac:dyDescent="0.25">
      <c r="A7" s="10" t="s">
        <v>413</v>
      </c>
      <c r="B7" s="30" t="s">
        <v>435</v>
      </c>
      <c r="C7" s="21" t="s">
        <v>395</v>
      </c>
      <c r="D7" s="23" t="s">
        <v>755</v>
      </c>
      <c r="E7" s="103">
        <v>41392</v>
      </c>
      <c r="F7" s="10">
        <v>1215</v>
      </c>
      <c r="G7" s="9" t="s">
        <v>761</v>
      </c>
      <c r="H7" s="10" t="s">
        <v>451</v>
      </c>
    </row>
    <row r="8" spans="1:8" s="10" customFormat="1" ht="24.75" customHeight="1" x14ac:dyDescent="0.25">
      <c r="A8" s="10" t="s">
        <v>414</v>
      </c>
      <c r="B8" s="30" t="s">
        <v>433</v>
      </c>
      <c r="C8" s="21" t="s">
        <v>396</v>
      </c>
      <c r="D8" s="23" t="s">
        <v>443</v>
      </c>
      <c r="E8" s="103">
        <v>40849</v>
      </c>
      <c r="F8" s="10">
        <v>1100</v>
      </c>
      <c r="G8" s="9" t="s">
        <v>760</v>
      </c>
      <c r="H8" s="10">
        <v>2.9</v>
      </c>
    </row>
    <row r="9" spans="1:8" s="10" customFormat="1" ht="24.75" customHeight="1" x14ac:dyDescent="0.25">
      <c r="A9" s="10" t="s">
        <v>414</v>
      </c>
      <c r="B9" s="30" t="s">
        <v>419</v>
      </c>
      <c r="C9" s="21" t="s">
        <v>396</v>
      </c>
      <c r="D9" s="23" t="s">
        <v>443</v>
      </c>
      <c r="E9" s="103">
        <v>41169</v>
      </c>
      <c r="F9" s="10">
        <v>1000</v>
      </c>
      <c r="G9" s="9" t="s">
        <v>761</v>
      </c>
      <c r="H9" s="10" t="s">
        <v>277</v>
      </c>
    </row>
    <row r="10" spans="1:8" s="10" customFormat="1" ht="24.75" customHeight="1" x14ac:dyDescent="0.25">
      <c r="A10" s="10" t="s">
        <v>415</v>
      </c>
      <c r="B10" s="30" t="s">
        <v>434</v>
      </c>
      <c r="C10" s="21" t="s">
        <v>397</v>
      </c>
      <c r="D10" s="23" t="s">
        <v>444</v>
      </c>
      <c r="E10" s="103">
        <v>40854</v>
      </c>
      <c r="F10" s="10">
        <v>1430</v>
      </c>
      <c r="G10" s="9" t="s">
        <v>760</v>
      </c>
      <c r="H10" s="10" t="s">
        <v>37</v>
      </c>
    </row>
    <row r="11" spans="1:8" s="10" customFormat="1" ht="24.75" customHeight="1" x14ac:dyDescent="0.25">
      <c r="A11" s="10" t="s">
        <v>415</v>
      </c>
      <c r="B11" s="30" t="s">
        <v>420</v>
      </c>
      <c r="C11" s="21" t="s">
        <v>397</v>
      </c>
      <c r="D11" s="23" t="s">
        <v>444</v>
      </c>
      <c r="E11" s="103">
        <v>41181</v>
      </c>
      <c r="F11" s="10">
        <v>1500</v>
      </c>
      <c r="G11" s="9" t="s">
        <v>761</v>
      </c>
      <c r="H11" s="10">
        <v>5.0999999999999996</v>
      </c>
    </row>
    <row r="12" spans="1:8" s="10" customFormat="1" ht="24.75" customHeight="1" x14ac:dyDescent="0.25">
      <c r="A12" s="10" t="s">
        <v>416</v>
      </c>
      <c r="B12" s="30" t="s">
        <v>417</v>
      </c>
      <c r="C12" s="21" t="s">
        <v>398</v>
      </c>
      <c r="D12" s="23" t="s">
        <v>445</v>
      </c>
      <c r="E12" s="103">
        <v>41283</v>
      </c>
      <c r="F12" s="10">
        <v>1400</v>
      </c>
      <c r="G12" s="9" t="s">
        <v>761</v>
      </c>
      <c r="H12" s="10">
        <v>9.6999999999999993</v>
      </c>
    </row>
    <row r="13" spans="1:8" s="10" customFormat="1" ht="24.75" customHeight="1" x14ac:dyDescent="0.25">
      <c r="A13" s="10" t="s">
        <v>429</v>
      </c>
      <c r="B13" s="30" t="s">
        <v>418</v>
      </c>
      <c r="C13" s="21" t="s">
        <v>409</v>
      </c>
      <c r="D13" s="23" t="s">
        <v>756</v>
      </c>
      <c r="E13" s="103">
        <v>40988</v>
      </c>
      <c r="F13" s="10">
        <v>1405</v>
      </c>
      <c r="G13" s="9" t="s">
        <v>761</v>
      </c>
      <c r="H13" s="10">
        <v>7.8</v>
      </c>
    </row>
    <row r="14" spans="1:8" s="10" customFormat="1" ht="24.75" customHeight="1" x14ac:dyDescent="0.25">
      <c r="A14" s="10" t="s">
        <v>421</v>
      </c>
      <c r="B14" s="30" t="s">
        <v>422</v>
      </c>
      <c r="C14" s="21" t="s">
        <v>399</v>
      </c>
      <c r="D14" s="23" t="s">
        <v>757</v>
      </c>
      <c r="E14" s="103">
        <v>40856</v>
      </c>
      <c r="F14" s="10">
        <v>1200</v>
      </c>
      <c r="G14" s="9" t="s">
        <v>760</v>
      </c>
      <c r="H14" s="29">
        <v>4</v>
      </c>
    </row>
    <row r="15" spans="1:8" s="10" customFormat="1" ht="24.75" customHeight="1" x14ac:dyDescent="0.25">
      <c r="A15" s="10" t="s">
        <v>421</v>
      </c>
      <c r="B15" s="30" t="s">
        <v>422</v>
      </c>
      <c r="C15" s="21" t="s">
        <v>399</v>
      </c>
      <c r="D15" s="23" t="s">
        <v>757</v>
      </c>
      <c r="E15" s="103">
        <v>41182</v>
      </c>
      <c r="F15" s="10">
        <v>1230</v>
      </c>
      <c r="G15" s="9" t="s">
        <v>761</v>
      </c>
      <c r="H15" s="29">
        <v>4</v>
      </c>
    </row>
    <row r="16" spans="1:8" s="10" customFormat="1" ht="24.75" customHeight="1" x14ac:dyDescent="0.25">
      <c r="A16" s="10" t="s">
        <v>423</v>
      </c>
      <c r="B16" s="30" t="s">
        <v>437</v>
      </c>
      <c r="C16" s="21" t="s">
        <v>400</v>
      </c>
      <c r="D16" s="23" t="s">
        <v>439</v>
      </c>
      <c r="E16" s="103">
        <v>40856</v>
      </c>
      <c r="F16" s="21" t="s">
        <v>412</v>
      </c>
      <c r="G16" s="9" t="s">
        <v>760</v>
      </c>
      <c r="H16" s="10">
        <v>3.5</v>
      </c>
    </row>
    <row r="17" spans="1:8" s="10" customFormat="1" ht="24.75" customHeight="1" x14ac:dyDescent="0.25">
      <c r="A17" s="10" t="s">
        <v>423</v>
      </c>
      <c r="B17" s="30" t="s">
        <v>438</v>
      </c>
      <c r="C17" s="21" t="s">
        <v>400</v>
      </c>
      <c r="D17" s="23" t="s">
        <v>439</v>
      </c>
      <c r="E17" s="103">
        <v>41283</v>
      </c>
      <c r="F17" s="10">
        <v>1200</v>
      </c>
      <c r="G17" s="9" t="s">
        <v>761</v>
      </c>
      <c r="H17" s="10">
        <v>3.3</v>
      </c>
    </row>
    <row r="18" spans="1:8" s="10" customFormat="1" ht="24.75" customHeight="1" x14ac:dyDescent="0.25">
      <c r="A18" s="10" t="s">
        <v>424</v>
      </c>
      <c r="B18" s="30" t="s">
        <v>432</v>
      </c>
      <c r="C18" s="21" t="s">
        <v>401</v>
      </c>
      <c r="D18" s="23" t="s">
        <v>441</v>
      </c>
      <c r="E18" s="103">
        <v>40855</v>
      </c>
      <c r="F18" s="10">
        <v>1100</v>
      </c>
      <c r="G18" s="9" t="s">
        <v>760</v>
      </c>
      <c r="H18" s="10" t="s">
        <v>365</v>
      </c>
    </row>
    <row r="19" spans="1:8" s="10" customFormat="1" ht="24.75" customHeight="1" x14ac:dyDescent="0.25">
      <c r="A19" s="10" t="s">
        <v>424</v>
      </c>
      <c r="B19" s="30" t="s">
        <v>432</v>
      </c>
      <c r="C19" s="21" t="s">
        <v>401</v>
      </c>
      <c r="D19" s="23" t="s">
        <v>441</v>
      </c>
      <c r="E19" s="103">
        <v>41284</v>
      </c>
      <c r="F19" s="10">
        <v>1030</v>
      </c>
      <c r="G19" s="9" t="s">
        <v>761</v>
      </c>
      <c r="H19" s="29">
        <v>3</v>
      </c>
    </row>
    <row r="20" spans="1:8" s="10" customFormat="1" ht="24.75" customHeight="1" x14ac:dyDescent="0.25">
      <c r="A20" s="10" t="s">
        <v>425</v>
      </c>
      <c r="B20" s="30" t="s">
        <v>426</v>
      </c>
      <c r="C20" s="21" t="s">
        <v>402</v>
      </c>
      <c r="D20" s="23" t="s">
        <v>442</v>
      </c>
      <c r="E20" s="103">
        <v>40855</v>
      </c>
      <c r="F20" s="21" t="s">
        <v>408</v>
      </c>
      <c r="G20" s="9" t="s">
        <v>760</v>
      </c>
      <c r="H20" s="10" t="s">
        <v>366</v>
      </c>
    </row>
    <row r="21" spans="1:8" s="10" customFormat="1" ht="24.75" customHeight="1" x14ac:dyDescent="0.25">
      <c r="A21" s="18" t="s">
        <v>425</v>
      </c>
      <c r="B21" s="32" t="s">
        <v>426</v>
      </c>
      <c r="C21" s="22" t="s">
        <v>402</v>
      </c>
      <c r="D21" s="25" t="s">
        <v>442</v>
      </c>
      <c r="E21" s="105">
        <v>41284</v>
      </c>
      <c r="F21" s="18">
        <v>1230</v>
      </c>
      <c r="G21" s="17" t="s">
        <v>761</v>
      </c>
      <c r="H21" s="18">
        <v>2.2999999999999998</v>
      </c>
    </row>
    <row r="23" spans="1:8" x14ac:dyDescent="0.25">
      <c r="F23"/>
      <c r="G23"/>
      <c r="H23"/>
    </row>
    <row r="24" spans="1:8" x14ac:dyDescent="0.25">
      <c r="F24"/>
      <c r="G24"/>
      <c r="H24"/>
    </row>
    <row r="25" spans="1:8" x14ac:dyDescent="0.25">
      <c r="F25"/>
      <c r="G25"/>
      <c r="H25"/>
    </row>
    <row r="26" spans="1:8" x14ac:dyDescent="0.25">
      <c r="F26"/>
      <c r="G26"/>
      <c r="H26"/>
    </row>
    <row r="27" spans="1:8" x14ac:dyDescent="0.25">
      <c r="F27"/>
      <c r="G27"/>
      <c r="H27"/>
    </row>
    <row r="28" spans="1:8" x14ac:dyDescent="0.25">
      <c r="F28"/>
      <c r="G28"/>
      <c r="H28"/>
    </row>
    <row r="29" spans="1:8" x14ac:dyDescent="0.25">
      <c r="F29"/>
      <c r="G29"/>
      <c r="H29"/>
    </row>
    <row r="30" spans="1:8" x14ac:dyDescent="0.25">
      <c r="F30"/>
      <c r="G30"/>
      <c r="H30"/>
    </row>
    <row r="31" spans="1:8" x14ac:dyDescent="0.25">
      <c r="F31"/>
      <c r="G31"/>
      <c r="H31"/>
    </row>
    <row r="32" spans="1:8" x14ac:dyDescent="0.25">
      <c r="F32"/>
      <c r="G32"/>
      <c r="H32"/>
    </row>
    <row r="33" spans="6:8" x14ac:dyDescent="0.25">
      <c r="F33"/>
      <c r="G33"/>
      <c r="H33"/>
    </row>
    <row r="34" spans="6:8" x14ac:dyDescent="0.25">
      <c r="F34"/>
      <c r="G34"/>
      <c r="H34"/>
    </row>
    <row r="35" spans="6:8" x14ac:dyDescent="0.25">
      <c r="F35"/>
      <c r="G35"/>
      <c r="H35"/>
    </row>
    <row r="36" spans="6:8" x14ac:dyDescent="0.25">
      <c r="F36"/>
      <c r="G36"/>
      <c r="H36"/>
    </row>
    <row r="37" spans="6:8" x14ac:dyDescent="0.25">
      <c r="F37"/>
      <c r="G37"/>
      <c r="H37"/>
    </row>
    <row r="38" spans="6:8" x14ac:dyDescent="0.25">
      <c r="F38"/>
      <c r="G38"/>
      <c r="H38"/>
    </row>
    <row r="39" spans="6:8" x14ac:dyDescent="0.25">
      <c r="F39"/>
      <c r="G39"/>
      <c r="H39"/>
    </row>
    <row r="40" spans="6:8" x14ac:dyDescent="0.25">
      <c r="F40"/>
      <c r="G40"/>
      <c r="H40"/>
    </row>
    <row r="41" spans="6:8" x14ac:dyDescent="0.25">
      <c r="F41"/>
      <c r="G41"/>
      <c r="H41"/>
    </row>
    <row r="42" spans="6:8" x14ac:dyDescent="0.25">
      <c r="F42"/>
      <c r="G42"/>
      <c r="H42"/>
    </row>
    <row r="43" spans="6:8" x14ac:dyDescent="0.25">
      <c r="F43"/>
      <c r="G43"/>
      <c r="H43"/>
    </row>
  </sheetData>
  <sortState ref="A4:G20">
    <sortCondition ref="C4:C20"/>
    <sortCondition ref="E4:E20"/>
    <sortCondition ref="F4:F20"/>
  </sortState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Normal="100" workbookViewId="0">
      <selection sqref="A1:H1"/>
    </sheetView>
  </sheetViews>
  <sheetFormatPr defaultRowHeight="15" x14ac:dyDescent="0.25"/>
  <cols>
    <col min="3" max="3" width="9.140625" style="3"/>
    <col min="4" max="4" width="46" customWidth="1"/>
    <col min="5" max="5" width="13.28515625" style="107" customWidth="1"/>
    <col min="8" max="8" width="15.28515625" customWidth="1"/>
    <col min="9" max="9" width="11.140625" customWidth="1"/>
    <col min="10" max="10" width="10.28515625" customWidth="1"/>
    <col min="11" max="11" width="12" customWidth="1"/>
    <col min="12" max="12" width="10.42578125" customWidth="1"/>
    <col min="13" max="22" width="11.140625" customWidth="1"/>
    <col min="23" max="23" width="11.7109375" customWidth="1"/>
    <col min="24" max="24" width="13.140625" customWidth="1"/>
    <col min="25" max="25" width="11.140625" customWidth="1"/>
    <col min="26" max="26" width="11.140625" style="37" customWidth="1"/>
    <col min="27" max="36" width="11.140625" customWidth="1"/>
  </cols>
  <sheetData>
    <row r="1" spans="1:36" ht="39.75" customHeight="1" x14ac:dyDescent="0.25">
      <c r="A1" s="119" t="s">
        <v>1111</v>
      </c>
      <c r="B1" s="119"/>
      <c r="C1" s="119"/>
      <c r="D1" s="119"/>
      <c r="E1" s="119"/>
      <c r="F1" s="119"/>
      <c r="G1" s="119"/>
      <c r="H1" s="119"/>
    </row>
    <row r="2" spans="1:36" ht="36.75" customHeight="1" x14ac:dyDescent="0.25">
      <c r="A2" s="123" t="s">
        <v>1225</v>
      </c>
      <c r="B2" s="123"/>
      <c r="C2" s="123"/>
      <c r="D2" s="123"/>
      <c r="E2" s="123"/>
      <c r="F2" s="123"/>
      <c r="G2" s="123"/>
      <c r="H2" s="123"/>
    </row>
    <row r="3" spans="1:36" s="7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104" t="s">
        <v>1220</v>
      </c>
      <c r="F3" s="5" t="s">
        <v>0</v>
      </c>
      <c r="G3" s="5" t="s">
        <v>468</v>
      </c>
      <c r="H3" s="5" t="s">
        <v>467</v>
      </c>
      <c r="I3" s="5" t="s">
        <v>452</v>
      </c>
      <c r="J3" s="5" t="s">
        <v>453</v>
      </c>
      <c r="K3" s="5" t="s">
        <v>454</v>
      </c>
      <c r="L3" s="5" t="s">
        <v>455</v>
      </c>
      <c r="M3" s="5" t="s">
        <v>456</v>
      </c>
      <c r="N3" s="5" t="s">
        <v>457</v>
      </c>
      <c r="O3" s="5" t="s">
        <v>458</v>
      </c>
      <c r="P3" s="5" t="s">
        <v>459</v>
      </c>
      <c r="Q3" s="6" t="s">
        <v>1237</v>
      </c>
      <c r="R3" s="6" t="s">
        <v>1236</v>
      </c>
      <c r="S3" s="6" t="s">
        <v>1235</v>
      </c>
      <c r="T3" s="6" t="s">
        <v>1234</v>
      </c>
      <c r="U3" s="6" t="s">
        <v>1233</v>
      </c>
      <c r="V3" s="6" t="s">
        <v>1116</v>
      </c>
      <c r="W3" s="6" t="s">
        <v>1232</v>
      </c>
      <c r="X3" s="6" t="s">
        <v>1117</v>
      </c>
      <c r="Y3" s="6" t="s">
        <v>1118</v>
      </c>
      <c r="Z3" s="43" t="s">
        <v>1231</v>
      </c>
      <c r="AA3" s="6" t="s">
        <v>466</v>
      </c>
      <c r="AB3" s="6" t="s">
        <v>460</v>
      </c>
      <c r="AC3" s="6" t="s">
        <v>461</v>
      </c>
      <c r="AD3" s="6" t="s">
        <v>462</v>
      </c>
      <c r="AE3" s="6" t="s">
        <v>463</v>
      </c>
      <c r="AF3" s="6" t="s">
        <v>464</v>
      </c>
      <c r="AG3" s="6" t="s">
        <v>1230</v>
      </c>
      <c r="AH3" s="6" t="s">
        <v>1229</v>
      </c>
      <c r="AI3" s="5" t="s">
        <v>465</v>
      </c>
      <c r="AJ3" s="5" t="s">
        <v>1146</v>
      </c>
    </row>
    <row r="4" spans="1:36" s="8" customFormat="1" ht="27.75" customHeight="1" x14ac:dyDescent="0.2">
      <c r="A4" s="10" t="s">
        <v>411</v>
      </c>
      <c r="B4" s="30" t="s">
        <v>410</v>
      </c>
      <c r="C4" s="21" t="s">
        <v>394</v>
      </c>
      <c r="D4" s="23" t="s">
        <v>440</v>
      </c>
      <c r="E4" s="103">
        <v>40850</v>
      </c>
      <c r="F4" s="10">
        <v>1200</v>
      </c>
      <c r="G4" s="10">
        <v>6.3E-2</v>
      </c>
      <c r="H4" s="10">
        <v>56</v>
      </c>
      <c r="I4" s="11">
        <v>3000</v>
      </c>
      <c r="J4" s="11">
        <v>95000</v>
      </c>
      <c r="K4" s="11">
        <v>3700</v>
      </c>
      <c r="L4" s="10" t="s">
        <v>49</v>
      </c>
      <c r="M4" s="10">
        <v>770</v>
      </c>
      <c r="N4" s="11">
        <v>15000</v>
      </c>
      <c r="O4" s="10">
        <v>11</v>
      </c>
      <c r="P4" s="10" t="s">
        <v>13</v>
      </c>
      <c r="Q4" s="11">
        <v>77</v>
      </c>
      <c r="R4" s="10">
        <v>0.27</v>
      </c>
      <c r="S4" s="11">
        <v>26</v>
      </c>
      <c r="T4" s="12">
        <v>5.8</v>
      </c>
      <c r="U4" s="10" t="s">
        <v>23</v>
      </c>
      <c r="V4" s="10">
        <v>28</v>
      </c>
      <c r="W4" s="10" t="s">
        <v>48</v>
      </c>
      <c r="X4" s="13" t="s">
        <v>1132</v>
      </c>
      <c r="Y4" s="10" t="s">
        <v>20</v>
      </c>
      <c r="Z4" s="14">
        <v>0.34</v>
      </c>
      <c r="AA4" s="10">
        <v>0.23</v>
      </c>
      <c r="AB4" s="10">
        <v>71</v>
      </c>
      <c r="AC4" s="10" t="s">
        <v>1194</v>
      </c>
      <c r="AD4" s="10" t="s">
        <v>29</v>
      </c>
      <c r="AE4" s="10">
        <v>23</v>
      </c>
      <c r="AF4" s="10" t="s">
        <v>9</v>
      </c>
      <c r="AG4" s="12">
        <v>4.5</v>
      </c>
      <c r="AH4" s="10" t="s">
        <v>387</v>
      </c>
      <c r="AI4" s="10" t="s">
        <v>20</v>
      </c>
      <c r="AJ4" s="13" t="s">
        <v>1195</v>
      </c>
    </row>
    <row r="5" spans="1:36" s="8" customFormat="1" ht="27.75" customHeight="1" x14ac:dyDescent="0.2">
      <c r="A5" s="10" t="s">
        <v>411</v>
      </c>
      <c r="B5" s="30" t="s">
        <v>410</v>
      </c>
      <c r="C5" s="21" t="s">
        <v>394</v>
      </c>
      <c r="D5" s="23" t="s">
        <v>440</v>
      </c>
      <c r="E5" s="103">
        <v>41085</v>
      </c>
      <c r="F5" s="10">
        <v>1700</v>
      </c>
      <c r="G5" s="10">
        <v>6.3E-2</v>
      </c>
      <c r="H5" s="10">
        <v>59</v>
      </c>
      <c r="I5" s="11">
        <v>3000</v>
      </c>
      <c r="J5" s="11">
        <v>97000</v>
      </c>
      <c r="K5" s="11">
        <v>4200</v>
      </c>
      <c r="L5" s="10" t="s">
        <v>42</v>
      </c>
      <c r="M5" s="10">
        <v>690</v>
      </c>
      <c r="N5" s="11">
        <v>15000</v>
      </c>
      <c r="O5" s="10" t="s">
        <v>74</v>
      </c>
      <c r="P5" s="10">
        <v>150</v>
      </c>
      <c r="Q5" s="11">
        <v>74</v>
      </c>
      <c r="R5" s="10">
        <v>0.38</v>
      </c>
      <c r="S5" s="11">
        <v>21</v>
      </c>
      <c r="T5" s="12">
        <v>5.7</v>
      </c>
      <c r="U5" s="12">
        <v>8.1999999999999993</v>
      </c>
      <c r="V5" s="10">
        <v>17</v>
      </c>
      <c r="W5" s="11">
        <v>290</v>
      </c>
      <c r="X5" s="13" t="s">
        <v>1132</v>
      </c>
      <c r="Y5" s="10" t="s">
        <v>23</v>
      </c>
      <c r="Z5" s="35" t="s">
        <v>1126</v>
      </c>
      <c r="AA5" s="10" t="s">
        <v>1196</v>
      </c>
      <c r="AB5" s="10" t="s">
        <v>88</v>
      </c>
      <c r="AC5" s="10" t="s">
        <v>1197</v>
      </c>
      <c r="AD5" s="11">
        <v>14000</v>
      </c>
      <c r="AE5" s="10">
        <v>26</v>
      </c>
      <c r="AF5" s="10" t="s">
        <v>9</v>
      </c>
      <c r="AG5" s="12">
        <v>4.0999999999999996</v>
      </c>
      <c r="AH5" s="12">
        <v>1.4</v>
      </c>
      <c r="AI5" s="10" t="s">
        <v>20</v>
      </c>
      <c r="AJ5" s="13" t="s">
        <v>1198</v>
      </c>
    </row>
    <row r="6" spans="1:36" s="8" customFormat="1" ht="27.75" customHeight="1" x14ac:dyDescent="0.2">
      <c r="A6" s="10" t="s">
        <v>411</v>
      </c>
      <c r="B6" s="30" t="s">
        <v>410</v>
      </c>
      <c r="C6" s="21" t="s">
        <v>394</v>
      </c>
      <c r="D6" s="23" t="s">
        <v>440</v>
      </c>
      <c r="E6" s="103">
        <v>41085</v>
      </c>
      <c r="F6" s="10">
        <v>1705</v>
      </c>
      <c r="G6" s="29">
        <v>2</v>
      </c>
      <c r="H6" s="10">
        <v>27</v>
      </c>
      <c r="I6" s="10" t="s">
        <v>71</v>
      </c>
      <c r="J6" s="10" t="s">
        <v>71</v>
      </c>
      <c r="K6" s="10" t="s">
        <v>71</v>
      </c>
      <c r="L6" s="10" t="s">
        <v>71</v>
      </c>
      <c r="M6" s="10" t="s">
        <v>71</v>
      </c>
      <c r="N6" s="10" t="s">
        <v>71</v>
      </c>
      <c r="O6" s="10" t="s">
        <v>71</v>
      </c>
      <c r="P6" s="10" t="s">
        <v>71</v>
      </c>
      <c r="Q6" s="10" t="s">
        <v>71</v>
      </c>
      <c r="R6" s="10" t="s">
        <v>71</v>
      </c>
      <c r="S6" s="10" t="s">
        <v>71</v>
      </c>
      <c r="T6" s="12" t="s">
        <v>71</v>
      </c>
      <c r="U6" s="10" t="s">
        <v>71</v>
      </c>
      <c r="V6" s="10" t="s">
        <v>71</v>
      </c>
      <c r="W6" s="10" t="s">
        <v>71</v>
      </c>
      <c r="X6" s="10" t="s">
        <v>71</v>
      </c>
      <c r="Y6" s="10" t="s">
        <v>71</v>
      </c>
      <c r="Z6" s="35" t="s">
        <v>71</v>
      </c>
      <c r="AA6" s="10" t="s">
        <v>71</v>
      </c>
      <c r="AB6" s="10" t="s">
        <v>71</v>
      </c>
      <c r="AC6" s="10" t="s">
        <v>71</v>
      </c>
      <c r="AD6" s="10" t="s">
        <v>71</v>
      </c>
      <c r="AE6" s="10" t="s">
        <v>71</v>
      </c>
      <c r="AF6" s="10" t="s">
        <v>71</v>
      </c>
      <c r="AG6" s="12" t="s">
        <v>71</v>
      </c>
      <c r="AH6" s="10" t="s">
        <v>71</v>
      </c>
      <c r="AI6" s="10" t="s">
        <v>71</v>
      </c>
      <c r="AJ6" s="10" t="s">
        <v>71</v>
      </c>
    </row>
    <row r="7" spans="1:36" s="8" customFormat="1" ht="27.75" customHeight="1" x14ac:dyDescent="0.2">
      <c r="A7" s="10" t="s">
        <v>413</v>
      </c>
      <c r="B7" s="31" t="s">
        <v>435</v>
      </c>
      <c r="C7" s="21" t="s">
        <v>395</v>
      </c>
      <c r="D7" s="23" t="s">
        <v>755</v>
      </c>
      <c r="E7" s="103">
        <v>40854</v>
      </c>
      <c r="F7" s="10">
        <v>1200</v>
      </c>
      <c r="G7" s="10">
        <v>6.3E-2</v>
      </c>
      <c r="H7" s="10">
        <v>62</v>
      </c>
      <c r="I7" s="11">
        <v>1900</v>
      </c>
      <c r="J7" s="11">
        <v>49000</v>
      </c>
      <c r="K7" s="11">
        <v>2300</v>
      </c>
      <c r="L7" s="10" t="s">
        <v>1</v>
      </c>
      <c r="M7" s="10">
        <v>660</v>
      </c>
      <c r="N7" s="11">
        <v>9000</v>
      </c>
      <c r="O7" s="10" t="s">
        <v>2</v>
      </c>
      <c r="P7" s="10" t="s">
        <v>3</v>
      </c>
      <c r="Q7" s="11">
        <v>80</v>
      </c>
      <c r="R7" s="10" t="s">
        <v>377</v>
      </c>
      <c r="S7" s="11">
        <v>17</v>
      </c>
      <c r="T7" s="12">
        <v>4.8</v>
      </c>
      <c r="U7" s="10" t="s">
        <v>201</v>
      </c>
      <c r="V7" s="10">
        <v>14</v>
      </c>
      <c r="W7" s="10" t="s">
        <v>16</v>
      </c>
      <c r="X7" s="13" t="s">
        <v>1132</v>
      </c>
      <c r="Y7" s="10" t="s">
        <v>5</v>
      </c>
      <c r="Z7" s="35" t="s">
        <v>379</v>
      </c>
      <c r="AA7" s="10" t="s">
        <v>1132</v>
      </c>
      <c r="AB7" s="10">
        <v>53</v>
      </c>
      <c r="AC7" s="10" t="s">
        <v>1170</v>
      </c>
      <c r="AD7" s="10" t="s">
        <v>8</v>
      </c>
      <c r="AE7" s="10">
        <v>12</v>
      </c>
      <c r="AF7" s="10" t="s">
        <v>9</v>
      </c>
      <c r="AG7" s="12">
        <v>3.3</v>
      </c>
      <c r="AH7" s="10" t="s">
        <v>354</v>
      </c>
      <c r="AI7" s="10" t="s">
        <v>10</v>
      </c>
      <c r="AJ7" s="13" t="s">
        <v>1199</v>
      </c>
    </row>
    <row r="8" spans="1:36" s="8" customFormat="1" ht="27.75" customHeight="1" x14ac:dyDescent="0.2">
      <c r="A8" s="10" t="s">
        <v>413</v>
      </c>
      <c r="B8" s="31" t="s">
        <v>435</v>
      </c>
      <c r="C8" s="21" t="s">
        <v>395</v>
      </c>
      <c r="D8" s="23" t="s">
        <v>755</v>
      </c>
      <c r="E8" s="103">
        <v>41085</v>
      </c>
      <c r="F8" s="10">
        <v>1410</v>
      </c>
      <c r="G8" s="10">
        <v>6.3E-2</v>
      </c>
      <c r="H8" s="10">
        <v>67</v>
      </c>
      <c r="I8" s="11">
        <v>3800</v>
      </c>
      <c r="J8" s="11">
        <v>87000</v>
      </c>
      <c r="K8" s="11">
        <v>5200</v>
      </c>
      <c r="L8" s="10" t="s">
        <v>56</v>
      </c>
      <c r="M8" s="10">
        <v>930</v>
      </c>
      <c r="N8" s="11">
        <v>20000</v>
      </c>
      <c r="O8" s="10" t="s">
        <v>23</v>
      </c>
      <c r="P8" s="10">
        <v>160</v>
      </c>
      <c r="Q8" s="11">
        <v>130</v>
      </c>
      <c r="R8" s="10">
        <v>0.54</v>
      </c>
      <c r="S8" s="11">
        <v>20</v>
      </c>
      <c r="T8" s="12">
        <v>6.1</v>
      </c>
      <c r="U8" s="12">
        <v>8.1</v>
      </c>
      <c r="V8" s="10">
        <v>19</v>
      </c>
      <c r="W8" s="11">
        <v>300</v>
      </c>
      <c r="X8" s="10" t="s">
        <v>381</v>
      </c>
      <c r="Y8" s="10" t="s">
        <v>46</v>
      </c>
      <c r="Z8" s="35" t="s">
        <v>803</v>
      </c>
      <c r="AA8" s="10" t="s">
        <v>1133</v>
      </c>
      <c r="AB8" s="10" t="s">
        <v>85</v>
      </c>
      <c r="AC8" s="10" t="s">
        <v>1172</v>
      </c>
      <c r="AD8" s="11">
        <v>17000</v>
      </c>
      <c r="AE8" s="10">
        <v>28</v>
      </c>
      <c r="AF8" s="10" t="s">
        <v>18</v>
      </c>
      <c r="AG8" s="12">
        <v>4.7</v>
      </c>
      <c r="AH8" s="12">
        <v>1.7</v>
      </c>
      <c r="AI8" s="10" t="s">
        <v>70</v>
      </c>
      <c r="AJ8" s="13" t="s">
        <v>21</v>
      </c>
    </row>
    <row r="9" spans="1:36" s="8" customFormat="1" ht="27.75" customHeight="1" x14ac:dyDescent="0.2">
      <c r="A9" s="10" t="s">
        <v>414</v>
      </c>
      <c r="B9" s="31" t="s">
        <v>419</v>
      </c>
      <c r="C9" s="21" t="s">
        <v>396</v>
      </c>
      <c r="D9" s="23" t="s">
        <v>443</v>
      </c>
      <c r="E9" s="103">
        <v>40849</v>
      </c>
      <c r="F9" s="10">
        <v>1045</v>
      </c>
      <c r="G9" s="10">
        <v>6.3E-2</v>
      </c>
      <c r="H9" s="10">
        <v>65</v>
      </c>
      <c r="I9" s="11">
        <v>5000</v>
      </c>
      <c r="J9" s="11">
        <v>120000</v>
      </c>
      <c r="K9" s="11">
        <v>4600</v>
      </c>
      <c r="L9" s="10" t="s">
        <v>33</v>
      </c>
      <c r="M9" s="11">
        <v>1000</v>
      </c>
      <c r="N9" s="11">
        <v>23000</v>
      </c>
      <c r="O9" s="10" t="s">
        <v>20</v>
      </c>
      <c r="P9" s="10" t="s">
        <v>14</v>
      </c>
      <c r="Q9" s="11">
        <v>93</v>
      </c>
      <c r="R9" s="10">
        <v>0.34</v>
      </c>
      <c r="S9" s="11">
        <v>23</v>
      </c>
      <c r="T9" s="12">
        <v>5.2</v>
      </c>
      <c r="U9" s="10" t="s">
        <v>20</v>
      </c>
      <c r="V9" s="10">
        <v>14</v>
      </c>
      <c r="W9" s="10" t="s">
        <v>48</v>
      </c>
      <c r="X9" s="13" t="s">
        <v>378</v>
      </c>
      <c r="Y9" s="10" t="s">
        <v>27</v>
      </c>
      <c r="Z9" s="35" t="s">
        <v>1127</v>
      </c>
      <c r="AA9" s="10">
        <v>0.27</v>
      </c>
      <c r="AB9" s="10">
        <v>57</v>
      </c>
      <c r="AC9" s="10" t="s">
        <v>1200</v>
      </c>
      <c r="AD9" s="10" t="s">
        <v>35</v>
      </c>
      <c r="AE9" s="10">
        <v>26</v>
      </c>
      <c r="AF9" s="10" t="s">
        <v>9</v>
      </c>
      <c r="AG9" s="12">
        <v>3.8</v>
      </c>
      <c r="AH9" s="12" t="s">
        <v>388</v>
      </c>
      <c r="AI9" s="10" t="s">
        <v>27</v>
      </c>
      <c r="AJ9" s="13" t="s">
        <v>1198</v>
      </c>
    </row>
    <row r="10" spans="1:36" s="8" customFormat="1" ht="27.75" customHeight="1" x14ac:dyDescent="0.2">
      <c r="A10" s="10" t="s">
        <v>414</v>
      </c>
      <c r="B10" s="31" t="s">
        <v>419</v>
      </c>
      <c r="C10" s="21" t="s">
        <v>396</v>
      </c>
      <c r="D10" s="23" t="s">
        <v>443</v>
      </c>
      <c r="E10" s="103">
        <v>41082</v>
      </c>
      <c r="F10" s="10">
        <v>1700</v>
      </c>
      <c r="G10" s="10">
        <v>6.3E-2</v>
      </c>
      <c r="H10" s="10">
        <v>72</v>
      </c>
      <c r="I10" s="11">
        <v>5100</v>
      </c>
      <c r="J10" s="11">
        <v>120000</v>
      </c>
      <c r="K10" s="11">
        <v>5400</v>
      </c>
      <c r="L10" s="10" t="s">
        <v>33</v>
      </c>
      <c r="M10" s="10">
        <v>840</v>
      </c>
      <c r="N10" s="11">
        <v>25000</v>
      </c>
      <c r="O10" s="10" t="s">
        <v>20</v>
      </c>
      <c r="P10" s="10">
        <v>170</v>
      </c>
      <c r="Q10" s="11">
        <v>95</v>
      </c>
      <c r="R10" s="10">
        <v>0.61</v>
      </c>
      <c r="S10" s="11">
        <v>25</v>
      </c>
      <c r="T10" s="12">
        <v>4.9000000000000004</v>
      </c>
      <c r="U10" s="11">
        <v>13</v>
      </c>
      <c r="V10" s="10">
        <v>16</v>
      </c>
      <c r="W10" s="11">
        <v>320</v>
      </c>
      <c r="X10" s="13" t="s">
        <v>381</v>
      </c>
      <c r="Y10" s="10" t="s">
        <v>15</v>
      </c>
      <c r="Z10" s="35" t="s">
        <v>1128</v>
      </c>
      <c r="AA10" s="10" t="s">
        <v>1134</v>
      </c>
      <c r="AB10" s="10" t="s">
        <v>83</v>
      </c>
      <c r="AC10" s="10" t="s">
        <v>1172</v>
      </c>
      <c r="AD10" s="11">
        <v>17000</v>
      </c>
      <c r="AE10" s="10">
        <v>33</v>
      </c>
      <c r="AF10" s="13" t="s">
        <v>1149</v>
      </c>
      <c r="AG10" s="12">
        <v>3.9</v>
      </c>
      <c r="AH10" s="12">
        <v>2.5</v>
      </c>
      <c r="AI10" s="10" t="s">
        <v>84</v>
      </c>
      <c r="AJ10" s="13" t="s">
        <v>1187</v>
      </c>
    </row>
    <row r="11" spans="1:36" s="8" customFormat="1" ht="27.75" customHeight="1" x14ac:dyDescent="0.2">
      <c r="A11" s="10" t="s">
        <v>415</v>
      </c>
      <c r="B11" s="30" t="s">
        <v>420</v>
      </c>
      <c r="C11" s="21" t="s">
        <v>397</v>
      </c>
      <c r="D11" s="23" t="s">
        <v>444</v>
      </c>
      <c r="E11" s="103">
        <v>40854</v>
      </c>
      <c r="F11" s="10">
        <v>1500</v>
      </c>
      <c r="G11" s="10">
        <v>6.3E-2</v>
      </c>
      <c r="H11" s="10">
        <v>73</v>
      </c>
      <c r="I11" s="11">
        <v>1800</v>
      </c>
      <c r="J11" s="11">
        <v>50000</v>
      </c>
      <c r="K11" s="11">
        <v>2100</v>
      </c>
      <c r="L11" s="10" t="s">
        <v>11</v>
      </c>
      <c r="M11" s="10">
        <v>860</v>
      </c>
      <c r="N11" s="11">
        <v>9600</v>
      </c>
      <c r="O11" s="10" t="s">
        <v>12</v>
      </c>
      <c r="P11" s="10" t="s">
        <v>13</v>
      </c>
      <c r="Q11" s="11">
        <v>140</v>
      </c>
      <c r="R11" s="10" t="s">
        <v>378</v>
      </c>
      <c r="S11" s="11">
        <v>15</v>
      </c>
      <c r="T11" s="12">
        <v>7.7</v>
      </c>
      <c r="U11" s="10" t="s">
        <v>46</v>
      </c>
      <c r="V11" s="10">
        <v>13</v>
      </c>
      <c r="W11" s="10" t="s">
        <v>384</v>
      </c>
      <c r="X11" s="13" t="s">
        <v>1166</v>
      </c>
      <c r="Y11" s="10" t="s">
        <v>15</v>
      </c>
      <c r="Z11" s="35" t="s">
        <v>1129</v>
      </c>
      <c r="AA11" s="10" t="s">
        <v>1135</v>
      </c>
      <c r="AB11" s="10">
        <v>60</v>
      </c>
      <c r="AC11" s="10" t="s">
        <v>1124</v>
      </c>
      <c r="AD11" s="10" t="s">
        <v>17</v>
      </c>
      <c r="AE11" s="10">
        <v>13</v>
      </c>
      <c r="AF11" s="10" t="s">
        <v>18</v>
      </c>
      <c r="AG11" s="12">
        <v>5.0999999999999996</v>
      </c>
      <c r="AH11" s="12" t="s">
        <v>21</v>
      </c>
      <c r="AI11" s="10" t="s">
        <v>20</v>
      </c>
      <c r="AJ11" s="10" t="s">
        <v>21</v>
      </c>
    </row>
    <row r="12" spans="1:36" s="8" customFormat="1" ht="27.75" customHeight="1" x14ac:dyDescent="0.2">
      <c r="A12" s="10" t="s">
        <v>415</v>
      </c>
      <c r="B12" s="30" t="s">
        <v>420</v>
      </c>
      <c r="C12" s="21" t="s">
        <v>397</v>
      </c>
      <c r="D12" s="23" t="s">
        <v>444</v>
      </c>
      <c r="E12" s="103">
        <v>41082</v>
      </c>
      <c r="F12" s="10">
        <v>1225</v>
      </c>
      <c r="G12" s="10">
        <v>6.3E-2</v>
      </c>
      <c r="H12" s="10">
        <v>70</v>
      </c>
      <c r="I12" s="11">
        <v>4000</v>
      </c>
      <c r="J12" s="11">
        <v>66000</v>
      </c>
      <c r="K12" s="11">
        <v>5000</v>
      </c>
      <c r="L12" s="10" t="s">
        <v>75</v>
      </c>
      <c r="M12" s="10">
        <v>960</v>
      </c>
      <c r="N12" s="11">
        <v>24000</v>
      </c>
      <c r="O12" s="10">
        <v>16</v>
      </c>
      <c r="P12" s="10">
        <v>150</v>
      </c>
      <c r="Q12" s="11">
        <v>150</v>
      </c>
      <c r="R12" s="10">
        <v>0.56000000000000005</v>
      </c>
      <c r="S12" s="11">
        <v>21</v>
      </c>
      <c r="T12" s="12">
        <v>8.4</v>
      </c>
      <c r="U12" s="11">
        <v>9.6</v>
      </c>
      <c r="V12" s="10">
        <v>18</v>
      </c>
      <c r="W12" s="11">
        <v>330</v>
      </c>
      <c r="X12" s="13" t="s">
        <v>1166</v>
      </c>
      <c r="Y12" s="10" t="s">
        <v>27</v>
      </c>
      <c r="Z12" s="35" t="s">
        <v>1127</v>
      </c>
      <c r="AA12" s="10" t="s">
        <v>1136</v>
      </c>
      <c r="AB12" s="10" t="s">
        <v>78</v>
      </c>
      <c r="AC12" s="10" t="s">
        <v>79</v>
      </c>
      <c r="AD12" s="11">
        <v>21000</v>
      </c>
      <c r="AE12" s="10">
        <v>36</v>
      </c>
      <c r="AF12" s="10" t="s">
        <v>18</v>
      </c>
      <c r="AG12" s="12">
        <v>6.5</v>
      </c>
      <c r="AH12" s="12">
        <v>2.2999999999999998</v>
      </c>
      <c r="AI12" s="10" t="s">
        <v>80</v>
      </c>
      <c r="AJ12" s="10" t="s">
        <v>81</v>
      </c>
    </row>
    <row r="13" spans="1:36" s="8" customFormat="1" ht="27.75" customHeight="1" x14ac:dyDescent="0.2">
      <c r="A13" s="10" t="s">
        <v>416</v>
      </c>
      <c r="B13" s="10" t="s">
        <v>417</v>
      </c>
      <c r="C13" s="21" t="s">
        <v>398</v>
      </c>
      <c r="D13" s="23" t="s">
        <v>445</v>
      </c>
      <c r="E13" s="103">
        <v>41023</v>
      </c>
      <c r="F13" s="10">
        <v>1130</v>
      </c>
      <c r="G13" s="10">
        <v>6.3E-2</v>
      </c>
      <c r="H13" s="10">
        <v>25</v>
      </c>
      <c r="I13" s="10" t="s">
        <v>36</v>
      </c>
      <c r="J13" s="11">
        <v>7700</v>
      </c>
      <c r="K13" s="10">
        <v>300</v>
      </c>
      <c r="L13" s="10" t="s">
        <v>4</v>
      </c>
      <c r="M13" s="10">
        <v>220</v>
      </c>
      <c r="N13" s="11">
        <v>1400</v>
      </c>
      <c r="O13" s="10" t="s">
        <v>1187</v>
      </c>
      <c r="P13" s="10">
        <v>12</v>
      </c>
      <c r="Q13" s="10" t="s">
        <v>241</v>
      </c>
      <c r="R13" s="10" t="s">
        <v>379</v>
      </c>
      <c r="S13" s="12">
        <v>2.2999999999999998</v>
      </c>
      <c r="T13" s="12">
        <v>1.6</v>
      </c>
      <c r="U13" s="10" t="s">
        <v>380</v>
      </c>
      <c r="V13" s="13" t="s">
        <v>37</v>
      </c>
      <c r="W13" s="10" t="s">
        <v>83</v>
      </c>
      <c r="X13" s="13" t="s">
        <v>1131</v>
      </c>
      <c r="Y13" s="13" t="s">
        <v>38</v>
      </c>
      <c r="Z13" s="45" t="s">
        <v>65</v>
      </c>
      <c r="AA13" s="13" t="s">
        <v>804</v>
      </c>
      <c r="AB13" s="13">
        <v>6</v>
      </c>
      <c r="AC13" s="13" t="s">
        <v>379</v>
      </c>
      <c r="AD13" s="93">
        <v>3400</v>
      </c>
      <c r="AE13" s="46">
        <v>6</v>
      </c>
      <c r="AF13" s="13" t="s">
        <v>41</v>
      </c>
      <c r="AG13" s="94" t="s">
        <v>71</v>
      </c>
      <c r="AH13" s="95" t="s">
        <v>386</v>
      </c>
      <c r="AI13" s="13" t="s">
        <v>43</v>
      </c>
      <c r="AJ13" s="13" t="s">
        <v>1132</v>
      </c>
    </row>
    <row r="14" spans="1:36" s="8" customFormat="1" ht="27.75" customHeight="1" x14ac:dyDescent="0.2">
      <c r="A14" s="10" t="s">
        <v>416</v>
      </c>
      <c r="B14" s="10" t="s">
        <v>417</v>
      </c>
      <c r="C14" s="21" t="s">
        <v>398</v>
      </c>
      <c r="D14" s="23" t="s">
        <v>445</v>
      </c>
      <c r="E14" s="103">
        <v>41080</v>
      </c>
      <c r="F14" s="10">
        <v>1950</v>
      </c>
      <c r="G14" s="10">
        <v>6.3E-2</v>
      </c>
      <c r="H14" s="10">
        <v>67</v>
      </c>
      <c r="I14" s="11">
        <v>3700</v>
      </c>
      <c r="J14" s="11">
        <v>42000</v>
      </c>
      <c r="K14" s="11">
        <v>4300</v>
      </c>
      <c r="L14" s="10" t="s">
        <v>72</v>
      </c>
      <c r="M14" s="11">
        <v>1200</v>
      </c>
      <c r="N14" s="11">
        <v>23000</v>
      </c>
      <c r="O14" s="10" t="s">
        <v>46</v>
      </c>
      <c r="P14" s="10" t="s">
        <v>73</v>
      </c>
      <c r="Q14" s="11">
        <v>320</v>
      </c>
      <c r="R14" s="10">
        <v>0.55000000000000004</v>
      </c>
      <c r="S14" s="11">
        <v>16</v>
      </c>
      <c r="T14" s="12">
        <v>5.2</v>
      </c>
      <c r="U14" s="13" t="s">
        <v>248</v>
      </c>
      <c r="V14" s="10">
        <v>14</v>
      </c>
      <c r="W14" s="11">
        <v>380</v>
      </c>
      <c r="X14" s="13" t="s">
        <v>377</v>
      </c>
      <c r="Y14" s="10" t="s">
        <v>74</v>
      </c>
      <c r="Z14" s="35" t="s">
        <v>1130</v>
      </c>
      <c r="AA14" s="10" t="s">
        <v>386</v>
      </c>
      <c r="AB14" s="10">
        <v>47</v>
      </c>
      <c r="AC14" s="10" t="s">
        <v>21</v>
      </c>
      <c r="AD14" s="11">
        <v>15000</v>
      </c>
      <c r="AE14" s="10">
        <v>27</v>
      </c>
      <c r="AF14" s="10" t="s">
        <v>9</v>
      </c>
      <c r="AG14" s="12">
        <v>7.1</v>
      </c>
      <c r="AH14" s="12">
        <v>1.8</v>
      </c>
      <c r="AI14" s="10" t="s">
        <v>70</v>
      </c>
      <c r="AJ14" s="10" t="s">
        <v>32</v>
      </c>
    </row>
    <row r="15" spans="1:36" s="8" customFormat="1" ht="27.75" customHeight="1" x14ac:dyDescent="0.2">
      <c r="A15" s="10" t="s">
        <v>416</v>
      </c>
      <c r="B15" s="10" t="s">
        <v>417</v>
      </c>
      <c r="C15" s="21" t="s">
        <v>398</v>
      </c>
      <c r="D15" s="23" t="s">
        <v>445</v>
      </c>
      <c r="E15" s="103">
        <v>41473</v>
      </c>
      <c r="F15" s="10">
        <v>1130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0" t="s">
        <v>71</v>
      </c>
      <c r="R15" s="10" t="s">
        <v>71</v>
      </c>
      <c r="S15" s="10" t="s">
        <v>71</v>
      </c>
      <c r="T15" s="10" t="s">
        <v>71</v>
      </c>
      <c r="U15" s="10" t="s">
        <v>71</v>
      </c>
      <c r="V15" s="10" t="s">
        <v>71</v>
      </c>
      <c r="W15" s="10" t="s">
        <v>71</v>
      </c>
      <c r="X15" s="10" t="s">
        <v>71</v>
      </c>
      <c r="Y15" s="10" t="s">
        <v>71</v>
      </c>
      <c r="Z15" s="10" t="s">
        <v>71</v>
      </c>
      <c r="AA15" s="10" t="s">
        <v>71</v>
      </c>
      <c r="AB15" s="10" t="s">
        <v>71</v>
      </c>
      <c r="AC15" s="10" t="s">
        <v>71</v>
      </c>
      <c r="AD15" s="10" t="s">
        <v>71</v>
      </c>
      <c r="AE15" s="10" t="s">
        <v>71</v>
      </c>
      <c r="AF15" s="10" t="s">
        <v>71</v>
      </c>
      <c r="AG15" s="10" t="s">
        <v>71</v>
      </c>
      <c r="AH15" s="10" t="s">
        <v>71</v>
      </c>
      <c r="AI15" s="10" t="s">
        <v>71</v>
      </c>
      <c r="AJ15" s="10" t="s">
        <v>71</v>
      </c>
    </row>
    <row r="16" spans="1:36" s="8" customFormat="1" ht="27.75" customHeight="1" x14ac:dyDescent="0.2">
      <c r="A16" s="10" t="s">
        <v>421</v>
      </c>
      <c r="B16" s="10" t="s">
        <v>422</v>
      </c>
      <c r="C16" s="21" t="s">
        <v>399</v>
      </c>
      <c r="D16" s="23" t="s">
        <v>757</v>
      </c>
      <c r="E16" s="103">
        <v>40856</v>
      </c>
      <c r="F16" s="10">
        <v>1200</v>
      </c>
      <c r="G16" s="10">
        <v>6.3E-2</v>
      </c>
      <c r="H16" s="10">
        <v>63</v>
      </c>
      <c r="I16" s="11">
        <v>2600</v>
      </c>
      <c r="J16" s="11">
        <v>61000</v>
      </c>
      <c r="K16" s="11">
        <v>3200</v>
      </c>
      <c r="L16" s="10" t="s">
        <v>44</v>
      </c>
      <c r="M16" s="10">
        <v>900</v>
      </c>
      <c r="N16" s="11">
        <v>13000</v>
      </c>
      <c r="O16" s="10" t="s">
        <v>45</v>
      </c>
      <c r="P16" s="10" t="s">
        <v>6</v>
      </c>
      <c r="Q16" s="11">
        <v>120</v>
      </c>
      <c r="R16" s="10" t="s">
        <v>381</v>
      </c>
      <c r="S16" s="11">
        <v>18</v>
      </c>
      <c r="T16" s="12">
        <v>5.9</v>
      </c>
      <c r="U16" s="10" t="s">
        <v>382</v>
      </c>
      <c r="V16" s="10">
        <v>15</v>
      </c>
      <c r="W16" s="10" t="s">
        <v>50</v>
      </c>
      <c r="X16" s="13" t="s">
        <v>378</v>
      </c>
      <c r="Y16" s="10" t="s">
        <v>46</v>
      </c>
      <c r="Z16" s="35" t="s">
        <v>379</v>
      </c>
      <c r="AA16" s="10">
        <v>0.26</v>
      </c>
      <c r="AB16" s="10">
        <v>54</v>
      </c>
      <c r="AC16" s="10" t="s">
        <v>1201</v>
      </c>
      <c r="AD16" s="10" t="s">
        <v>47</v>
      </c>
      <c r="AE16" s="10">
        <v>16</v>
      </c>
      <c r="AF16" s="10" t="s">
        <v>9</v>
      </c>
      <c r="AG16" s="12">
        <v>4.3</v>
      </c>
      <c r="AH16" s="12" t="s">
        <v>389</v>
      </c>
      <c r="AI16" s="10" t="s">
        <v>23</v>
      </c>
      <c r="AJ16" s="13" t="s">
        <v>32</v>
      </c>
    </row>
    <row r="17" spans="1:36" s="8" customFormat="1" ht="27.75" customHeight="1" x14ac:dyDescent="0.2">
      <c r="A17" s="10" t="s">
        <v>421</v>
      </c>
      <c r="B17" s="10" t="s">
        <v>422</v>
      </c>
      <c r="C17" s="21" t="s">
        <v>399</v>
      </c>
      <c r="D17" s="23" t="s">
        <v>757</v>
      </c>
      <c r="E17" s="103">
        <v>41080</v>
      </c>
      <c r="F17" s="10">
        <v>1720</v>
      </c>
      <c r="G17" s="10">
        <v>6.3E-2</v>
      </c>
      <c r="H17" s="10">
        <v>68</v>
      </c>
      <c r="I17" s="11">
        <v>4100</v>
      </c>
      <c r="J17" s="11">
        <v>88000</v>
      </c>
      <c r="K17" s="11">
        <v>5200</v>
      </c>
      <c r="L17" s="10" t="s">
        <v>66</v>
      </c>
      <c r="M17" s="11">
        <v>1200</v>
      </c>
      <c r="N17" s="11">
        <v>22000</v>
      </c>
      <c r="O17" s="10">
        <v>13</v>
      </c>
      <c r="P17" s="10" t="s">
        <v>24</v>
      </c>
      <c r="Q17" s="11">
        <v>93</v>
      </c>
      <c r="R17" s="10">
        <v>0.32</v>
      </c>
      <c r="S17" s="11">
        <v>15</v>
      </c>
      <c r="T17" s="12">
        <v>4.5</v>
      </c>
      <c r="U17" s="10" t="s">
        <v>142</v>
      </c>
      <c r="V17" s="10">
        <v>9.8000000000000007</v>
      </c>
      <c r="W17" s="11">
        <v>220</v>
      </c>
      <c r="X17" s="13" t="s">
        <v>1126</v>
      </c>
      <c r="Y17" s="10" t="s">
        <v>67</v>
      </c>
      <c r="Z17" s="35" t="s">
        <v>1130</v>
      </c>
      <c r="AA17" s="10" t="s">
        <v>1137</v>
      </c>
      <c r="AB17" s="10">
        <v>39</v>
      </c>
      <c r="AC17" s="13" t="s">
        <v>32</v>
      </c>
      <c r="AD17" s="11">
        <v>16000</v>
      </c>
      <c r="AE17" s="10">
        <v>29</v>
      </c>
      <c r="AF17" s="10" t="s">
        <v>18</v>
      </c>
      <c r="AG17" s="12">
        <v>3.5</v>
      </c>
      <c r="AH17" s="12" t="s">
        <v>81</v>
      </c>
      <c r="AI17" s="10" t="s">
        <v>70</v>
      </c>
      <c r="AJ17" s="13" t="s">
        <v>1165</v>
      </c>
    </row>
    <row r="18" spans="1:36" s="8" customFormat="1" ht="27.75" customHeight="1" x14ac:dyDescent="0.2">
      <c r="A18" s="10" t="s">
        <v>421</v>
      </c>
      <c r="B18" s="10" t="s">
        <v>422</v>
      </c>
      <c r="C18" s="21" t="s">
        <v>399</v>
      </c>
      <c r="D18" s="23" t="s">
        <v>757</v>
      </c>
      <c r="E18" s="103">
        <v>41080</v>
      </c>
      <c r="F18" s="10">
        <v>1725</v>
      </c>
      <c r="G18" s="29">
        <v>2</v>
      </c>
      <c r="H18" s="10">
        <v>21</v>
      </c>
      <c r="I18" s="10" t="s">
        <v>71</v>
      </c>
      <c r="J18" s="10" t="s">
        <v>71</v>
      </c>
      <c r="K18" s="10" t="s">
        <v>71</v>
      </c>
      <c r="L18" s="10" t="s">
        <v>71</v>
      </c>
      <c r="M18" s="10" t="s">
        <v>71</v>
      </c>
      <c r="N18" s="10" t="s">
        <v>71</v>
      </c>
      <c r="O18" s="10" t="s">
        <v>71</v>
      </c>
      <c r="P18" s="10" t="s">
        <v>71</v>
      </c>
      <c r="Q18" s="10" t="s">
        <v>71</v>
      </c>
      <c r="R18" s="10" t="s">
        <v>71</v>
      </c>
      <c r="S18" s="10" t="s">
        <v>71</v>
      </c>
      <c r="T18" s="12" t="s">
        <v>71</v>
      </c>
      <c r="U18" s="10" t="s">
        <v>71</v>
      </c>
      <c r="V18" s="10" t="s">
        <v>71</v>
      </c>
      <c r="W18" s="10" t="s">
        <v>71</v>
      </c>
      <c r="X18" s="10" t="s">
        <v>71</v>
      </c>
      <c r="Y18" s="10" t="s">
        <v>71</v>
      </c>
      <c r="Z18" s="35" t="s">
        <v>71</v>
      </c>
      <c r="AA18" s="10" t="s">
        <v>71</v>
      </c>
      <c r="AB18" s="10" t="s">
        <v>71</v>
      </c>
      <c r="AC18" s="10" t="s">
        <v>71</v>
      </c>
      <c r="AD18" s="10" t="s">
        <v>71</v>
      </c>
      <c r="AE18" s="10" t="s">
        <v>71</v>
      </c>
      <c r="AF18" s="10" t="s">
        <v>71</v>
      </c>
      <c r="AG18" s="12" t="s">
        <v>71</v>
      </c>
      <c r="AH18" s="12" t="s">
        <v>71</v>
      </c>
      <c r="AI18" s="10" t="s">
        <v>71</v>
      </c>
      <c r="AJ18" s="10" t="s">
        <v>71</v>
      </c>
    </row>
    <row r="19" spans="1:36" s="8" customFormat="1" ht="27.75" customHeight="1" x14ac:dyDescent="0.2">
      <c r="A19" s="10" t="s">
        <v>423</v>
      </c>
      <c r="B19" s="30" t="s">
        <v>428</v>
      </c>
      <c r="C19" s="21" t="s">
        <v>400</v>
      </c>
      <c r="D19" s="23" t="s">
        <v>439</v>
      </c>
      <c r="E19" s="103">
        <v>40856</v>
      </c>
      <c r="F19" s="21" t="s">
        <v>408</v>
      </c>
      <c r="G19" s="10">
        <v>6.3E-2</v>
      </c>
      <c r="H19" s="10">
        <v>64</v>
      </c>
      <c r="I19" s="11">
        <v>2900</v>
      </c>
      <c r="J19" s="11">
        <v>62000</v>
      </c>
      <c r="K19" s="11">
        <v>3500</v>
      </c>
      <c r="L19" s="10" t="s">
        <v>51</v>
      </c>
      <c r="M19" s="10">
        <v>980</v>
      </c>
      <c r="N19" s="11">
        <v>15000</v>
      </c>
      <c r="O19" s="10" t="s">
        <v>10</v>
      </c>
      <c r="P19" s="10" t="s">
        <v>28</v>
      </c>
      <c r="Q19" s="11">
        <v>140</v>
      </c>
      <c r="R19" s="10" t="s">
        <v>374</v>
      </c>
      <c r="S19" s="11">
        <v>20</v>
      </c>
      <c r="T19" s="12">
        <v>7.2</v>
      </c>
      <c r="U19" s="10" t="s">
        <v>74</v>
      </c>
      <c r="V19" s="10">
        <v>16</v>
      </c>
      <c r="W19" s="10" t="s">
        <v>49</v>
      </c>
      <c r="X19" s="13" t="s">
        <v>1126</v>
      </c>
      <c r="Y19" s="10" t="s">
        <v>20</v>
      </c>
      <c r="Z19" s="35" t="s">
        <v>1131</v>
      </c>
      <c r="AA19" s="10">
        <v>0.28999999999999998</v>
      </c>
      <c r="AB19" s="10">
        <v>60</v>
      </c>
      <c r="AC19" s="10" t="s">
        <v>393</v>
      </c>
      <c r="AD19" s="10" t="s">
        <v>26</v>
      </c>
      <c r="AE19" s="10">
        <v>18</v>
      </c>
      <c r="AF19" s="10" t="s">
        <v>9</v>
      </c>
      <c r="AG19" s="12">
        <v>4.5</v>
      </c>
      <c r="AH19" s="12" t="s">
        <v>390</v>
      </c>
      <c r="AI19" s="10" t="s">
        <v>23</v>
      </c>
      <c r="AJ19" s="13" t="s">
        <v>1202</v>
      </c>
    </row>
    <row r="20" spans="1:36" s="8" customFormat="1" ht="27.75" customHeight="1" x14ac:dyDescent="0.2">
      <c r="A20" s="10" t="s">
        <v>423</v>
      </c>
      <c r="B20" s="30" t="s">
        <v>428</v>
      </c>
      <c r="C20" s="21" t="s">
        <v>400</v>
      </c>
      <c r="D20" s="23" t="s">
        <v>439</v>
      </c>
      <c r="E20" s="103">
        <v>41079</v>
      </c>
      <c r="F20" s="10">
        <v>1605</v>
      </c>
      <c r="G20" s="10">
        <v>6.3E-2</v>
      </c>
      <c r="H20" s="10">
        <v>52</v>
      </c>
      <c r="I20" s="11">
        <v>2800</v>
      </c>
      <c r="J20" s="11">
        <v>78000</v>
      </c>
      <c r="K20" s="11">
        <v>3800</v>
      </c>
      <c r="L20" s="10" t="s">
        <v>42</v>
      </c>
      <c r="M20" s="10">
        <v>950</v>
      </c>
      <c r="N20" s="11">
        <v>15000</v>
      </c>
      <c r="O20" s="10" t="s">
        <v>61</v>
      </c>
      <c r="P20" s="10" t="s">
        <v>59</v>
      </c>
      <c r="Q20" s="11">
        <v>130</v>
      </c>
      <c r="R20" s="10">
        <v>0.36</v>
      </c>
      <c r="S20" s="11">
        <v>15</v>
      </c>
      <c r="T20" s="12">
        <v>4.5999999999999996</v>
      </c>
      <c r="U20" s="10" t="s">
        <v>234</v>
      </c>
      <c r="V20" s="10">
        <v>11</v>
      </c>
      <c r="W20" s="11">
        <v>230</v>
      </c>
      <c r="X20" s="13" t="s">
        <v>1128</v>
      </c>
      <c r="Y20" s="10" t="s">
        <v>62</v>
      </c>
      <c r="Z20" s="35" t="s">
        <v>1131</v>
      </c>
      <c r="AA20" s="10" t="s">
        <v>1137</v>
      </c>
      <c r="AB20" s="10">
        <v>40</v>
      </c>
      <c r="AC20" s="10" t="s">
        <v>393</v>
      </c>
      <c r="AD20" s="11">
        <v>11000</v>
      </c>
      <c r="AE20" s="10">
        <v>20</v>
      </c>
      <c r="AF20" s="10" t="s">
        <v>65</v>
      </c>
      <c r="AG20" s="12">
        <v>3.3</v>
      </c>
      <c r="AH20" s="12">
        <v>1.3</v>
      </c>
      <c r="AI20" s="10" t="s">
        <v>20</v>
      </c>
      <c r="AJ20" s="13" t="s">
        <v>1203</v>
      </c>
    </row>
    <row r="21" spans="1:36" s="8" customFormat="1" ht="27.75" customHeight="1" x14ac:dyDescent="0.2">
      <c r="A21" s="10" t="s">
        <v>424</v>
      </c>
      <c r="B21" s="30" t="s">
        <v>427</v>
      </c>
      <c r="C21" s="21" t="s">
        <v>401</v>
      </c>
      <c r="D21" s="23" t="s">
        <v>441</v>
      </c>
      <c r="E21" s="103">
        <v>40855</v>
      </c>
      <c r="F21" s="10">
        <v>1200</v>
      </c>
      <c r="G21" s="10">
        <v>6.3E-2</v>
      </c>
      <c r="H21" s="10">
        <v>67</v>
      </c>
      <c r="I21" s="11">
        <v>3400</v>
      </c>
      <c r="J21" s="11">
        <v>85000</v>
      </c>
      <c r="K21" s="11">
        <v>4300</v>
      </c>
      <c r="L21" s="10" t="s">
        <v>22</v>
      </c>
      <c r="M21" s="11">
        <v>1200</v>
      </c>
      <c r="N21" s="11">
        <v>18000</v>
      </c>
      <c r="O21" s="10" t="s">
        <v>23</v>
      </c>
      <c r="P21" s="10" t="s">
        <v>24</v>
      </c>
      <c r="Q21" s="11">
        <v>140</v>
      </c>
      <c r="R21" s="10" t="s">
        <v>381</v>
      </c>
      <c r="S21" s="11">
        <v>24</v>
      </c>
      <c r="T21" s="12">
        <v>7.9</v>
      </c>
      <c r="U21" s="10" t="s">
        <v>23</v>
      </c>
      <c r="V21" s="10">
        <v>19</v>
      </c>
      <c r="W21" s="10" t="s">
        <v>385</v>
      </c>
      <c r="X21" s="13" t="s">
        <v>378</v>
      </c>
      <c r="Y21" s="10" t="s">
        <v>27</v>
      </c>
      <c r="Z21" s="35" t="s">
        <v>1128</v>
      </c>
      <c r="AA21" s="10">
        <v>0.32</v>
      </c>
      <c r="AB21" s="10">
        <v>66</v>
      </c>
      <c r="AC21" s="10" t="s">
        <v>1204</v>
      </c>
      <c r="AD21" s="10" t="s">
        <v>29</v>
      </c>
      <c r="AE21" s="10">
        <v>22</v>
      </c>
      <c r="AF21" s="10" t="s">
        <v>9</v>
      </c>
      <c r="AG21" s="12">
        <v>5</v>
      </c>
      <c r="AH21" s="12" t="s">
        <v>391</v>
      </c>
      <c r="AI21" s="10" t="s">
        <v>31</v>
      </c>
      <c r="AJ21" s="10" t="s">
        <v>32</v>
      </c>
    </row>
    <row r="22" spans="1:36" s="8" customFormat="1" ht="27.75" customHeight="1" x14ac:dyDescent="0.2">
      <c r="A22" s="10" t="s">
        <v>424</v>
      </c>
      <c r="B22" s="30" t="s">
        <v>427</v>
      </c>
      <c r="C22" s="21" t="s">
        <v>401</v>
      </c>
      <c r="D22" s="23" t="s">
        <v>441</v>
      </c>
      <c r="E22" s="103">
        <v>41086</v>
      </c>
      <c r="F22" s="10">
        <v>1230</v>
      </c>
      <c r="G22" s="10">
        <v>6.3E-2</v>
      </c>
      <c r="H22" s="10">
        <v>67</v>
      </c>
      <c r="I22" s="11">
        <v>4100</v>
      </c>
      <c r="J22" s="11">
        <v>98000</v>
      </c>
      <c r="K22" s="11">
        <v>5600</v>
      </c>
      <c r="L22" s="10" t="s">
        <v>22</v>
      </c>
      <c r="M22" s="10">
        <v>940</v>
      </c>
      <c r="N22" s="11">
        <v>22000</v>
      </c>
      <c r="O22" s="10" t="s">
        <v>20</v>
      </c>
      <c r="P22" s="10">
        <v>150</v>
      </c>
      <c r="Q22" s="11">
        <v>120</v>
      </c>
      <c r="R22" s="14">
        <v>0.5</v>
      </c>
      <c r="S22" s="11">
        <v>21</v>
      </c>
      <c r="T22" s="12">
        <v>6.8</v>
      </c>
      <c r="U22" s="11">
        <v>9.8000000000000007</v>
      </c>
      <c r="V22" s="10">
        <v>17</v>
      </c>
      <c r="W22" s="11">
        <v>390</v>
      </c>
      <c r="X22" s="13" t="s">
        <v>1158</v>
      </c>
      <c r="Y22" s="10" t="s">
        <v>20</v>
      </c>
      <c r="Z22" s="35" t="s">
        <v>1128</v>
      </c>
      <c r="AA22" s="10" t="s">
        <v>996</v>
      </c>
      <c r="AB22" s="10" t="s">
        <v>89</v>
      </c>
      <c r="AC22" s="10" t="s">
        <v>1179</v>
      </c>
      <c r="AD22" s="11">
        <v>17000</v>
      </c>
      <c r="AE22" s="10">
        <v>32</v>
      </c>
      <c r="AF22" s="10" t="s">
        <v>9</v>
      </c>
      <c r="AG22" s="12">
        <v>4.8</v>
      </c>
      <c r="AH22" s="12">
        <v>2.5</v>
      </c>
      <c r="AI22" s="10" t="s">
        <v>90</v>
      </c>
      <c r="AJ22" s="13" t="s">
        <v>1171</v>
      </c>
    </row>
    <row r="23" spans="1:36" s="8" customFormat="1" ht="27.75" customHeight="1" x14ac:dyDescent="0.2">
      <c r="A23" s="10" t="s">
        <v>424</v>
      </c>
      <c r="B23" s="30" t="s">
        <v>427</v>
      </c>
      <c r="C23" s="21" t="s">
        <v>401</v>
      </c>
      <c r="D23" s="24" t="s">
        <v>441</v>
      </c>
      <c r="E23" s="110">
        <v>41086</v>
      </c>
      <c r="F23" s="15">
        <v>1235</v>
      </c>
      <c r="G23" s="29">
        <v>2</v>
      </c>
      <c r="H23" s="15">
        <v>62</v>
      </c>
      <c r="I23" s="15" t="s">
        <v>71</v>
      </c>
      <c r="J23" s="15" t="s">
        <v>71</v>
      </c>
      <c r="K23" s="15" t="s">
        <v>71</v>
      </c>
      <c r="L23" s="15" t="s">
        <v>71</v>
      </c>
      <c r="M23" s="15" t="s">
        <v>71</v>
      </c>
      <c r="N23" s="15" t="s">
        <v>71</v>
      </c>
      <c r="O23" s="15" t="s">
        <v>71</v>
      </c>
      <c r="P23" s="15" t="s">
        <v>71</v>
      </c>
      <c r="Q23" s="15" t="s">
        <v>71</v>
      </c>
      <c r="R23" s="15" t="s">
        <v>71</v>
      </c>
      <c r="S23" s="15" t="s">
        <v>71</v>
      </c>
      <c r="T23" s="16" t="s">
        <v>71</v>
      </c>
      <c r="U23" s="15" t="s">
        <v>71</v>
      </c>
      <c r="V23" s="15" t="s">
        <v>71</v>
      </c>
      <c r="W23" s="15" t="s">
        <v>71</v>
      </c>
      <c r="X23" s="15" t="s">
        <v>71</v>
      </c>
      <c r="Y23" s="15" t="s">
        <v>71</v>
      </c>
      <c r="Z23" s="44" t="s">
        <v>71</v>
      </c>
      <c r="AA23" s="15" t="s">
        <v>71</v>
      </c>
      <c r="AB23" s="15" t="s">
        <v>71</v>
      </c>
      <c r="AC23" s="15" t="s">
        <v>71</v>
      </c>
      <c r="AD23" s="15" t="s">
        <v>71</v>
      </c>
      <c r="AE23" s="15" t="s">
        <v>71</v>
      </c>
      <c r="AF23" s="15" t="s">
        <v>71</v>
      </c>
      <c r="AG23" s="16" t="s">
        <v>71</v>
      </c>
      <c r="AH23" s="15" t="s">
        <v>71</v>
      </c>
      <c r="AI23" s="15" t="s">
        <v>71</v>
      </c>
      <c r="AJ23" s="15" t="s">
        <v>71</v>
      </c>
    </row>
    <row r="24" spans="1:36" s="8" customFormat="1" ht="27.75" customHeight="1" x14ac:dyDescent="0.2">
      <c r="A24" s="10" t="s">
        <v>425</v>
      </c>
      <c r="B24" s="15" t="s">
        <v>426</v>
      </c>
      <c r="C24" s="21" t="s">
        <v>402</v>
      </c>
      <c r="D24" s="23" t="s">
        <v>442</v>
      </c>
      <c r="E24" s="103">
        <v>40855</v>
      </c>
      <c r="F24" s="10">
        <v>1000</v>
      </c>
      <c r="G24" s="10">
        <v>6.3E-2</v>
      </c>
      <c r="H24" s="10">
        <v>65</v>
      </c>
      <c r="I24" s="11">
        <v>2100</v>
      </c>
      <c r="J24" s="11">
        <v>63000</v>
      </c>
      <c r="K24" s="11">
        <v>3000</v>
      </c>
      <c r="L24" s="10" t="s">
        <v>49</v>
      </c>
      <c r="M24" s="10">
        <v>930</v>
      </c>
      <c r="N24" s="11">
        <v>11000</v>
      </c>
      <c r="O24" s="10" t="s">
        <v>52</v>
      </c>
      <c r="P24" s="10" t="s">
        <v>53</v>
      </c>
      <c r="Q24" s="11">
        <v>130</v>
      </c>
      <c r="R24" s="10" t="s">
        <v>383</v>
      </c>
      <c r="S24" s="11">
        <v>18</v>
      </c>
      <c r="T24" s="12">
        <v>6.3</v>
      </c>
      <c r="U24" s="10" t="s">
        <v>46</v>
      </c>
      <c r="V24" s="10">
        <v>13</v>
      </c>
      <c r="W24" s="10" t="s">
        <v>185</v>
      </c>
      <c r="X24" s="13" t="s">
        <v>1153</v>
      </c>
      <c r="Y24" s="10" t="s">
        <v>23</v>
      </c>
      <c r="Z24" s="35" t="s">
        <v>1131</v>
      </c>
      <c r="AA24" s="10" t="s">
        <v>1135</v>
      </c>
      <c r="AB24" s="10">
        <v>51</v>
      </c>
      <c r="AC24" s="10" t="s">
        <v>388</v>
      </c>
      <c r="AD24" s="10" t="s">
        <v>55</v>
      </c>
      <c r="AE24" s="10">
        <v>14</v>
      </c>
      <c r="AF24" s="10" t="s">
        <v>18</v>
      </c>
      <c r="AG24" s="12">
        <v>3.4</v>
      </c>
      <c r="AH24" s="10" t="s">
        <v>392</v>
      </c>
      <c r="AI24" s="10" t="s">
        <v>57</v>
      </c>
      <c r="AJ24" s="13" t="s">
        <v>1205</v>
      </c>
    </row>
    <row r="25" spans="1:36" s="8" customFormat="1" ht="27.75" customHeight="1" x14ac:dyDescent="0.2">
      <c r="A25" s="18" t="s">
        <v>425</v>
      </c>
      <c r="B25" s="18" t="s">
        <v>426</v>
      </c>
      <c r="C25" s="22" t="s">
        <v>402</v>
      </c>
      <c r="D25" s="25" t="s">
        <v>442</v>
      </c>
      <c r="E25" s="105">
        <v>41079</v>
      </c>
      <c r="F25" s="18">
        <v>1105</v>
      </c>
      <c r="G25" s="18">
        <v>6.3E-2</v>
      </c>
      <c r="H25" s="18">
        <v>60</v>
      </c>
      <c r="I25" s="19">
        <v>3300</v>
      </c>
      <c r="J25" s="19">
        <v>110000</v>
      </c>
      <c r="K25" s="19">
        <v>5300</v>
      </c>
      <c r="L25" s="18" t="s">
        <v>58</v>
      </c>
      <c r="M25" s="18">
        <v>960</v>
      </c>
      <c r="N25" s="19">
        <v>20000</v>
      </c>
      <c r="O25" s="18">
        <v>12</v>
      </c>
      <c r="P25" s="18" t="s">
        <v>14</v>
      </c>
      <c r="Q25" s="19">
        <v>110</v>
      </c>
      <c r="R25" s="18">
        <v>0.39</v>
      </c>
      <c r="S25" s="19">
        <v>18</v>
      </c>
      <c r="T25" s="20">
        <v>5.3</v>
      </c>
      <c r="U25" s="18" t="s">
        <v>154</v>
      </c>
      <c r="V25" s="18">
        <v>12</v>
      </c>
      <c r="W25" s="19">
        <v>320</v>
      </c>
      <c r="X25" s="88" t="s">
        <v>803</v>
      </c>
      <c r="Y25" s="18" t="s">
        <v>46</v>
      </c>
      <c r="Z25" s="36" t="s">
        <v>803</v>
      </c>
      <c r="AA25" s="18" t="s">
        <v>1138</v>
      </c>
      <c r="AB25" s="18">
        <v>45</v>
      </c>
      <c r="AC25" s="18" t="s">
        <v>1156</v>
      </c>
      <c r="AD25" s="19">
        <v>15000</v>
      </c>
      <c r="AE25" s="18">
        <v>25</v>
      </c>
      <c r="AF25" s="18" t="s">
        <v>9</v>
      </c>
      <c r="AG25" s="20">
        <v>3.6</v>
      </c>
      <c r="AH25" s="18" t="s">
        <v>393</v>
      </c>
      <c r="AI25" s="18" t="s">
        <v>31</v>
      </c>
      <c r="AJ25" s="88" t="s">
        <v>1184</v>
      </c>
    </row>
    <row r="26" spans="1:36" s="8" customFormat="1" ht="18" customHeight="1" x14ac:dyDescent="0.2">
      <c r="A26" s="8" t="s">
        <v>1238</v>
      </c>
      <c r="E26" s="106"/>
      <c r="Z26" s="38"/>
    </row>
    <row r="28" spans="1:36" x14ac:dyDescent="0.25">
      <c r="C28" s="4"/>
      <c r="D28" s="1"/>
    </row>
  </sheetData>
  <sortState ref="C4:AI24">
    <sortCondition ref="C4:C24"/>
    <sortCondition ref="E4:E24"/>
    <sortCondition ref="F4:F24"/>
  </sortState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workbookViewId="0">
      <selection sqref="A1:I1"/>
    </sheetView>
  </sheetViews>
  <sheetFormatPr defaultRowHeight="15" x14ac:dyDescent="0.25"/>
  <cols>
    <col min="4" max="4" width="45.85546875" customWidth="1"/>
    <col min="5" max="5" width="13.85546875" style="107" customWidth="1"/>
    <col min="8" max="9" width="14.5703125" customWidth="1"/>
    <col min="10" max="10" width="14.85546875" customWidth="1"/>
    <col min="11" max="11" width="14.42578125" customWidth="1"/>
    <col min="12" max="13" width="14.5703125" customWidth="1"/>
    <col min="14" max="14" width="18.42578125" customWidth="1"/>
    <col min="15" max="15" width="16.85546875" customWidth="1"/>
    <col min="16" max="16" width="15" customWidth="1"/>
    <col min="17" max="17" width="16.85546875" customWidth="1"/>
    <col min="18" max="18" width="16.42578125" customWidth="1"/>
    <col min="19" max="19" width="16" customWidth="1"/>
    <col min="20" max="20" width="16.85546875" customWidth="1"/>
    <col min="21" max="21" width="17.5703125" customWidth="1"/>
    <col min="22" max="22" width="21" customWidth="1"/>
    <col min="23" max="23" width="17.85546875" customWidth="1"/>
    <col min="24" max="24" width="14.85546875" customWidth="1"/>
    <col min="25" max="25" width="17.7109375" customWidth="1"/>
    <col min="26" max="26" width="17.140625" customWidth="1"/>
    <col min="27" max="27" width="14.5703125" customWidth="1"/>
    <col min="28" max="28" width="15" customWidth="1"/>
    <col min="29" max="29" width="15.5703125" customWidth="1"/>
    <col min="30" max="31" width="17.85546875" customWidth="1"/>
    <col min="32" max="32" width="17.42578125" customWidth="1"/>
    <col min="33" max="33" width="8.7109375" customWidth="1"/>
    <col min="34" max="34" width="15.7109375" customWidth="1"/>
    <col min="35" max="36" width="14.5703125" customWidth="1"/>
    <col min="37" max="37" width="16.28515625" customWidth="1"/>
    <col min="38" max="38" width="9.7109375" customWidth="1"/>
    <col min="39" max="39" width="9.42578125" customWidth="1"/>
    <col min="40" max="40" width="14.42578125" customWidth="1"/>
    <col min="41" max="41" width="15.140625" customWidth="1"/>
    <col min="42" max="42" width="24.85546875" customWidth="1"/>
    <col min="43" max="43" width="11" customWidth="1"/>
    <col min="44" max="44" width="10.42578125" customWidth="1"/>
    <col min="45" max="45" width="13.7109375" customWidth="1"/>
    <col min="46" max="46" width="11.42578125" customWidth="1"/>
  </cols>
  <sheetData>
    <row r="1" spans="1:46" ht="30.75" customHeight="1" x14ac:dyDescent="0.25">
      <c r="A1" s="119" t="s">
        <v>1218</v>
      </c>
      <c r="B1" s="119"/>
      <c r="C1" s="119"/>
      <c r="D1" s="119"/>
      <c r="E1" s="119"/>
      <c r="F1" s="119"/>
      <c r="G1" s="119"/>
      <c r="H1" s="119"/>
      <c r="I1" s="119"/>
    </row>
    <row r="2" spans="1:46" ht="38.25" customHeight="1" x14ac:dyDescent="0.25">
      <c r="A2" s="121" t="s">
        <v>1226</v>
      </c>
      <c r="B2" s="121"/>
      <c r="C2" s="121"/>
      <c r="D2" s="121"/>
      <c r="E2" s="121"/>
      <c r="F2" s="121"/>
      <c r="G2" s="121"/>
      <c r="H2" s="121"/>
      <c r="I2" s="121"/>
    </row>
    <row r="3" spans="1:46" s="7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104" t="s">
        <v>1220</v>
      </c>
      <c r="F3" s="5" t="s">
        <v>0</v>
      </c>
      <c r="G3" s="5" t="s">
        <v>468</v>
      </c>
      <c r="H3" s="5" t="s">
        <v>660</v>
      </c>
      <c r="I3" s="5" t="s">
        <v>1249</v>
      </c>
      <c r="J3" s="5" t="s">
        <v>661</v>
      </c>
      <c r="K3" s="5" t="s">
        <v>1250</v>
      </c>
      <c r="L3" s="5" t="s">
        <v>1251</v>
      </c>
      <c r="M3" s="5" t="s">
        <v>662</v>
      </c>
      <c r="N3" s="5" t="s">
        <v>663</v>
      </c>
      <c r="O3" s="5" t="s">
        <v>664</v>
      </c>
      <c r="P3" s="5" t="s">
        <v>665</v>
      </c>
      <c r="Q3" s="5" t="s">
        <v>666</v>
      </c>
      <c r="R3" s="5" t="s">
        <v>667</v>
      </c>
      <c r="S3" s="5" t="s">
        <v>668</v>
      </c>
      <c r="T3" s="5" t="s">
        <v>669</v>
      </c>
      <c r="U3" s="5" t="s">
        <v>670</v>
      </c>
      <c r="V3" s="5" t="s">
        <v>671</v>
      </c>
      <c r="W3" s="5" t="s">
        <v>672</v>
      </c>
      <c r="X3" s="5" t="s">
        <v>673</v>
      </c>
      <c r="Y3" s="5" t="s">
        <v>674</v>
      </c>
      <c r="Z3" s="5" t="s">
        <v>675</v>
      </c>
      <c r="AA3" s="5" t="s">
        <v>1252</v>
      </c>
      <c r="AB3" s="5" t="s">
        <v>676</v>
      </c>
      <c r="AC3" s="5" t="s">
        <v>677</v>
      </c>
      <c r="AD3" s="5" t="s">
        <v>678</v>
      </c>
      <c r="AE3" s="5" t="s">
        <v>679</v>
      </c>
      <c r="AF3" s="5" t="s">
        <v>680</v>
      </c>
      <c r="AG3" s="5" t="s">
        <v>681</v>
      </c>
      <c r="AH3" s="5" t="s">
        <v>682</v>
      </c>
      <c r="AI3" s="5" t="s">
        <v>1253</v>
      </c>
      <c r="AJ3" s="5" t="s">
        <v>1254</v>
      </c>
      <c r="AK3" s="5" t="s">
        <v>683</v>
      </c>
      <c r="AL3" s="5" t="s">
        <v>684</v>
      </c>
      <c r="AM3" s="5" t="s">
        <v>685</v>
      </c>
      <c r="AN3" s="5" t="s">
        <v>1255</v>
      </c>
      <c r="AO3" s="5" t="s">
        <v>686</v>
      </c>
      <c r="AP3" s="5" t="s">
        <v>687</v>
      </c>
      <c r="AQ3" s="5" t="s">
        <v>688</v>
      </c>
      <c r="AR3" s="5" t="s">
        <v>689</v>
      </c>
      <c r="AS3" s="5" t="s">
        <v>690</v>
      </c>
      <c r="AT3" s="5" t="s">
        <v>691</v>
      </c>
    </row>
    <row r="4" spans="1:46" s="10" customFormat="1" ht="25.5" customHeight="1" x14ac:dyDescent="0.25">
      <c r="A4" s="10" t="s">
        <v>411</v>
      </c>
      <c r="B4" s="30" t="s">
        <v>410</v>
      </c>
      <c r="C4" s="21" t="s">
        <v>394</v>
      </c>
      <c r="D4" s="23" t="s">
        <v>440</v>
      </c>
      <c r="E4" s="103">
        <v>40850</v>
      </c>
      <c r="F4" s="10">
        <v>1200</v>
      </c>
      <c r="G4" s="29">
        <v>2</v>
      </c>
      <c r="H4" s="10" t="s">
        <v>123</v>
      </c>
      <c r="I4" s="10" t="s">
        <v>374</v>
      </c>
      <c r="J4" s="10">
        <v>250</v>
      </c>
      <c r="K4" s="10">
        <v>44</v>
      </c>
      <c r="L4" s="10" t="s">
        <v>128</v>
      </c>
      <c r="M4" s="10" t="s">
        <v>23</v>
      </c>
      <c r="N4" s="10" t="s">
        <v>124</v>
      </c>
      <c r="O4" s="13" t="s">
        <v>259</v>
      </c>
      <c r="P4" s="10" t="s">
        <v>124</v>
      </c>
      <c r="Q4" s="10" t="s">
        <v>124</v>
      </c>
      <c r="R4" s="10" t="s">
        <v>124</v>
      </c>
      <c r="S4" s="10" t="s">
        <v>124</v>
      </c>
      <c r="T4" s="10" t="s">
        <v>23</v>
      </c>
      <c r="U4" s="10" t="s">
        <v>374</v>
      </c>
      <c r="V4" s="10" t="s">
        <v>90</v>
      </c>
      <c r="W4" s="10" t="s">
        <v>125</v>
      </c>
      <c r="X4" s="10" t="s">
        <v>124</v>
      </c>
      <c r="Y4" s="10">
        <v>43</v>
      </c>
      <c r="Z4" s="10" t="s">
        <v>124</v>
      </c>
      <c r="AA4" s="10">
        <v>110</v>
      </c>
      <c r="AB4" s="10" t="s">
        <v>129</v>
      </c>
      <c r="AC4" s="10" t="s">
        <v>124</v>
      </c>
      <c r="AD4" s="10" t="s">
        <v>130</v>
      </c>
      <c r="AE4" s="10" t="s">
        <v>124</v>
      </c>
      <c r="AF4" s="10" t="s">
        <v>129</v>
      </c>
      <c r="AG4" s="10" t="s">
        <v>131</v>
      </c>
      <c r="AH4" s="10" t="s">
        <v>74</v>
      </c>
      <c r="AI4" s="10" t="s">
        <v>74</v>
      </c>
      <c r="AJ4" s="13" t="s">
        <v>1140</v>
      </c>
      <c r="AK4" s="10" t="s">
        <v>132</v>
      </c>
      <c r="AL4" s="10" t="s">
        <v>124</v>
      </c>
      <c r="AM4" s="10" t="s">
        <v>124</v>
      </c>
      <c r="AN4" s="10" t="s">
        <v>90</v>
      </c>
      <c r="AO4" s="10">
        <v>49</v>
      </c>
      <c r="AP4" s="10" t="s">
        <v>133</v>
      </c>
      <c r="AQ4" s="13" t="s">
        <v>280</v>
      </c>
      <c r="AR4" s="10" t="s">
        <v>124</v>
      </c>
      <c r="AS4" s="10">
        <v>83</v>
      </c>
      <c r="AT4" s="10" t="s">
        <v>124</v>
      </c>
    </row>
    <row r="5" spans="1:46" s="10" customFormat="1" ht="25.5" customHeight="1" x14ac:dyDescent="0.25">
      <c r="A5" s="10" t="s">
        <v>411</v>
      </c>
      <c r="B5" s="30" t="s">
        <v>410</v>
      </c>
      <c r="C5" s="21" t="s">
        <v>394</v>
      </c>
      <c r="D5" s="23" t="s">
        <v>440</v>
      </c>
      <c r="E5" s="103">
        <v>41085</v>
      </c>
      <c r="F5" s="10">
        <v>1700</v>
      </c>
      <c r="G5" s="10">
        <v>6.3E-2</v>
      </c>
      <c r="H5" s="10" t="s">
        <v>194</v>
      </c>
      <c r="I5" s="10" t="s">
        <v>46</v>
      </c>
      <c r="J5" s="10" t="s">
        <v>36</v>
      </c>
      <c r="K5" s="10" t="s">
        <v>157</v>
      </c>
      <c r="L5" s="10" t="s">
        <v>171</v>
      </c>
      <c r="M5" s="10" t="s">
        <v>139</v>
      </c>
      <c r="N5" s="10" t="s">
        <v>71</v>
      </c>
      <c r="O5" s="10" t="s">
        <v>71</v>
      </c>
      <c r="P5" s="10" t="s">
        <v>195</v>
      </c>
      <c r="Q5" s="10" t="s">
        <v>67</v>
      </c>
      <c r="R5" s="10" t="s">
        <v>10</v>
      </c>
      <c r="S5" s="10" t="s">
        <v>62</v>
      </c>
      <c r="T5" s="10" t="s">
        <v>15</v>
      </c>
      <c r="U5" s="10" t="s">
        <v>157</v>
      </c>
      <c r="V5" s="10" t="s">
        <v>195</v>
      </c>
      <c r="W5" s="10" t="s">
        <v>128</v>
      </c>
      <c r="X5" s="10" t="s">
        <v>196</v>
      </c>
      <c r="Y5" s="10" t="s">
        <v>70</v>
      </c>
      <c r="Z5" s="10" t="s">
        <v>15</v>
      </c>
      <c r="AA5" s="10" t="s">
        <v>54</v>
      </c>
      <c r="AB5" s="10" t="s">
        <v>195</v>
      </c>
      <c r="AC5" s="10" t="s">
        <v>71</v>
      </c>
      <c r="AD5" s="10" t="s">
        <v>153</v>
      </c>
      <c r="AE5" s="10" t="s">
        <v>195</v>
      </c>
      <c r="AF5" s="10" t="s">
        <v>90</v>
      </c>
      <c r="AG5" s="10" t="s">
        <v>25</v>
      </c>
      <c r="AH5" s="10" t="s">
        <v>128</v>
      </c>
      <c r="AI5" s="10" t="s">
        <v>150</v>
      </c>
      <c r="AJ5" s="10" t="s">
        <v>108</v>
      </c>
      <c r="AK5" s="10" t="s">
        <v>46</v>
      </c>
      <c r="AL5" s="10" t="s">
        <v>374</v>
      </c>
      <c r="AM5" s="10" t="s">
        <v>31</v>
      </c>
      <c r="AN5" s="10" t="s">
        <v>195</v>
      </c>
      <c r="AO5" s="10" t="s">
        <v>169</v>
      </c>
      <c r="AP5" s="10" t="s">
        <v>181</v>
      </c>
      <c r="AQ5" s="10" t="s">
        <v>374</v>
      </c>
      <c r="AR5" s="10" t="s">
        <v>163</v>
      </c>
      <c r="AS5" s="10" t="s">
        <v>197</v>
      </c>
      <c r="AT5" s="10" t="s">
        <v>195</v>
      </c>
    </row>
    <row r="6" spans="1:46" s="10" customFormat="1" ht="25.5" customHeight="1" x14ac:dyDescent="0.25">
      <c r="A6" s="10" t="s">
        <v>411</v>
      </c>
      <c r="B6" s="30" t="s">
        <v>410</v>
      </c>
      <c r="C6" s="21" t="s">
        <v>394</v>
      </c>
      <c r="D6" s="23" t="s">
        <v>440</v>
      </c>
      <c r="E6" s="103">
        <v>41085</v>
      </c>
      <c r="F6" s="10">
        <v>1705</v>
      </c>
      <c r="G6" s="29">
        <v>2</v>
      </c>
      <c r="H6" s="10" t="s">
        <v>118</v>
      </c>
      <c r="I6" s="13" t="s">
        <v>165</v>
      </c>
      <c r="J6" s="10" t="s">
        <v>59</v>
      </c>
      <c r="K6" s="10" t="s">
        <v>70</v>
      </c>
      <c r="L6" s="10" t="s">
        <v>115</v>
      </c>
      <c r="M6" s="10" t="s">
        <v>46</v>
      </c>
      <c r="N6" s="10" t="s">
        <v>71</v>
      </c>
      <c r="O6" s="10" t="s">
        <v>71</v>
      </c>
      <c r="P6" s="10" t="s">
        <v>142</v>
      </c>
      <c r="Q6" s="10" t="s">
        <v>198</v>
      </c>
      <c r="R6" s="10" t="s">
        <v>31</v>
      </c>
      <c r="S6" s="10" t="s">
        <v>199</v>
      </c>
      <c r="T6" s="10" t="s">
        <v>200</v>
      </c>
      <c r="U6" s="10" t="s">
        <v>374</v>
      </c>
      <c r="V6" s="13" t="s">
        <v>102</v>
      </c>
      <c r="W6" s="10" t="s">
        <v>46</v>
      </c>
      <c r="X6" s="10" t="s">
        <v>102</v>
      </c>
      <c r="Y6" s="10" t="s">
        <v>201</v>
      </c>
      <c r="Z6" s="10" t="s">
        <v>152</v>
      </c>
      <c r="AA6" s="10" t="s">
        <v>202</v>
      </c>
      <c r="AB6" s="13" t="s">
        <v>102</v>
      </c>
      <c r="AC6" s="10" t="s">
        <v>71</v>
      </c>
      <c r="AD6" s="10" t="s">
        <v>103</v>
      </c>
      <c r="AE6" s="10" t="s">
        <v>102</v>
      </c>
      <c r="AF6" s="10" t="s">
        <v>203</v>
      </c>
      <c r="AG6" s="10" t="s">
        <v>374</v>
      </c>
      <c r="AH6" s="10" t="s">
        <v>27</v>
      </c>
      <c r="AI6" s="10" t="s">
        <v>374</v>
      </c>
      <c r="AJ6" s="10" t="s">
        <v>84</v>
      </c>
      <c r="AK6" s="10" t="s">
        <v>74</v>
      </c>
      <c r="AL6" s="13" t="s">
        <v>102</v>
      </c>
      <c r="AM6" s="13" t="s">
        <v>102</v>
      </c>
      <c r="AN6" s="13" t="s">
        <v>102</v>
      </c>
      <c r="AO6" s="10" t="s">
        <v>15</v>
      </c>
      <c r="AP6" s="10" t="s">
        <v>204</v>
      </c>
      <c r="AQ6" s="10" t="s">
        <v>374</v>
      </c>
      <c r="AR6" s="10" t="s">
        <v>92</v>
      </c>
      <c r="AS6" s="10" t="s">
        <v>122</v>
      </c>
      <c r="AT6" s="13" t="s">
        <v>102</v>
      </c>
    </row>
    <row r="7" spans="1:46" s="10" customFormat="1" ht="25.5" customHeight="1" x14ac:dyDescent="0.2">
      <c r="A7" s="10" t="s">
        <v>413</v>
      </c>
      <c r="B7" s="31" t="s">
        <v>435</v>
      </c>
      <c r="C7" s="21" t="s">
        <v>395</v>
      </c>
      <c r="D7" s="23" t="s">
        <v>755</v>
      </c>
      <c r="E7" s="103">
        <v>40854</v>
      </c>
      <c r="F7" s="10">
        <v>1200</v>
      </c>
      <c r="G7" s="46">
        <v>2</v>
      </c>
      <c r="H7" s="13" t="s">
        <v>80</v>
      </c>
      <c r="I7" s="13" t="s">
        <v>91</v>
      </c>
      <c r="J7" s="13">
        <v>77</v>
      </c>
      <c r="K7" s="13" t="s">
        <v>92</v>
      </c>
      <c r="L7" s="13" t="s">
        <v>74</v>
      </c>
      <c r="M7" s="13" t="s">
        <v>92</v>
      </c>
      <c r="N7" s="13" t="s">
        <v>94</v>
      </c>
      <c r="O7" s="13" t="s">
        <v>94</v>
      </c>
      <c r="P7" s="13" t="s">
        <v>94</v>
      </c>
      <c r="Q7" s="13" t="s">
        <v>94</v>
      </c>
      <c r="R7" s="13" t="s">
        <v>94</v>
      </c>
      <c r="S7" s="13" t="s">
        <v>94</v>
      </c>
      <c r="T7" s="13" t="s">
        <v>95</v>
      </c>
      <c r="U7" s="13" t="s">
        <v>374</v>
      </c>
      <c r="V7" s="13" t="s">
        <v>96</v>
      </c>
      <c r="W7" s="13" t="s">
        <v>97</v>
      </c>
      <c r="X7" s="13" t="s">
        <v>94</v>
      </c>
      <c r="Y7" s="13" t="s">
        <v>20</v>
      </c>
      <c r="Z7" s="13" t="s">
        <v>94</v>
      </c>
      <c r="AA7" s="13">
        <v>74</v>
      </c>
      <c r="AB7" s="13" t="s">
        <v>94</v>
      </c>
      <c r="AC7" s="13" t="s">
        <v>94</v>
      </c>
      <c r="AD7" s="13" t="s">
        <v>20</v>
      </c>
      <c r="AE7" s="13" t="s">
        <v>94</v>
      </c>
      <c r="AF7" s="13" t="s">
        <v>92</v>
      </c>
      <c r="AG7" s="13" t="s">
        <v>374</v>
      </c>
      <c r="AH7" s="13" t="s">
        <v>262</v>
      </c>
      <c r="AI7" s="13">
        <v>42</v>
      </c>
      <c r="AJ7" s="13" t="s">
        <v>203</v>
      </c>
      <c r="AK7" s="13">
        <v>90</v>
      </c>
      <c r="AL7" s="13" t="s">
        <v>94</v>
      </c>
      <c r="AM7" s="13" t="s">
        <v>94</v>
      </c>
      <c r="AN7" s="13" t="s">
        <v>249</v>
      </c>
      <c r="AO7" s="13">
        <v>42</v>
      </c>
      <c r="AP7" s="13" t="s">
        <v>75</v>
      </c>
      <c r="AQ7" s="13" t="s">
        <v>274</v>
      </c>
      <c r="AR7" s="13" t="s">
        <v>94</v>
      </c>
      <c r="AS7" s="10">
        <v>68</v>
      </c>
      <c r="AT7" s="13" t="s">
        <v>94</v>
      </c>
    </row>
    <row r="8" spans="1:46" s="10" customFormat="1" ht="25.5" customHeight="1" x14ac:dyDescent="0.2">
      <c r="A8" s="10" t="s">
        <v>413</v>
      </c>
      <c r="B8" s="31" t="s">
        <v>435</v>
      </c>
      <c r="C8" s="21" t="s">
        <v>395</v>
      </c>
      <c r="D8" s="23" t="s">
        <v>755</v>
      </c>
      <c r="E8" s="103">
        <v>41085</v>
      </c>
      <c r="F8" s="10">
        <v>1410</v>
      </c>
      <c r="G8" s="35">
        <v>6.3E-2</v>
      </c>
      <c r="H8" s="10" t="s">
        <v>189</v>
      </c>
      <c r="I8" s="10" t="s">
        <v>23</v>
      </c>
      <c r="J8" s="10" t="s">
        <v>11</v>
      </c>
      <c r="K8" s="10" t="s">
        <v>53</v>
      </c>
      <c r="L8" s="10" t="s">
        <v>59</v>
      </c>
      <c r="M8" s="10" t="s">
        <v>178</v>
      </c>
      <c r="N8" s="10" t="s">
        <v>71</v>
      </c>
      <c r="O8" s="10" t="s">
        <v>71</v>
      </c>
      <c r="P8" s="10" t="s">
        <v>109</v>
      </c>
      <c r="Q8" s="10" t="s">
        <v>98</v>
      </c>
      <c r="R8" s="10" t="s">
        <v>109</v>
      </c>
      <c r="S8" s="10" t="s">
        <v>84</v>
      </c>
      <c r="T8" s="10" t="s">
        <v>80</v>
      </c>
      <c r="U8" s="10" t="s">
        <v>189</v>
      </c>
      <c r="V8" s="10" t="s">
        <v>31</v>
      </c>
      <c r="W8" s="10" t="s">
        <v>1120</v>
      </c>
      <c r="X8" s="10" t="s">
        <v>109</v>
      </c>
      <c r="Y8" s="10" t="s">
        <v>139</v>
      </c>
      <c r="Z8" s="10" t="s">
        <v>80</v>
      </c>
      <c r="AA8" s="10" t="s">
        <v>190</v>
      </c>
      <c r="AB8" s="10" t="s">
        <v>191</v>
      </c>
      <c r="AC8" s="10" t="s">
        <v>71</v>
      </c>
      <c r="AD8" s="10" t="s">
        <v>92</v>
      </c>
      <c r="AE8" s="10" t="s">
        <v>109</v>
      </c>
      <c r="AF8" s="10" t="s">
        <v>132</v>
      </c>
      <c r="AG8" s="10" t="s">
        <v>374</v>
      </c>
      <c r="AH8" s="10" t="s">
        <v>27</v>
      </c>
      <c r="AI8" s="10" t="s">
        <v>192</v>
      </c>
      <c r="AJ8" s="10" t="s">
        <v>89</v>
      </c>
      <c r="AK8" s="10" t="s">
        <v>70</v>
      </c>
      <c r="AL8" s="10" t="s">
        <v>109</v>
      </c>
      <c r="AM8" s="10" t="s">
        <v>20</v>
      </c>
      <c r="AN8" s="10" t="s">
        <v>109</v>
      </c>
      <c r="AO8" s="10" t="s">
        <v>68</v>
      </c>
      <c r="AP8" s="10" t="s">
        <v>162</v>
      </c>
      <c r="AQ8" s="10" t="s">
        <v>374</v>
      </c>
      <c r="AR8" s="10" t="s">
        <v>193</v>
      </c>
      <c r="AS8" s="10" t="s">
        <v>171</v>
      </c>
      <c r="AT8" s="10" t="s">
        <v>109</v>
      </c>
    </row>
    <row r="9" spans="1:46" s="10" customFormat="1" ht="25.5" customHeight="1" x14ac:dyDescent="0.2">
      <c r="A9" s="10" t="s">
        <v>414</v>
      </c>
      <c r="B9" s="31" t="s">
        <v>419</v>
      </c>
      <c r="C9" s="21" t="s">
        <v>396</v>
      </c>
      <c r="D9" s="23" t="s">
        <v>443</v>
      </c>
      <c r="E9" s="103">
        <v>40849</v>
      </c>
      <c r="F9" s="10">
        <v>1045</v>
      </c>
      <c r="G9" s="29">
        <v>2</v>
      </c>
      <c r="H9" s="10">
        <v>450</v>
      </c>
      <c r="I9" s="10" t="s">
        <v>116</v>
      </c>
      <c r="J9" s="11">
        <v>1700</v>
      </c>
      <c r="K9" s="10">
        <v>210</v>
      </c>
      <c r="L9" s="10">
        <v>210</v>
      </c>
      <c r="M9" s="10" t="s">
        <v>117</v>
      </c>
      <c r="N9" s="13" t="s">
        <v>201</v>
      </c>
      <c r="O9" s="10" t="s">
        <v>40</v>
      </c>
      <c r="P9" s="10" t="s">
        <v>374</v>
      </c>
      <c r="Q9" s="10" t="s">
        <v>119</v>
      </c>
      <c r="R9" s="10" t="s">
        <v>119</v>
      </c>
      <c r="S9" s="10" t="s">
        <v>150</v>
      </c>
      <c r="T9" s="10" t="s">
        <v>129</v>
      </c>
      <c r="U9" s="10" t="s">
        <v>119</v>
      </c>
      <c r="V9" s="10" t="s">
        <v>33</v>
      </c>
      <c r="W9" s="10" t="s">
        <v>121</v>
      </c>
      <c r="X9" s="10" t="s">
        <v>119</v>
      </c>
      <c r="Y9" s="10">
        <v>150</v>
      </c>
      <c r="Z9" s="10" t="s">
        <v>92</v>
      </c>
      <c r="AA9" s="10">
        <v>900</v>
      </c>
      <c r="AB9" s="10">
        <v>86</v>
      </c>
      <c r="AC9" s="10" t="s">
        <v>27</v>
      </c>
      <c r="AD9" s="10">
        <v>120</v>
      </c>
      <c r="AE9" s="10" t="s">
        <v>120</v>
      </c>
      <c r="AF9" s="10">
        <v>460</v>
      </c>
      <c r="AG9" s="10" t="s">
        <v>80</v>
      </c>
      <c r="AH9" s="10" t="s">
        <v>28</v>
      </c>
      <c r="AI9" s="10" t="s">
        <v>40</v>
      </c>
      <c r="AJ9" s="10" t="s">
        <v>120</v>
      </c>
      <c r="AK9" s="10">
        <v>710</v>
      </c>
      <c r="AL9" s="10" t="s">
        <v>70</v>
      </c>
      <c r="AM9" s="10" t="s">
        <v>74</v>
      </c>
      <c r="AN9" s="10" t="s">
        <v>121</v>
      </c>
      <c r="AO9" s="10">
        <v>680</v>
      </c>
      <c r="AP9" s="10" t="s">
        <v>55</v>
      </c>
      <c r="AQ9" s="10" t="s">
        <v>122</v>
      </c>
      <c r="AR9" s="10" t="s">
        <v>119</v>
      </c>
      <c r="AS9" s="11">
        <v>1000</v>
      </c>
      <c r="AT9" s="10" t="s">
        <v>119</v>
      </c>
    </row>
    <row r="10" spans="1:46" s="10" customFormat="1" ht="25.5" customHeight="1" x14ac:dyDescent="0.2">
      <c r="A10" s="10" t="s">
        <v>414</v>
      </c>
      <c r="B10" s="31" t="s">
        <v>419</v>
      </c>
      <c r="C10" s="21" t="s">
        <v>396</v>
      </c>
      <c r="D10" s="23" t="s">
        <v>443</v>
      </c>
      <c r="E10" s="103">
        <v>41082</v>
      </c>
      <c r="F10" s="10">
        <v>1700</v>
      </c>
      <c r="G10" s="35">
        <v>6.3E-2</v>
      </c>
      <c r="H10" s="10" t="s">
        <v>123</v>
      </c>
      <c r="I10" s="10" t="s">
        <v>150</v>
      </c>
      <c r="J10" s="10" t="s">
        <v>184</v>
      </c>
      <c r="K10" s="10" t="s">
        <v>36</v>
      </c>
      <c r="L10" s="10" t="s">
        <v>185</v>
      </c>
      <c r="M10" s="10" t="s">
        <v>105</v>
      </c>
      <c r="N10" s="10" t="s">
        <v>71</v>
      </c>
      <c r="O10" s="10" t="s">
        <v>71</v>
      </c>
      <c r="P10" s="10" t="s">
        <v>188</v>
      </c>
      <c r="Q10" s="10" t="s">
        <v>122</v>
      </c>
      <c r="R10" s="10" t="s">
        <v>188</v>
      </c>
      <c r="S10" s="10" t="s">
        <v>1119</v>
      </c>
      <c r="T10" s="10" t="s">
        <v>241</v>
      </c>
      <c r="U10" s="10" t="s">
        <v>159</v>
      </c>
      <c r="V10" s="10" t="s">
        <v>188</v>
      </c>
      <c r="W10" s="10" t="s">
        <v>375</v>
      </c>
      <c r="X10" s="10" t="s">
        <v>70</v>
      </c>
      <c r="Y10" s="10" t="s">
        <v>28</v>
      </c>
      <c r="Z10" s="10" t="s">
        <v>85</v>
      </c>
      <c r="AA10" s="10" t="s">
        <v>69</v>
      </c>
      <c r="AB10" s="10" t="s">
        <v>138</v>
      </c>
      <c r="AC10" s="10" t="s">
        <v>71</v>
      </c>
      <c r="AD10" s="10" t="s">
        <v>27</v>
      </c>
      <c r="AE10" s="10" t="s">
        <v>6</v>
      </c>
      <c r="AF10" s="10" t="s">
        <v>105</v>
      </c>
      <c r="AG10" s="10" t="s">
        <v>374</v>
      </c>
      <c r="AH10" s="10" t="s">
        <v>129</v>
      </c>
      <c r="AI10" s="10" t="s">
        <v>76</v>
      </c>
      <c r="AJ10" s="10" t="s">
        <v>76</v>
      </c>
      <c r="AK10" s="10" t="s">
        <v>14</v>
      </c>
      <c r="AL10" s="10" t="s">
        <v>183</v>
      </c>
      <c r="AM10" s="10" t="s">
        <v>92</v>
      </c>
      <c r="AN10" s="10" t="s">
        <v>46</v>
      </c>
      <c r="AO10" s="10" t="s">
        <v>16</v>
      </c>
      <c r="AP10" s="10" t="s">
        <v>186</v>
      </c>
      <c r="AQ10" s="10" t="s">
        <v>99</v>
      </c>
      <c r="AR10" s="10" t="s">
        <v>68</v>
      </c>
      <c r="AS10" s="10" t="s">
        <v>187</v>
      </c>
      <c r="AT10" s="10" t="s">
        <v>188</v>
      </c>
    </row>
    <row r="11" spans="1:46" s="10" customFormat="1" ht="25.5" customHeight="1" x14ac:dyDescent="0.25">
      <c r="A11" s="10" t="s">
        <v>415</v>
      </c>
      <c r="B11" s="30" t="s">
        <v>420</v>
      </c>
      <c r="C11" s="21" t="s">
        <v>397</v>
      </c>
      <c r="D11" s="23" t="s">
        <v>444</v>
      </c>
      <c r="E11" s="103">
        <v>40854</v>
      </c>
      <c r="F11" s="10">
        <v>1500</v>
      </c>
      <c r="G11" s="29">
        <v>2</v>
      </c>
      <c r="H11" s="10">
        <v>110</v>
      </c>
      <c r="I11" s="10" t="s">
        <v>98</v>
      </c>
      <c r="J11" s="10">
        <v>550</v>
      </c>
      <c r="K11" s="10" t="s">
        <v>99</v>
      </c>
      <c r="L11" s="10">
        <v>63</v>
      </c>
      <c r="M11" s="10" t="s">
        <v>100</v>
      </c>
      <c r="N11" s="13" t="s">
        <v>102</v>
      </c>
      <c r="O11" s="10" t="s">
        <v>46</v>
      </c>
      <c r="P11" s="10" t="s">
        <v>374</v>
      </c>
      <c r="Q11" s="10" t="s">
        <v>101</v>
      </c>
      <c r="R11" s="13" t="s">
        <v>102</v>
      </c>
      <c r="S11" s="10" t="s">
        <v>103</v>
      </c>
      <c r="T11" s="10" t="s">
        <v>97</v>
      </c>
      <c r="U11" s="10" t="s">
        <v>374</v>
      </c>
      <c r="V11" s="13" t="s">
        <v>104</v>
      </c>
      <c r="W11" s="10" t="s">
        <v>46</v>
      </c>
      <c r="X11" s="10" t="s">
        <v>97</v>
      </c>
      <c r="Y11" s="10" t="s">
        <v>70</v>
      </c>
      <c r="Z11" s="10" t="s">
        <v>46</v>
      </c>
      <c r="AA11" s="10">
        <v>310</v>
      </c>
      <c r="AB11" s="10">
        <v>47</v>
      </c>
      <c r="AC11" s="10" t="s">
        <v>46</v>
      </c>
      <c r="AD11" s="10" t="s">
        <v>46</v>
      </c>
      <c r="AE11" s="10" t="s">
        <v>31</v>
      </c>
      <c r="AF11" s="57">
        <v>49</v>
      </c>
      <c r="AG11" s="10" t="s">
        <v>374</v>
      </c>
      <c r="AH11" s="10" t="s">
        <v>105</v>
      </c>
      <c r="AI11" s="10">
        <v>45</v>
      </c>
      <c r="AJ11" s="10" t="s">
        <v>46</v>
      </c>
      <c r="AK11" s="10">
        <v>270</v>
      </c>
      <c r="AL11" s="10" t="s">
        <v>106</v>
      </c>
      <c r="AM11" s="10" t="s">
        <v>102</v>
      </c>
      <c r="AN11" s="13" t="s">
        <v>104</v>
      </c>
      <c r="AO11" s="10">
        <v>130</v>
      </c>
      <c r="AP11" s="10" t="s">
        <v>107</v>
      </c>
      <c r="AQ11" s="10" t="s">
        <v>31</v>
      </c>
      <c r="AR11" s="13" t="s">
        <v>102</v>
      </c>
      <c r="AS11" s="10">
        <v>290</v>
      </c>
      <c r="AT11" s="13" t="s">
        <v>102</v>
      </c>
    </row>
    <row r="12" spans="1:46" s="10" customFormat="1" ht="25.5" customHeight="1" x14ac:dyDescent="0.25">
      <c r="A12" s="10" t="s">
        <v>415</v>
      </c>
      <c r="B12" s="30" t="s">
        <v>420</v>
      </c>
      <c r="C12" s="21" t="s">
        <v>397</v>
      </c>
      <c r="D12" s="23" t="s">
        <v>444</v>
      </c>
      <c r="E12" s="103">
        <v>41082</v>
      </c>
      <c r="F12" s="10">
        <v>1225</v>
      </c>
      <c r="G12" s="35">
        <v>6.3E-2</v>
      </c>
      <c r="H12" s="10" t="s">
        <v>178</v>
      </c>
      <c r="I12" s="10" t="s">
        <v>105</v>
      </c>
      <c r="J12" s="10" t="s">
        <v>162</v>
      </c>
      <c r="K12" s="10" t="s">
        <v>50</v>
      </c>
      <c r="L12" s="10" t="s">
        <v>7</v>
      </c>
      <c r="M12" s="10" t="s">
        <v>179</v>
      </c>
      <c r="N12" s="10" t="s">
        <v>71</v>
      </c>
      <c r="O12" s="10" t="s">
        <v>71</v>
      </c>
      <c r="P12" s="10" t="s">
        <v>180</v>
      </c>
      <c r="Q12" s="10" t="s">
        <v>80</v>
      </c>
      <c r="R12" s="10" t="s">
        <v>20</v>
      </c>
      <c r="S12" s="10" t="s">
        <v>91</v>
      </c>
      <c r="T12" s="10" t="s">
        <v>193</v>
      </c>
      <c r="U12" s="10" t="s">
        <v>63</v>
      </c>
      <c r="V12" s="10" t="s">
        <v>20</v>
      </c>
      <c r="W12" s="10" t="s">
        <v>241</v>
      </c>
      <c r="X12" s="10" t="s">
        <v>121</v>
      </c>
      <c r="Y12" s="10" t="s">
        <v>174</v>
      </c>
      <c r="Z12" s="10" t="s">
        <v>163</v>
      </c>
      <c r="AA12" s="10" t="s">
        <v>181</v>
      </c>
      <c r="AB12" s="10" t="s">
        <v>178</v>
      </c>
      <c r="AC12" s="10" t="s">
        <v>71</v>
      </c>
      <c r="AD12" s="10" t="s">
        <v>129</v>
      </c>
      <c r="AE12" s="10" t="s">
        <v>180</v>
      </c>
      <c r="AF12" s="10" t="s">
        <v>179</v>
      </c>
      <c r="AG12" s="10" t="s">
        <v>374</v>
      </c>
      <c r="AH12" s="10" t="s">
        <v>90</v>
      </c>
      <c r="AI12" s="10" t="s">
        <v>58</v>
      </c>
      <c r="AJ12" s="10" t="s">
        <v>111</v>
      </c>
      <c r="AK12" s="10" t="s">
        <v>63</v>
      </c>
      <c r="AL12" s="10" t="s">
        <v>148</v>
      </c>
      <c r="AM12" s="10" t="s">
        <v>122</v>
      </c>
      <c r="AN12" s="10" t="s">
        <v>84</v>
      </c>
      <c r="AO12" s="10" t="s">
        <v>86</v>
      </c>
      <c r="AP12" s="10" t="s">
        <v>182</v>
      </c>
      <c r="AQ12" s="10" t="s">
        <v>183</v>
      </c>
      <c r="AR12" s="10" t="s">
        <v>163</v>
      </c>
      <c r="AS12" s="10" t="s">
        <v>177</v>
      </c>
      <c r="AT12" s="10" t="s">
        <v>180</v>
      </c>
    </row>
    <row r="13" spans="1:46" s="13" customFormat="1" ht="25.5" customHeight="1" x14ac:dyDescent="0.25">
      <c r="A13" s="13" t="s">
        <v>416</v>
      </c>
      <c r="B13" s="13" t="s">
        <v>417</v>
      </c>
      <c r="C13" s="47" t="s">
        <v>398</v>
      </c>
      <c r="D13" s="48" t="s">
        <v>445</v>
      </c>
      <c r="E13" s="108">
        <v>41023</v>
      </c>
      <c r="F13" s="13">
        <v>1130</v>
      </c>
      <c r="G13" s="50" t="s">
        <v>71</v>
      </c>
      <c r="H13" s="13" t="s">
        <v>71</v>
      </c>
      <c r="I13" s="13" t="s">
        <v>71</v>
      </c>
      <c r="J13" s="13" t="s">
        <v>71</v>
      </c>
      <c r="K13" s="13" t="s">
        <v>71</v>
      </c>
      <c r="L13" s="13" t="s">
        <v>71</v>
      </c>
      <c r="M13" s="13" t="s">
        <v>71</v>
      </c>
      <c r="N13" s="13" t="s">
        <v>71</v>
      </c>
      <c r="O13" s="13" t="s">
        <v>71</v>
      </c>
      <c r="P13" s="13" t="s">
        <v>71</v>
      </c>
      <c r="Q13" s="13" t="s">
        <v>71</v>
      </c>
      <c r="R13" s="13" t="s">
        <v>71</v>
      </c>
      <c r="S13" s="13" t="s">
        <v>71</v>
      </c>
      <c r="T13" s="13" t="s">
        <v>71</v>
      </c>
      <c r="U13" s="13" t="s">
        <v>71</v>
      </c>
      <c r="V13" s="13" t="s">
        <v>71</v>
      </c>
      <c r="W13" s="13" t="s">
        <v>71</v>
      </c>
      <c r="X13" s="13" t="s">
        <v>71</v>
      </c>
      <c r="Y13" s="13" t="s">
        <v>71</v>
      </c>
      <c r="Z13" s="13" t="s">
        <v>71</v>
      </c>
      <c r="AA13" s="13" t="s">
        <v>71</v>
      </c>
      <c r="AB13" s="13" t="s">
        <v>71</v>
      </c>
      <c r="AC13" s="13" t="s">
        <v>71</v>
      </c>
      <c r="AD13" s="13" t="s">
        <v>71</v>
      </c>
      <c r="AE13" s="13" t="s">
        <v>71</v>
      </c>
      <c r="AF13" s="13" t="s">
        <v>71</v>
      </c>
      <c r="AG13" s="13" t="s">
        <v>71</v>
      </c>
      <c r="AH13" s="13" t="s">
        <v>71</v>
      </c>
      <c r="AI13" s="13" t="s">
        <v>71</v>
      </c>
      <c r="AJ13" s="13" t="s">
        <v>71</v>
      </c>
      <c r="AK13" s="13" t="s">
        <v>71</v>
      </c>
      <c r="AL13" s="13" t="s">
        <v>71</v>
      </c>
      <c r="AM13" s="13" t="s">
        <v>71</v>
      </c>
      <c r="AN13" s="13" t="s">
        <v>71</v>
      </c>
      <c r="AO13" s="13" t="s">
        <v>71</v>
      </c>
      <c r="AP13" s="13" t="s">
        <v>71</v>
      </c>
      <c r="AQ13" s="13" t="s">
        <v>71</v>
      </c>
      <c r="AR13" s="13" t="s">
        <v>71</v>
      </c>
      <c r="AS13" s="13" t="s">
        <v>71</v>
      </c>
      <c r="AT13" s="13" t="s">
        <v>71</v>
      </c>
    </row>
    <row r="14" spans="1:46" s="10" customFormat="1" ht="25.5" customHeight="1" x14ac:dyDescent="0.25">
      <c r="A14" s="10" t="s">
        <v>416</v>
      </c>
      <c r="B14" s="10" t="s">
        <v>417</v>
      </c>
      <c r="C14" s="21" t="s">
        <v>398</v>
      </c>
      <c r="D14" s="23" t="s">
        <v>445</v>
      </c>
      <c r="E14" s="103">
        <v>41080</v>
      </c>
      <c r="F14" s="10">
        <v>1950</v>
      </c>
      <c r="G14" s="45">
        <v>6.3E-2</v>
      </c>
      <c r="H14" s="10" t="s">
        <v>169</v>
      </c>
      <c r="I14" s="10" t="s">
        <v>163</v>
      </c>
      <c r="J14" s="10" t="s">
        <v>170</v>
      </c>
      <c r="K14" s="10" t="s">
        <v>171</v>
      </c>
      <c r="L14" s="10" t="s">
        <v>50</v>
      </c>
      <c r="M14" s="10" t="s">
        <v>85</v>
      </c>
      <c r="N14" s="10" t="s">
        <v>71</v>
      </c>
      <c r="O14" s="10" t="s">
        <v>71</v>
      </c>
      <c r="P14" s="10" t="s">
        <v>90</v>
      </c>
      <c r="Q14" s="10" t="s">
        <v>179</v>
      </c>
      <c r="R14" s="10" t="s">
        <v>90</v>
      </c>
      <c r="S14" s="10" t="s">
        <v>171</v>
      </c>
      <c r="T14" s="10" t="s">
        <v>105</v>
      </c>
      <c r="U14" s="10" t="s">
        <v>59</v>
      </c>
      <c r="V14" s="10" t="s">
        <v>100</v>
      </c>
      <c r="W14" s="10" t="s">
        <v>174</v>
      </c>
      <c r="X14" s="10" t="s">
        <v>31</v>
      </c>
      <c r="Y14" s="10" t="s">
        <v>172</v>
      </c>
      <c r="Z14" s="10" t="s">
        <v>120</v>
      </c>
      <c r="AA14" s="10" t="s">
        <v>107</v>
      </c>
      <c r="AB14" s="10" t="s">
        <v>172</v>
      </c>
      <c r="AC14" s="10" t="s">
        <v>71</v>
      </c>
      <c r="AD14" s="10" t="s">
        <v>138</v>
      </c>
      <c r="AE14" s="10" t="s">
        <v>175</v>
      </c>
      <c r="AF14" s="10" t="s">
        <v>1122</v>
      </c>
      <c r="AG14" s="10" t="s">
        <v>374</v>
      </c>
      <c r="AH14" s="10" t="s">
        <v>121</v>
      </c>
      <c r="AI14" s="10" t="s">
        <v>173</v>
      </c>
      <c r="AJ14" s="10" t="s">
        <v>174</v>
      </c>
      <c r="AK14" s="10" t="s">
        <v>50</v>
      </c>
      <c r="AL14" s="10" t="s">
        <v>1123</v>
      </c>
      <c r="AM14" s="10" t="s">
        <v>99</v>
      </c>
      <c r="AN14" s="10" t="s">
        <v>175</v>
      </c>
      <c r="AO14" s="10" t="s">
        <v>13</v>
      </c>
      <c r="AP14" s="10" t="s">
        <v>176</v>
      </c>
      <c r="AQ14" s="10" t="s">
        <v>116</v>
      </c>
      <c r="AR14" s="10" t="s">
        <v>155</v>
      </c>
      <c r="AS14" s="10" t="s">
        <v>177</v>
      </c>
      <c r="AT14" s="10" t="s">
        <v>175</v>
      </c>
    </row>
    <row r="15" spans="1:46" s="10" customFormat="1" ht="25.5" customHeight="1" x14ac:dyDescent="0.25">
      <c r="A15" s="10" t="s">
        <v>416</v>
      </c>
      <c r="B15" s="10" t="s">
        <v>417</v>
      </c>
      <c r="C15" s="21" t="s">
        <v>398</v>
      </c>
      <c r="D15" s="23" t="s">
        <v>445</v>
      </c>
      <c r="E15" s="103">
        <v>41473</v>
      </c>
      <c r="F15" s="10">
        <v>1130</v>
      </c>
      <c r="G15" s="46">
        <v>2</v>
      </c>
      <c r="H15" s="10">
        <v>260</v>
      </c>
      <c r="I15" s="10">
        <v>70</v>
      </c>
      <c r="J15" s="11">
        <v>2600</v>
      </c>
      <c r="K15" s="10">
        <v>500</v>
      </c>
      <c r="L15" s="10">
        <v>350</v>
      </c>
      <c r="M15" s="10">
        <v>980</v>
      </c>
      <c r="N15" s="10" t="s">
        <v>175</v>
      </c>
      <c r="O15" s="10" t="s">
        <v>175</v>
      </c>
      <c r="P15" s="10" t="s">
        <v>232</v>
      </c>
      <c r="Q15" s="10" t="s">
        <v>138</v>
      </c>
      <c r="R15" s="10" t="s">
        <v>188</v>
      </c>
      <c r="S15" s="10" t="s">
        <v>143</v>
      </c>
      <c r="T15" s="57">
        <v>65</v>
      </c>
      <c r="U15" s="10">
        <v>190</v>
      </c>
      <c r="V15" s="10" t="s">
        <v>1139</v>
      </c>
      <c r="W15" s="57">
        <v>73</v>
      </c>
      <c r="X15" s="10" t="s">
        <v>290</v>
      </c>
      <c r="Y15" s="10">
        <v>140</v>
      </c>
      <c r="Z15" s="57">
        <v>67</v>
      </c>
      <c r="AA15" s="11">
        <v>2400</v>
      </c>
      <c r="AB15" s="10">
        <v>110</v>
      </c>
      <c r="AC15" s="10" t="s">
        <v>244</v>
      </c>
      <c r="AD15" s="10" t="s">
        <v>88</v>
      </c>
      <c r="AE15" s="10" t="s">
        <v>1121</v>
      </c>
      <c r="AF15" s="10">
        <v>450</v>
      </c>
      <c r="AG15" s="10" t="s">
        <v>74</v>
      </c>
      <c r="AH15" s="10" t="s">
        <v>188</v>
      </c>
      <c r="AI15" s="10">
        <v>190</v>
      </c>
      <c r="AJ15" s="10" t="s">
        <v>80</v>
      </c>
      <c r="AK15" s="13" t="s">
        <v>1147</v>
      </c>
      <c r="AL15" s="10" t="s">
        <v>138</v>
      </c>
      <c r="AM15" s="10" t="s">
        <v>169</v>
      </c>
      <c r="AN15" s="10" t="s">
        <v>353</v>
      </c>
      <c r="AO15" s="10">
        <v>350</v>
      </c>
      <c r="AP15" s="11">
        <v>11000</v>
      </c>
      <c r="AQ15" s="10">
        <v>350</v>
      </c>
      <c r="AR15" s="10" t="s">
        <v>210</v>
      </c>
      <c r="AS15" s="11">
        <v>1400</v>
      </c>
      <c r="AT15" s="10" t="s">
        <v>247</v>
      </c>
    </row>
    <row r="16" spans="1:46" s="10" customFormat="1" ht="25.5" customHeight="1" x14ac:dyDescent="0.25">
      <c r="A16" s="10" t="s">
        <v>421</v>
      </c>
      <c r="B16" s="10" t="s">
        <v>422</v>
      </c>
      <c r="C16" s="21" t="s">
        <v>399</v>
      </c>
      <c r="D16" s="23" t="s">
        <v>757</v>
      </c>
      <c r="E16" s="103">
        <v>40856</v>
      </c>
      <c r="F16" s="10">
        <v>1200</v>
      </c>
      <c r="G16" s="29">
        <v>2</v>
      </c>
      <c r="H16" s="10">
        <v>56</v>
      </c>
      <c r="I16" s="10" t="s">
        <v>374</v>
      </c>
      <c r="J16" s="10">
        <v>290</v>
      </c>
      <c r="K16" s="10" t="s">
        <v>113</v>
      </c>
      <c r="L16" s="10" t="s">
        <v>123</v>
      </c>
      <c r="M16" s="10" t="s">
        <v>31</v>
      </c>
      <c r="N16" s="13" t="s">
        <v>124</v>
      </c>
      <c r="O16" s="13" t="s">
        <v>106</v>
      </c>
      <c r="P16" s="10" t="s">
        <v>124</v>
      </c>
      <c r="Q16" s="10" t="s">
        <v>124</v>
      </c>
      <c r="R16" s="10" t="s">
        <v>124</v>
      </c>
      <c r="S16" s="10" t="s">
        <v>124</v>
      </c>
      <c r="T16" s="10" t="s">
        <v>5</v>
      </c>
      <c r="U16" s="10" t="s">
        <v>374</v>
      </c>
      <c r="V16" s="10" t="s">
        <v>92</v>
      </c>
      <c r="W16" s="10" t="s">
        <v>125</v>
      </c>
      <c r="X16" s="10" t="s">
        <v>124</v>
      </c>
      <c r="Y16" s="10" t="s">
        <v>121</v>
      </c>
      <c r="Z16" s="10" t="s">
        <v>124</v>
      </c>
      <c r="AA16" s="10">
        <v>210</v>
      </c>
      <c r="AB16" s="10" t="s">
        <v>70</v>
      </c>
      <c r="AC16" s="13" t="s">
        <v>45</v>
      </c>
      <c r="AD16" s="13" t="s">
        <v>126</v>
      </c>
      <c r="AE16" s="13" t="s">
        <v>127</v>
      </c>
      <c r="AF16" s="96">
        <v>56</v>
      </c>
      <c r="AG16" s="13" t="s">
        <v>374</v>
      </c>
      <c r="AH16" s="13" t="s">
        <v>125</v>
      </c>
      <c r="AI16" s="13" t="s">
        <v>113</v>
      </c>
      <c r="AJ16" s="13" t="s">
        <v>23</v>
      </c>
      <c r="AK16" s="13" t="s">
        <v>124</v>
      </c>
      <c r="AL16" s="13" t="s">
        <v>124</v>
      </c>
      <c r="AM16" s="13" t="s">
        <v>124</v>
      </c>
      <c r="AN16" s="13" t="s">
        <v>267</v>
      </c>
      <c r="AO16" s="10">
        <v>57</v>
      </c>
      <c r="AP16" s="10" t="s">
        <v>19</v>
      </c>
      <c r="AQ16" s="10" t="s">
        <v>23</v>
      </c>
      <c r="AR16" s="13" t="s">
        <v>124</v>
      </c>
      <c r="AS16" s="10">
        <v>130</v>
      </c>
      <c r="AT16" s="13" t="s">
        <v>124</v>
      </c>
    </row>
    <row r="17" spans="1:46" s="10" customFormat="1" ht="25.5" customHeight="1" x14ac:dyDescent="0.25">
      <c r="A17" s="10" t="s">
        <v>421</v>
      </c>
      <c r="B17" s="10" t="s">
        <v>422</v>
      </c>
      <c r="C17" s="21" t="s">
        <v>399</v>
      </c>
      <c r="D17" s="23" t="s">
        <v>757</v>
      </c>
      <c r="E17" s="103">
        <v>41080</v>
      </c>
      <c r="F17" s="10">
        <v>1720</v>
      </c>
      <c r="G17" s="10">
        <v>6.3E-2</v>
      </c>
      <c r="H17" s="10" t="s">
        <v>156</v>
      </c>
      <c r="I17" s="13" t="s">
        <v>62</v>
      </c>
      <c r="J17" s="10" t="s">
        <v>145</v>
      </c>
      <c r="K17" s="10" t="s">
        <v>157</v>
      </c>
      <c r="L17" s="10" t="s">
        <v>58</v>
      </c>
      <c r="M17" s="10" t="s">
        <v>6</v>
      </c>
      <c r="N17" s="10" t="s">
        <v>71</v>
      </c>
      <c r="O17" s="10" t="s">
        <v>71</v>
      </c>
      <c r="P17" s="10" t="s">
        <v>158</v>
      </c>
      <c r="Q17" s="10" t="s">
        <v>158</v>
      </c>
      <c r="R17" s="10" t="s">
        <v>158</v>
      </c>
      <c r="S17" s="10" t="s">
        <v>159</v>
      </c>
      <c r="T17" s="10" t="s">
        <v>92</v>
      </c>
      <c r="U17" s="10" t="s">
        <v>179</v>
      </c>
      <c r="V17" s="10" t="s">
        <v>158</v>
      </c>
      <c r="W17" s="10" t="s">
        <v>27</v>
      </c>
      <c r="X17" s="10" t="s">
        <v>23</v>
      </c>
      <c r="Y17" s="10" t="s">
        <v>121</v>
      </c>
      <c r="Z17" s="10" t="s">
        <v>90</v>
      </c>
      <c r="AA17" s="10" t="s">
        <v>82</v>
      </c>
      <c r="AB17" s="10" t="s">
        <v>158</v>
      </c>
      <c r="AC17" s="10" t="s">
        <v>71</v>
      </c>
      <c r="AD17" s="10" t="s">
        <v>84</v>
      </c>
      <c r="AE17" s="10" t="s">
        <v>158</v>
      </c>
      <c r="AF17" s="10" t="s">
        <v>90</v>
      </c>
      <c r="AG17" s="10" t="s">
        <v>374</v>
      </c>
      <c r="AH17" s="10" t="s">
        <v>158</v>
      </c>
      <c r="AI17" s="10" t="s">
        <v>36</v>
      </c>
      <c r="AJ17" s="10" t="s">
        <v>159</v>
      </c>
      <c r="AK17" s="10" t="s">
        <v>160</v>
      </c>
      <c r="AL17" s="10" t="s">
        <v>158</v>
      </c>
      <c r="AM17" s="10" t="s">
        <v>158</v>
      </c>
      <c r="AN17" s="10" t="s">
        <v>158</v>
      </c>
      <c r="AO17" s="10" t="s">
        <v>161</v>
      </c>
      <c r="AP17" s="10" t="s">
        <v>162</v>
      </c>
      <c r="AQ17" s="10" t="s">
        <v>374</v>
      </c>
      <c r="AR17" s="10" t="s">
        <v>115</v>
      </c>
      <c r="AS17" s="10" t="s">
        <v>53</v>
      </c>
      <c r="AT17" s="10" t="s">
        <v>158</v>
      </c>
    </row>
    <row r="18" spans="1:46" s="10" customFormat="1" ht="25.5" customHeight="1" x14ac:dyDescent="0.25">
      <c r="A18" s="10" t="s">
        <v>421</v>
      </c>
      <c r="B18" s="10" t="s">
        <v>422</v>
      </c>
      <c r="C18" s="21" t="s">
        <v>399</v>
      </c>
      <c r="D18" s="23" t="s">
        <v>757</v>
      </c>
      <c r="E18" s="103">
        <v>41080</v>
      </c>
      <c r="F18" s="10">
        <v>1725</v>
      </c>
      <c r="G18" s="29">
        <v>2</v>
      </c>
      <c r="H18" s="10" t="s">
        <v>23</v>
      </c>
      <c r="I18" s="13" t="s">
        <v>200</v>
      </c>
      <c r="J18" s="10" t="s">
        <v>64</v>
      </c>
      <c r="K18" s="10" t="s">
        <v>163</v>
      </c>
      <c r="L18" s="10" t="s">
        <v>146</v>
      </c>
      <c r="M18" s="10" t="s">
        <v>122</v>
      </c>
      <c r="N18" s="10" t="s">
        <v>71</v>
      </c>
      <c r="O18" s="10" t="s">
        <v>71</v>
      </c>
      <c r="P18" s="10" t="s">
        <v>135</v>
      </c>
      <c r="Q18" s="10" t="s">
        <v>164</v>
      </c>
      <c r="R18" s="10" t="s">
        <v>135</v>
      </c>
      <c r="S18" s="10" t="s">
        <v>23</v>
      </c>
      <c r="T18" s="13" t="s">
        <v>165</v>
      </c>
      <c r="U18" s="10" t="s">
        <v>374</v>
      </c>
      <c r="V18" s="10" t="s">
        <v>135</v>
      </c>
      <c r="W18" s="10" t="s">
        <v>31</v>
      </c>
      <c r="X18" s="10" t="s">
        <v>135</v>
      </c>
      <c r="Y18" s="10" t="s">
        <v>31</v>
      </c>
      <c r="Z18" s="10" t="s">
        <v>74</v>
      </c>
      <c r="AA18" s="10" t="s">
        <v>87</v>
      </c>
      <c r="AB18" s="10" t="s">
        <v>135</v>
      </c>
      <c r="AC18" s="10" t="s">
        <v>71</v>
      </c>
      <c r="AD18" s="10" t="s">
        <v>135</v>
      </c>
      <c r="AE18" s="10" t="s">
        <v>135</v>
      </c>
      <c r="AF18" s="10" t="s">
        <v>166</v>
      </c>
      <c r="AG18" s="10" t="s">
        <v>374</v>
      </c>
      <c r="AH18" s="10" t="s">
        <v>135</v>
      </c>
      <c r="AI18" s="10" t="s">
        <v>14</v>
      </c>
      <c r="AJ18" s="10" t="s">
        <v>123</v>
      </c>
      <c r="AK18" s="10" t="s">
        <v>15</v>
      </c>
      <c r="AL18" s="10" t="s">
        <v>374</v>
      </c>
      <c r="AM18" s="10" t="s">
        <v>135</v>
      </c>
      <c r="AN18" s="10" t="s">
        <v>135</v>
      </c>
      <c r="AO18" s="10" t="s">
        <v>98</v>
      </c>
      <c r="AP18" s="10" t="s">
        <v>167</v>
      </c>
      <c r="AQ18" s="10" t="s">
        <v>374</v>
      </c>
      <c r="AR18" s="10" t="s">
        <v>20</v>
      </c>
      <c r="AS18" s="10" t="s">
        <v>168</v>
      </c>
      <c r="AT18" s="10" t="s">
        <v>135</v>
      </c>
    </row>
    <row r="19" spans="1:46" s="10" customFormat="1" ht="25.5" customHeight="1" x14ac:dyDescent="0.25">
      <c r="A19" s="10" t="s">
        <v>423</v>
      </c>
      <c r="B19" s="30" t="s">
        <v>428</v>
      </c>
      <c r="C19" s="21" t="s">
        <v>400</v>
      </c>
      <c r="D19" s="23" t="s">
        <v>439</v>
      </c>
      <c r="E19" s="103">
        <v>40856</v>
      </c>
      <c r="F19" s="21" t="s">
        <v>408</v>
      </c>
      <c r="G19" s="29">
        <v>2</v>
      </c>
      <c r="H19" s="10" t="s">
        <v>92</v>
      </c>
      <c r="I19" s="13" t="s">
        <v>135</v>
      </c>
      <c r="J19" s="10">
        <v>51</v>
      </c>
      <c r="K19" s="10" t="s">
        <v>46</v>
      </c>
      <c r="L19" s="10" t="s">
        <v>134</v>
      </c>
      <c r="M19" s="13" t="s">
        <v>278</v>
      </c>
      <c r="N19" s="13" t="s">
        <v>135</v>
      </c>
      <c r="O19" s="13" t="s">
        <v>135</v>
      </c>
      <c r="P19" s="10" t="s">
        <v>374</v>
      </c>
      <c r="Q19" s="10" t="s">
        <v>135</v>
      </c>
      <c r="R19" s="10" t="s">
        <v>374</v>
      </c>
      <c r="S19" s="10" t="s">
        <v>135</v>
      </c>
      <c r="T19" s="10" t="s">
        <v>136</v>
      </c>
      <c r="U19" s="10" t="s">
        <v>374</v>
      </c>
      <c r="V19" s="10" t="s">
        <v>137</v>
      </c>
      <c r="W19" s="10" t="s">
        <v>101</v>
      </c>
      <c r="X19" s="10" t="s">
        <v>135</v>
      </c>
      <c r="Y19" s="10" t="s">
        <v>46</v>
      </c>
      <c r="Z19" s="10" t="s">
        <v>135</v>
      </c>
      <c r="AA19" s="10" t="s">
        <v>138</v>
      </c>
      <c r="AB19" s="13" t="s">
        <v>67</v>
      </c>
      <c r="AC19" s="13" t="s">
        <v>135</v>
      </c>
      <c r="AD19" s="10" t="s">
        <v>130</v>
      </c>
      <c r="AE19" s="10" t="s">
        <v>135</v>
      </c>
      <c r="AF19" s="10" t="s">
        <v>23</v>
      </c>
      <c r="AG19" s="10" t="s">
        <v>374</v>
      </c>
      <c r="AH19" s="13" t="s">
        <v>137</v>
      </c>
      <c r="AI19" s="13" t="s">
        <v>199</v>
      </c>
      <c r="AJ19" s="13" t="s">
        <v>165</v>
      </c>
      <c r="AK19" s="10" t="s">
        <v>20</v>
      </c>
      <c r="AL19" s="10" t="s">
        <v>135</v>
      </c>
      <c r="AM19" s="13" t="s">
        <v>135</v>
      </c>
      <c r="AN19" s="13" t="s">
        <v>273</v>
      </c>
      <c r="AO19" s="13" t="s">
        <v>126</v>
      </c>
      <c r="AP19" s="13" t="s">
        <v>60</v>
      </c>
      <c r="AQ19" s="13" t="s">
        <v>203</v>
      </c>
      <c r="AR19" s="13" t="s">
        <v>135</v>
      </c>
      <c r="AS19" s="10" t="s">
        <v>98</v>
      </c>
      <c r="AT19" s="13" t="s">
        <v>135</v>
      </c>
    </row>
    <row r="20" spans="1:46" s="10" customFormat="1" ht="25.5" customHeight="1" x14ac:dyDescent="0.25">
      <c r="A20" s="10" t="s">
        <v>423</v>
      </c>
      <c r="B20" s="30" t="s">
        <v>428</v>
      </c>
      <c r="C20" s="21" t="s">
        <v>400</v>
      </c>
      <c r="D20" s="23" t="s">
        <v>439</v>
      </c>
      <c r="E20" s="103">
        <v>41079</v>
      </c>
      <c r="F20" s="10">
        <v>1605</v>
      </c>
      <c r="G20" s="35">
        <v>6.3E-2</v>
      </c>
      <c r="H20" s="10" t="s">
        <v>84</v>
      </c>
      <c r="I20" s="13" t="s">
        <v>12</v>
      </c>
      <c r="J20" s="10" t="s">
        <v>36</v>
      </c>
      <c r="K20" s="10" t="s">
        <v>115</v>
      </c>
      <c r="L20" s="10" t="s">
        <v>24</v>
      </c>
      <c r="M20" s="10" t="s">
        <v>150</v>
      </c>
      <c r="N20" s="10" t="s">
        <v>71</v>
      </c>
      <c r="O20" s="10" t="s">
        <v>71</v>
      </c>
      <c r="P20" s="10" t="s">
        <v>151</v>
      </c>
      <c r="Q20" s="10" t="s">
        <v>152</v>
      </c>
      <c r="R20" s="10" t="s">
        <v>15</v>
      </c>
      <c r="S20" s="10" t="s">
        <v>27</v>
      </c>
      <c r="T20" s="10" t="s">
        <v>31</v>
      </c>
      <c r="U20" s="10" t="s">
        <v>169</v>
      </c>
      <c r="V20" s="10" t="s">
        <v>151</v>
      </c>
      <c r="W20" s="10" t="s">
        <v>153</v>
      </c>
      <c r="X20" s="10" t="s">
        <v>74</v>
      </c>
      <c r="Y20" s="10" t="s">
        <v>23</v>
      </c>
      <c r="Z20" s="10" t="s">
        <v>153</v>
      </c>
      <c r="AA20" s="10" t="s">
        <v>117</v>
      </c>
      <c r="AB20" s="10" t="s">
        <v>151</v>
      </c>
      <c r="AC20" s="10" t="s">
        <v>71</v>
      </c>
      <c r="AD20" s="10" t="s">
        <v>46</v>
      </c>
      <c r="AE20" s="10" t="s">
        <v>151</v>
      </c>
      <c r="AF20" s="10" t="s">
        <v>46</v>
      </c>
      <c r="AG20" s="10" t="s">
        <v>374</v>
      </c>
      <c r="AH20" s="10" t="s">
        <v>23</v>
      </c>
      <c r="AI20" s="10" t="s">
        <v>98</v>
      </c>
      <c r="AJ20" s="10" t="s">
        <v>40</v>
      </c>
      <c r="AK20" s="10" t="s">
        <v>153</v>
      </c>
      <c r="AL20" s="10" t="s">
        <v>121</v>
      </c>
      <c r="AM20" s="10" t="s">
        <v>154</v>
      </c>
      <c r="AN20" s="10" t="s">
        <v>151</v>
      </c>
      <c r="AO20" s="10" t="s">
        <v>132</v>
      </c>
      <c r="AP20" s="10" t="s">
        <v>69</v>
      </c>
      <c r="AQ20" s="10" t="s">
        <v>374</v>
      </c>
      <c r="AR20" s="10" t="s">
        <v>153</v>
      </c>
      <c r="AS20" s="10" t="s">
        <v>155</v>
      </c>
      <c r="AT20" s="10" t="s">
        <v>151</v>
      </c>
    </row>
    <row r="21" spans="1:46" s="10" customFormat="1" ht="25.5" customHeight="1" x14ac:dyDescent="0.25">
      <c r="A21" s="10" t="s">
        <v>424</v>
      </c>
      <c r="B21" s="30" t="s">
        <v>427</v>
      </c>
      <c r="C21" s="21" t="s">
        <v>401</v>
      </c>
      <c r="D21" s="23" t="s">
        <v>441</v>
      </c>
      <c r="E21" s="103">
        <v>40855</v>
      </c>
      <c r="F21" s="10">
        <v>1200</v>
      </c>
      <c r="G21" s="29">
        <v>2</v>
      </c>
      <c r="H21" s="10">
        <v>230</v>
      </c>
      <c r="I21" s="10" t="s">
        <v>80</v>
      </c>
      <c r="J21" s="10">
        <v>550</v>
      </c>
      <c r="K21" s="10" t="s">
        <v>108</v>
      </c>
      <c r="L21" s="10">
        <v>250</v>
      </c>
      <c r="M21" s="10" t="s">
        <v>86</v>
      </c>
      <c r="N21" s="13" t="s">
        <v>109</v>
      </c>
      <c r="O21" s="10" t="s">
        <v>20</v>
      </c>
      <c r="P21" s="10" t="s">
        <v>109</v>
      </c>
      <c r="Q21" s="10" t="s">
        <v>109</v>
      </c>
      <c r="R21" s="10" t="s">
        <v>109</v>
      </c>
      <c r="S21" s="10" t="s">
        <v>46</v>
      </c>
      <c r="T21" s="10" t="s">
        <v>121</v>
      </c>
      <c r="U21" s="10" t="s">
        <v>84</v>
      </c>
      <c r="V21" s="10" t="s">
        <v>110</v>
      </c>
      <c r="W21" s="10" t="s">
        <v>92</v>
      </c>
      <c r="X21" s="10" t="s">
        <v>109</v>
      </c>
      <c r="Y21" s="10" t="s">
        <v>88</v>
      </c>
      <c r="Z21" s="10" t="s">
        <v>109</v>
      </c>
      <c r="AA21" s="10">
        <v>290</v>
      </c>
      <c r="AB21" s="13" t="s">
        <v>109</v>
      </c>
      <c r="AC21" s="10" t="s">
        <v>99</v>
      </c>
      <c r="AD21" s="10" t="s">
        <v>20</v>
      </c>
      <c r="AE21" s="10" t="s">
        <v>128</v>
      </c>
      <c r="AF21" s="10">
        <v>140</v>
      </c>
      <c r="AG21" s="10" t="s">
        <v>80</v>
      </c>
      <c r="AH21" s="10" t="s">
        <v>111</v>
      </c>
      <c r="AI21" s="10">
        <v>220</v>
      </c>
      <c r="AJ21" s="10" t="s">
        <v>112</v>
      </c>
      <c r="AK21" s="10">
        <v>210</v>
      </c>
      <c r="AL21" s="10" t="s">
        <v>122</v>
      </c>
      <c r="AM21" s="10" t="s">
        <v>92</v>
      </c>
      <c r="AN21" s="10" t="s">
        <v>113</v>
      </c>
      <c r="AO21" s="10">
        <v>240</v>
      </c>
      <c r="AP21" s="10" t="s">
        <v>114</v>
      </c>
      <c r="AQ21" s="10" t="s">
        <v>115</v>
      </c>
      <c r="AR21" s="13" t="s">
        <v>109</v>
      </c>
      <c r="AS21" s="10">
        <v>500</v>
      </c>
      <c r="AT21" s="13" t="s">
        <v>109</v>
      </c>
    </row>
    <row r="22" spans="1:46" s="10" customFormat="1" ht="25.5" customHeight="1" x14ac:dyDescent="0.25">
      <c r="A22" s="10" t="s">
        <v>424</v>
      </c>
      <c r="B22" s="30" t="s">
        <v>427</v>
      </c>
      <c r="C22" s="21" t="s">
        <v>401</v>
      </c>
      <c r="D22" s="23" t="s">
        <v>441</v>
      </c>
      <c r="E22" s="103">
        <v>41086</v>
      </c>
      <c r="F22" s="10">
        <v>1230</v>
      </c>
      <c r="G22" s="10">
        <v>6.3E-2</v>
      </c>
      <c r="H22" s="10" t="s">
        <v>74</v>
      </c>
      <c r="I22" s="10" t="s">
        <v>27</v>
      </c>
      <c r="J22" s="10" t="s">
        <v>117</v>
      </c>
      <c r="K22" s="10" t="s">
        <v>172</v>
      </c>
      <c r="L22" s="10" t="s">
        <v>60</v>
      </c>
      <c r="M22" s="10" t="s">
        <v>20</v>
      </c>
      <c r="N22" s="10" t="s">
        <v>71</v>
      </c>
      <c r="O22" s="10" t="s">
        <v>71</v>
      </c>
      <c r="P22" s="10" t="s">
        <v>109</v>
      </c>
      <c r="Q22" s="10" t="s">
        <v>185</v>
      </c>
      <c r="R22" s="10" t="s">
        <v>122</v>
      </c>
      <c r="S22" s="10" t="s">
        <v>128</v>
      </c>
      <c r="T22" s="10" t="s">
        <v>74</v>
      </c>
      <c r="U22" s="10" t="s">
        <v>169</v>
      </c>
      <c r="V22" s="10" t="s">
        <v>109</v>
      </c>
      <c r="W22" s="10" t="s">
        <v>153</v>
      </c>
      <c r="X22" s="10" t="s">
        <v>74</v>
      </c>
      <c r="Y22" s="10" t="s">
        <v>109</v>
      </c>
      <c r="Z22" s="10" t="s">
        <v>80</v>
      </c>
      <c r="AA22" s="10" t="s">
        <v>64</v>
      </c>
      <c r="AB22" s="10" t="s">
        <v>84</v>
      </c>
      <c r="AC22" s="10" t="s">
        <v>71</v>
      </c>
      <c r="AD22" s="10" t="s">
        <v>27</v>
      </c>
      <c r="AE22" s="10" t="s">
        <v>109</v>
      </c>
      <c r="AF22" s="10" t="s">
        <v>105</v>
      </c>
      <c r="AG22" s="10" t="s">
        <v>374</v>
      </c>
      <c r="AH22" s="10" t="s">
        <v>109</v>
      </c>
      <c r="AI22" s="10" t="s">
        <v>150</v>
      </c>
      <c r="AJ22" s="10" t="s">
        <v>28</v>
      </c>
      <c r="AK22" s="10" t="s">
        <v>161</v>
      </c>
      <c r="AL22" s="10" t="s">
        <v>84</v>
      </c>
      <c r="AM22" s="10" t="s">
        <v>20</v>
      </c>
      <c r="AN22" s="10" t="s">
        <v>109</v>
      </c>
      <c r="AO22" s="10" t="s">
        <v>123</v>
      </c>
      <c r="AP22" s="10" t="s">
        <v>205</v>
      </c>
      <c r="AQ22" s="10" t="s">
        <v>131</v>
      </c>
      <c r="AR22" s="10" t="s">
        <v>193</v>
      </c>
      <c r="AS22" s="10" t="s">
        <v>34</v>
      </c>
      <c r="AT22" s="10" t="s">
        <v>109</v>
      </c>
    </row>
    <row r="23" spans="1:46" s="10" customFormat="1" ht="25.5" customHeight="1" x14ac:dyDescent="0.25">
      <c r="A23" s="10" t="s">
        <v>424</v>
      </c>
      <c r="B23" s="30" t="s">
        <v>427</v>
      </c>
      <c r="C23" s="26" t="s">
        <v>401</v>
      </c>
      <c r="D23" s="24" t="s">
        <v>441</v>
      </c>
      <c r="E23" s="110">
        <v>41086</v>
      </c>
      <c r="F23" s="15">
        <v>1235</v>
      </c>
      <c r="G23" s="29">
        <v>2</v>
      </c>
      <c r="H23" s="15" t="s">
        <v>90</v>
      </c>
      <c r="I23" s="15" t="s">
        <v>31</v>
      </c>
      <c r="J23" s="15" t="s">
        <v>185</v>
      </c>
      <c r="K23" s="15" t="s">
        <v>206</v>
      </c>
      <c r="L23" s="15" t="s">
        <v>177</v>
      </c>
      <c r="M23" s="15" t="s">
        <v>178</v>
      </c>
      <c r="N23" s="15" t="s">
        <v>71</v>
      </c>
      <c r="O23" s="15" t="s">
        <v>71</v>
      </c>
      <c r="P23" s="15" t="s">
        <v>207</v>
      </c>
      <c r="Q23" s="15" t="s">
        <v>48</v>
      </c>
      <c r="R23" s="15" t="s">
        <v>153</v>
      </c>
      <c r="S23" s="15" t="s">
        <v>46</v>
      </c>
      <c r="T23" s="15" t="s">
        <v>70</v>
      </c>
      <c r="U23" s="15" t="s">
        <v>111</v>
      </c>
      <c r="V23" s="15" t="s">
        <v>67</v>
      </c>
      <c r="W23" s="15" t="s">
        <v>80</v>
      </c>
      <c r="X23" s="15" t="s">
        <v>207</v>
      </c>
      <c r="Y23" s="15" t="s">
        <v>122</v>
      </c>
      <c r="Z23" s="15" t="s">
        <v>27</v>
      </c>
      <c r="AA23" s="15" t="s">
        <v>30</v>
      </c>
      <c r="AB23" s="15" t="s">
        <v>80</v>
      </c>
      <c r="AC23" s="15" t="s">
        <v>71</v>
      </c>
      <c r="AD23" s="15" t="s">
        <v>84</v>
      </c>
      <c r="AE23" s="15" t="s">
        <v>208</v>
      </c>
      <c r="AF23" s="15" t="s">
        <v>15</v>
      </c>
      <c r="AG23" s="15" t="s">
        <v>374</v>
      </c>
      <c r="AH23" s="15" t="s">
        <v>207</v>
      </c>
      <c r="AI23" s="15" t="s">
        <v>172</v>
      </c>
      <c r="AJ23" s="15" t="s">
        <v>58</v>
      </c>
      <c r="AK23" s="15" t="s">
        <v>24</v>
      </c>
      <c r="AL23" s="15" t="s">
        <v>122</v>
      </c>
      <c r="AM23" s="15" t="s">
        <v>90</v>
      </c>
      <c r="AN23" s="15" t="s">
        <v>207</v>
      </c>
      <c r="AO23" s="15" t="s">
        <v>59</v>
      </c>
      <c r="AP23" s="15" t="s">
        <v>209</v>
      </c>
      <c r="AQ23" s="15" t="s">
        <v>105</v>
      </c>
      <c r="AR23" s="15" t="s">
        <v>183</v>
      </c>
      <c r="AS23" s="15" t="s">
        <v>4</v>
      </c>
      <c r="AT23" s="15" t="s">
        <v>207</v>
      </c>
    </row>
    <row r="24" spans="1:46" s="10" customFormat="1" ht="25.5" customHeight="1" x14ac:dyDescent="0.25">
      <c r="A24" s="10" t="s">
        <v>425</v>
      </c>
      <c r="B24" s="87" t="s">
        <v>426</v>
      </c>
      <c r="C24" s="47" t="s">
        <v>402</v>
      </c>
      <c r="D24" s="48" t="s">
        <v>442</v>
      </c>
      <c r="E24" s="108">
        <v>40855</v>
      </c>
      <c r="F24" s="13">
        <v>1000</v>
      </c>
      <c r="G24" s="46">
        <v>2</v>
      </c>
      <c r="H24" s="13">
        <v>130</v>
      </c>
      <c r="I24" s="13" t="s">
        <v>98</v>
      </c>
      <c r="J24" s="13">
        <v>410</v>
      </c>
      <c r="K24" s="13" t="s">
        <v>139</v>
      </c>
      <c r="L24" s="13">
        <v>65</v>
      </c>
      <c r="M24" s="13" t="s">
        <v>140</v>
      </c>
      <c r="N24" s="13" t="s">
        <v>141</v>
      </c>
      <c r="O24" s="13" t="s">
        <v>118</v>
      </c>
      <c r="P24" s="13" t="s">
        <v>374</v>
      </c>
      <c r="Q24" s="13" t="s">
        <v>141</v>
      </c>
      <c r="R24" s="13" t="s">
        <v>374</v>
      </c>
      <c r="S24" s="13" t="s">
        <v>67</v>
      </c>
      <c r="T24" s="13" t="s">
        <v>142</v>
      </c>
      <c r="U24" s="13" t="s">
        <v>374</v>
      </c>
      <c r="V24" s="13" t="s">
        <v>64</v>
      </c>
      <c r="W24" s="13" t="s">
        <v>31</v>
      </c>
      <c r="X24" s="13" t="s">
        <v>141</v>
      </c>
      <c r="Y24" s="13" t="s">
        <v>91</v>
      </c>
      <c r="Z24" s="13" t="s">
        <v>141</v>
      </c>
      <c r="AA24" s="13">
        <v>250</v>
      </c>
      <c r="AB24" s="13" t="s">
        <v>141</v>
      </c>
      <c r="AC24" s="13" t="s">
        <v>74</v>
      </c>
      <c r="AD24" s="13" t="s">
        <v>70</v>
      </c>
      <c r="AE24" s="13" t="s">
        <v>31</v>
      </c>
      <c r="AF24" s="96">
        <v>81</v>
      </c>
      <c r="AG24" s="13" t="s">
        <v>374</v>
      </c>
      <c r="AH24" s="13" t="s">
        <v>129</v>
      </c>
      <c r="AI24" s="13" t="s">
        <v>143</v>
      </c>
      <c r="AJ24" s="13" t="s">
        <v>84</v>
      </c>
      <c r="AK24" s="13">
        <v>200</v>
      </c>
      <c r="AL24" s="13" t="s">
        <v>45</v>
      </c>
      <c r="AM24" s="13" t="s">
        <v>141</v>
      </c>
      <c r="AN24" s="13" t="s">
        <v>74</v>
      </c>
      <c r="AO24" s="13">
        <v>220</v>
      </c>
      <c r="AP24" s="13" t="s">
        <v>144</v>
      </c>
      <c r="AQ24" s="13" t="s">
        <v>90</v>
      </c>
      <c r="AR24" s="13" t="s">
        <v>141</v>
      </c>
      <c r="AS24" s="13">
        <v>370</v>
      </c>
      <c r="AT24" s="13" t="s">
        <v>141</v>
      </c>
    </row>
    <row r="25" spans="1:46" s="10" customFormat="1" ht="25.5" customHeight="1" x14ac:dyDescent="0.25">
      <c r="A25" s="18" t="s">
        <v>425</v>
      </c>
      <c r="B25" s="18" t="s">
        <v>426</v>
      </c>
      <c r="C25" s="22" t="s">
        <v>402</v>
      </c>
      <c r="D25" s="25" t="s">
        <v>442</v>
      </c>
      <c r="E25" s="105">
        <v>41079</v>
      </c>
      <c r="F25" s="18">
        <v>1105</v>
      </c>
      <c r="G25" s="36">
        <v>6.3E-2</v>
      </c>
      <c r="H25" s="18" t="s">
        <v>147</v>
      </c>
      <c r="I25" s="18" t="s">
        <v>46</v>
      </c>
      <c r="J25" s="18" t="s">
        <v>145</v>
      </c>
      <c r="K25" s="18" t="s">
        <v>34</v>
      </c>
      <c r="L25" s="18" t="s">
        <v>146</v>
      </c>
      <c r="M25" s="18" t="s">
        <v>15</v>
      </c>
      <c r="N25" s="18" t="s">
        <v>71</v>
      </c>
      <c r="O25" s="18" t="s">
        <v>71</v>
      </c>
      <c r="P25" s="18" t="s">
        <v>147</v>
      </c>
      <c r="Q25" s="18" t="s">
        <v>46</v>
      </c>
      <c r="R25" s="18" t="s">
        <v>147</v>
      </c>
      <c r="S25" s="18" t="s">
        <v>57</v>
      </c>
      <c r="T25" s="18" t="s">
        <v>92</v>
      </c>
      <c r="U25" s="18" t="s">
        <v>374</v>
      </c>
      <c r="V25" s="18" t="s">
        <v>147</v>
      </c>
      <c r="W25" s="18" t="s">
        <v>122</v>
      </c>
      <c r="X25" s="18" t="s">
        <v>147</v>
      </c>
      <c r="Y25" s="18" t="s">
        <v>27</v>
      </c>
      <c r="Z25" s="18" t="s">
        <v>95</v>
      </c>
      <c r="AA25" s="18" t="s">
        <v>36</v>
      </c>
      <c r="AB25" s="18" t="s">
        <v>147</v>
      </c>
      <c r="AC25" s="18" t="s">
        <v>71</v>
      </c>
      <c r="AD25" s="18" t="s">
        <v>161</v>
      </c>
      <c r="AE25" s="18" t="s">
        <v>147</v>
      </c>
      <c r="AF25" s="18" t="s">
        <v>46</v>
      </c>
      <c r="AG25" s="18" t="s">
        <v>374</v>
      </c>
      <c r="AH25" s="18" t="s">
        <v>147</v>
      </c>
      <c r="AI25" s="18" t="s">
        <v>77</v>
      </c>
      <c r="AJ25" s="18" t="s">
        <v>148</v>
      </c>
      <c r="AK25" s="18" t="s">
        <v>80</v>
      </c>
      <c r="AL25" s="18" t="s">
        <v>147</v>
      </c>
      <c r="AM25" s="18" t="s">
        <v>46</v>
      </c>
      <c r="AN25" s="18" t="s">
        <v>147</v>
      </c>
      <c r="AO25" s="18" t="s">
        <v>148</v>
      </c>
      <c r="AP25" s="18" t="s">
        <v>149</v>
      </c>
      <c r="AQ25" s="18" t="s">
        <v>374</v>
      </c>
      <c r="AR25" s="18" t="s">
        <v>123</v>
      </c>
      <c r="AS25" s="18" t="s">
        <v>28</v>
      </c>
      <c r="AT25" s="18" t="s">
        <v>147</v>
      </c>
    </row>
  </sheetData>
  <sortState ref="C4:AS24">
    <sortCondition ref="C4:C24"/>
    <sortCondition ref="E4:E24"/>
    <sortCondition ref="F4:F24"/>
  </sortState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5" x14ac:dyDescent="0.25"/>
  <cols>
    <col min="2" max="2" width="9.140625" customWidth="1"/>
    <col min="4" max="4" width="45.85546875" customWidth="1"/>
    <col min="5" max="5" width="13.7109375" style="107" customWidth="1"/>
    <col min="8" max="8" width="13" style="2" customWidth="1"/>
  </cols>
  <sheetData>
    <row r="1" spans="1:8" ht="42" customHeight="1" x14ac:dyDescent="0.25">
      <c r="A1" s="119" t="s">
        <v>1112</v>
      </c>
      <c r="B1" s="119"/>
      <c r="C1" s="119"/>
      <c r="D1" s="119"/>
      <c r="E1" s="119"/>
      <c r="F1" s="119"/>
      <c r="G1" s="119"/>
      <c r="H1" s="119"/>
    </row>
    <row r="2" spans="1:8" ht="31.5" customHeight="1" x14ac:dyDescent="0.25">
      <c r="A2" s="121" t="s">
        <v>1227</v>
      </c>
      <c r="B2" s="121"/>
      <c r="C2" s="121"/>
      <c r="D2" s="121"/>
      <c r="E2" s="121"/>
      <c r="F2" s="121"/>
      <c r="G2" s="121"/>
      <c r="H2" s="121"/>
    </row>
    <row r="3" spans="1:8" s="28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104" t="s">
        <v>1220</v>
      </c>
      <c r="F3" s="5" t="s">
        <v>407</v>
      </c>
      <c r="G3" s="5" t="s">
        <v>468</v>
      </c>
      <c r="H3" s="5" t="s">
        <v>659</v>
      </c>
    </row>
    <row r="4" spans="1:8" s="8" customFormat="1" ht="24.75" customHeight="1" x14ac:dyDescent="0.2">
      <c r="A4" s="10" t="s">
        <v>411</v>
      </c>
      <c r="B4" s="30" t="s">
        <v>410</v>
      </c>
      <c r="C4" s="21" t="s">
        <v>394</v>
      </c>
      <c r="D4" s="23" t="s">
        <v>440</v>
      </c>
      <c r="E4" s="103">
        <v>40850</v>
      </c>
      <c r="F4" s="10">
        <v>1200</v>
      </c>
      <c r="G4" s="29">
        <v>2</v>
      </c>
      <c r="H4" s="29">
        <v>4</v>
      </c>
    </row>
    <row r="5" spans="1:8" s="8" customFormat="1" ht="24.75" customHeight="1" x14ac:dyDescent="0.2">
      <c r="A5" s="10" t="s">
        <v>411</v>
      </c>
      <c r="B5" s="30" t="s">
        <v>410</v>
      </c>
      <c r="C5" s="21" t="s">
        <v>394</v>
      </c>
      <c r="D5" s="23" t="s">
        <v>440</v>
      </c>
      <c r="E5" s="103">
        <v>41085</v>
      </c>
      <c r="F5" s="10">
        <v>1700</v>
      </c>
      <c r="G5" s="10">
        <v>6.3E-2</v>
      </c>
      <c r="H5" s="46">
        <v>6.8</v>
      </c>
    </row>
    <row r="6" spans="1:8" s="8" customFormat="1" ht="24.75" customHeight="1" x14ac:dyDescent="0.2">
      <c r="A6" s="10" t="s">
        <v>411</v>
      </c>
      <c r="B6" s="30" t="s">
        <v>410</v>
      </c>
      <c r="C6" s="21" t="s">
        <v>394</v>
      </c>
      <c r="D6" s="23" t="s">
        <v>440</v>
      </c>
      <c r="E6" s="103">
        <v>41085</v>
      </c>
      <c r="F6" s="10">
        <v>1705</v>
      </c>
      <c r="G6" s="29">
        <v>2</v>
      </c>
      <c r="H6" s="13" t="s">
        <v>265</v>
      </c>
    </row>
    <row r="7" spans="1:8" s="8" customFormat="1" ht="24.75" customHeight="1" x14ac:dyDescent="0.2">
      <c r="A7" s="10" t="s">
        <v>413</v>
      </c>
      <c r="B7" s="31" t="s">
        <v>436</v>
      </c>
      <c r="C7" s="21" t="s">
        <v>395</v>
      </c>
      <c r="D7" s="23" t="s">
        <v>755</v>
      </c>
      <c r="E7" s="103">
        <v>40854</v>
      </c>
      <c r="F7" s="10">
        <v>1200</v>
      </c>
      <c r="G7" s="29">
        <v>2</v>
      </c>
      <c r="H7" s="13" t="s">
        <v>243</v>
      </c>
    </row>
    <row r="8" spans="1:8" s="8" customFormat="1" ht="24.75" customHeight="1" x14ac:dyDescent="0.2">
      <c r="A8" s="10" t="s">
        <v>413</v>
      </c>
      <c r="B8" s="31" t="s">
        <v>435</v>
      </c>
      <c r="C8" s="21" t="s">
        <v>395</v>
      </c>
      <c r="D8" s="23" t="s">
        <v>755</v>
      </c>
      <c r="E8" s="103">
        <v>41085</v>
      </c>
      <c r="F8" s="10">
        <v>1410</v>
      </c>
      <c r="G8" s="35">
        <v>6.3E-2</v>
      </c>
      <c r="H8" s="10">
        <v>10</v>
      </c>
    </row>
    <row r="9" spans="1:8" s="8" customFormat="1" ht="24.75" customHeight="1" x14ac:dyDescent="0.2">
      <c r="A9" s="10" t="s">
        <v>414</v>
      </c>
      <c r="B9" s="31" t="s">
        <v>419</v>
      </c>
      <c r="C9" s="21" t="s">
        <v>396</v>
      </c>
      <c r="D9" s="23" t="s">
        <v>443</v>
      </c>
      <c r="E9" s="103">
        <v>40849</v>
      </c>
      <c r="F9" s="10">
        <v>1045</v>
      </c>
      <c r="G9" s="29">
        <v>2</v>
      </c>
      <c r="H9" s="10">
        <v>23</v>
      </c>
    </row>
    <row r="10" spans="1:8" s="8" customFormat="1" ht="24.75" customHeight="1" x14ac:dyDescent="0.2">
      <c r="A10" s="10" t="s">
        <v>414</v>
      </c>
      <c r="B10" s="31" t="s">
        <v>419</v>
      </c>
      <c r="C10" s="21" t="s">
        <v>396</v>
      </c>
      <c r="D10" s="23" t="s">
        <v>443</v>
      </c>
      <c r="E10" s="103">
        <v>41082</v>
      </c>
      <c r="F10" s="10">
        <v>1700</v>
      </c>
      <c r="G10" s="35">
        <v>6.3E-2</v>
      </c>
      <c r="H10" s="10">
        <v>17</v>
      </c>
    </row>
    <row r="11" spans="1:8" s="8" customFormat="1" ht="24.75" customHeight="1" x14ac:dyDescent="0.2">
      <c r="A11" s="10" t="s">
        <v>415</v>
      </c>
      <c r="B11" s="30" t="s">
        <v>420</v>
      </c>
      <c r="C11" s="21" t="s">
        <v>397</v>
      </c>
      <c r="D11" s="23" t="s">
        <v>444</v>
      </c>
      <c r="E11" s="103">
        <v>40854</v>
      </c>
      <c r="F11" s="10">
        <v>1500</v>
      </c>
      <c r="G11" s="29">
        <v>2</v>
      </c>
      <c r="H11" s="13">
        <v>8.6999999999999993</v>
      </c>
    </row>
    <row r="12" spans="1:8" s="8" customFormat="1" ht="24.75" customHeight="1" x14ac:dyDescent="0.2">
      <c r="A12" s="10" t="s">
        <v>415</v>
      </c>
      <c r="B12" s="30" t="s">
        <v>420</v>
      </c>
      <c r="C12" s="21" t="s">
        <v>397</v>
      </c>
      <c r="D12" s="23" t="s">
        <v>444</v>
      </c>
      <c r="E12" s="103">
        <v>41082</v>
      </c>
      <c r="F12" s="10">
        <v>1225</v>
      </c>
      <c r="G12" s="35">
        <v>6.3E-2</v>
      </c>
      <c r="H12" s="10">
        <v>11</v>
      </c>
    </row>
    <row r="13" spans="1:8" s="51" customFormat="1" ht="24.75" customHeight="1" x14ac:dyDescent="0.2">
      <c r="A13" s="13" t="s">
        <v>416</v>
      </c>
      <c r="B13" s="13" t="s">
        <v>417</v>
      </c>
      <c r="C13" s="47" t="s">
        <v>398</v>
      </c>
      <c r="D13" s="48" t="s">
        <v>445</v>
      </c>
      <c r="E13" s="108">
        <v>41023</v>
      </c>
      <c r="F13" s="13">
        <v>1130</v>
      </c>
      <c r="G13" s="50" t="s">
        <v>71</v>
      </c>
      <c r="H13" s="13" t="s">
        <v>71</v>
      </c>
    </row>
    <row r="14" spans="1:8" s="8" customFormat="1" ht="24.75" customHeight="1" x14ac:dyDescent="0.2">
      <c r="A14" s="10" t="s">
        <v>416</v>
      </c>
      <c r="B14" s="10" t="s">
        <v>417</v>
      </c>
      <c r="C14" s="21" t="s">
        <v>398</v>
      </c>
      <c r="D14" s="23" t="s">
        <v>445</v>
      </c>
      <c r="E14" s="103">
        <v>41080</v>
      </c>
      <c r="F14" s="10">
        <v>1950</v>
      </c>
      <c r="G14" s="13">
        <v>6.3E-2</v>
      </c>
      <c r="H14" s="10">
        <v>15</v>
      </c>
    </row>
    <row r="15" spans="1:8" s="8" customFormat="1" ht="24.75" customHeight="1" x14ac:dyDescent="0.2">
      <c r="A15" s="10" t="s">
        <v>416</v>
      </c>
      <c r="B15" s="10" t="s">
        <v>417</v>
      </c>
      <c r="C15" s="21" t="s">
        <v>398</v>
      </c>
      <c r="D15" s="23" t="s">
        <v>445</v>
      </c>
      <c r="E15" s="103">
        <v>41473</v>
      </c>
      <c r="F15" s="10">
        <v>1130</v>
      </c>
      <c r="G15" s="46">
        <v>2</v>
      </c>
      <c r="H15" s="10">
        <v>32</v>
      </c>
    </row>
    <row r="16" spans="1:8" s="8" customFormat="1" ht="24.75" customHeight="1" x14ac:dyDescent="0.2">
      <c r="A16" s="10" t="s">
        <v>421</v>
      </c>
      <c r="B16" s="10" t="s">
        <v>422</v>
      </c>
      <c r="C16" s="21" t="s">
        <v>399</v>
      </c>
      <c r="D16" s="23" t="s">
        <v>757</v>
      </c>
      <c r="E16" s="103">
        <v>40856</v>
      </c>
      <c r="F16" s="10">
        <v>1200</v>
      </c>
      <c r="G16" s="29">
        <v>2</v>
      </c>
      <c r="H16" s="13" t="s">
        <v>277</v>
      </c>
    </row>
    <row r="17" spans="1:8" s="8" customFormat="1" ht="24.75" customHeight="1" x14ac:dyDescent="0.2">
      <c r="A17" s="10" t="s">
        <v>421</v>
      </c>
      <c r="B17" s="10" t="s">
        <v>422</v>
      </c>
      <c r="C17" s="21" t="s">
        <v>399</v>
      </c>
      <c r="D17" s="23" t="s">
        <v>757</v>
      </c>
      <c r="E17" s="103">
        <v>41080</v>
      </c>
      <c r="F17" s="10">
        <v>1720</v>
      </c>
      <c r="G17" s="10">
        <v>6.3E-2</v>
      </c>
      <c r="H17" s="13">
        <v>7.9</v>
      </c>
    </row>
    <row r="18" spans="1:8" s="8" customFormat="1" ht="24.75" customHeight="1" x14ac:dyDescent="0.2">
      <c r="A18" s="10" t="s">
        <v>421</v>
      </c>
      <c r="B18" s="10" t="s">
        <v>422</v>
      </c>
      <c r="C18" s="21" t="s">
        <v>399</v>
      </c>
      <c r="D18" s="23" t="s">
        <v>757</v>
      </c>
      <c r="E18" s="103">
        <v>41080</v>
      </c>
      <c r="F18" s="10">
        <v>1725</v>
      </c>
      <c r="G18" s="29">
        <v>2</v>
      </c>
      <c r="H18" s="13" t="s">
        <v>372</v>
      </c>
    </row>
    <row r="19" spans="1:8" s="8" customFormat="1" ht="24.75" customHeight="1" x14ac:dyDescent="0.2">
      <c r="A19" s="10" t="s">
        <v>423</v>
      </c>
      <c r="B19" s="30" t="s">
        <v>428</v>
      </c>
      <c r="C19" s="21" t="s">
        <v>400</v>
      </c>
      <c r="D19" s="23" t="s">
        <v>439</v>
      </c>
      <c r="E19" s="103">
        <v>40856</v>
      </c>
      <c r="F19" s="21" t="s">
        <v>408</v>
      </c>
      <c r="G19" s="29">
        <v>2</v>
      </c>
      <c r="H19" s="10">
        <v>76</v>
      </c>
    </row>
    <row r="20" spans="1:8" s="8" customFormat="1" ht="24.75" customHeight="1" x14ac:dyDescent="0.2">
      <c r="A20" s="10" t="s">
        <v>423</v>
      </c>
      <c r="B20" s="30" t="s">
        <v>428</v>
      </c>
      <c r="C20" s="21" t="s">
        <v>400</v>
      </c>
      <c r="D20" s="23" t="s">
        <v>439</v>
      </c>
      <c r="E20" s="103">
        <v>41079</v>
      </c>
      <c r="F20" s="10">
        <v>1605</v>
      </c>
      <c r="G20" s="35">
        <v>6.3E-2</v>
      </c>
      <c r="H20" s="13">
        <v>9.1999999999999993</v>
      </c>
    </row>
    <row r="21" spans="1:8" s="8" customFormat="1" ht="24.75" customHeight="1" x14ac:dyDescent="0.2">
      <c r="A21" s="10" t="s">
        <v>424</v>
      </c>
      <c r="B21" s="30" t="s">
        <v>427</v>
      </c>
      <c r="C21" s="21" t="s">
        <v>401</v>
      </c>
      <c r="D21" s="23" t="s">
        <v>441</v>
      </c>
      <c r="E21" s="103">
        <v>40855</v>
      </c>
      <c r="F21" s="10">
        <v>1200</v>
      </c>
      <c r="G21" s="29">
        <v>2</v>
      </c>
      <c r="H21" s="13" t="s">
        <v>809</v>
      </c>
    </row>
    <row r="22" spans="1:8" s="8" customFormat="1" ht="24.75" customHeight="1" x14ac:dyDescent="0.2">
      <c r="A22" s="10" t="s">
        <v>424</v>
      </c>
      <c r="B22" s="30" t="s">
        <v>427</v>
      </c>
      <c r="C22" s="21" t="s">
        <v>401</v>
      </c>
      <c r="D22" s="23" t="s">
        <v>441</v>
      </c>
      <c r="E22" s="103">
        <v>41086</v>
      </c>
      <c r="F22" s="10">
        <v>1230</v>
      </c>
      <c r="G22" s="10">
        <v>6.3E-2</v>
      </c>
      <c r="H22" s="13">
        <v>9.1999999999999993</v>
      </c>
    </row>
    <row r="23" spans="1:8" s="8" customFormat="1" ht="24.75" customHeight="1" x14ac:dyDescent="0.2">
      <c r="A23" s="10" t="s">
        <v>424</v>
      </c>
      <c r="B23" s="30" t="s">
        <v>427</v>
      </c>
      <c r="C23" s="26" t="s">
        <v>401</v>
      </c>
      <c r="D23" s="24" t="s">
        <v>441</v>
      </c>
      <c r="E23" s="110">
        <v>41086</v>
      </c>
      <c r="F23" s="15">
        <v>1235</v>
      </c>
      <c r="G23" s="29">
        <v>2</v>
      </c>
      <c r="H23" s="97">
        <v>8</v>
      </c>
    </row>
    <row r="24" spans="1:8" s="8" customFormat="1" ht="24.75" customHeight="1" x14ac:dyDescent="0.2">
      <c r="A24" s="10" t="s">
        <v>425</v>
      </c>
      <c r="B24" s="15" t="s">
        <v>426</v>
      </c>
      <c r="C24" s="21" t="s">
        <v>402</v>
      </c>
      <c r="D24" s="23" t="s">
        <v>442</v>
      </c>
      <c r="E24" s="103">
        <v>40855</v>
      </c>
      <c r="F24" s="10">
        <v>1000</v>
      </c>
      <c r="G24" s="29">
        <v>2</v>
      </c>
      <c r="H24" s="13" t="s">
        <v>245</v>
      </c>
    </row>
    <row r="25" spans="1:8" s="8" customFormat="1" ht="24.75" customHeight="1" x14ac:dyDescent="0.2">
      <c r="A25" s="18" t="s">
        <v>425</v>
      </c>
      <c r="B25" s="18" t="s">
        <v>426</v>
      </c>
      <c r="C25" s="22" t="s">
        <v>402</v>
      </c>
      <c r="D25" s="25" t="s">
        <v>442</v>
      </c>
      <c r="E25" s="105">
        <v>41079</v>
      </c>
      <c r="F25" s="18">
        <v>1105</v>
      </c>
      <c r="G25" s="36">
        <v>6.3E-2</v>
      </c>
      <c r="H25" s="88">
        <v>8.5</v>
      </c>
    </row>
  </sheetData>
  <sortState ref="C4:G24">
    <sortCondition ref="C4:C24"/>
    <sortCondition ref="E4:E24"/>
    <sortCondition ref="F4:F24"/>
  </sortState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5"/>
  <sheetViews>
    <sheetView workbookViewId="0">
      <selection sqref="A1:I1"/>
    </sheetView>
  </sheetViews>
  <sheetFormatPr defaultRowHeight="15" x14ac:dyDescent="0.25"/>
  <cols>
    <col min="4" max="4" width="46.28515625" customWidth="1"/>
    <col min="5" max="5" width="12.5703125" style="107" customWidth="1"/>
    <col min="8" max="8" width="9.7109375" customWidth="1"/>
    <col min="9" max="9" width="17.7109375" customWidth="1"/>
    <col min="10" max="10" width="16.85546875" customWidth="1"/>
    <col min="11" max="11" width="21.42578125" customWidth="1"/>
    <col min="12" max="12" width="19.42578125" customWidth="1"/>
    <col min="13" max="13" width="21.140625" customWidth="1"/>
    <col min="14" max="14" width="21.28515625" customWidth="1"/>
    <col min="15" max="15" width="18" customWidth="1"/>
    <col min="16" max="16" width="18.140625" customWidth="1"/>
    <col min="17" max="17" width="15.140625" customWidth="1"/>
    <col min="18" max="18" width="23.42578125" customWidth="1"/>
    <col min="19" max="19" width="21.7109375" customWidth="1"/>
    <col min="20" max="20" width="17.5703125" customWidth="1"/>
    <col min="21" max="21" width="18.42578125" customWidth="1"/>
    <col min="22" max="22" width="28" customWidth="1"/>
    <col min="23" max="23" width="18.28515625" customWidth="1"/>
    <col min="24" max="24" width="13" customWidth="1"/>
    <col min="25" max="25" width="13.5703125" customWidth="1"/>
    <col min="26" max="26" width="14.28515625" customWidth="1"/>
    <col min="27" max="27" width="11" customWidth="1"/>
    <col min="28" max="28" width="17" customWidth="1"/>
    <col min="29" max="29" width="15" customWidth="1"/>
    <col min="30" max="30" width="18.140625" customWidth="1"/>
    <col min="31" max="31" width="15" customWidth="1"/>
    <col min="32" max="32" width="17.140625" customWidth="1"/>
    <col min="33" max="33" width="18.42578125" customWidth="1"/>
    <col min="34" max="34" width="22.42578125" customWidth="1"/>
    <col min="35" max="35" width="41.5703125" customWidth="1"/>
    <col min="36" max="36" width="35.5703125" customWidth="1"/>
    <col min="37" max="37" width="34.5703125" customWidth="1"/>
    <col min="38" max="38" width="27.85546875" customWidth="1"/>
    <col min="39" max="39" width="39.140625" customWidth="1"/>
    <col min="40" max="40" width="39.7109375" customWidth="1"/>
    <col min="41" max="41" width="35.28515625" customWidth="1"/>
    <col min="42" max="42" width="33.85546875" customWidth="1"/>
    <col min="43" max="43" width="28.7109375" customWidth="1"/>
    <col min="44" max="44" width="37.42578125" customWidth="1"/>
    <col min="45" max="45" width="40.42578125" customWidth="1"/>
    <col min="46" max="46" width="35.5703125" customWidth="1"/>
    <col min="47" max="47" width="33.7109375" customWidth="1"/>
    <col min="48" max="48" width="29.140625" customWidth="1"/>
    <col min="49" max="49" width="38" customWidth="1"/>
    <col min="50" max="50" width="42.140625" customWidth="1"/>
    <col min="51" max="51" width="35.7109375" customWidth="1"/>
    <col min="52" max="52" width="34.5703125" customWidth="1"/>
    <col min="53" max="53" width="28.5703125" customWidth="1"/>
    <col min="54" max="54" width="38" customWidth="1"/>
    <col min="55" max="55" width="40.140625" customWidth="1"/>
    <col min="56" max="56" width="35.28515625" customWidth="1"/>
    <col min="57" max="57" width="33.85546875" customWidth="1"/>
    <col min="58" max="58" width="29" customWidth="1"/>
    <col min="59" max="59" width="37.7109375" customWidth="1"/>
    <col min="60" max="60" width="10.7109375" customWidth="1"/>
    <col min="61" max="61" width="21.28515625" customWidth="1"/>
    <col min="62" max="62" width="17.28515625" customWidth="1"/>
    <col min="63" max="63" width="15.7109375" customWidth="1"/>
    <col min="64" max="64" width="13.85546875" customWidth="1"/>
    <col min="65" max="65" width="21.28515625" customWidth="1"/>
    <col min="66" max="66" width="13.28515625" customWidth="1"/>
    <col min="67" max="67" width="10" customWidth="1"/>
    <col min="68" max="68" width="13.5703125" customWidth="1"/>
    <col min="69" max="69" width="14.7109375" customWidth="1"/>
    <col min="70" max="70" width="8.7109375" customWidth="1"/>
    <col min="71" max="71" width="10.5703125" customWidth="1"/>
  </cols>
  <sheetData>
    <row r="1" spans="1:73" ht="42" customHeight="1" x14ac:dyDescent="0.25">
      <c r="A1" s="119" t="s">
        <v>1113</v>
      </c>
      <c r="B1" s="119"/>
      <c r="C1" s="119"/>
      <c r="D1" s="119"/>
      <c r="E1" s="119"/>
      <c r="F1" s="119"/>
      <c r="G1" s="119"/>
      <c r="H1" s="119"/>
      <c r="I1" s="119"/>
    </row>
    <row r="2" spans="1:73" ht="45" customHeight="1" x14ac:dyDescent="0.25">
      <c r="A2" s="120" t="s">
        <v>1115</v>
      </c>
      <c r="B2" s="120"/>
      <c r="C2" s="120"/>
      <c r="D2" s="120"/>
      <c r="E2" s="120"/>
      <c r="F2" s="120"/>
      <c r="G2" s="120"/>
      <c r="H2" s="120"/>
      <c r="I2" s="120"/>
    </row>
    <row r="3" spans="1:73" s="7" customFormat="1" ht="51" x14ac:dyDescent="0.25">
      <c r="A3" s="5" t="s">
        <v>403</v>
      </c>
      <c r="B3" s="5" t="s">
        <v>404</v>
      </c>
      <c r="C3" s="5" t="s">
        <v>405</v>
      </c>
      <c r="D3" s="5" t="s">
        <v>406</v>
      </c>
      <c r="E3" s="104" t="s">
        <v>1220</v>
      </c>
      <c r="F3" s="5" t="s">
        <v>407</v>
      </c>
      <c r="G3" s="5" t="s">
        <v>468</v>
      </c>
      <c r="H3" s="5" t="s">
        <v>692</v>
      </c>
      <c r="I3" s="5" t="s">
        <v>693</v>
      </c>
      <c r="J3" s="5" t="s">
        <v>694</v>
      </c>
      <c r="K3" s="5" t="s">
        <v>695</v>
      </c>
      <c r="L3" s="5" t="s">
        <v>696</v>
      </c>
      <c r="M3" s="5" t="s">
        <v>697</v>
      </c>
      <c r="N3" s="5" t="s">
        <v>698</v>
      </c>
      <c r="O3" s="5" t="s">
        <v>699</v>
      </c>
      <c r="P3" s="5" t="s">
        <v>700</v>
      </c>
      <c r="Q3" s="5" t="s">
        <v>701</v>
      </c>
      <c r="R3" s="5" t="s">
        <v>702</v>
      </c>
      <c r="S3" s="5" t="s">
        <v>703</v>
      </c>
      <c r="T3" s="5" t="s">
        <v>704</v>
      </c>
      <c r="U3" s="5" t="s">
        <v>705</v>
      </c>
      <c r="V3" s="5" t="s">
        <v>706</v>
      </c>
      <c r="W3" s="5" t="s">
        <v>707</v>
      </c>
      <c r="X3" s="5" t="s">
        <v>708</v>
      </c>
      <c r="Y3" s="5" t="s">
        <v>709</v>
      </c>
      <c r="Z3" s="5" t="s">
        <v>710</v>
      </c>
      <c r="AA3" s="5" t="s">
        <v>711</v>
      </c>
      <c r="AB3" s="6" t="s">
        <v>712</v>
      </c>
      <c r="AC3" s="5" t="s">
        <v>713</v>
      </c>
      <c r="AD3" s="5" t="s">
        <v>714</v>
      </c>
      <c r="AE3" s="5" t="s">
        <v>715</v>
      </c>
      <c r="AF3" s="5" t="s">
        <v>716</v>
      </c>
      <c r="AG3" s="5" t="s">
        <v>717</v>
      </c>
      <c r="AH3" s="5" t="s">
        <v>718</v>
      </c>
      <c r="AI3" s="5" t="s">
        <v>719</v>
      </c>
      <c r="AJ3" s="5" t="s">
        <v>720</v>
      </c>
      <c r="AK3" s="5" t="s">
        <v>721</v>
      </c>
      <c r="AL3" s="5" t="s">
        <v>722</v>
      </c>
      <c r="AM3" s="5" t="s">
        <v>723</v>
      </c>
      <c r="AN3" s="5" t="s">
        <v>724</v>
      </c>
      <c r="AO3" s="5" t="s">
        <v>725</v>
      </c>
      <c r="AP3" s="5" t="s">
        <v>726</v>
      </c>
      <c r="AQ3" s="5" t="s">
        <v>727</v>
      </c>
      <c r="AR3" s="5" t="s">
        <v>728</v>
      </c>
      <c r="AS3" s="5" t="s">
        <v>729</v>
      </c>
      <c r="AT3" s="5" t="s">
        <v>730</v>
      </c>
      <c r="AU3" s="5" t="s">
        <v>731</v>
      </c>
      <c r="AV3" s="5" t="s">
        <v>732</v>
      </c>
      <c r="AW3" s="5" t="s">
        <v>733</v>
      </c>
      <c r="AX3" s="5" t="s">
        <v>734</v>
      </c>
      <c r="AY3" s="5" t="s">
        <v>735</v>
      </c>
      <c r="AZ3" s="5" t="s">
        <v>736</v>
      </c>
      <c r="BA3" s="5" t="s">
        <v>737</v>
      </c>
      <c r="BB3" s="5" t="s">
        <v>738</v>
      </c>
      <c r="BC3" s="5" t="s">
        <v>739</v>
      </c>
      <c r="BD3" s="5" t="s">
        <v>740</v>
      </c>
      <c r="BE3" s="5" t="s">
        <v>741</v>
      </c>
      <c r="BF3" s="5" t="s">
        <v>742</v>
      </c>
      <c r="BG3" s="5" t="s">
        <v>743</v>
      </c>
      <c r="BH3" s="5" t="s">
        <v>744</v>
      </c>
      <c r="BI3" s="6" t="s">
        <v>745</v>
      </c>
      <c r="BJ3" s="5" t="s">
        <v>746</v>
      </c>
      <c r="BK3" s="5" t="s">
        <v>747</v>
      </c>
      <c r="BL3" s="5" t="s">
        <v>748</v>
      </c>
      <c r="BM3" s="5" t="s">
        <v>749</v>
      </c>
      <c r="BN3" s="5" t="s">
        <v>750</v>
      </c>
      <c r="BO3" s="5" t="s">
        <v>751</v>
      </c>
      <c r="BP3" s="5" t="s">
        <v>752</v>
      </c>
      <c r="BQ3" s="5" t="s">
        <v>753</v>
      </c>
      <c r="BR3" s="5" t="s">
        <v>754</v>
      </c>
      <c r="BS3" s="6" t="s">
        <v>1114</v>
      </c>
    </row>
    <row r="4" spans="1:73" s="10" customFormat="1" ht="25.5" customHeight="1" x14ac:dyDescent="0.25">
      <c r="A4" s="10" t="s">
        <v>411</v>
      </c>
      <c r="B4" s="30" t="s">
        <v>410</v>
      </c>
      <c r="C4" s="21" t="s">
        <v>394</v>
      </c>
      <c r="D4" s="23" t="s">
        <v>440</v>
      </c>
      <c r="E4" s="103">
        <v>40850</v>
      </c>
      <c r="F4" s="10">
        <v>1200</v>
      </c>
      <c r="G4" s="29">
        <v>2</v>
      </c>
      <c r="H4" s="10" t="s">
        <v>219</v>
      </c>
      <c r="I4" s="10" t="s">
        <v>219</v>
      </c>
      <c r="J4" s="10" t="s">
        <v>219</v>
      </c>
      <c r="K4" s="10" t="s">
        <v>219</v>
      </c>
      <c r="L4" s="10" t="s">
        <v>219</v>
      </c>
      <c r="M4" s="10" t="s">
        <v>219</v>
      </c>
      <c r="N4" s="10" t="s">
        <v>219</v>
      </c>
      <c r="O4" s="10" t="s">
        <v>219</v>
      </c>
      <c r="P4" s="10" t="s">
        <v>219</v>
      </c>
      <c r="Q4" s="10" t="s">
        <v>219</v>
      </c>
      <c r="R4" s="10" t="s">
        <v>219</v>
      </c>
      <c r="S4" s="10" t="s">
        <v>219</v>
      </c>
      <c r="T4" s="10" t="s">
        <v>219</v>
      </c>
      <c r="U4" s="10" t="s">
        <v>219</v>
      </c>
      <c r="V4" s="10" t="s">
        <v>219</v>
      </c>
      <c r="W4" s="10" t="s">
        <v>219</v>
      </c>
      <c r="X4" s="10" t="s">
        <v>219</v>
      </c>
      <c r="Y4" s="10" t="s">
        <v>219</v>
      </c>
      <c r="Z4" s="10" t="s">
        <v>219</v>
      </c>
      <c r="AA4" s="10" t="s">
        <v>219</v>
      </c>
      <c r="AB4" s="10" t="s">
        <v>219</v>
      </c>
      <c r="AC4" s="10" t="s">
        <v>212</v>
      </c>
      <c r="AD4" s="10" t="s">
        <v>210</v>
      </c>
      <c r="AE4" s="10" t="s">
        <v>219</v>
      </c>
      <c r="AF4" s="10" t="s">
        <v>219</v>
      </c>
      <c r="AG4" s="10" t="s">
        <v>212</v>
      </c>
      <c r="AH4" s="10" t="s">
        <v>213</v>
      </c>
      <c r="AI4" s="10" t="s">
        <v>214</v>
      </c>
      <c r="AJ4" s="10" t="s">
        <v>215</v>
      </c>
      <c r="AK4" s="10" t="s">
        <v>219</v>
      </c>
      <c r="AL4" s="10" t="s">
        <v>71</v>
      </c>
      <c r="AM4" s="10" t="s">
        <v>215</v>
      </c>
      <c r="AN4" s="10" t="s">
        <v>214</v>
      </c>
      <c r="AO4" s="10" t="s">
        <v>215</v>
      </c>
      <c r="AP4" s="10" t="s">
        <v>219</v>
      </c>
      <c r="AQ4" s="10" t="s">
        <v>231</v>
      </c>
      <c r="AR4" s="10" t="s">
        <v>71</v>
      </c>
      <c r="AS4" s="10" t="s">
        <v>211</v>
      </c>
      <c r="AT4" s="10" t="s">
        <v>221</v>
      </c>
      <c r="AU4" s="10" t="s">
        <v>71</v>
      </c>
      <c r="AV4" s="10" t="s">
        <v>214</v>
      </c>
      <c r="AW4" s="10" t="s">
        <v>216</v>
      </c>
      <c r="AX4" s="10" t="s">
        <v>71</v>
      </c>
      <c r="AY4" s="10" t="s">
        <v>221</v>
      </c>
      <c r="AZ4" s="10" t="s">
        <v>219</v>
      </c>
      <c r="BA4" s="10" t="s">
        <v>210</v>
      </c>
      <c r="BB4" s="10" t="s">
        <v>215</v>
      </c>
      <c r="BC4" s="10" t="s">
        <v>211</v>
      </c>
      <c r="BD4" s="10" t="s">
        <v>71</v>
      </c>
      <c r="BE4" s="10" t="s">
        <v>219</v>
      </c>
      <c r="BF4" s="10" t="s">
        <v>219</v>
      </c>
      <c r="BG4" s="10" t="s">
        <v>215</v>
      </c>
      <c r="BH4" s="10" t="s">
        <v>210</v>
      </c>
      <c r="BI4" s="10" t="s">
        <v>210</v>
      </c>
      <c r="BJ4" s="10" t="s">
        <v>219</v>
      </c>
      <c r="BK4" s="10" t="s">
        <v>224</v>
      </c>
      <c r="BL4" s="10" t="s">
        <v>219</v>
      </c>
      <c r="BM4" s="10" t="s">
        <v>219</v>
      </c>
      <c r="BN4" s="10" t="s">
        <v>219</v>
      </c>
      <c r="BO4" s="10" t="s">
        <v>210</v>
      </c>
      <c r="BP4" s="10" t="s">
        <v>219</v>
      </c>
      <c r="BQ4" s="10" t="s">
        <v>219</v>
      </c>
      <c r="BR4" s="10" t="s">
        <v>219</v>
      </c>
      <c r="BS4" s="87">
        <v>0</v>
      </c>
      <c r="BT4" s="13"/>
      <c r="BU4" s="13"/>
    </row>
    <row r="5" spans="1:73" s="10" customFormat="1" ht="25.5" customHeight="1" x14ac:dyDescent="0.25">
      <c r="A5" s="10" t="s">
        <v>411</v>
      </c>
      <c r="B5" s="30" t="s">
        <v>410</v>
      </c>
      <c r="C5" s="21" t="s">
        <v>394</v>
      </c>
      <c r="D5" s="23" t="s">
        <v>440</v>
      </c>
      <c r="E5" s="103">
        <v>41085</v>
      </c>
      <c r="F5" s="10">
        <v>1700</v>
      </c>
      <c r="G5" s="10">
        <v>6.3E-2</v>
      </c>
      <c r="H5" s="10" t="s">
        <v>242</v>
      </c>
      <c r="I5" s="10" t="s">
        <v>242</v>
      </c>
      <c r="J5" s="10" t="s">
        <v>242</v>
      </c>
      <c r="K5" s="10" t="s">
        <v>242</v>
      </c>
      <c r="L5" s="10" t="s">
        <v>242</v>
      </c>
      <c r="M5" s="10" t="s">
        <v>242</v>
      </c>
      <c r="N5" s="10" t="s">
        <v>242</v>
      </c>
      <c r="O5" s="10" t="s">
        <v>242</v>
      </c>
      <c r="P5" s="10" t="s">
        <v>242</v>
      </c>
      <c r="Q5" s="10" t="s">
        <v>242</v>
      </c>
      <c r="R5" s="10" t="s">
        <v>242</v>
      </c>
      <c r="S5" s="10" t="s">
        <v>15</v>
      </c>
      <c r="T5" s="10" t="s">
        <v>242</v>
      </c>
      <c r="U5" s="10" t="s">
        <v>242</v>
      </c>
      <c r="V5" s="10" t="s">
        <v>243</v>
      </c>
      <c r="W5" s="10" t="s">
        <v>27</v>
      </c>
      <c r="X5" s="10" t="s">
        <v>242</v>
      </c>
      <c r="Y5" s="10" t="s">
        <v>242</v>
      </c>
      <c r="Z5" s="10" t="s">
        <v>242</v>
      </c>
      <c r="AA5" s="10" t="s">
        <v>242</v>
      </c>
      <c r="AB5" s="10" t="s">
        <v>23</v>
      </c>
      <c r="AC5" s="10" t="s">
        <v>90</v>
      </c>
      <c r="AD5" s="10">
        <v>29</v>
      </c>
      <c r="AE5" s="10" t="s">
        <v>27</v>
      </c>
      <c r="AF5" s="10" t="s">
        <v>27</v>
      </c>
      <c r="AG5" s="10" t="s">
        <v>20</v>
      </c>
      <c r="AH5" s="10" t="s">
        <v>120</v>
      </c>
      <c r="AI5" s="10" t="s">
        <v>153</v>
      </c>
      <c r="AJ5" s="10" t="s">
        <v>219</v>
      </c>
      <c r="AK5" s="10" t="s">
        <v>80</v>
      </c>
      <c r="AL5" s="10" t="s">
        <v>20</v>
      </c>
      <c r="AM5" s="10" t="s">
        <v>122</v>
      </c>
      <c r="AN5" s="10" t="s">
        <v>220</v>
      </c>
      <c r="AO5" s="10" t="s">
        <v>220</v>
      </c>
      <c r="AP5" s="10" t="s">
        <v>105</v>
      </c>
      <c r="AQ5" s="10" t="s">
        <v>168</v>
      </c>
      <c r="AR5" s="10" t="s">
        <v>219</v>
      </c>
      <c r="AS5" s="10" t="s">
        <v>220</v>
      </c>
      <c r="AT5" s="10" t="s">
        <v>220</v>
      </c>
      <c r="AU5" s="10" t="s">
        <v>219</v>
      </c>
      <c r="AV5" s="10" t="s">
        <v>212</v>
      </c>
      <c r="AW5" s="10" t="s">
        <v>219</v>
      </c>
      <c r="AX5" s="10" t="s">
        <v>220</v>
      </c>
      <c r="AY5" s="10" t="s">
        <v>220</v>
      </c>
      <c r="AZ5" s="10" t="s">
        <v>219</v>
      </c>
      <c r="BA5" s="10" t="s">
        <v>212</v>
      </c>
      <c r="BB5" s="10" t="s">
        <v>220</v>
      </c>
      <c r="BC5" s="10" t="s">
        <v>220</v>
      </c>
      <c r="BD5" s="10" t="s">
        <v>220</v>
      </c>
      <c r="BE5" s="10" t="s">
        <v>220</v>
      </c>
      <c r="BF5" s="10" t="s">
        <v>220</v>
      </c>
      <c r="BG5" s="10" t="s">
        <v>220</v>
      </c>
      <c r="BH5" s="10" t="s">
        <v>70</v>
      </c>
      <c r="BI5" s="10" t="s">
        <v>242</v>
      </c>
      <c r="BJ5" s="10" t="s">
        <v>242</v>
      </c>
      <c r="BK5" s="10" t="s">
        <v>242</v>
      </c>
      <c r="BL5" s="10">
        <v>30</v>
      </c>
      <c r="BM5" s="10" t="s">
        <v>31</v>
      </c>
      <c r="BN5" s="10" t="s">
        <v>242</v>
      </c>
      <c r="BO5" s="10">
        <v>31</v>
      </c>
      <c r="BP5" s="10" t="s">
        <v>242</v>
      </c>
      <c r="BQ5" s="10" t="s">
        <v>242</v>
      </c>
      <c r="BR5" s="10">
        <v>26</v>
      </c>
      <c r="BS5" s="87">
        <v>460</v>
      </c>
      <c r="BT5" s="13"/>
      <c r="BU5" s="13"/>
    </row>
    <row r="6" spans="1:73" s="10" customFormat="1" ht="25.5" customHeight="1" x14ac:dyDescent="0.25">
      <c r="A6" s="10" t="s">
        <v>411</v>
      </c>
      <c r="B6" s="30" t="s">
        <v>410</v>
      </c>
      <c r="C6" s="21" t="s">
        <v>394</v>
      </c>
      <c r="D6" s="23" t="s">
        <v>440</v>
      </c>
      <c r="E6" s="103">
        <v>41085</v>
      </c>
      <c r="F6" s="10">
        <v>1705</v>
      </c>
      <c r="G6" s="29">
        <v>2</v>
      </c>
      <c r="H6" s="10" t="s">
        <v>244</v>
      </c>
      <c r="I6" s="10" t="s">
        <v>244</v>
      </c>
      <c r="J6" s="10" t="s">
        <v>244</v>
      </c>
      <c r="K6" s="10" t="s">
        <v>244</v>
      </c>
      <c r="L6" s="10" t="s">
        <v>244</v>
      </c>
      <c r="M6" s="10" t="s">
        <v>244</v>
      </c>
      <c r="N6" s="10" t="s">
        <v>244</v>
      </c>
      <c r="O6" s="10" t="s">
        <v>244</v>
      </c>
      <c r="P6" s="10" t="s">
        <v>244</v>
      </c>
      <c r="Q6" s="10" t="s">
        <v>244</v>
      </c>
      <c r="R6" s="10" t="s">
        <v>244</v>
      </c>
      <c r="S6" s="10" t="s">
        <v>245</v>
      </c>
      <c r="T6" s="10" t="s">
        <v>244</v>
      </c>
      <c r="U6" s="10" t="s">
        <v>244</v>
      </c>
      <c r="V6" s="10" t="s">
        <v>244</v>
      </c>
      <c r="W6" s="10" t="s">
        <v>233</v>
      </c>
      <c r="X6" s="10" t="s">
        <v>244</v>
      </c>
      <c r="Y6" s="10" t="s">
        <v>233</v>
      </c>
      <c r="Z6" s="10" t="s">
        <v>244</v>
      </c>
      <c r="AA6" s="10" t="s">
        <v>244</v>
      </c>
      <c r="AB6" s="10" t="s">
        <v>233</v>
      </c>
      <c r="AC6" s="10" t="s">
        <v>233</v>
      </c>
      <c r="AD6" s="10" t="s">
        <v>46</v>
      </c>
      <c r="AE6" s="10" t="s">
        <v>246</v>
      </c>
      <c r="AF6" s="10" t="s">
        <v>233</v>
      </c>
      <c r="AG6" s="10" t="s">
        <v>244</v>
      </c>
      <c r="AH6" s="10" t="s">
        <v>247</v>
      </c>
      <c r="AI6" s="10" t="s">
        <v>20</v>
      </c>
      <c r="AJ6" s="10" t="s">
        <v>218</v>
      </c>
      <c r="AK6" s="10" t="s">
        <v>20</v>
      </c>
      <c r="AL6" s="10" t="s">
        <v>233</v>
      </c>
      <c r="AM6" s="10" t="s">
        <v>31</v>
      </c>
      <c r="AN6" s="10" t="s">
        <v>218</v>
      </c>
      <c r="AO6" s="10" t="s">
        <v>218</v>
      </c>
      <c r="AP6" s="10" t="s">
        <v>27</v>
      </c>
      <c r="AQ6" s="10" t="s">
        <v>84</v>
      </c>
      <c r="AR6" s="10" t="s">
        <v>218</v>
      </c>
      <c r="AS6" s="10" t="s">
        <v>218</v>
      </c>
      <c r="AT6" s="10" t="s">
        <v>218</v>
      </c>
      <c r="AU6" s="10" t="s">
        <v>218</v>
      </c>
      <c r="AV6" s="10" t="s">
        <v>218</v>
      </c>
      <c r="AW6" s="10" t="s">
        <v>218</v>
      </c>
      <c r="AX6" s="10" t="s">
        <v>218</v>
      </c>
      <c r="AY6" s="10" t="s">
        <v>218</v>
      </c>
      <c r="AZ6" s="10" t="s">
        <v>218</v>
      </c>
      <c r="BA6" s="10" t="s">
        <v>218</v>
      </c>
      <c r="BB6" s="10" t="s">
        <v>218</v>
      </c>
      <c r="BC6" s="10" t="s">
        <v>218</v>
      </c>
      <c r="BD6" s="10" t="s">
        <v>218</v>
      </c>
      <c r="BE6" s="10" t="s">
        <v>218</v>
      </c>
      <c r="BF6" s="10" t="s">
        <v>218</v>
      </c>
      <c r="BG6" s="10" t="s">
        <v>218</v>
      </c>
      <c r="BH6" s="10" t="s">
        <v>233</v>
      </c>
      <c r="BI6" s="10" t="s">
        <v>244</v>
      </c>
      <c r="BJ6" s="10" t="s">
        <v>244</v>
      </c>
      <c r="BK6" s="10" t="s">
        <v>244</v>
      </c>
      <c r="BL6" s="10">
        <v>13</v>
      </c>
      <c r="BM6" s="10" t="s">
        <v>233</v>
      </c>
      <c r="BN6" s="10" t="s">
        <v>244</v>
      </c>
      <c r="BO6" s="13" t="s">
        <v>248</v>
      </c>
      <c r="BP6" s="10" t="s">
        <v>233</v>
      </c>
      <c r="BQ6" s="10" t="s">
        <v>244</v>
      </c>
      <c r="BR6" s="10" t="s">
        <v>46</v>
      </c>
      <c r="BS6" s="87">
        <v>120</v>
      </c>
      <c r="BT6" s="13"/>
      <c r="BU6" s="13"/>
    </row>
    <row r="7" spans="1:73" s="10" customFormat="1" ht="25.5" customHeight="1" x14ac:dyDescent="0.2">
      <c r="A7" s="10" t="s">
        <v>413</v>
      </c>
      <c r="B7" s="31" t="s">
        <v>435</v>
      </c>
      <c r="C7" s="21" t="s">
        <v>395</v>
      </c>
      <c r="D7" s="23" t="s">
        <v>755</v>
      </c>
      <c r="E7" s="103">
        <v>40854</v>
      </c>
      <c r="F7" s="10">
        <v>1200</v>
      </c>
      <c r="G7" s="29">
        <v>2</v>
      </c>
      <c r="H7" s="10" t="s">
        <v>210</v>
      </c>
      <c r="I7" s="10" t="s">
        <v>210</v>
      </c>
      <c r="J7" s="10" t="s">
        <v>210</v>
      </c>
      <c r="K7" s="10" t="s">
        <v>210</v>
      </c>
      <c r="L7" s="10" t="s">
        <v>210</v>
      </c>
      <c r="M7" s="10" t="s">
        <v>210</v>
      </c>
      <c r="N7" s="10" t="s">
        <v>210</v>
      </c>
      <c r="O7" s="10" t="s">
        <v>210</v>
      </c>
      <c r="P7" s="10" t="s">
        <v>210</v>
      </c>
      <c r="Q7" s="10" t="s">
        <v>210</v>
      </c>
      <c r="R7" s="10" t="s">
        <v>210</v>
      </c>
      <c r="S7" s="10" t="s">
        <v>210</v>
      </c>
      <c r="T7" s="10" t="s">
        <v>210</v>
      </c>
      <c r="U7" s="10" t="s">
        <v>210</v>
      </c>
      <c r="V7" s="10" t="s">
        <v>210</v>
      </c>
      <c r="W7" s="10" t="s">
        <v>210</v>
      </c>
      <c r="X7" s="10" t="s">
        <v>210</v>
      </c>
      <c r="Y7" s="10" t="s">
        <v>210</v>
      </c>
      <c r="Z7" s="10" t="s">
        <v>210</v>
      </c>
      <c r="AA7" s="10" t="s">
        <v>210</v>
      </c>
      <c r="AB7" s="10" t="s">
        <v>210</v>
      </c>
      <c r="AC7" s="10" t="s">
        <v>211</v>
      </c>
      <c r="AD7" s="10" t="s">
        <v>212</v>
      </c>
      <c r="AE7" s="10" t="s">
        <v>210</v>
      </c>
      <c r="AF7" s="10" t="s">
        <v>210</v>
      </c>
      <c r="AG7" s="10" t="s">
        <v>211</v>
      </c>
      <c r="AH7" s="10" t="s">
        <v>213</v>
      </c>
      <c r="AI7" s="10" t="s">
        <v>214</v>
      </c>
      <c r="AJ7" s="10" t="s">
        <v>215</v>
      </c>
      <c r="AK7" s="10" t="s">
        <v>210</v>
      </c>
      <c r="AL7" s="10" t="s">
        <v>71</v>
      </c>
      <c r="AM7" s="10" t="s">
        <v>216</v>
      </c>
      <c r="AN7" s="10" t="s">
        <v>214</v>
      </c>
      <c r="AO7" s="10" t="s">
        <v>216</v>
      </c>
      <c r="AP7" s="10" t="s">
        <v>210</v>
      </c>
      <c r="AQ7" s="10" t="s">
        <v>217</v>
      </c>
      <c r="AR7" s="10" t="s">
        <v>71</v>
      </c>
      <c r="AS7" s="10" t="s">
        <v>214</v>
      </c>
      <c r="AT7" s="10" t="s">
        <v>215</v>
      </c>
      <c r="AU7" s="10" t="s">
        <v>71</v>
      </c>
      <c r="AV7" s="10" t="s">
        <v>216</v>
      </c>
      <c r="AW7" s="10" t="s">
        <v>216</v>
      </c>
      <c r="AX7" s="10" t="s">
        <v>71</v>
      </c>
      <c r="AY7" s="10" t="s">
        <v>215</v>
      </c>
      <c r="AZ7" s="10" t="s">
        <v>210</v>
      </c>
      <c r="BA7" s="10" t="s">
        <v>210</v>
      </c>
      <c r="BB7" s="10" t="s">
        <v>216</v>
      </c>
      <c r="BC7" s="10" t="s">
        <v>214</v>
      </c>
      <c r="BD7" s="10" t="s">
        <v>71</v>
      </c>
      <c r="BE7" s="10" t="s">
        <v>210</v>
      </c>
      <c r="BF7" s="10" t="s">
        <v>210</v>
      </c>
      <c r="BG7" s="10" t="s">
        <v>216</v>
      </c>
      <c r="BH7" s="10" t="s">
        <v>210</v>
      </c>
      <c r="BI7" s="10" t="s">
        <v>210</v>
      </c>
      <c r="BJ7" s="10" t="s">
        <v>210</v>
      </c>
      <c r="BK7" s="10" t="s">
        <v>213</v>
      </c>
      <c r="BL7" s="10" t="s">
        <v>210</v>
      </c>
      <c r="BM7" s="10" t="s">
        <v>210</v>
      </c>
      <c r="BN7" s="10" t="s">
        <v>210</v>
      </c>
      <c r="BO7" s="10" t="s">
        <v>210</v>
      </c>
      <c r="BP7" s="10" t="s">
        <v>210</v>
      </c>
      <c r="BQ7" s="10" t="s">
        <v>210</v>
      </c>
      <c r="BR7" s="10" t="s">
        <v>210</v>
      </c>
      <c r="BS7" s="87">
        <v>0</v>
      </c>
      <c r="BT7" s="13"/>
      <c r="BU7" s="13"/>
    </row>
    <row r="8" spans="1:73" s="10" customFormat="1" ht="25.5" customHeight="1" x14ac:dyDescent="0.2">
      <c r="A8" s="10" t="s">
        <v>413</v>
      </c>
      <c r="B8" s="31" t="s">
        <v>435</v>
      </c>
      <c r="C8" s="21" t="s">
        <v>395</v>
      </c>
      <c r="D8" s="23" t="s">
        <v>755</v>
      </c>
      <c r="E8" s="103">
        <v>41085</v>
      </c>
      <c r="F8" s="10">
        <v>1410</v>
      </c>
      <c r="G8" s="35">
        <v>6.3E-2</v>
      </c>
      <c r="H8" s="10" t="s">
        <v>220</v>
      </c>
      <c r="I8" s="10" t="s">
        <v>220</v>
      </c>
      <c r="J8" s="10" t="s">
        <v>220</v>
      </c>
      <c r="K8" s="10" t="s">
        <v>220</v>
      </c>
      <c r="L8" s="10" t="s">
        <v>220</v>
      </c>
      <c r="M8" s="10" t="s">
        <v>220</v>
      </c>
      <c r="N8" s="10" t="s">
        <v>220</v>
      </c>
      <c r="O8" s="10" t="s">
        <v>220</v>
      </c>
      <c r="P8" s="10" t="s">
        <v>220</v>
      </c>
      <c r="Q8" s="10" t="s">
        <v>220</v>
      </c>
      <c r="R8" s="10" t="s">
        <v>220</v>
      </c>
      <c r="S8" s="10" t="s">
        <v>92</v>
      </c>
      <c r="T8" s="10" t="s">
        <v>220</v>
      </c>
      <c r="U8" s="10" t="s">
        <v>220</v>
      </c>
      <c r="V8" s="10" t="s">
        <v>220</v>
      </c>
      <c r="W8" s="10" t="s">
        <v>20</v>
      </c>
      <c r="X8" s="10" t="s">
        <v>220</v>
      </c>
      <c r="Y8" s="10" t="s">
        <v>220</v>
      </c>
      <c r="Z8" s="10" t="s">
        <v>220</v>
      </c>
      <c r="AA8" s="10" t="s">
        <v>220</v>
      </c>
      <c r="AB8" s="10" t="s">
        <v>233</v>
      </c>
      <c r="AC8" s="10" t="s">
        <v>46</v>
      </c>
      <c r="AD8" s="10" t="s">
        <v>121</v>
      </c>
      <c r="AE8" s="10" t="s">
        <v>74</v>
      </c>
      <c r="AF8" s="10" t="s">
        <v>220</v>
      </c>
      <c r="AG8" s="10" t="s">
        <v>233</v>
      </c>
      <c r="AH8" s="10" t="s">
        <v>189</v>
      </c>
      <c r="AI8" s="10" t="s">
        <v>98</v>
      </c>
      <c r="AJ8" s="10" t="s">
        <v>210</v>
      </c>
      <c r="AK8" s="10" t="s">
        <v>122</v>
      </c>
      <c r="AL8" s="10" t="s">
        <v>220</v>
      </c>
      <c r="AM8" s="10" t="s">
        <v>219</v>
      </c>
      <c r="AN8" s="10" t="s">
        <v>220</v>
      </c>
      <c r="AO8" s="10" t="s">
        <v>219</v>
      </c>
      <c r="AP8" s="10" t="s">
        <v>210</v>
      </c>
      <c r="AQ8" s="10" t="s">
        <v>241</v>
      </c>
      <c r="AR8" s="10" t="s">
        <v>219</v>
      </c>
      <c r="AS8" s="10" t="s">
        <v>220</v>
      </c>
      <c r="AT8" s="10" t="s">
        <v>220</v>
      </c>
      <c r="AU8" s="10" t="s">
        <v>219</v>
      </c>
      <c r="AV8" s="10" t="s">
        <v>212</v>
      </c>
      <c r="AW8" s="10" t="s">
        <v>219</v>
      </c>
      <c r="AX8" s="10" t="s">
        <v>220</v>
      </c>
      <c r="AY8" s="10" t="s">
        <v>220</v>
      </c>
      <c r="AZ8" s="10" t="s">
        <v>210</v>
      </c>
      <c r="BA8" s="10" t="s">
        <v>219</v>
      </c>
      <c r="BB8" s="10" t="s">
        <v>219</v>
      </c>
      <c r="BC8" s="10" t="s">
        <v>212</v>
      </c>
      <c r="BD8" s="10" t="s">
        <v>220</v>
      </c>
      <c r="BE8" s="10" t="s">
        <v>219</v>
      </c>
      <c r="BF8" s="10" t="s">
        <v>219</v>
      </c>
      <c r="BG8" s="10" t="s">
        <v>219</v>
      </c>
      <c r="BH8" s="10" t="s">
        <v>31</v>
      </c>
      <c r="BI8" s="10" t="s">
        <v>220</v>
      </c>
      <c r="BJ8" s="10" t="s">
        <v>220</v>
      </c>
      <c r="BK8" s="10" t="s">
        <v>220</v>
      </c>
      <c r="BL8" s="10" t="s">
        <v>128</v>
      </c>
      <c r="BM8" s="10" t="s">
        <v>233</v>
      </c>
      <c r="BN8" s="10" t="s">
        <v>220</v>
      </c>
      <c r="BO8" s="10">
        <v>42</v>
      </c>
      <c r="BP8" s="10" t="s">
        <v>220</v>
      </c>
      <c r="BQ8" s="10" t="s">
        <v>220</v>
      </c>
      <c r="BR8" s="10" t="s">
        <v>84</v>
      </c>
      <c r="BS8" s="87">
        <v>300</v>
      </c>
      <c r="BT8" s="13"/>
      <c r="BU8" s="13"/>
    </row>
    <row r="9" spans="1:73" s="10" customFormat="1" ht="25.5" customHeight="1" x14ac:dyDescent="0.2">
      <c r="A9" s="10" t="s">
        <v>414</v>
      </c>
      <c r="B9" s="31" t="s">
        <v>419</v>
      </c>
      <c r="C9" s="21" t="s">
        <v>396</v>
      </c>
      <c r="D9" s="23" t="s">
        <v>443</v>
      </c>
      <c r="E9" s="103">
        <v>40849</v>
      </c>
      <c r="F9" s="10">
        <v>1045</v>
      </c>
      <c r="G9" s="29">
        <v>2</v>
      </c>
      <c r="H9" s="10" t="s">
        <v>211</v>
      </c>
      <c r="I9" s="10" t="s">
        <v>211</v>
      </c>
      <c r="J9" s="10" t="s">
        <v>211</v>
      </c>
      <c r="K9" s="10" t="s">
        <v>211</v>
      </c>
      <c r="L9" s="10" t="s">
        <v>211</v>
      </c>
      <c r="M9" s="10" t="s">
        <v>211</v>
      </c>
      <c r="N9" s="10" t="s">
        <v>211</v>
      </c>
      <c r="O9" s="10" t="s">
        <v>211</v>
      </c>
      <c r="P9" s="10" t="s">
        <v>211</v>
      </c>
      <c r="Q9" s="10" t="s">
        <v>211</v>
      </c>
      <c r="R9" s="10" t="s">
        <v>211</v>
      </c>
      <c r="S9" s="10" t="s">
        <v>123</v>
      </c>
      <c r="T9" s="10" t="s">
        <v>211</v>
      </c>
      <c r="U9" s="10" t="s">
        <v>211</v>
      </c>
      <c r="V9" s="10" t="s">
        <v>211</v>
      </c>
      <c r="W9" s="10" t="s">
        <v>211</v>
      </c>
      <c r="X9" s="10" t="s">
        <v>211</v>
      </c>
      <c r="Y9" s="10" t="s">
        <v>211</v>
      </c>
      <c r="Z9" s="10" t="s">
        <v>211</v>
      </c>
      <c r="AA9" s="10" t="s">
        <v>211</v>
      </c>
      <c r="AB9" s="10" t="s">
        <v>211</v>
      </c>
      <c r="AC9" s="10" t="s">
        <v>215</v>
      </c>
      <c r="AD9" s="10" t="s">
        <v>221</v>
      </c>
      <c r="AE9" s="10" t="s">
        <v>211</v>
      </c>
      <c r="AF9" s="10" t="s">
        <v>211</v>
      </c>
      <c r="AG9" s="10" t="s">
        <v>215</v>
      </c>
      <c r="AH9" s="10" t="s">
        <v>227</v>
      </c>
      <c r="AI9" s="10" t="s">
        <v>225</v>
      </c>
      <c r="AJ9" s="10" t="s">
        <v>228</v>
      </c>
      <c r="AK9" s="10" t="s">
        <v>211</v>
      </c>
      <c r="AL9" s="10" t="s">
        <v>71</v>
      </c>
      <c r="AM9" s="10" t="s">
        <v>229</v>
      </c>
      <c r="AN9" s="10" t="s">
        <v>224</v>
      </c>
      <c r="AO9" s="10" t="s">
        <v>229</v>
      </c>
      <c r="AP9" s="10" t="s">
        <v>214</v>
      </c>
      <c r="AQ9" s="10" t="s">
        <v>167</v>
      </c>
      <c r="AR9" s="10" t="s">
        <v>71</v>
      </c>
      <c r="AS9" s="10" t="s">
        <v>216</v>
      </c>
      <c r="AT9" s="10" t="s">
        <v>213</v>
      </c>
      <c r="AU9" s="10" t="s">
        <v>71</v>
      </c>
      <c r="AV9" s="10" t="s">
        <v>225</v>
      </c>
      <c r="AW9" s="10" t="s">
        <v>226</v>
      </c>
      <c r="AX9" s="10" t="s">
        <v>71</v>
      </c>
      <c r="AY9" s="10" t="s">
        <v>213</v>
      </c>
      <c r="AZ9" s="10" t="s">
        <v>211</v>
      </c>
      <c r="BA9" s="10" t="s">
        <v>214</v>
      </c>
      <c r="BB9" s="10" t="s">
        <v>229</v>
      </c>
      <c r="BC9" s="10" t="s">
        <v>216</v>
      </c>
      <c r="BD9" s="10" t="s">
        <v>71</v>
      </c>
      <c r="BE9" s="10" t="s">
        <v>214</v>
      </c>
      <c r="BF9" s="10" t="s">
        <v>216</v>
      </c>
      <c r="BG9" s="10" t="s">
        <v>229</v>
      </c>
      <c r="BH9" s="10" t="s">
        <v>214</v>
      </c>
      <c r="BI9" s="10" t="s">
        <v>214</v>
      </c>
      <c r="BJ9" s="10" t="s">
        <v>211</v>
      </c>
      <c r="BK9" s="10" t="s">
        <v>227</v>
      </c>
      <c r="BL9" s="10" t="s">
        <v>211</v>
      </c>
      <c r="BM9" s="10" t="s">
        <v>211</v>
      </c>
      <c r="BN9" s="10" t="s">
        <v>211</v>
      </c>
      <c r="BO9" s="10">
        <v>322</v>
      </c>
      <c r="BP9" s="10" t="s">
        <v>211</v>
      </c>
      <c r="BQ9" s="10" t="s">
        <v>211</v>
      </c>
      <c r="BR9" s="10" t="s">
        <v>211</v>
      </c>
      <c r="BS9" s="87">
        <v>1300</v>
      </c>
      <c r="BT9" s="13"/>
      <c r="BU9" s="13"/>
    </row>
    <row r="10" spans="1:73" s="10" customFormat="1" ht="25.5" customHeight="1" x14ac:dyDescent="0.2">
      <c r="A10" s="10" t="s">
        <v>414</v>
      </c>
      <c r="B10" s="31" t="s">
        <v>419</v>
      </c>
      <c r="C10" s="21" t="s">
        <v>396</v>
      </c>
      <c r="D10" s="23" t="s">
        <v>443</v>
      </c>
      <c r="E10" s="103">
        <v>41082</v>
      </c>
      <c r="F10" s="10">
        <v>1700</v>
      </c>
      <c r="G10" s="35">
        <v>6.3E-2</v>
      </c>
      <c r="H10" s="10" t="s">
        <v>23</v>
      </c>
      <c r="I10" s="10" t="s">
        <v>240</v>
      </c>
      <c r="J10" s="10" t="s">
        <v>240</v>
      </c>
      <c r="K10" s="10" t="s">
        <v>240</v>
      </c>
      <c r="L10" s="10" t="s">
        <v>240</v>
      </c>
      <c r="M10" s="10" t="s">
        <v>240</v>
      </c>
      <c r="N10" s="10" t="s">
        <v>31</v>
      </c>
      <c r="O10" s="10" t="s">
        <v>240</v>
      </c>
      <c r="P10" s="10" t="s">
        <v>240</v>
      </c>
      <c r="Q10" s="10" t="s">
        <v>240</v>
      </c>
      <c r="R10" s="10" t="s">
        <v>240</v>
      </c>
      <c r="S10" s="10">
        <v>32</v>
      </c>
      <c r="T10" s="10" t="s">
        <v>240</v>
      </c>
      <c r="U10" s="10" t="s">
        <v>240</v>
      </c>
      <c r="V10" s="10" t="s">
        <v>240</v>
      </c>
      <c r="W10" s="10" t="s">
        <v>240</v>
      </c>
      <c r="X10" s="10" t="s">
        <v>240</v>
      </c>
      <c r="Y10" s="10" t="s">
        <v>240</v>
      </c>
      <c r="Z10" s="10" t="s">
        <v>240</v>
      </c>
      <c r="AA10" s="10" t="s">
        <v>240</v>
      </c>
      <c r="AB10" s="10" t="s">
        <v>240</v>
      </c>
      <c r="AC10" s="10" t="s">
        <v>240</v>
      </c>
      <c r="AD10" s="10" t="s">
        <v>240</v>
      </c>
      <c r="AE10" s="10" t="s">
        <v>240</v>
      </c>
      <c r="AF10" s="10" t="s">
        <v>240</v>
      </c>
      <c r="AG10" s="10" t="s">
        <v>240</v>
      </c>
      <c r="AH10" s="10" t="s">
        <v>219</v>
      </c>
      <c r="AI10" s="10" t="s">
        <v>219</v>
      </c>
      <c r="AJ10" s="10" t="s">
        <v>212</v>
      </c>
      <c r="AK10" s="10" t="s">
        <v>240</v>
      </c>
      <c r="AL10" s="10" t="s">
        <v>84</v>
      </c>
      <c r="AM10" s="10" t="s">
        <v>210</v>
      </c>
      <c r="AN10" s="10" t="s">
        <v>240</v>
      </c>
      <c r="AO10" s="10" t="s">
        <v>219</v>
      </c>
      <c r="AP10" s="10" t="s">
        <v>240</v>
      </c>
      <c r="AQ10" s="10" t="s">
        <v>59</v>
      </c>
      <c r="AR10" s="10" t="s">
        <v>210</v>
      </c>
      <c r="AS10" s="10" t="s">
        <v>240</v>
      </c>
      <c r="AT10" s="10" t="s">
        <v>219</v>
      </c>
      <c r="AU10" s="10" t="s">
        <v>240</v>
      </c>
      <c r="AV10" s="10" t="s">
        <v>86</v>
      </c>
      <c r="AW10" s="10" t="s">
        <v>214</v>
      </c>
      <c r="AX10" s="10" t="s">
        <v>240</v>
      </c>
      <c r="AY10" s="10" t="s">
        <v>219</v>
      </c>
      <c r="AZ10" s="10" t="s">
        <v>240</v>
      </c>
      <c r="BA10" s="10" t="s">
        <v>211</v>
      </c>
      <c r="BB10" s="10" t="s">
        <v>210</v>
      </c>
      <c r="BC10" s="10" t="s">
        <v>240</v>
      </c>
      <c r="BD10" s="10" t="s">
        <v>219</v>
      </c>
      <c r="BE10" s="10" t="s">
        <v>240</v>
      </c>
      <c r="BF10" s="10" t="s">
        <v>215</v>
      </c>
      <c r="BG10" s="10" t="s">
        <v>210</v>
      </c>
      <c r="BH10" s="10" t="s">
        <v>240</v>
      </c>
      <c r="BI10" s="10" t="s">
        <v>240</v>
      </c>
      <c r="BJ10" s="10" t="s">
        <v>240</v>
      </c>
      <c r="BK10" s="10" t="s">
        <v>240</v>
      </c>
      <c r="BL10" s="10" t="s">
        <v>23</v>
      </c>
      <c r="BM10" s="10" t="s">
        <v>240</v>
      </c>
      <c r="BN10" s="10" t="s">
        <v>240</v>
      </c>
      <c r="BO10" s="10">
        <v>147</v>
      </c>
      <c r="BP10" s="10" t="s">
        <v>240</v>
      </c>
      <c r="BQ10" s="10" t="s">
        <v>240</v>
      </c>
      <c r="BR10" s="10" t="s">
        <v>233</v>
      </c>
      <c r="BS10" s="87">
        <v>470</v>
      </c>
      <c r="BT10" s="13"/>
      <c r="BU10" s="13"/>
    </row>
    <row r="11" spans="1:73" s="10" customFormat="1" ht="25.5" customHeight="1" x14ac:dyDescent="0.25">
      <c r="A11" s="10" t="s">
        <v>415</v>
      </c>
      <c r="B11" s="30" t="s">
        <v>420</v>
      </c>
      <c r="C11" s="21" t="s">
        <v>397</v>
      </c>
      <c r="D11" s="23" t="s">
        <v>444</v>
      </c>
      <c r="E11" s="103">
        <v>40854</v>
      </c>
      <c r="F11" s="10">
        <v>1500</v>
      </c>
      <c r="G11" s="29">
        <v>2</v>
      </c>
      <c r="H11" s="10" t="s">
        <v>218</v>
      </c>
      <c r="I11" s="10" t="s">
        <v>218</v>
      </c>
      <c r="J11" s="10" t="s">
        <v>218</v>
      </c>
      <c r="K11" s="10" t="s">
        <v>218</v>
      </c>
      <c r="L11" s="10" t="s">
        <v>218</v>
      </c>
      <c r="M11" s="10" t="s">
        <v>218</v>
      </c>
      <c r="N11" s="10" t="s">
        <v>218</v>
      </c>
      <c r="O11" s="10" t="s">
        <v>218</v>
      </c>
      <c r="P11" s="10" t="s">
        <v>218</v>
      </c>
      <c r="Q11" s="10" t="s">
        <v>218</v>
      </c>
      <c r="R11" s="10" t="s">
        <v>218</v>
      </c>
      <c r="S11" s="10">
        <v>7.8</v>
      </c>
      <c r="T11" s="10" t="s">
        <v>218</v>
      </c>
      <c r="U11" s="10" t="s">
        <v>218</v>
      </c>
      <c r="V11" s="10" t="s">
        <v>218</v>
      </c>
      <c r="W11" s="10" t="s">
        <v>218</v>
      </c>
      <c r="X11" s="10" t="s">
        <v>218</v>
      </c>
      <c r="Y11" s="10" t="s">
        <v>218</v>
      </c>
      <c r="Z11" s="10" t="s">
        <v>218</v>
      </c>
      <c r="AA11" s="10" t="s">
        <v>218</v>
      </c>
      <c r="AB11" s="10" t="s">
        <v>218</v>
      </c>
      <c r="AC11" s="10" t="s">
        <v>218</v>
      </c>
      <c r="AD11" s="10" t="s">
        <v>218</v>
      </c>
      <c r="AE11" s="10" t="s">
        <v>218</v>
      </c>
      <c r="AF11" s="10" t="s">
        <v>218</v>
      </c>
      <c r="AG11" s="10" t="s">
        <v>218</v>
      </c>
      <c r="AH11" s="10" t="s">
        <v>219</v>
      </c>
      <c r="AI11" s="10" t="s">
        <v>218</v>
      </c>
      <c r="AJ11" s="10" t="s">
        <v>218</v>
      </c>
      <c r="AK11" s="10" t="s">
        <v>219</v>
      </c>
      <c r="AL11" s="10" t="s">
        <v>71</v>
      </c>
      <c r="AM11" s="10" t="s">
        <v>210</v>
      </c>
      <c r="AN11" s="10" t="s">
        <v>218</v>
      </c>
      <c r="AO11" s="10" t="s">
        <v>218</v>
      </c>
      <c r="AP11" s="10" t="s">
        <v>210</v>
      </c>
      <c r="AQ11" s="10" t="s">
        <v>220</v>
      </c>
      <c r="AR11" s="10" t="s">
        <v>71</v>
      </c>
      <c r="AS11" s="10" t="s">
        <v>218</v>
      </c>
      <c r="AT11" s="10" t="s">
        <v>218</v>
      </c>
      <c r="AU11" s="10" t="s">
        <v>71</v>
      </c>
      <c r="AV11" s="10" t="s">
        <v>219</v>
      </c>
      <c r="AW11" s="10" t="s">
        <v>212</v>
      </c>
      <c r="AX11" s="10" t="s">
        <v>71</v>
      </c>
      <c r="AY11" s="10" t="s">
        <v>218</v>
      </c>
      <c r="AZ11" s="10" t="s">
        <v>210</v>
      </c>
      <c r="BA11" s="10" t="s">
        <v>218</v>
      </c>
      <c r="BB11" s="10" t="s">
        <v>210</v>
      </c>
      <c r="BC11" s="10" t="s">
        <v>218</v>
      </c>
      <c r="BD11" s="10" t="s">
        <v>71</v>
      </c>
      <c r="BE11" s="10" t="s">
        <v>210</v>
      </c>
      <c r="BF11" s="10" t="s">
        <v>218</v>
      </c>
      <c r="BG11" s="10" t="s">
        <v>210</v>
      </c>
      <c r="BH11" s="10" t="s">
        <v>218</v>
      </c>
      <c r="BI11" s="10" t="s">
        <v>218</v>
      </c>
      <c r="BJ11" s="10" t="s">
        <v>218</v>
      </c>
      <c r="BK11" s="10" t="s">
        <v>218</v>
      </c>
      <c r="BL11" s="10" t="s">
        <v>218</v>
      </c>
      <c r="BM11" s="10" t="s">
        <v>218</v>
      </c>
      <c r="BN11" s="10" t="s">
        <v>218</v>
      </c>
      <c r="BO11" s="10" t="s">
        <v>218</v>
      </c>
      <c r="BP11" s="10" t="s">
        <v>218</v>
      </c>
      <c r="BQ11" s="10" t="s">
        <v>218</v>
      </c>
      <c r="BR11" s="10" t="s">
        <v>218</v>
      </c>
      <c r="BS11" s="87">
        <v>7.8</v>
      </c>
      <c r="BT11" s="13"/>
      <c r="BU11" s="13"/>
    </row>
    <row r="12" spans="1:73" s="10" customFormat="1" ht="25.5" customHeight="1" x14ac:dyDescent="0.25">
      <c r="A12" s="10" t="s">
        <v>415</v>
      </c>
      <c r="B12" s="30" t="s">
        <v>420</v>
      </c>
      <c r="C12" s="21" t="s">
        <v>397</v>
      </c>
      <c r="D12" s="23" t="s">
        <v>444</v>
      </c>
      <c r="E12" s="103">
        <v>41082</v>
      </c>
      <c r="F12" s="10">
        <v>1225</v>
      </c>
      <c r="G12" s="35">
        <v>6.3E-2</v>
      </c>
      <c r="H12" s="10" t="s">
        <v>220</v>
      </c>
      <c r="I12" s="10" t="s">
        <v>220</v>
      </c>
      <c r="J12" s="10" t="s">
        <v>220</v>
      </c>
      <c r="K12" s="10" t="s">
        <v>220</v>
      </c>
      <c r="L12" s="10" t="s">
        <v>220</v>
      </c>
      <c r="M12" s="10" t="s">
        <v>220</v>
      </c>
      <c r="N12" s="10" t="s">
        <v>220</v>
      </c>
      <c r="O12" s="10" t="s">
        <v>220</v>
      </c>
      <c r="P12" s="10" t="s">
        <v>220</v>
      </c>
      <c r="Q12" s="10" t="s">
        <v>220</v>
      </c>
      <c r="R12" s="10" t="s">
        <v>220</v>
      </c>
      <c r="S12" s="10">
        <v>41</v>
      </c>
      <c r="T12" s="10" t="s">
        <v>220</v>
      </c>
      <c r="U12" s="10" t="s">
        <v>220</v>
      </c>
      <c r="V12" s="10" t="s">
        <v>220</v>
      </c>
      <c r="W12" s="10" t="s">
        <v>220</v>
      </c>
      <c r="X12" s="10" t="s">
        <v>220</v>
      </c>
      <c r="Y12" s="10" t="s">
        <v>220</v>
      </c>
      <c r="Z12" s="10" t="s">
        <v>220</v>
      </c>
      <c r="AA12" s="10" t="s">
        <v>220</v>
      </c>
      <c r="AB12" s="10" t="s">
        <v>220</v>
      </c>
      <c r="AC12" s="10" t="s">
        <v>220</v>
      </c>
      <c r="AD12" s="10" t="s">
        <v>220</v>
      </c>
      <c r="AE12" s="10" t="s">
        <v>220</v>
      </c>
      <c r="AF12" s="10" t="s">
        <v>220</v>
      </c>
      <c r="AG12" s="10" t="s">
        <v>220</v>
      </c>
      <c r="AH12" s="10" t="s">
        <v>212</v>
      </c>
      <c r="AI12" s="10" t="s">
        <v>219</v>
      </c>
      <c r="AJ12" s="10" t="s">
        <v>210</v>
      </c>
      <c r="AK12" s="10" t="s">
        <v>220</v>
      </c>
      <c r="AL12" s="10" t="s">
        <v>220</v>
      </c>
      <c r="AM12" s="10" t="s">
        <v>219</v>
      </c>
      <c r="AN12" s="10" t="s">
        <v>220</v>
      </c>
      <c r="AO12" s="10" t="s">
        <v>220</v>
      </c>
      <c r="AP12" s="10" t="s">
        <v>219</v>
      </c>
      <c r="AQ12" s="10" t="s">
        <v>76</v>
      </c>
      <c r="AR12" s="10" t="s">
        <v>219</v>
      </c>
      <c r="AS12" s="10" t="s">
        <v>220</v>
      </c>
      <c r="AT12" s="10" t="s">
        <v>220</v>
      </c>
      <c r="AU12" s="10" t="s">
        <v>219</v>
      </c>
      <c r="AV12" s="10" t="s">
        <v>216</v>
      </c>
      <c r="AW12" s="10" t="s">
        <v>210</v>
      </c>
      <c r="AX12" s="10" t="s">
        <v>220</v>
      </c>
      <c r="AY12" s="10" t="s">
        <v>220</v>
      </c>
      <c r="AZ12" s="10" t="s">
        <v>210</v>
      </c>
      <c r="BA12" s="10" t="s">
        <v>220</v>
      </c>
      <c r="BB12" s="10" t="s">
        <v>219</v>
      </c>
      <c r="BC12" s="10" t="s">
        <v>220</v>
      </c>
      <c r="BD12" s="10" t="s">
        <v>220</v>
      </c>
      <c r="BE12" s="10" t="s">
        <v>220</v>
      </c>
      <c r="BF12" s="10" t="s">
        <v>220</v>
      </c>
      <c r="BG12" s="10" t="s">
        <v>219</v>
      </c>
      <c r="BH12" s="10" t="s">
        <v>220</v>
      </c>
      <c r="BI12" s="10" t="s">
        <v>220</v>
      </c>
      <c r="BJ12" s="10" t="s">
        <v>220</v>
      </c>
      <c r="BK12" s="10" t="s">
        <v>220</v>
      </c>
      <c r="BL12" s="10" t="s">
        <v>233</v>
      </c>
      <c r="BM12" s="10" t="s">
        <v>220</v>
      </c>
      <c r="BN12" s="10" t="s">
        <v>220</v>
      </c>
      <c r="BO12" s="10" t="s">
        <v>153</v>
      </c>
      <c r="BP12" s="10" t="s">
        <v>220</v>
      </c>
      <c r="BQ12" s="10" t="s">
        <v>220</v>
      </c>
      <c r="BR12" s="10" t="s">
        <v>233</v>
      </c>
      <c r="BS12" s="87">
        <v>110</v>
      </c>
      <c r="BT12" s="13"/>
      <c r="BU12" s="13"/>
    </row>
    <row r="13" spans="1:73" s="10" customFormat="1" ht="25.5" customHeight="1" x14ac:dyDescent="0.25">
      <c r="A13" s="10" t="s">
        <v>416</v>
      </c>
      <c r="B13" s="10" t="s">
        <v>417</v>
      </c>
      <c r="C13" s="21" t="s">
        <v>398</v>
      </c>
      <c r="D13" s="23" t="s">
        <v>445</v>
      </c>
      <c r="E13" s="103">
        <v>41023</v>
      </c>
      <c r="F13" s="10">
        <v>1130</v>
      </c>
      <c r="G13" s="46">
        <v>2</v>
      </c>
      <c r="H13" s="10" t="s">
        <v>218</v>
      </c>
      <c r="I13" s="10" t="s">
        <v>218</v>
      </c>
      <c r="J13" s="10" t="s">
        <v>218</v>
      </c>
      <c r="K13" s="10" t="s">
        <v>218</v>
      </c>
      <c r="L13" s="10" t="s">
        <v>218</v>
      </c>
      <c r="M13" s="10" t="s">
        <v>218</v>
      </c>
      <c r="N13" s="10" t="s">
        <v>218</v>
      </c>
      <c r="O13" s="10" t="s">
        <v>218</v>
      </c>
      <c r="P13" s="10" t="s">
        <v>218</v>
      </c>
      <c r="Q13" s="10" t="s">
        <v>218</v>
      </c>
      <c r="R13" s="10" t="s">
        <v>218</v>
      </c>
      <c r="S13" s="27" t="s">
        <v>374</v>
      </c>
      <c r="T13" s="10" t="s">
        <v>218</v>
      </c>
      <c r="U13" s="10" t="s">
        <v>218</v>
      </c>
      <c r="V13" s="10" t="s">
        <v>218</v>
      </c>
      <c r="W13" s="10" t="s">
        <v>218</v>
      </c>
      <c r="X13" s="10" t="s">
        <v>218</v>
      </c>
      <c r="Y13" s="10" t="s">
        <v>218</v>
      </c>
      <c r="Z13" s="10" t="s">
        <v>218</v>
      </c>
      <c r="AA13" s="10" t="s">
        <v>218</v>
      </c>
      <c r="AB13" s="10" t="s">
        <v>218</v>
      </c>
      <c r="AC13" s="10" t="s">
        <v>218</v>
      </c>
      <c r="AD13" s="10" t="s">
        <v>218</v>
      </c>
      <c r="AE13" s="10" t="s">
        <v>218</v>
      </c>
      <c r="AF13" s="10" t="s">
        <v>218</v>
      </c>
      <c r="AG13" s="10" t="s">
        <v>218</v>
      </c>
      <c r="AH13" s="10" t="s">
        <v>220</v>
      </c>
      <c r="AI13" s="10" t="s">
        <v>220</v>
      </c>
      <c r="AJ13" s="10" t="s">
        <v>212</v>
      </c>
      <c r="AK13" s="10" t="s">
        <v>210</v>
      </c>
      <c r="AL13" s="10" t="s">
        <v>71</v>
      </c>
      <c r="AM13" s="10" t="s">
        <v>219</v>
      </c>
      <c r="AN13" s="10" t="s">
        <v>220</v>
      </c>
      <c r="AO13" s="10" t="s">
        <v>212</v>
      </c>
      <c r="AP13" s="10" t="s">
        <v>210</v>
      </c>
      <c r="AQ13" s="10" t="s">
        <v>115</v>
      </c>
      <c r="AR13" s="10" t="s">
        <v>71</v>
      </c>
      <c r="AS13" s="10" t="s">
        <v>220</v>
      </c>
      <c r="AT13" s="10" t="s">
        <v>210</v>
      </c>
      <c r="AU13" s="10" t="s">
        <v>71</v>
      </c>
      <c r="AV13" s="10" t="s">
        <v>210</v>
      </c>
      <c r="AW13" s="10" t="s">
        <v>210</v>
      </c>
      <c r="AX13" s="10" t="s">
        <v>71</v>
      </c>
      <c r="AY13" s="10" t="s">
        <v>210</v>
      </c>
      <c r="AZ13" s="10" t="s">
        <v>210</v>
      </c>
      <c r="BA13" s="10" t="s">
        <v>219</v>
      </c>
      <c r="BB13" s="10" t="s">
        <v>219</v>
      </c>
      <c r="BC13" s="10" t="s">
        <v>220</v>
      </c>
      <c r="BD13" s="10" t="s">
        <v>71</v>
      </c>
      <c r="BE13" s="10" t="s">
        <v>210</v>
      </c>
      <c r="BF13" s="10" t="s">
        <v>219</v>
      </c>
      <c r="BG13" s="10" t="s">
        <v>219</v>
      </c>
      <c r="BH13" s="10" t="s">
        <v>218</v>
      </c>
      <c r="BI13" s="10" t="s">
        <v>218</v>
      </c>
      <c r="BJ13" s="10" t="s">
        <v>218</v>
      </c>
      <c r="BK13" s="10" t="s">
        <v>218</v>
      </c>
      <c r="BL13" s="10" t="s">
        <v>218</v>
      </c>
      <c r="BM13" s="10" t="s">
        <v>218</v>
      </c>
      <c r="BN13" s="10" t="s">
        <v>218</v>
      </c>
      <c r="BO13" s="10" t="s">
        <v>218</v>
      </c>
      <c r="BP13" s="10" t="s">
        <v>218</v>
      </c>
      <c r="BQ13" s="10" t="s">
        <v>218</v>
      </c>
      <c r="BR13" s="10" t="s">
        <v>218</v>
      </c>
      <c r="BS13" s="87">
        <v>37</v>
      </c>
      <c r="BT13" s="13"/>
      <c r="BU13" s="13"/>
    </row>
    <row r="14" spans="1:73" s="10" customFormat="1" ht="25.5" customHeight="1" x14ac:dyDescent="0.25">
      <c r="A14" s="10" t="s">
        <v>416</v>
      </c>
      <c r="B14" s="10" t="s">
        <v>417</v>
      </c>
      <c r="C14" s="21" t="s">
        <v>398</v>
      </c>
      <c r="D14" s="23" t="s">
        <v>445</v>
      </c>
      <c r="E14" s="103">
        <v>41080</v>
      </c>
      <c r="F14" s="10">
        <v>1950</v>
      </c>
      <c r="G14" s="13">
        <v>6.3E-2</v>
      </c>
      <c r="H14" s="10" t="s">
        <v>238</v>
      </c>
      <c r="I14" s="10" t="s">
        <v>238</v>
      </c>
      <c r="J14" s="10" t="s">
        <v>238</v>
      </c>
      <c r="K14" s="10" t="s">
        <v>238</v>
      </c>
      <c r="L14" s="10" t="s">
        <v>238</v>
      </c>
      <c r="M14" s="10" t="s">
        <v>238</v>
      </c>
      <c r="N14" s="10" t="s">
        <v>238</v>
      </c>
      <c r="O14" s="10" t="s">
        <v>238</v>
      </c>
      <c r="P14" s="10" t="s">
        <v>238</v>
      </c>
      <c r="Q14" s="10" t="s">
        <v>238</v>
      </c>
      <c r="R14" s="10" t="s">
        <v>238</v>
      </c>
      <c r="S14" s="10">
        <v>36</v>
      </c>
      <c r="T14" s="10" t="s">
        <v>238</v>
      </c>
      <c r="U14" s="10" t="s">
        <v>238</v>
      </c>
      <c r="V14" s="10" t="s">
        <v>238</v>
      </c>
      <c r="W14" s="10" t="s">
        <v>238</v>
      </c>
      <c r="X14" s="10" t="s">
        <v>238</v>
      </c>
      <c r="Y14" s="10" t="s">
        <v>238</v>
      </c>
      <c r="Z14" s="10" t="s">
        <v>238</v>
      </c>
      <c r="AA14" s="10" t="s">
        <v>238</v>
      </c>
      <c r="AB14" s="10" t="s">
        <v>238</v>
      </c>
      <c r="AC14" s="10" t="s">
        <v>238</v>
      </c>
      <c r="AD14" s="10" t="s">
        <v>238</v>
      </c>
      <c r="AE14" s="10" t="s">
        <v>238</v>
      </c>
      <c r="AF14" s="10" t="s">
        <v>238</v>
      </c>
      <c r="AG14" s="10" t="s">
        <v>238</v>
      </c>
      <c r="AH14" s="10" t="s">
        <v>239</v>
      </c>
      <c r="AI14" s="10" t="s">
        <v>238</v>
      </c>
      <c r="AJ14" s="10" t="s">
        <v>210</v>
      </c>
      <c r="AK14" s="10" t="s">
        <v>238</v>
      </c>
      <c r="AL14" s="10" t="s">
        <v>27</v>
      </c>
      <c r="AM14" s="10" t="s">
        <v>131</v>
      </c>
      <c r="AN14" s="10" t="s">
        <v>238</v>
      </c>
      <c r="AO14" s="10" t="s">
        <v>238</v>
      </c>
      <c r="AP14" s="10" t="s">
        <v>219</v>
      </c>
      <c r="AQ14" s="10" t="s">
        <v>174</v>
      </c>
      <c r="AR14" s="10" t="s">
        <v>210</v>
      </c>
      <c r="AS14" s="10" t="s">
        <v>238</v>
      </c>
      <c r="AT14" s="10" t="s">
        <v>238</v>
      </c>
      <c r="AU14" s="10" t="s">
        <v>210</v>
      </c>
      <c r="AV14" s="10" t="s">
        <v>214</v>
      </c>
      <c r="AW14" s="10" t="s">
        <v>210</v>
      </c>
      <c r="AX14" s="10" t="s">
        <v>238</v>
      </c>
      <c r="AY14" s="10" t="s">
        <v>238</v>
      </c>
      <c r="AZ14" s="10" t="s">
        <v>219</v>
      </c>
      <c r="BA14" s="10" t="s">
        <v>238</v>
      </c>
      <c r="BB14" s="10" t="s">
        <v>219</v>
      </c>
      <c r="BC14" s="10" t="s">
        <v>238</v>
      </c>
      <c r="BD14" s="10" t="s">
        <v>219</v>
      </c>
      <c r="BE14" s="10" t="s">
        <v>219</v>
      </c>
      <c r="BF14" s="10" t="s">
        <v>219</v>
      </c>
      <c r="BG14" s="10" t="s">
        <v>219</v>
      </c>
      <c r="BH14" s="10" t="s">
        <v>238</v>
      </c>
      <c r="BI14" s="10" t="s">
        <v>238</v>
      </c>
      <c r="BJ14" s="10" t="s">
        <v>238</v>
      </c>
      <c r="BK14" s="10" t="s">
        <v>238</v>
      </c>
      <c r="BL14" s="10" t="s">
        <v>238</v>
      </c>
      <c r="BM14" s="10" t="s">
        <v>238</v>
      </c>
      <c r="BN14" s="10" t="s">
        <v>238</v>
      </c>
      <c r="BO14" s="10">
        <v>33</v>
      </c>
      <c r="BP14" s="10" t="s">
        <v>238</v>
      </c>
      <c r="BQ14" s="10" t="s">
        <v>238</v>
      </c>
      <c r="BR14" s="10" t="s">
        <v>233</v>
      </c>
      <c r="BS14" s="87">
        <v>150</v>
      </c>
      <c r="BT14" s="13"/>
      <c r="BU14" s="13"/>
    </row>
    <row r="15" spans="1:73" s="13" customFormat="1" ht="25.5" customHeight="1" x14ac:dyDescent="0.25">
      <c r="A15" s="13" t="s">
        <v>416</v>
      </c>
      <c r="B15" s="13" t="s">
        <v>417</v>
      </c>
      <c r="C15" s="47" t="s">
        <v>398</v>
      </c>
      <c r="D15" s="48" t="s">
        <v>445</v>
      </c>
      <c r="E15" s="108">
        <v>41473</v>
      </c>
      <c r="F15" s="13">
        <v>1130</v>
      </c>
      <c r="G15" s="52" t="s">
        <v>71</v>
      </c>
      <c r="H15" s="52" t="s">
        <v>71</v>
      </c>
      <c r="I15" s="52" t="s">
        <v>71</v>
      </c>
      <c r="J15" s="52" t="s">
        <v>71</v>
      </c>
      <c r="K15" s="52" t="s">
        <v>71</v>
      </c>
      <c r="L15" s="52" t="s">
        <v>71</v>
      </c>
      <c r="M15" s="52" t="s">
        <v>71</v>
      </c>
      <c r="N15" s="52" t="s">
        <v>71</v>
      </c>
      <c r="O15" s="52" t="s">
        <v>71</v>
      </c>
      <c r="P15" s="52" t="s">
        <v>71</v>
      </c>
      <c r="Q15" s="52" t="s">
        <v>71</v>
      </c>
      <c r="R15" s="52" t="s">
        <v>71</v>
      </c>
      <c r="S15" s="52" t="s">
        <v>71</v>
      </c>
      <c r="T15" s="52" t="s">
        <v>71</v>
      </c>
      <c r="U15" s="52" t="s">
        <v>71</v>
      </c>
      <c r="V15" s="52" t="s">
        <v>71</v>
      </c>
      <c r="W15" s="52" t="s">
        <v>71</v>
      </c>
      <c r="X15" s="52" t="s">
        <v>71</v>
      </c>
      <c r="Y15" s="52" t="s">
        <v>71</v>
      </c>
      <c r="Z15" s="52" t="s">
        <v>71</v>
      </c>
      <c r="AA15" s="52" t="s">
        <v>71</v>
      </c>
      <c r="AB15" s="52" t="s">
        <v>71</v>
      </c>
      <c r="AC15" s="52" t="s">
        <v>71</v>
      </c>
      <c r="AD15" s="52" t="s">
        <v>71</v>
      </c>
      <c r="AE15" s="52" t="s">
        <v>71</v>
      </c>
      <c r="AF15" s="52" t="s">
        <v>71</v>
      </c>
      <c r="AG15" s="52" t="s">
        <v>71</v>
      </c>
      <c r="AH15" s="52" t="s">
        <v>71</v>
      </c>
      <c r="AI15" s="52" t="s">
        <v>71</v>
      </c>
      <c r="AJ15" s="52" t="s">
        <v>71</v>
      </c>
      <c r="AK15" s="52" t="s">
        <v>71</v>
      </c>
      <c r="AL15" s="52" t="s">
        <v>71</v>
      </c>
      <c r="AM15" s="52" t="s">
        <v>71</v>
      </c>
      <c r="AN15" s="52" t="s">
        <v>71</v>
      </c>
      <c r="AO15" s="52" t="s">
        <v>71</v>
      </c>
      <c r="AP15" s="52" t="s">
        <v>71</v>
      </c>
      <c r="AQ15" s="52" t="s">
        <v>71</v>
      </c>
      <c r="AR15" s="52" t="s">
        <v>71</v>
      </c>
      <c r="AS15" s="52" t="s">
        <v>71</v>
      </c>
      <c r="AT15" s="52" t="s">
        <v>71</v>
      </c>
      <c r="AU15" s="52" t="s">
        <v>71</v>
      </c>
      <c r="AV15" s="52" t="s">
        <v>71</v>
      </c>
      <c r="AW15" s="52" t="s">
        <v>71</v>
      </c>
      <c r="AX15" s="52" t="s">
        <v>71</v>
      </c>
      <c r="AY15" s="52" t="s">
        <v>71</v>
      </c>
      <c r="AZ15" s="52" t="s">
        <v>71</v>
      </c>
      <c r="BA15" s="52" t="s">
        <v>71</v>
      </c>
      <c r="BB15" s="52" t="s">
        <v>71</v>
      </c>
      <c r="BC15" s="52" t="s">
        <v>71</v>
      </c>
      <c r="BD15" s="52" t="s">
        <v>71</v>
      </c>
      <c r="BE15" s="52" t="s">
        <v>71</v>
      </c>
      <c r="BF15" s="52" t="s">
        <v>71</v>
      </c>
      <c r="BG15" s="52" t="s">
        <v>71</v>
      </c>
      <c r="BH15" s="52" t="s">
        <v>71</v>
      </c>
      <c r="BI15" s="52" t="s">
        <v>71</v>
      </c>
      <c r="BJ15" s="52" t="s">
        <v>71</v>
      </c>
      <c r="BK15" s="52" t="s">
        <v>71</v>
      </c>
      <c r="BL15" s="52" t="s">
        <v>71</v>
      </c>
      <c r="BM15" s="52" t="s">
        <v>71</v>
      </c>
      <c r="BN15" s="52" t="s">
        <v>71</v>
      </c>
      <c r="BO15" s="52" t="s">
        <v>71</v>
      </c>
      <c r="BP15" s="52" t="s">
        <v>71</v>
      </c>
      <c r="BQ15" s="52" t="s">
        <v>71</v>
      </c>
      <c r="BR15" s="52" t="s">
        <v>71</v>
      </c>
      <c r="BS15" s="87">
        <v>0</v>
      </c>
    </row>
    <row r="16" spans="1:73" s="10" customFormat="1" ht="25.5" customHeight="1" x14ac:dyDescent="0.25">
      <c r="A16" s="10" t="s">
        <v>421</v>
      </c>
      <c r="B16" s="10" t="s">
        <v>422</v>
      </c>
      <c r="C16" s="21" t="s">
        <v>399</v>
      </c>
      <c r="D16" s="23" t="s">
        <v>757</v>
      </c>
      <c r="E16" s="103">
        <v>40856</v>
      </c>
      <c r="F16" s="10">
        <v>1200</v>
      </c>
      <c r="G16" s="29">
        <v>2</v>
      </c>
      <c r="H16" s="10" t="s">
        <v>219</v>
      </c>
      <c r="I16" s="10" t="s">
        <v>219</v>
      </c>
      <c r="J16" s="10" t="s">
        <v>219</v>
      </c>
      <c r="K16" s="10" t="s">
        <v>219</v>
      </c>
      <c r="L16" s="10" t="s">
        <v>219</v>
      </c>
      <c r="M16" s="10" t="s">
        <v>219</v>
      </c>
      <c r="N16" s="10" t="s">
        <v>219</v>
      </c>
      <c r="O16" s="10" t="s">
        <v>219</v>
      </c>
      <c r="P16" s="10" t="s">
        <v>219</v>
      </c>
      <c r="Q16" s="10" t="s">
        <v>219</v>
      </c>
      <c r="R16" s="10" t="s">
        <v>219</v>
      </c>
      <c r="S16" s="10" t="s">
        <v>219</v>
      </c>
      <c r="T16" s="10" t="s">
        <v>219</v>
      </c>
      <c r="U16" s="10" t="s">
        <v>219</v>
      </c>
      <c r="V16" s="10" t="s">
        <v>219</v>
      </c>
      <c r="W16" s="10" t="s">
        <v>219</v>
      </c>
      <c r="X16" s="10" t="s">
        <v>219</v>
      </c>
      <c r="Y16" s="10" t="s">
        <v>219</v>
      </c>
      <c r="Z16" s="10" t="s">
        <v>219</v>
      </c>
      <c r="AA16" s="10" t="s">
        <v>219</v>
      </c>
      <c r="AB16" s="10" t="s">
        <v>219</v>
      </c>
      <c r="AC16" s="10" t="s">
        <v>212</v>
      </c>
      <c r="AD16" s="10" t="s">
        <v>212</v>
      </c>
      <c r="AE16" s="10" t="s">
        <v>210</v>
      </c>
      <c r="AF16" s="10" t="s">
        <v>219</v>
      </c>
      <c r="AG16" s="10" t="s">
        <v>212</v>
      </c>
      <c r="AH16" s="10" t="s">
        <v>225</v>
      </c>
      <c r="AI16" s="10" t="s">
        <v>211</v>
      </c>
      <c r="AJ16" s="10" t="s">
        <v>221</v>
      </c>
      <c r="AK16" s="10" t="s">
        <v>219</v>
      </c>
      <c r="AL16" s="10" t="s">
        <v>71</v>
      </c>
      <c r="AM16" s="10" t="s">
        <v>215</v>
      </c>
      <c r="AN16" s="10" t="s">
        <v>211</v>
      </c>
      <c r="AO16" s="10" t="s">
        <v>215</v>
      </c>
      <c r="AP16" s="10" t="s">
        <v>219</v>
      </c>
      <c r="AQ16" s="10" t="s">
        <v>230</v>
      </c>
      <c r="AR16" s="10" t="s">
        <v>71</v>
      </c>
      <c r="AS16" s="10" t="s">
        <v>211</v>
      </c>
      <c r="AT16" s="10" t="s">
        <v>221</v>
      </c>
      <c r="AU16" s="10" t="s">
        <v>71</v>
      </c>
      <c r="AV16" s="10" t="s">
        <v>214</v>
      </c>
      <c r="AW16" s="10" t="s">
        <v>215</v>
      </c>
      <c r="AX16" s="10" t="s">
        <v>71</v>
      </c>
      <c r="AY16" s="10" t="s">
        <v>221</v>
      </c>
      <c r="AZ16" s="10" t="s">
        <v>219</v>
      </c>
      <c r="BA16" s="10" t="s">
        <v>219</v>
      </c>
      <c r="BB16" s="10" t="s">
        <v>215</v>
      </c>
      <c r="BC16" s="10" t="s">
        <v>211</v>
      </c>
      <c r="BD16" s="10" t="s">
        <v>71</v>
      </c>
      <c r="BE16" s="10" t="s">
        <v>219</v>
      </c>
      <c r="BF16" s="10" t="s">
        <v>219</v>
      </c>
      <c r="BG16" s="10" t="s">
        <v>215</v>
      </c>
      <c r="BH16" s="10" t="s">
        <v>210</v>
      </c>
      <c r="BI16" s="10" t="s">
        <v>210</v>
      </c>
      <c r="BJ16" s="10" t="s">
        <v>219</v>
      </c>
      <c r="BK16" s="10" t="s">
        <v>215</v>
      </c>
      <c r="BL16" s="10" t="s">
        <v>219</v>
      </c>
      <c r="BM16" s="10" t="s">
        <v>219</v>
      </c>
      <c r="BN16" s="10" t="s">
        <v>219</v>
      </c>
      <c r="BO16" s="10" t="s">
        <v>219</v>
      </c>
      <c r="BP16" s="10" t="s">
        <v>219</v>
      </c>
      <c r="BQ16" s="10" t="s">
        <v>219</v>
      </c>
      <c r="BR16" s="10" t="s">
        <v>219</v>
      </c>
      <c r="BS16" s="87">
        <v>0</v>
      </c>
      <c r="BT16" s="13"/>
      <c r="BU16" s="13"/>
    </row>
    <row r="17" spans="1:73" s="10" customFormat="1" ht="25.5" customHeight="1" x14ac:dyDescent="0.25">
      <c r="A17" s="10" t="s">
        <v>421</v>
      </c>
      <c r="B17" s="10" t="s">
        <v>422</v>
      </c>
      <c r="C17" s="21" t="s">
        <v>399</v>
      </c>
      <c r="D17" s="23" t="s">
        <v>757</v>
      </c>
      <c r="E17" s="103">
        <v>41080</v>
      </c>
      <c r="F17" s="10">
        <v>1720</v>
      </c>
      <c r="G17" s="10">
        <v>6.3E-2</v>
      </c>
      <c r="H17" s="10" t="s">
        <v>218</v>
      </c>
      <c r="I17" s="10" t="s">
        <v>218</v>
      </c>
      <c r="J17" s="10" t="s">
        <v>218</v>
      </c>
      <c r="K17" s="10" t="s">
        <v>218</v>
      </c>
      <c r="L17" s="10" t="s">
        <v>218</v>
      </c>
      <c r="M17" s="10" t="s">
        <v>218</v>
      </c>
      <c r="N17" s="10" t="s">
        <v>218</v>
      </c>
      <c r="O17" s="10" t="s">
        <v>218</v>
      </c>
      <c r="P17" s="10" t="s">
        <v>218</v>
      </c>
      <c r="Q17" s="10" t="s">
        <v>218</v>
      </c>
      <c r="R17" s="10" t="s">
        <v>218</v>
      </c>
      <c r="S17" s="10">
        <v>29</v>
      </c>
      <c r="T17" s="10" t="s">
        <v>218</v>
      </c>
      <c r="U17" s="10" t="s">
        <v>218</v>
      </c>
      <c r="V17" s="10" t="s">
        <v>218</v>
      </c>
      <c r="W17" s="10" t="s">
        <v>233</v>
      </c>
      <c r="X17" s="10" t="s">
        <v>218</v>
      </c>
      <c r="Y17" s="10" t="s">
        <v>218</v>
      </c>
      <c r="Z17" s="10" t="s">
        <v>218</v>
      </c>
      <c r="AA17" s="10" t="s">
        <v>218</v>
      </c>
      <c r="AB17" s="10" t="s">
        <v>233</v>
      </c>
      <c r="AC17" s="10" t="s">
        <v>218</v>
      </c>
      <c r="AD17" s="10" t="s">
        <v>233</v>
      </c>
      <c r="AE17" s="10" t="s">
        <v>235</v>
      </c>
      <c r="AF17" s="10" t="s">
        <v>218</v>
      </c>
      <c r="AG17" s="10" t="s">
        <v>218</v>
      </c>
      <c r="AH17" s="10" t="s">
        <v>115</v>
      </c>
      <c r="AI17" s="10" t="s">
        <v>218</v>
      </c>
      <c r="AJ17" s="10" t="s">
        <v>220</v>
      </c>
      <c r="AK17" s="10" t="s">
        <v>218</v>
      </c>
      <c r="AL17" s="10" t="s">
        <v>220</v>
      </c>
      <c r="AM17" s="10" t="s">
        <v>220</v>
      </c>
      <c r="AN17" s="10" t="s">
        <v>220</v>
      </c>
      <c r="AO17" s="10" t="s">
        <v>220</v>
      </c>
      <c r="AP17" s="10" t="s">
        <v>220</v>
      </c>
      <c r="AQ17" s="10" t="s">
        <v>183</v>
      </c>
      <c r="AR17" s="10" t="s">
        <v>220</v>
      </c>
      <c r="AS17" s="10" t="s">
        <v>218</v>
      </c>
      <c r="AT17" s="10" t="s">
        <v>218</v>
      </c>
      <c r="AU17" s="10" t="s">
        <v>220</v>
      </c>
      <c r="AV17" s="10" t="s">
        <v>210</v>
      </c>
      <c r="AW17" s="10" t="s">
        <v>220</v>
      </c>
      <c r="AX17" s="10" t="s">
        <v>218</v>
      </c>
      <c r="AY17" s="10" t="s">
        <v>218</v>
      </c>
      <c r="AZ17" s="10" t="s">
        <v>220</v>
      </c>
      <c r="BA17" s="10" t="s">
        <v>218</v>
      </c>
      <c r="BB17" s="10" t="s">
        <v>220</v>
      </c>
      <c r="BC17" s="10" t="s">
        <v>218</v>
      </c>
      <c r="BD17" s="10" t="s">
        <v>218</v>
      </c>
      <c r="BE17" s="10" t="s">
        <v>220</v>
      </c>
      <c r="BF17" s="10" t="s">
        <v>220</v>
      </c>
      <c r="BG17" s="10" t="s">
        <v>220</v>
      </c>
      <c r="BH17" s="10" t="s">
        <v>233</v>
      </c>
      <c r="BI17" s="10" t="s">
        <v>218</v>
      </c>
      <c r="BJ17" s="10" t="s">
        <v>218</v>
      </c>
      <c r="BK17" s="10" t="s">
        <v>218</v>
      </c>
      <c r="BL17" s="10" t="s">
        <v>46</v>
      </c>
      <c r="BM17" s="10" t="s">
        <v>233</v>
      </c>
      <c r="BN17" s="10" t="s">
        <v>218</v>
      </c>
      <c r="BO17" s="10">
        <v>53</v>
      </c>
      <c r="BP17" s="10" t="s">
        <v>218</v>
      </c>
      <c r="BQ17" s="10" t="s">
        <v>218</v>
      </c>
      <c r="BR17" s="10" t="s">
        <v>233</v>
      </c>
      <c r="BS17" s="87">
        <v>160</v>
      </c>
      <c r="BT17" s="13"/>
      <c r="BU17" s="13"/>
    </row>
    <row r="18" spans="1:73" s="10" customFormat="1" ht="25.5" customHeight="1" x14ac:dyDescent="0.25">
      <c r="A18" s="10" t="s">
        <v>421</v>
      </c>
      <c r="B18" s="10" t="s">
        <v>422</v>
      </c>
      <c r="C18" s="21" t="s">
        <v>399</v>
      </c>
      <c r="D18" s="23" t="s">
        <v>757</v>
      </c>
      <c r="E18" s="103">
        <v>41080</v>
      </c>
      <c r="F18" s="10">
        <v>1725</v>
      </c>
      <c r="G18" s="29">
        <v>2</v>
      </c>
      <c r="H18" s="10" t="s">
        <v>236</v>
      </c>
      <c r="I18" s="10" t="s">
        <v>236</v>
      </c>
      <c r="J18" s="10" t="s">
        <v>236</v>
      </c>
      <c r="K18" s="10" t="s">
        <v>236</v>
      </c>
      <c r="L18" s="10" t="s">
        <v>236</v>
      </c>
      <c r="M18" s="10" t="s">
        <v>236</v>
      </c>
      <c r="N18" s="10" t="s">
        <v>236</v>
      </c>
      <c r="O18" s="10" t="s">
        <v>236</v>
      </c>
      <c r="P18" s="10" t="s">
        <v>236</v>
      </c>
      <c r="Q18" s="10" t="s">
        <v>236</v>
      </c>
      <c r="R18" s="10" t="s">
        <v>236</v>
      </c>
      <c r="S18" s="10" t="s">
        <v>237</v>
      </c>
      <c r="T18" s="10" t="s">
        <v>236</v>
      </c>
      <c r="U18" s="10" t="s">
        <v>236</v>
      </c>
      <c r="V18" s="10" t="s">
        <v>236</v>
      </c>
      <c r="W18" s="10" t="s">
        <v>236</v>
      </c>
      <c r="X18" s="10" t="s">
        <v>236</v>
      </c>
      <c r="Y18" s="10" t="s">
        <v>236</v>
      </c>
      <c r="Z18" s="10" t="s">
        <v>236</v>
      </c>
      <c r="AA18" s="10" t="s">
        <v>236</v>
      </c>
      <c r="AB18" s="10" t="s">
        <v>236</v>
      </c>
      <c r="AC18" s="10" t="s">
        <v>233</v>
      </c>
      <c r="AD18" s="10" t="s">
        <v>236</v>
      </c>
      <c r="AE18" s="10" t="s">
        <v>236</v>
      </c>
      <c r="AF18" s="10" t="s">
        <v>236</v>
      </c>
      <c r="AG18" s="10" t="s">
        <v>236</v>
      </c>
      <c r="AH18" s="10" t="s">
        <v>236</v>
      </c>
      <c r="AI18" s="10" t="s">
        <v>218</v>
      </c>
      <c r="AJ18" s="10" t="s">
        <v>218</v>
      </c>
      <c r="AK18" s="10" t="s">
        <v>218</v>
      </c>
      <c r="AL18" s="10" t="s">
        <v>218</v>
      </c>
      <c r="AM18" s="10" t="s">
        <v>218</v>
      </c>
      <c r="AN18" s="10" t="s">
        <v>218</v>
      </c>
      <c r="AO18" s="10" t="s">
        <v>218</v>
      </c>
      <c r="AP18" s="10" t="s">
        <v>218</v>
      </c>
      <c r="AQ18" s="10" t="s">
        <v>156</v>
      </c>
      <c r="AR18" s="10" t="s">
        <v>218</v>
      </c>
      <c r="AS18" s="10" t="s">
        <v>218</v>
      </c>
      <c r="AT18" s="10" t="s">
        <v>218</v>
      </c>
      <c r="AU18" s="10" t="s">
        <v>218</v>
      </c>
      <c r="AV18" s="10" t="s">
        <v>220</v>
      </c>
      <c r="AW18" s="10" t="s">
        <v>218</v>
      </c>
      <c r="AX18" s="10" t="s">
        <v>218</v>
      </c>
      <c r="AY18" s="10" t="s">
        <v>218</v>
      </c>
      <c r="AZ18" s="10" t="s">
        <v>218</v>
      </c>
      <c r="BA18" s="10" t="s">
        <v>218</v>
      </c>
      <c r="BB18" s="10" t="s">
        <v>218</v>
      </c>
      <c r="BC18" s="10" t="s">
        <v>218</v>
      </c>
      <c r="BD18" s="10" t="s">
        <v>218</v>
      </c>
      <c r="BE18" s="10" t="s">
        <v>218</v>
      </c>
      <c r="BF18" s="10" t="s">
        <v>218</v>
      </c>
      <c r="BG18" s="10" t="s">
        <v>218</v>
      </c>
      <c r="BH18" s="10" t="s">
        <v>236</v>
      </c>
      <c r="BI18" s="10" t="s">
        <v>236</v>
      </c>
      <c r="BJ18" s="10" t="s">
        <v>236</v>
      </c>
      <c r="BK18" s="10" t="s">
        <v>236</v>
      </c>
      <c r="BL18" s="10" t="s">
        <v>233</v>
      </c>
      <c r="BM18" s="10" t="s">
        <v>236</v>
      </c>
      <c r="BN18" s="10" t="s">
        <v>236</v>
      </c>
      <c r="BO18" s="10">
        <v>18</v>
      </c>
      <c r="BP18" s="10" t="s">
        <v>236</v>
      </c>
      <c r="BQ18" s="10" t="s">
        <v>236</v>
      </c>
      <c r="BR18" s="10" t="s">
        <v>233</v>
      </c>
      <c r="BS18" s="87">
        <v>48</v>
      </c>
      <c r="BT18" s="13"/>
      <c r="BU18" s="13"/>
    </row>
    <row r="19" spans="1:73" s="10" customFormat="1" ht="25.5" customHeight="1" x14ac:dyDescent="0.25">
      <c r="A19" s="10" t="s">
        <v>423</v>
      </c>
      <c r="B19" s="30" t="s">
        <v>428</v>
      </c>
      <c r="C19" s="21" t="s">
        <v>400</v>
      </c>
      <c r="D19" s="23" t="s">
        <v>439</v>
      </c>
      <c r="E19" s="103">
        <v>40856</v>
      </c>
      <c r="F19" s="21" t="s">
        <v>408</v>
      </c>
      <c r="G19" s="29">
        <v>2</v>
      </c>
      <c r="H19" s="10" t="s">
        <v>219</v>
      </c>
      <c r="I19" s="10" t="s">
        <v>219</v>
      </c>
      <c r="J19" s="10" t="s">
        <v>219</v>
      </c>
      <c r="K19" s="10" t="s">
        <v>219</v>
      </c>
      <c r="L19" s="10" t="s">
        <v>219</v>
      </c>
      <c r="M19" s="10" t="s">
        <v>219</v>
      </c>
      <c r="N19" s="10" t="s">
        <v>219</v>
      </c>
      <c r="O19" s="10" t="s">
        <v>219</v>
      </c>
      <c r="P19" s="10" t="s">
        <v>219</v>
      </c>
      <c r="Q19" s="10" t="s">
        <v>219</v>
      </c>
      <c r="R19" s="10" t="s">
        <v>219</v>
      </c>
      <c r="S19" s="10" t="s">
        <v>219</v>
      </c>
      <c r="T19" s="10" t="s">
        <v>219</v>
      </c>
      <c r="U19" s="10" t="s">
        <v>219</v>
      </c>
      <c r="V19" s="10" t="s">
        <v>219</v>
      </c>
      <c r="W19" s="10" t="s">
        <v>219</v>
      </c>
      <c r="X19" s="10" t="s">
        <v>219</v>
      </c>
      <c r="Y19" s="10" t="s">
        <v>219</v>
      </c>
      <c r="Z19" s="10" t="s">
        <v>219</v>
      </c>
      <c r="AA19" s="10" t="s">
        <v>219</v>
      </c>
      <c r="AB19" s="10" t="s">
        <v>219</v>
      </c>
      <c r="AC19" s="10" t="s">
        <v>211</v>
      </c>
      <c r="AD19" s="10" t="s">
        <v>212</v>
      </c>
      <c r="AE19" s="10" t="s">
        <v>210</v>
      </c>
      <c r="AF19" s="10" t="s">
        <v>219</v>
      </c>
      <c r="AG19" s="10" t="s">
        <v>211</v>
      </c>
      <c r="AH19" s="10" t="s">
        <v>225</v>
      </c>
      <c r="AI19" s="10" t="s">
        <v>211</v>
      </c>
      <c r="AJ19" s="10" t="s">
        <v>221</v>
      </c>
      <c r="AK19" s="10" t="s">
        <v>219</v>
      </c>
      <c r="AL19" s="10" t="s">
        <v>71</v>
      </c>
      <c r="AM19" s="10" t="s">
        <v>215</v>
      </c>
      <c r="AN19" s="10" t="s">
        <v>211</v>
      </c>
      <c r="AO19" s="10" t="s">
        <v>215</v>
      </c>
      <c r="AP19" s="10" t="s">
        <v>219</v>
      </c>
      <c r="AQ19" s="10" t="s">
        <v>230</v>
      </c>
      <c r="AR19" s="10" t="s">
        <v>71</v>
      </c>
      <c r="AS19" s="10" t="s">
        <v>211</v>
      </c>
      <c r="AT19" s="10" t="s">
        <v>221</v>
      </c>
      <c r="AU19" s="10" t="s">
        <v>71</v>
      </c>
      <c r="AV19" s="10" t="s">
        <v>215</v>
      </c>
      <c r="AW19" s="10" t="s">
        <v>215</v>
      </c>
      <c r="AX19" s="10" t="s">
        <v>71</v>
      </c>
      <c r="AY19" s="10" t="s">
        <v>221</v>
      </c>
      <c r="AZ19" s="10" t="s">
        <v>219</v>
      </c>
      <c r="BA19" s="10" t="s">
        <v>219</v>
      </c>
      <c r="BB19" s="10" t="s">
        <v>215</v>
      </c>
      <c r="BC19" s="10" t="s">
        <v>211</v>
      </c>
      <c r="BD19" s="10" t="s">
        <v>71</v>
      </c>
      <c r="BE19" s="10" t="s">
        <v>219</v>
      </c>
      <c r="BF19" s="10" t="s">
        <v>219</v>
      </c>
      <c r="BG19" s="10" t="s">
        <v>215</v>
      </c>
      <c r="BH19" s="10" t="s">
        <v>210</v>
      </c>
      <c r="BI19" s="10" t="s">
        <v>210</v>
      </c>
      <c r="BJ19" s="10" t="s">
        <v>219</v>
      </c>
      <c r="BK19" s="10" t="s">
        <v>225</v>
      </c>
      <c r="BL19" s="10" t="s">
        <v>219</v>
      </c>
      <c r="BM19" s="10" t="s">
        <v>219</v>
      </c>
      <c r="BN19" s="10" t="s">
        <v>219</v>
      </c>
      <c r="BO19" s="10" t="s">
        <v>219</v>
      </c>
      <c r="BP19" s="10" t="s">
        <v>219</v>
      </c>
      <c r="BQ19" s="10" t="s">
        <v>219</v>
      </c>
      <c r="BR19" s="10" t="s">
        <v>219</v>
      </c>
      <c r="BS19" s="87">
        <v>0</v>
      </c>
      <c r="BT19" s="13"/>
      <c r="BU19" s="13"/>
    </row>
    <row r="20" spans="1:73" s="10" customFormat="1" ht="25.5" customHeight="1" x14ac:dyDescent="0.25">
      <c r="A20" s="10" t="s">
        <v>423</v>
      </c>
      <c r="B20" s="30" t="s">
        <v>428</v>
      </c>
      <c r="C20" s="21" t="s">
        <v>400</v>
      </c>
      <c r="D20" s="23" t="s">
        <v>439</v>
      </c>
      <c r="E20" s="103">
        <v>41079</v>
      </c>
      <c r="F20" s="10">
        <v>1605</v>
      </c>
      <c r="G20" s="35">
        <v>6.3E-2</v>
      </c>
      <c r="H20" s="10" t="s">
        <v>39</v>
      </c>
      <c r="I20" s="10" t="s">
        <v>39</v>
      </c>
      <c r="J20" s="10" t="s">
        <v>39</v>
      </c>
      <c r="K20" s="10" t="s">
        <v>39</v>
      </c>
      <c r="L20" s="10" t="s">
        <v>39</v>
      </c>
      <c r="M20" s="10" t="s">
        <v>39</v>
      </c>
      <c r="N20" s="10" t="s">
        <v>39</v>
      </c>
      <c r="O20" s="10" t="s">
        <v>39</v>
      </c>
      <c r="P20" s="10" t="s">
        <v>39</v>
      </c>
      <c r="Q20" s="10" t="s">
        <v>39</v>
      </c>
      <c r="R20" s="10" t="s">
        <v>39</v>
      </c>
      <c r="S20" s="10">
        <v>25</v>
      </c>
      <c r="T20" s="10" t="s">
        <v>39</v>
      </c>
      <c r="U20" s="10" t="s">
        <v>39</v>
      </c>
      <c r="V20" s="10" t="s">
        <v>39</v>
      </c>
      <c r="W20" s="10" t="s">
        <v>46</v>
      </c>
      <c r="X20" s="10" t="s">
        <v>39</v>
      </c>
      <c r="Y20" s="10" t="s">
        <v>39</v>
      </c>
      <c r="Z20" s="10" t="s">
        <v>39</v>
      </c>
      <c r="AA20" s="10" t="s">
        <v>39</v>
      </c>
      <c r="AB20" s="10" t="s">
        <v>233</v>
      </c>
      <c r="AC20" s="10" t="s">
        <v>233</v>
      </c>
      <c r="AD20" s="10" t="s">
        <v>27</v>
      </c>
      <c r="AE20" s="10" t="s">
        <v>196</v>
      </c>
      <c r="AF20" s="10" t="s">
        <v>39</v>
      </c>
      <c r="AG20" s="10" t="s">
        <v>233</v>
      </c>
      <c r="AH20" s="10" t="s">
        <v>64</v>
      </c>
      <c r="AI20" s="10" t="s">
        <v>153</v>
      </c>
      <c r="AJ20" s="10" t="s">
        <v>219</v>
      </c>
      <c r="AK20" s="10" t="s">
        <v>80</v>
      </c>
      <c r="AL20" s="10" t="s">
        <v>220</v>
      </c>
      <c r="AM20" s="10" t="s">
        <v>219</v>
      </c>
      <c r="AN20" s="10" t="s">
        <v>220</v>
      </c>
      <c r="AO20" s="10" t="s">
        <v>220</v>
      </c>
      <c r="AP20" s="10" t="s">
        <v>219</v>
      </c>
      <c r="AQ20" s="10" t="s">
        <v>139</v>
      </c>
      <c r="AR20" s="10" t="s">
        <v>219</v>
      </c>
      <c r="AS20" s="10" t="s">
        <v>220</v>
      </c>
      <c r="AT20" s="10" t="s">
        <v>220</v>
      </c>
      <c r="AU20" s="10" t="s">
        <v>219</v>
      </c>
      <c r="AV20" s="10" t="s">
        <v>211</v>
      </c>
      <c r="AW20" s="10" t="s">
        <v>219</v>
      </c>
      <c r="AX20" s="10" t="s">
        <v>220</v>
      </c>
      <c r="AY20" s="10" t="s">
        <v>220</v>
      </c>
      <c r="AZ20" s="10" t="s">
        <v>219</v>
      </c>
      <c r="BA20" s="10" t="s">
        <v>220</v>
      </c>
      <c r="BB20" s="10" t="s">
        <v>219</v>
      </c>
      <c r="BC20" s="10" t="s">
        <v>220</v>
      </c>
      <c r="BD20" s="10" t="s">
        <v>220</v>
      </c>
      <c r="BE20" s="10" t="s">
        <v>220</v>
      </c>
      <c r="BF20" s="10" t="s">
        <v>220</v>
      </c>
      <c r="BG20" s="10" t="s">
        <v>219</v>
      </c>
      <c r="BH20" s="10" t="s">
        <v>20</v>
      </c>
      <c r="BI20" s="10" t="s">
        <v>39</v>
      </c>
      <c r="BJ20" s="10" t="s">
        <v>39</v>
      </c>
      <c r="BK20" s="10" t="s">
        <v>39</v>
      </c>
      <c r="BL20" s="10" t="s">
        <v>90</v>
      </c>
      <c r="BM20" s="10" t="s">
        <v>233</v>
      </c>
      <c r="BN20" s="10" t="s">
        <v>39</v>
      </c>
      <c r="BO20" s="10">
        <v>44</v>
      </c>
      <c r="BP20" s="10" t="s">
        <v>39</v>
      </c>
      <c r="BQ20" s="10" t="s">
        <v>39</v>
      </c>
      <c r="BR20" s="10" t="s">
        <v>31</v>
      </c>
      <c r="BS20" s="87">
        <v>430</v>
      </c>
      <c r="BT20" s="13"/>
      <c r="BU20" s="13"/>
    </row>
    <row r="21" spans="1:73" s="10" customFormat="1" ht="25.5" customHeight="1" x14ac:dyDescent="0.25">
      <c r="A21" s="10" t="s">
        <v>424</v>
      </c>
      <c r="B21" s="30" t="s">
        <v>427</v>
      </c>
      <c r="C21" s="21" t="s">
        <v>401</v>
      </c>
      <c r="D21" s="23" t="s">
        <v>441</v>
      </c>
      <c r="E21" s="103">
        <v>40855</v>
      </c>
      <c r="F21" s="10">
        <v>1200</v>
      </c>
      <c r="G21" s="29">
        <v>2</v>
      </c>
      <c r="H21" s="10" t="s">
        <v>212</v>
      </c>
      <c r="I21" s="10" t="s">
        <v>212</v>
      </c>
      <c r="J21" s="10" t="s">
        <v>212</v>
      </c>
      <c r="K21" s="10" t="s">
        <v>212</v>
      </c>
      <c r="L21" s="10" t="s">
        <v>212</v>
      </c>
      <c r="M21" s="10" t="s">
        <v>212</v>
      </c>
      <c r="N21" s="10" t="s">
        <v>212</v>
      </c>
      <c r="O21" s="10" t="s">
        <v>212</v>
      </c>
      <c r="P21" s="10" t="s">
        <v>212</v>
      </c>
      <c r="Q21" s="10" t="s">
        <v>212</v>
      </c>
      <c r="R21" s="10" t="s">
        <v>212</v>
      </c>
      <c r="S21" s="10">
        <v>60</v>
      </c>
      <c r="T21" s="10" t="s">
        <v>212</v>
      </c>
      <c r="U21" s="10" t="s">
        <v>212</v>
      </c>
      <c r="V21" s="10" t="s">
        <v>212</v>
      </c>
      <c r="W21" s="10" t="s">
        <v>212</v>
      </c>
      <c r="X21" s="10" t="s">
        <v>212</v>
      </c>
      <c r="Y21" s="10" t="s">
        <v>212</v>
      </c>
      <c r="Z21" s="10" t="s">
        <v>212</v>
      </c>
      <c r="AA21" s="10" t="s">
        <v>212</v>
      </c>
      <c r="AB21" s="10" t="s">
        <v>212</v>
      </c>
      <c r="AC21" s="10" t="s">
        <v>221</v>
      </c>
      <c r="AD21" s="10" t="s">
        <v>214</v>
      </c>
      <c r="AE21" s="10" t="s">
        <v>212</v>
      </c>
      <c r="AF21" s="10" t="s">
        <v>212</v>
      </c>
      <c r="AG21" s="10" t="s">
        <v>221</v>
      </c>
      <c r="AH21" s="10" t="s">
        <v>217</v>
      </c>
      <c r="AI21" s="10" t="s">
        <v>216</v>
      </c>
      <c r="AJ21" s="10" t="s">
        <v>213</v>
      </c>
      <c r="AK21" s="10" t="s">
        <v>211</v>
      </c>
      <c r="AL21" s="10" t="s">
        <v>71</v>
      </c>
      <c r="AM21" s="10" t="s">
        <v>222</v>
      </c>
      <c r="AN21" s="10" t="s">
        <v>216</v>
      </c>
      <c r="AO21" s="10" t="s">
        <v>213</v>
      </c>
      <c r="AP21" s="10" t="s">
        <v>212</v>
      </c>
      <c r="AQ21" s="10" t="s">
        <v>223</v>
      </c>
      <c r="AR21" s="10" t="s">
        <v>71</v>
      </c>
      <c r="AS21" s="10" t="s">
        <v>215</v>
      </c>
      <c r="AT21" s="10" t="s">
        <v>224</v>
      </c>
      <c r="AU21" s="10" t="s">
        <v>71</v>
      </c>
      <c r="AV21" s="10" t="s">
        <v>213</v>
      </c>
      <c r="AW21" s="10" t="s">
        <v>222</v>
      </c>
      <c r="AX21" s="10" t="s">
        <v>71</v>
      </c>
      <c r="AY21" s="10" t="s">
        <v>224</v>
      </c>
      <c r="AZ21" s="10" t="s">
        <v>212</v>
      </c>
      <c r="BA21" s="10" t="s">
        <v>212</v>
      </c>
      <c r="BB21" s="10" t="s">
        <v>225</v>
      </c>
      <c r="BC21" s="10" t="s">
        <v>215</v>
      </c>
      <c r="BD21" s="10" t="s">
        <v>71</v>
      </c>
      <c r="BE21" s="10" t="s">
        <v>212</v>
      </c>
      <c r="BF21" s="10" t="s">
        <v>212</v>
      </c>
      <c r="BG21" s="10" t="s">
        <v>225</v>
      </c>
      <c r="BH21" s="10" t="s">
        <v>211</v>
      </c>
      <c r="BI21" s="10" t="s">
        <v>211</v>
      </c>
      <c r="BJ21" s="10" t="s">
        <v>212</v>
      </c>
      <c r="BK21" s="10" t="s">
        <v>226</v>
      </c>
      <c r="BL21" s="10" t="s">
        <v>212</v>
      </c>
      <c r="BM21" s="10" t="s">
        <v>212</v>
      </c>
      <c r="BN21" s="10" t="s">
        <v>212</v>
      </c>
      <c r="BO21" s="10" t="s">
        <v>216</v>
      </c>
      <c r="BP21" s="10" t="s">
        <v>212</v>
      </c>
      <c r="BQ21" s="10" t="s">
        <v>212</v>
      </c>
      <c r="BR21" s="10" t="s">
        <v>212</v>
      </c>
      <c r="BS21" s="99">
        <v>1600</v>
      </c>
      <c r="BT21" s="98"/>
      <c r="BU21" s="13"/>
    </row>
    <row r="22" spans="1:73" s="10" customFormat="1" ht="25.5" customHeight="1" x14ac:dyDescent="0.25">
      <c r="A22" s="10" t="s">
        <v>424</v>
      </c>
      <c r="B22" s="30" t="s">
        <v>427</v>
      </c>
      <c r="C22" s="21" t="s">
        <v>401</v>
      </c>
      <c r="D22" s="23" t="s">
        <v>441</v>
      </c>
      <c r="E22" s="103">
        <v>41086</v>
      </c>
      <c r="F22" s="10">
        <v>1230</v>
      </c>
      <c r="G22" s="10">
        <v>6.3E-2</v>
      </c>
      <c r="H22" s="10" t="s">
        <v>249</v>
      </c>
      <c r="I22" s="10" t="s">
        <v>39</v>
      </c>
      <c r="J22" s="10" t="s">
        <v>39</v>
      </c>
      <c r="K22" s="10" t="s">
        <v>39</v>
      </c>
      <c r="L22" s="10" t="s">
        <v>39</v>
      </c>
      <c r="M22" s="10" t="s">
        <v>39</v>
      </c>
      <c r="N22" s="10" t="s">
        <v>233</v>
      </c>
      <c r="O22" s="10" t="s">
        <v>39</v>
      </c>
      <c r="P22" s="10" t="s">
        <v>39</v>
      </c>
      <c r="Q22" s="10" t="s">
        <v>39</v>
      </c>
      <c r="R22" s="10" t="s">
        <v>39</v>
      </c>
      <c r="S22" s="10">
        <v>40</v>
      </c>
      <c r="T22" s="10" t="s">
        <v>39</v>
      </c>
      <c r="U22" s="10" t="s">
        <v>39</v>
      </c>
      <c r="V22" s="10" t="s">
        <v>39</v>
      </c>
      <c r="W22" s="10" t="s">
        <v>39</v>
      </c>
      <c r="X22" s="10" t="s">
        <v>39</v>
      </c>
      <c r="Y22" s="10" t="s">
        <v>39</v>
      </c>
      <c r="Z22" s="10" t="s">
        <v>39</v>
      </c>
      <c r="AA22" s="10" t="s">
        <v>39</v>
      </c>
      <c r="AB22" s="10" t="s">
        <v>39</v>
      </c>
      <c r="AC22" s="10" t="s">
        <v>39</v>
      </c>
      <c r="AD22" s="10" t="s">
        <v>84</v>
      </c>
      <c r="AE22" s="10" t="s">
        <v>39</v>
      </c>
      <c r="AF22" s="10" t="s">
        <v>15</v>
      </c>
      <c r="AG22" s="10" t="s">
        <v>39</v>
      </c>
      <c r="AH22" s="10" t="s">
        <v>250</v>
      </c>
      <c r="AI22" s="10" t="s">
        <v>153</v>
      </c>
      <c r="AJ22" s="10" t="s">
        <v>138</v>
      </c>
      <c r="AK22" s="10" t="s">
        <v>92</v>
      </c>
      <c r="AL22" s="10" t="s">
        <v>74</v>
      </c>
      <c r="AM22" s="10" t="s">
        <v>210</v>
      </c>
      <c r="AN22" s="10" t="s">
        <v>39</v>
      </c>
      <c r="AO22" s="10" t="s">
        <v>210</v>
      </c>
      <c r="AP22" s="10" t="s">
        <v>128</v>
      </c>
      <c r="AQ22" s="10" t="s">
        <v>63</v>
      </c>
      <c r="AR22" s="10" t="s">
        <v>210</v>
      </c>
      <c r="AS22" s="10" t="s">
        <v>39</v>
      </c>
      <c r="AT22" s="10" t="s">
        <v>219</v>
      </c>
      <c r="AU22" s="10" t="s">
        <v>39</v>
      </c>
      <c r="AV22" s="10" t="s">
        <v>212</v>
      </c>
      <c r="AW22" s="10" t="s">
        <v>210</v>
      </c>
      <c r="AX22" s="10" t="s">
        <v>39</v>
      </c>
      <c r="AY22" s="10" t="s">
        <v>219</v>
      </c>
      <c r="AZ22" s="10" t="s">
        <v>39</v>
      </c>
      <c r="BA22" s="10" t="s">
        <v>219</v>
      </c>
      <c r="BB22" s="10" t="s">
        <v>219</v>
      </c>
      <c r="BC22" s="10" t="s">
        <v>39</v>
      </c>
      <c r="BD22" s="10" t="s">
        <v>219</v>
      </c>
      <c r="BE22" s="10" t="s">
        <v>39</v>
      </c>
      <c r="BF22" s="10" t="s">
        <v>210</v>
      </c>
      <c r="BG22" s="10" t="s">
        <v>219</v>
      </c>
      <c r="BH22" s="10" t="s">
        <v>31</v>
      </c>
      <c r="BI22" s="10" t="s">
        <v>39</v>
      </c>
      <c r="BJ22" s="10" t="s">
        <v>39</v>
      </c>
      <c r="BK22" s="10" t="s">
        <v>39</v>
      </c>
      <c r="BL22" s="10" t="s">
        <v>128</v>
      </c>
      <c r="BM22" s="10" t="s">
        <v>23</v>
      </c>
      <c r="BN22" s="10" t="s">
        <v>39</v>
      </c>
      <c r="BO22" s="10">
        <v>48</v>
      </c>
      <c r="BP22" s="10" t="s">
        <v>39</v>
      </c>
      <c r="BQ22" s="10" t="s">
        <v>39</v>
      </c>
      <c r="BR22" s="10" t="s">
        <v>90</v>
      </c>
      <c r="BS22" s="87">
        <v>340</v>
      </c>
      <c r="BT22" s="13"/>
      <c r="BU22" s="13"/>
    </row>
    <row r="23" spans="1:73" s="10" customFormat="1" ht="25.5" customHeight="1" x14ac:dyDescent="0.25">
      <c r="A23" s="10" t="s">
        <v>424</v>
      </c>
      <c r="B23" s="30" t="s">
        <v>427</v>
      </c>
      <c r="C23" s="26" t="s">
        <v>401</v>
      </c>
      <c r="D23" s="24" t="s">
        <v>441</v>
      </c>
      <c r="E23" s="110">
        <v>41086</v>
      </c>
      <c r="F23" s="15">
        <v>1235</v>
      </c>
      <c r="G23" s="29">
        <v>2</v>
      </c>
      <c r="H23" s="15" t="s">
        <v>237</v>
      </c>
      <c r="I23" s="15" t="s">
        <v>232</v>
      </c>
      <c r="J23" s="15" t="s">
        <v>232</v>
      </c>
      <c r="K23" s="15" t="s">
        <v>232</v>
      </c>
      <c r="L23" s="15" t="s">
        <v>232</v>
      </c>
      <c r="M23" s="15" t="s">
        <v>232</v>
      </c>
      <c r="N23" s="15" t="s">
        <v>233</v>
      </c>
      <c r="O23" s="15" t="s">
        <v>232</v>
      </c>
      <c r="P23" s="15" t="s">
        <v>232</v>
      </c>
      <c r="Q23" s="15" t="s">
        <v>232</v>
      </c>
      <c r="R23" s="15" t="s">
        <v>232</v>
      </c>
      <c r="S23" s="15">
        <v>36</v>
      </c>
      <c r="T23" s="15" t="s">
        <v>232</v>
      </c>
      <c r="U23" s="15" t="s">
        <v>232</v>
      </c>
      <c r="V23" s="15" t="s">
        <v>232</v>
      </c>
      <c r="W23" s="15" t="s">
        <v>232</v>
      </c>
      <c r="X23" s="15" t="s">
        <v>232</v>
      </c>
      <c r="Y23" s="15" t="s">
        <v>232</v>
      </c>
      <c r="Z23" s="15" t="s">
        <v>232</v>
      </c>
      <c r="AA23" s="15" t="s">
        <v>232</v>
      </c>
      <c r="AB23" s="15" t="s">
        <v>232</v>
      </c>
      <c r="AC23" s="15" t="s">
        <v>232</v>
      </c>
      <c r="AD23" s="15" t="s">
        <v>128</v>
      </c>
      <c r="AE23" s="15" t="s">
        <v>232</v>
      </c>
      <c r="AF23" s="15" t="s">
        <v>31</v>
      </c>
      <c r="AG23" s="15" t="s">
        <v>232</v>
      </c>
      <c r="AH23" s="15" t="s">
        <v>238</v>
      </c>
      <c r="AI23" s="15" t="s">
        <v>121</v>
      </c>
      <c r="AJ23" s="15" t="s">
        <v>219</v>
      </c>
      <c r="AK23" s="15" t="s">
        <v>218</v>
      </c>
      <c r="AL23" s="15" t="s">
        <v>233</v>
      </c>
      <c r="AM23" s="15" t="s">
        <v>219</v>
      </c>
      <c r="AN23" s="15" t="s">
        <v>218</v>
      </c>
      <c r="AO23" s="15" t="s">
        <v>219</v>
      </c>
      <c r="AP23" s="15" t="s">
        <v>218</v>
      </c>
      <c r="AQ23" s="15" t="s">
        <v>83</v>
      </c>
      <c r="AR23" s="15" t="s">
        <v>219</v>
      </c>
      <c r="AS23" s="15" t="s">
        <v>218</v>
      </c>
      <c r="AT23" s="15" t="s">
        <v>220</v>
      </c>
      <c r="AU23" s="15" t="s">
        <v>218</v>
      </c>
      <c r="AV23" s="15" t="s">
        <v>211</v>
      </c>
      <c r="AW23" s="15" t="s">
        <v>210</v>
      </c>
      <c r="AX23" s="15" t="s">
        <v>218</v>
      </c>
      <c r="AY23" s="15" t="s">
        <v>220</v>
      </c>
      <c r="AZ23" s="15" t="s">
        <v>218</v>
      </c>
      <c r="BA23" s="15" t="s">
        <v>219</v>
      </c>
      <c r="BB23" s="15" t="s">
        <v>220</v>
      </c>
      <c r="BC23" s="15" t="s">
        <v>218</v>
      </c>
      <c r="BD23" s="15" t="s">
        <v>220</v>
      </c>
      <c r="BE23" s="15" t="s">
        <v>218</v>
      </c>
      <c r="BF23" s="15" t="s">
        <v>219</v>
      </c>
      <c r="BG23" s="15" t="s">
        <v>219</v>
      </c>
      <c r="BH23" s="15" t="s">
        <v>31</v>
      </c>
      <c r="BI23" s="15" t="s">
        <v>232</v>
      </c>
      <c r="BJ23" s="15" t="s">
        <v>232</v>
      </c>
      <c r="BK23" s="15" t="s">
        <v>232</v>
      </c>
      <c r="BL23" s="15" t="s">
        <v>153</v>
      </c>
      <c r="BM23" s="15" t="s">
        <v>23</v>
      </c>
      <c r="BN23" s="15" t="s">
        <v>232</v>
      </c>
      <c r="BO23" s="15">
        <v>49</v>
      </c>
      <c r="BP23" s="15" t="s">
        <v>232</v>
      </c>
      <c r="BQ23" s="15" t="s">
        <v>232</v>
      </c>
      <c r="BR23" s="15" t="s">
        <v>84</v>
      </c>
      <c r="BS23" s="87">
        <v>250</v>
      </c>
      <c r="BT23" s="13"/>
      <c r="BU23" s="13"/>
    </row>
    <row r="24" spans="1:73" s="10" customFormat="1" ht="25.5" customHeight="1" x14ac:dyDescent="0.25">
      <c r="A24" s="10" t="s">
        <v>425</v>
      </c>
      <c r="B24" s="15" t="s">
        <v>426</v>
      </c>
      <c r="C24" s="21" t="s">
        <v>402</v>
      </c>
      <c r="D24" s="23" t="s">
        <v>442</v>
      </c>
      <c r="E24" s="103">
        <v>40855</v>
      </c>
      <c r="F24" s="10">
        <v>1000</v>
      </c>
      <c r="G24" s="29">
        <v>2</v>
      </c>
      <c r="H24" s="10" t="s">
        <v>232</v>
      </c>
      <c r="I24" s="10" t="s">
        <v>232</v>
      </c>
      <c r="J24" s="10" t="s">
        <v>232</v>
      </c>
      <c r="K24" s="10" t="s">
        <v>232</v>
      </c>
      <c r="L24" s="10" t="s">
        <v>232</v>
      </c>
      <c r="M24" s="10" t="s">
        <v>232</v>
      </c>
      <c r="N24" s="10" t="s">
        <v>233</v>
      </c>
      <c r="O24" s="10" t="s">
        <v>232</v>
      </c>
      <c r="P24" s="10" t="s">
        <v>232</v>
      </c>
      <c r="Q24" s="10" t="s">
        <v>232</v>
      </c>
      <c r="R24" s="10" t="s">
        <v>232</v>
      </c>
      <c r="S24" s="10">
        <v>13</v>
      </c>
      <c r="T24" s="10" t="s">
        <v>232</v>
      </c>
      <c r="U24" s="10" t="s">
        <v>232</v>
      </c>
      <c r="V24" s="10" t="s">
        <v>232</v>
      </c>
      <c r="W24" s="10" t="s">
        <v>232</v>
      </c>
      <c r="X24" s="10" t="s">
        <v>232</v>
      </c>
      <c r="Y24" s="10" t="s">
        <v>232</v>
      </c>
      <c r="Z24" s="10" t="s">
        <v>232</v>
      </c>
      <c r="AA24" s="10" t="s">
        <v>232</v>
      </c>
      <c r="AB24" s="10" t="s">
        <v>232</v>
      </c>
      <c r="AC24" s="10" t="s">
        <v>232</v>
      </c>
      <c r="AD24" s="10" t="s">
        <v>232</v>
      </c>
      <c r="AE24" s="10" t="s">
        <v>232</v>
      </c>
      <c r="AF24" s="10" t="s">
        <v>232</v>
      </c>
      <c r="AG24" s="10" t="s">
        <v>232</v>
      </c>
      <c r="AH24" s="10" t="s">
        <v>218</v>
      </c>
      <c r="AI24" s="10" t="s">
        <v>218</v>
      </c>
      <c r="AJ24" s="10" t="s">
        <v>218</v>
      </c>
      <c r="AK24" s="10" t="s">
        <v>210</v>
      </c>
      <c r="AL24" s="10" t="s">
        <v>71</v>
      </c>
      <c r="AM24" s="10" t="s">
        <v>210</v>
      </c>
      <c r="AN24" s="10" t="s">
        <v>218</v>
      </c>
      <c r="AO24" s="10" t="s">
        <v>218</v>
      </c>
      <c r="AP24" s="10" t="s">
        <v>219</v>
      </c>
      <c r="AQ24" s="10" t="s">
        <v>212</v>
      </c>
      <c r="AR24" s="10" t="s">
        <v>71</v>
      </c>
      <c r="AS24" s="10" t="s">
        <v>218</v>
      </c>
      <c r="AT24" s="10" t="s">
        <v>218</v>
      </c>
      <c r="AU24" s="10" t="s">
        <v>71</v>
      </c>
      <c r="AV24" s="10" t="s">
        <v>218</v>
      </c>
      <c r="AW24" s="10" t="s">
        <v>210</v>
      </c>
      <c r="AX24" s="10" t="s">
        <v>71</v>
      </c>
      <c r="AY24" s="10" t="s">
        <v>218</v>
      </c>
      <c r="AZ24" s="10" t="s">
        <v>219</v>
      </c>
      <c r="BA24" s="10" t="s">
        <v>218</v>
      </c>
      <c r="BB24" s="10" t="s">
        <v>219</v>
      </c>
      <c r="BC24" s="10" t="s">
        <v>218</v>
      </c>
      <c r="BD24" s="10" t="s">
        <v>71</v>
      </c>
      <c r="BE24" s="10" t="s">
        <v>210</v>
      </c>
      <c r="BF24" s="10" t="s">
        <v>218</v>
      </c>
      <c r="BG24" s="10" t="s">
        <v>219</v>
      </c>
      <c r="BH24" s="10" t="s">
        <v>232</v>
      </c>
      <c r="BI24" s="10" t="s">
        <v>232</v>
      </c>
      <c r="BJ24" s="10" t="s">
        <v>232</v>
      </c>
      <c r="BK24" s="10" t="s">
        <v>232</v>
      </c>
      <c r="BL24" s="10" t="s">
        <v>232</v>
      </c>
      <c r="BM24" s="10" t="s">
        <v>232</v>
      </c>
      <c r="BN24" s="10" t="s">
        <v>232</v>
      </c>
      <c r="BO24" s="10" t="s">
        <v>153</v>
      </c>
      <c r="BP24" s="10" t="s">
        <v>232</v>
      </c>
      <c r="BQ24" s="10" t="s">
        <v>232</v>
      </c>
      <c r="BR24" s="10" t="s">
        <v>232</v>
      </c>
      <c r="BS24" s="87">
        <v>36</v>
      </c>
      <c r="BT24" s="13"/>
      <c r="BU24" s="13"/>
    </row>
    <row r="25" spans="1:73" s="10" customFormat="1" ht="25.5" customHeight="1" x14ac:dyDescent="0.25">
      <c r="A25" s="18" t="s">
        <v>425</v>
      </c>
      <c r="B25" s="18" t="s">
        <v>426</v>
      </c>
      <c r="C25" s="22" t="s">
        <v>402</v>
      </c>
      <c r="D25" s="25" t="s">
        <v>442</v>
      </c>
      <c r="E25" s="105">
        <v>41079</v>
      </c>
      <c r="F25" s="18">
        <v>1105</v>
      </c>
      <c r="G25" s="36">
        <v>6.3E-2</v>
      </c>
      <c r="H25" s="18" t="s">
        <v>218</v>
      </c>
      <c r="I25" s="18" t="s">
        <v>218</v>
      </c>
      <c r="J25" s="18" t="s">
        <v>218</v>
      </c>
      <c r="K25" s="18" t="s">
        <v>218</v>
      </c>
      <c r="L25" s="18" t="s">
        <v>218</v>
      </c>
      <c r="M25" s="18" t="s">
        <v>218</v>
      </c>
      <c r="N25" s="18" t="s">
        <v>218</v>
      </c>
      <c r="O25" s="18" t="s">
        <v>218</v>
      </c>
      <c r="P25" s="18" t="s">
        <v>218</v>
      </c>
      <c r="Q25" s="18" t="s">
        <v>218</v>
      </c>
      <c r="R25" s="18" t="s">
        <v>218</v>
      </c>
      <c r="S25" s="18" t="s">
        <v>31</v>
      </c>
      <c r="T25" s="18" t="s">
        <v>218</v>
      </c>
      <c r="U25" s="18" t="s">
        <v>218</v>
      </c>
      <c r="V25" s="18" t="s">
        <v>218</v>
      </c>
      <c r="W25" s="18" t="s">
        <v>27</v>
      </c>
      <c r="X25" s="18" t="s">
        <v>218</v>
      </c>
      <c r="Y25" s="18" t="s">
        <v>233</v>
      </c>
      <c r="Z25" s="18" t="s">
        <v>218</v>
      </c>
      <c r="AA25" s="18" t="s">
        <v>218</v>
      </c>
      <c r="AB25" s="18" t="s">
        <v>233</v>
      </c>
      <c r="AC25" s="18" t="s">
        <v>233</v>
      </c>
      <c r="AD25" s="18" t="s">
        <v>46</v>
      </c>
      <c r="AE25" s="18" t="s">
        <v>234</v>
      </c>
      <c r="AF25" s="18" t="s">
        <v>218</v>
      </c>
      <c r="AG25" s="18" t="s">
        <v>233</v>
      </c>
      <c r="AH25" s="18" t="s">
        <v>28</v>
      </c>
      <c r="AI25" s="18" t="s">
        <v>70</v>
      </c>
      <c r="AJ25" s="18" t="s">
        <v>219</v>
      </c>
      <c r="AK25" s="18" t="s">
        <v>80</v>
      </c>
      <c r="AL25" s="18" t="s">
        <v>46</v>
      </c>
      <c r="AM25" s="18" t="s">
        <v>105</v>
      </c>
      <c r="AN25" s="18" t="s">
        <v>218</v>
      </c>
      <c r="AO25" s="18" t="s">
        <v>220</v>
      </c>
      <c r="AP25" s="18" t="s">
        <v>98</v>
      </c>
      <c r="AQ25" s="18" t="s">
        <v>91</v>
      </c>
      <c r="AR25" s="18" t="s">
        <v>122</v>
      </c>
      <c r="AS25" s="18" t="s">
        <v>218</v>
      </c>
      <c r="AT25" s="18" t="s">
        <v>218</v>
      </c>
      <c r="AU25" s="18" t="s">
        <v>219</v>
      </c>
      <c r="AV25" s="18" t="s">
        <v>212</v>
      </c>
      <c r="AW25" s="18" t="s">
        <v>220</v>
      </c>
      <c r="AX25" s="18" t="s">
        <v>218</v>
      </c>
      <c r="AY25" s="18" t="s">
        <v>218</v>
      </c>
      <c r="AZ25" s="18" t="s">
        <v>220</v>
      </c>
      <c r="BA25" s="18" t="s">
        <v>218</v>
      </c>
      <c r="BB25" s="18" t="s">
        <v>220</v>
      </c>
      <c r="BC25" s="18" t="s">
        <v>218</v>
      </c>
      <c r="BD25" s="18" t="s">
        <v>218</v>
      </c>
      <c r="BE25" s="18" t="s">
        <v>220</v>
      </c>
      <c r="BF25" s="18" t="s">
        <v>220</v>
      </c>
      <c r="BG25" s="18" t="s">
        <v>220</v>
      </c>
      <c r="BH25" s="18" t="s">
        <v>46</v>
      </c>
      <c r="BI25" s="18" t="s">
        <v>218</v>
      </c>
      <c r="BJ25" s="18" t="s">
        <v>218</v>
      </c>
      <c r="BK25" s="18" t="s">
        <v>218</v>
      </c>
      <c r="BL25" s="18">
        <v>36</v>
      </c>
      <c r="BM25" s="18" t="s">
        <v>218</v>
      </c>
      <c r="BN25" s="18" t="s">
        <v>218</v>
      </c>
      <c r="BO25" s="18">
        <v>195</v>
      </c>
      <c r="BP25" s="18" t="s">
        <v>218</v>
      </c>
      <c r="BQ25" s="18" t="s">
        <v>218</v>
      </c>
      <c r="BR25" s="18">
        <v>27</v>
      </c>
      <c r="BS25" s="88">
        <v>590</v>
      </c>
      <c r="BT25" s="13"/>
      <c r="BU25" s="13"/>
    </row>
  </sheetData>
  <sortState ref="C4:BQ24">
    <sortCondition ref="C4:C24"/>
    <sortCondition ref="E4:E24"/>
    <sortCondition ref="F4:F24"/>
  </sortState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app. 1</vt:lpstr>
      <vt:lpstr>app. 2</vt:lpstr>
      <vt:lpstr>app. 3</vt:lpstr>
      <vt:lpstr>app. 4</vt:lpstr>
      <vt:lpstr>app. 5</vt:lpstr>
      <vt:lpstr>app. 6</vt:lpstr>
      <vt:lpstr>app. 7</vt:lpstr>
      <vt:lpstr>app. 8</vt:lpstr>
      <vt:lpstr>app. 9</vt:lpstr>
      <vt:lpstr>app. 10</vt:lpstr>
      <vt:lpstr>app. 11</vt:lpstr>
      <vt:lpstr>app. 12</vt:lpstr>
      <vt:lpstr>app. 13</vt:lpstr>
      <vt:lpstr>app. 14</vt:lpstr>
      <vt:lpstr>app. 15</vt:lpstr>
      <vt:lpstr>app. 16</vt:lpstr>
      <vt:lpstr>app. 17</vt:lpstr>
      <vt:lpstr>app. 18</vt:lpstr>
      <vt:lpstr>Sheet1</vt:lpstr>
      <vt:lpstr>'app.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Crow, Cassi L.</dc:creator>
  <cp:lastModifiedBy>Chachere, C. Victoria.</cp:lastModifiedBy>
  <cp:lastPrinted>2014-03-19T14:49:20Z</cp:lastPrinted>
  <dcterms:created xsi:type="dcterms:W3CDTF">2013-05-28T13:02:01Z</dcterms:created>
  <dcterms:modified xsi:type="dcterms:W3CDTF">2015-01-16T21:13:27Z</dcterms:modified>
</cp:coreProperties>
</file>