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45" windowWidth="17745" windowHeight="11940" tabRatio="937" activeTab="0"/>
  </bookViews>
  <sheets>
    <sheet name="Appendix_4" sheetId="1" r:id="rId1"/>
    <sheet name="Read_me" sheetId="2" r:id="rId2"/>
    <sheet name="TP_longton_adj_da" sheetId="3" r:id="rId3"/>
    <sheet name="TP_longton" sheetId="4" r:id="rId4"/>
    <sheet name="Nitrate_longton_adj_da" sheetId="5" r:id="rId5"/>
    <sheet name="Nitrate_longton" sheetId="6" r:id="rId6"/>
    <sheet name="HypoxiaReport_MS" sheetId="7" r:id="rId7"/>
    <sheet name="BrentAulenbach_MS" sheetId="8" r:id="rId8"/>
    <sheet name="TP_Aulenbach_OFR" sheetId="9" r:id="rId9"/>
    <sheet name="Nitrate_Aulenbach_OFR" sheetId="10" r:id="rId10"/>
  </sheets>
  <definedNames/>
  <calcPr fullCalcOnLoad="1"/>
</workbook>
</file>

<file path=xl/sharedStrings.xml><?xml version="1.0" encoding="utf-8"?>
<sst xmlns="http://schemas.openxmlformats.org/spreadsheetml/2006/main" count="428" uniqueCount="86">
  <si>
    <t>Calendar Year, streamwater loads in metric tons.</t>
  </si>
  <si>
    <t>Calendar Year, streamwater total phosphorus loads in metric tons.</t>
  </si>
  <si>
    <t>Mississippi R., (Total Mississippi R. + Old River Diversion.), Brent spreadsheet (Aulenbach_LongTerm.NO3.TP.Fluxes)</t>
  </si>
  <si>
    <t xml:space="preserve"> </t>
  </si>
  <si>
    <t>year</t>
  </si>
  <si>
    <t>Susquehanna River Basin</t>
  </si>
  <si>
    <t>St Lawrence River Basin</t>
  </si>
  <si>
    <t>Columbia River Basin</t>
  </si>
  <si>
    <t>Harrisburg, PA</t>
  </si>
  <si>
    <t>Conowingo, MD</t>
  </si>
  <si>
    <t>Cornwall</t>
  </si>
  <si>
    <t>Total Columbia (Warrendale + Wilamette)</t>
  </si>
  <si>
    <t>Beaver Army Terminal near Quincy</t>
  </si>
  <si>
    <t>Year</t>
  </si>
  <si>
    <t>Columbia</t>
  </si>
  <si>
    <t>St. Lawrence</t>
  </si>
  <si>
    <t>Susquehanna</t>
  </si>
  <si>
    <t>Mississippi</t>
  </si>
  <si>
    <t>Comments:</t>
  </si>
  <si>
    <t>Columbia R. (Warrendale+Wilamette Total), Brent OFR</t>
  </si>
  <si>
    <t>Columbia R. (Quincy), Brent OFR</t>
  </si>
  <si>
    <t>St. Lawrence, Brent OFR</t>
  </si>
  <si>
    <t>Susquehanna R. (Harrisburg), Brent OFR</t>
  </si>
  <si>
    <t>Susquehanna R. (Conowingo), Brent OFR</t>
  </si>
  <si>
    <t>Adjusted for difference in drainage area: see comment below</t>
  </si>
  <si>
    <t>Calendar Year, streamwater dissolved nitrate plus nitrate loads in metric tons.</t>
  </si>
  <si>
    <t>Mississippi R., Rich Alexander aggregation for Heinz05 update (originally from Goolsby and others, 1999)</t>
  </si>
  <si>
    <t>Susquehanna R. (Harrisburg), Brent OFR adjusted for 12.4 % larger drainage area at Conowingo (pg. 5 OFR) ((27,100sqmi-24,100sqmi)/24,100sqmi= 12.4%)</t>
  </si>
  <si>
    <t>Columbia R. (Warrendale+Wilamette Total), Brent OFR adjusted for 2.1% larger drainage area at Quincy (pg. 5 OFR) ((256,900sqmi-251,600sqmi)/251,600sqmi=2.1%</t>
  </si>
  <si>
    <t>Calendar Year, nitrite plus nitrate loads, thousand long tons</t>
  </si>
  <si>
    <t>Results for OFR on a Calendar Year Basis</t>
  </si>
  <si>
    <t>Cells contains formulas, paste special values to another worksheet!</t>
  </si>
  <si>
    <t>Loads in MT.</t>
  </si>
  <si>
    <t>Not in OFR!</t>
  </si>
  <si>
    <t>NO2+NO3</t>
  </si>
  <si>
    <t>TP</t>
  </si>
  <si>
    <t>Calendar Year</t>
  </si>
  <si>
    <t>Mississippi River near St. Francisville, LA</t>
  </si>
  <si>
    <t>Atchaafalaya River at Melville, LA</t>
  </si>
  <si>
    <t>Total Mississippi-Atchafalaya River Basin</t>
  </si>
  <si>
    <t>Mississippi River including Old River Diversion</t>
  </si>
  <si>
    <t>Rounded to 3 decimal places:</t>
  </si>
  <si>
    <t>Mississippi River Basin Flux and Yield Estimates</t>
  </si>
  <si>
    <t>Mississippi River/Gulf of Mexico Watershed Nutrient Task Force Science Assessment (1980-96)</t>
  </si>
  <si>
    <t>Annual Nutrient Flux and Basin Yield Estimates, 9 Major Sites, Period of Record</t>
  </si>
  <si>
    <t>Station Information</t>
  </si>
  <si>
    <r>
      <t>Year</t>
    </r>
    <r>
      <rPr>
        <b/>
        <sz val="9"/>
        <color indexed="12"/>
        <rFont val="Verdana"/>
        <family val="0"/>
      </rPr>
      <t xml:space="preserve">
</t>
    </r>
  </si>
  <si>
    <t>Station ID</t>
  </si>
  <si>
    <t>Sation Name</t>
  </si>
  <si>
    <t>Basin ID</t>
  </si>
  <si>
    <r>
      <t xml:space="preserve">Nitrate Flux
</t>
    </r>
    <r>
      <rPr>
        <sz val="9"/>
        <color indexed="12"/>
        <rFont val="Verdana"/>
        <family val="0"/>
      </rPr>
      <t>(Metric Tons/
Year as N)</t>
    </r>
  </si>
  <si>
    <t>07373420</t>
  </si>
  <si>
    <t>Mississippi River at St Francisville, LA</t>
  </si>
  <si>
    <t>1-8 + diversion</t>
  </si>
  <si>
    <t>Unit Abbreviations</t>
  </si>
  <si>
    <t>cfs = Cubic Feet per Second</t>
  </si>
  <si>
    <t>Kg/Km^2/Year = Kilograms per Square Kilometer per Year</t>
  </si>
  <si>
    <t>Km^2 = Square Kilometers</t>
  </si>
  <si>
    <t>M^3/s = Cubic Meters per Second</t>
  </si>
  <si>
    <t>N = Nitrogen</t>
  </si>
  <si>
    <t>P = Phosphorus</t>
  </si>
  <si>
    <t>SiO2 = Silicon Dioxide</t>
  </si>
  <si>
    <t>MARB = Mississippi–Atchafalaya River Basin</t>
  </si>
  <si>
    <t>Basin Identification (ID) Key</t>
  </si>
  <si>
    <t>See Goolsby and others, 1999 (Figure 2.1, p. 11, and Table 2.2, p. 12), for more information</t>
  </si>
  <si>
    <t>1 = Upper Ohio River Basin</t>
  </si>
  <si>
    <t>2 = Lower Ohio River Basin</t>
  </si>
  <si>
    <t>3 = Upper Missouri River Basin</t>
  </si>
  <si>
    <t>4 = Lower Missouri River Basin</t>
  </si>
  <si>
    <t>5 = Upper Mississippi River Basin</t>
  </si>
  <si>
    <t>7 = Arkansas River Basin</t>
  </si>
  <si>
    <t>8 = Lower Mississippi River Basin</t>
  </si>
  <si>
    <t>9 = Red and Ouachita River Basins</t>
  </si>
  <si>
    <t>Reference</t>
  </si>
  <si>
    <t>Goolsby, D.A., Battaglin, W.A., Lawrence, G.B., Artz, R.S., Aulenbach, B.T., Hooper, R.P., Keeney, D.R., and Stensland, G.J., 1999, Flux and sources of nutrients in the Mississippi-Atchafalaya River Basin—Topic 3, Report for the integrated assessment on hypoxia in the Gulf of Mexico: National Oceanic and Atmospheric Administration NOAA Coastal Ocean Program Decision Analysis Series No. 17, 129 p.
http://www.nos.noaa.gov/products/hypox_t3final.pdf</t>
  </si>
  <si>
    <t>Mississippi R., (Total Mississippi R. + Old River Diversion.), worksheet (BrentAulenbach_MS)</t>
  </si>
  <si>
    <t>Mississippi R., (Total Mississippi R. + Old River Diversion.), worksheet Hypoxia_Report</t>
  </si>
  <si>
    <t>Aulenbach, B.T., 2006, Annual dissolved nitrite plus nitrate and total phosphorus loads for Susquehanna, St. Lawrence, Mississippi-Atchafalaya, and Columbia River Basins, 1968-2004: U.S. Geological Survey Open File Report 2006-1087, 19 p.</t>
  </si>
  <si>
    <t>See Brent Aulenbach spreadsheet: LowMissLOADEST.10AYCal</t>
  </si>
  <si>
    <t>Excel spreadsheet: FluxYieldAnnual_9S</t>
  </si>
  <si>
    <r>
      <t xml:space="preserve">REFERENCES
</t>
    </r>
    <r>
      <rPr>
        <sz val="10"/>
        <color indexed="52"/>
        <rFont val="Arial"/>
        <family val="2"/>
      </rPr>
      <t xml:space="preserve">Aulenbach, B.T., 2006, Annual dissolved nitrite plus nitrate and total phosphorus loads for Susquehanna, St. Lawrence, Mississippi-Atchafalaya, and Columbia River Basins, 1968-2004: U.S. Geological Survey Open File Report 2006-1087, 19 p.
</t>
    </r>
    <r>
      <rPr>
        <sz val="10"/>
        <rFont val="Arial"/>
        <family val="0"/>
      </rPr>
      <t xml:space="preserve">
Goolsby, D.A., Battaglin, W.A., Lawrence, G.B., Artz, R.S., Aulenbach, B.T., Hooper, R.P., Keeney, D.R., and Stensland, G.J., 1999, Flux and sources of nutrients in the Mississippi-Atchafalaya River Basin—topic 3 report for the integrated assessment on hypoxia in the Gulf of Mexico: Silver Spring, Md., NOAA Coastal Ocean Office, NOAA Coastal Ocean Program Decision Analysis Series No. 17, 13
</t>
    </r>
  </si>
  <si>
    <r>
      <t xml:space="preserve">Nitrate+Nitrite and Total Phosphorus loads for Major Rivers; </t>
    </r>
    <r>
      <rPr>
        <b/>
        <i/>
        <sz val="12"/>
        <rFont val="Arial"/>
        <family val="2"/>
      </rPr>
      <t>EPA's 2007 Report on the Environment; Science Report</t>
    </r>
  </si>
  <si>
    <t/>
  </si>
  <si>
    <t>Calendar Year, total phosphorus loads, thousand long tons</t>
  </si>
  <si>
    <t>diversion = The channel connecting the Mississippi River and the Atchafalaya River</t>
  </si>
  <si>
    <t>Appendix 4. Annual nitrate and total phosphorus load estimates for the Mississippi, Susquehanna, St. Lawrence, and Columbia Rivers.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</si>
</sst>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\ "/>
  </numFmts>
  <fonts count="62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4"/>
      <name val="Verdana"/>
      <family val="0"/>
    </font>
    <font>
      <b/>
      <sz val="10"/>
      <name val="Verdana"/>
      <family val="0"/>
    </font>
    <font>
      <sz val="10"/>
      <color indexed="52"/>
      <name val="Arial"/>
      <family val="2"/>
    </font>
    <font>
      <b/>
      <sz val="12"/>
      <name val="Verdana"/>
      <family val="2"/>
    </font>
    <font>
      <u val="single"/>
      <sz val="10"/>
      <color indexed="12"/>
      <name val="Arial"/>
      <family val="0"/>
    </font>
    <font>
      <b/>
      <sz val="10"/>
      <color indexed="57"/>
      <name val="Verdana"/>
      <family val="0"/>
    </font>
    <font>
      <sz val="10"/>
      <name val="Verdana"/>
      <family val="0"/>
    </font>
    <font>
      <b/>
      <sz val="24"/>
      <color indexed="12"/>
      <name val="Verdana"/>
      <family val="0"/>
    </font>
    <font>
      <b/>
      <sz val="14"/>
      <color indexed="12"/>
      <name val="Verdana"/>
      <family val="0"/>
    </font>
    <font>
      <b/>
      <sz val="18"/>
      <color indexed="12"/>
      <name val="Verdana"/>
      <family val="0"/>
    </font>
    <font>
      <b/>
      <sz val="12"/>
      <color indexed="12"/>
      <name val="Verdana"/>
      <family val="0"/>
    </font>
    <font>
      <b/>
      <sz val="9"/>
      <color indexed="12"/>
      <name val="Verdana"/>
      <family val="0"/>
    </font>
    <font>
      <b/>
      <sz val="10"/>
      <color indexed="12"/>
      <name val="Verdana"/>
      <family val="0"/>
    </font>
    <font>
      <sz val="9"/>
      <color indexed="12"/>
      <name val="Verdana"/>
      <family val="0"/>
    </font>
    <font>
      <sz val="10"/>
      <name val="MS Sans Serif"/>
      <family val="0"/>
    </font>
    <font>
      <b/>
      <sz val="10"/>
      <color indexed="57"/>
      <name val="Arial"/>
      <family val="2"/>
    </font>
    <font>
      <b/>
      <i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sz val="9.2"/>
      <color indexed="8"/>
      <name val="Arial"/>
      <family val="0"/>
    </font>
    <font>
      <sz val="8.25"/>
      <color indexed="8"/>
      <name val="Arial"/>
      <family val="0"/>
    </font>
    <font>
      <b/>
      <sz val="8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wrapText="1"/>
    </xf>
    <xf numFmtId="1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33" borderId="0" xfId="0" applyFill="1" applyAlignment="1">
      <alignment/>
    </xf>
    <xf numFmtId="0" fontId="3" fillId="34" borderId="0" xfId="0" applyFont="1" applyFill="1" applyAlignment="1">
      <alignment/>
    </xf>
    <xf numFmtId="0" fontId="4" fillId="0" borderId="1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35" borderId="0" xfId="0" applyFill="1" applyAlignment="1">
      <alignment/>
    </xf>
    <xf numFmtId="1" fontId="0" fillId="36" borderId="0" xfId="0" applyNumberFormat="1" applyFill="1" applyAlignment="1">
      <alignment/>
    </xf>
    <xf numFmtId="1" fontId="0" fillId="34" borderId="0" xfId="0" applyNumberFormat="1" applyFill="1" applyAlignment="1">
      <alignment/>
    </xf>
    <xf numFmtId="1" fontId="0" fillId="37" borderId="0" xfId="0" applyNumberFormat="1" applyFill="1" applyAlignment="1">
      <alignment/>
    </xf>
    <xf numFmtId="1" fontId="0" fillId="38" borderId="0" xfId="0" applyNumberFormat="1" applyFill="1" applyAlignment="1">
      <alignment/>
    </xf>
    <xf numFmtId="1" fontId="0" fillId="39" borderId="0" xfId="0" applyNumberFormat="1" applyFill="1" applyAlignment="1">
      <alignment/>
    </xf>
    <xf numFmtId="1" fontId="0" fillId="33" borderId="0" xfId="0" applyNumberFormat="1" applyFill="1" applyAlignment="1">
      <alignment/>
    </xf>
    <xf numFmtId="0" fontId="3" fillId="0" borderId="0" xfId="0" applyFont="1" applyAlignment="1">
      <alignment/>
    </xf>
    <xf numFmtId="0" fontId="3" fillId="39" borderId="0" xfId="0" applyFont="1" applyFill="1" applyAlignment="1">
      <alignment/>
    </xf>
    <xf numFmtId="0" fontId="3" fillId="36" borderId="0" xfId="0" applyFont="1" applyFill="1" applyAlignment="1">
      <alignment/>
    </xf>
    <xf numFmtId="0" fontId="3" fillId="37" borderId="0" xfId="0" applyFont="1" applyFill="1" applyAlignment="1">
      <alignment/>
    </xf>
    <xf numFmtId="0" fontId="3" fillId="38" borderId="0" xfId="0" applyFont="1" applyFill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" fontId="0" fillId="35" borderId="0" xfId="0" applyNumberFormat="1" applyFill="1" applyAlignment="1">
      <alignment/>
    </xf>
    <xf numFmtId="0" fontId="6" fillId="0" borderId="0" xfId="0" applyFont="1" applyAlignment="1">
      <alignment horizontal="center" wrapText="1"/>
    </xf>
    <xf numFmtId="0" fontId="10" fillId="0" borderId="0" xfId="0" applyFont="1" applyAlignment="1">
      <alignment horizontal="center" wrapText="1"/>
    </xf>
    <xf numFmtId="0" fontId="11" fillId="0" borderId="0" xfId="0" applyFont="1" applyAlignment="1">
      <alignment wrapText="1"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7" fillId="0" borderId="11" xfId="0" applyFont="1" applyBorder="1" applyAlignment="1">
      <alignment horizontal="center" wrapText="1"/>
    </xf>
    <xf numFmtId="0" fontId="17" fillId="0" borderId="12" xfId="0" applyFont="1" applyBorder="1" applyAlignment="1">
      <alignment horizontal="center" wrapText="1"/>
    </xf>
    <xf numFmtId="0" fontId="17" fillId="0" borderId="13" xfId="0" applyFont="1" applyBorder="1" applyAlignment="1">
      <alignment horizontal="center" wrapText="1"/>
    </xf>
    <xf numFmtId="0" fontId="11" fillId="0" borderId="14" xfId="0" applyFont="1" applyBorder="1" applyAlignment="1">
      <alignment horizontal="center"/>
    </xf>
    <xf numFmtId="0" fontId="11" fillId="0" borderId="15" xfId="0" applyFont="1" applyBorder="1" applyAlignment="1">
      <alignment/>
    </xf>
    <xf numFmtId="0" fontId="11" fillId="0" borderId="16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164" fontId="11" fillId="0" borderId="14" xfId="0" applyNumberFormat="1" applyFont="1" applyBorder="1" applyAlignment="1">
      <alignment/>
    </xf>
    <xf numFmtId="0" fontId="8" fillId="0" borderId="0" xfId="0" applyFont="1" applyAlignment="1">
      <alignment/>
    </xf>
    <xf numFmtId="0" fontId="19" fillId="0" borderId="0" xfId="0" applyFont="1" applyAlignment="1">
      <alignment/>
    </xf>
    <xf numFmtId="0" fontId="0" fillId="0" borderId="15" xfId="0" applyBorder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11" fillId="0" borderId="0" xfId="0" applyFont="1" applyAlignment="1">
      <alignment/>
    </xf>
    <xf numFmtId="0" fontId="8" fillId="0" borderId="0" xfId="0" applyFont="1" applyAlignment="1">
      <alignment/>
    </xf>
    <xf numFmtId="1" fontId="4" fillId="0" borderId="10" xfId="0" applyNumberFormat="1" applyFont="1" applyFill="1" applyBorder="1" applyAlignment="1">
      <alignment wrapText="1"/>
    </xf>
    <xf numFmtId="1" fontId="4" fillId="0" borderId="0" xfId="0" applyNumberFormat="1" applyFont="1" applyFill="1" applyBorder="1" applyAlignment="1">
      <alignment wrapText="1"/>
    </xf>
    <xf numFmtId="1" fontId="0" fillId="0" borderId="0" xfId="0" applyNumberFormat="1" applyFill="1" applyAlignment="1">
      <alignment/>
    </xf>
    <xf numFmtId="1" fontId="0" fillId="0" borderId="0" xfId="0" applyNumberFormat="1" applyFill="1" applyBorder="1" applyAlignment="1">
      <alignment/>
    </xf>
    <xf numFmtId="0" fontId="8" fillId="0" borderId="0" xfId="0" applyFont="1" applyAlignment="1">
      <alignment/>
    </xf>
    <xf numFmtId="49" fontId="0" fillId="0" borderId="0" xfId="0" applyNumberFormat="1" applyAlignment="1">
      <alignment vertical="top" wrapText="1"/>
    </xf>
    <xf numFmtId="0" fontId="0" fillId="40" borderId="0" xfId="0" applyFill="1" applyAlignment="1">
      <alignment/>
    </xf>
    <xf numFmtId="0" fontId="0" fillId="40" borderId="0" xfId="0" applyFont="1" applyFill="1" applyAlignment="1">
      <alignment/>
    </xf>
    <xf numFmtId="0" fontId="6" fillId="40" borderId="0" xfId="0" applyFont="1" applyFill="1" applyAlignment="1">
      <alignment horizontal="center"/>
    </xf>
    <xf numFmtId="0" fontId="10" fillId="40" borderId="0" xfId="0" applyFont="1" applyFill="1" applyAlignment="1">
      <alignment horizontal="center" wrapText="1"/>
    </xf>
    <xf numFmtId="3" fontId="0" fillId="40" borderId="0" xfId="0" applyNumberFormat="1" applyFill="1" applyAlignment="1">
      <alignment/>
    </xf>
    <xf numFmtId="0" fontId="20" fillId="0" borderId="0" xfId="0" applyFont="1" applyAlignment="1">
      <alignment wrapText="1"/>
    </xf>
    <xf numFmtId="0" fontId="0" fillId="0" borderId="0" xfId="0" applyAlignment="1">
      <alignment/>
    </xf>
    <xf numFmtId="0" fontId="0" fillId="41" borderId="0" xfId="0" applyFill="1" applyAlignment="1">
      <alignment/>
    </xf>
    <xf numFmtId="0" fontId="20" fillId="41" borderId="0" xfId="0" applyFont="1" applyFill="1" applyAlignment="1">
      <alignment wrapText="1"/>
    </xf>
    <xf numFmtId="1" fontId="0" fillId="37" borderId="0" xfId="0" applyNumberFormat="1" applyFill="1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18" xfId="0" applyBorder="1" applyAlignment="1">
      <alignment/>
    </xf>
    <xf numFmtId="0" fontId="1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15" fillId="0" borderId="22" xfId="0" applyFont="1" applyBorder="1" applyAlignment="1">
      <alignment horizontal="center" wrapText="1"/>
    </xf>
    <xf numFmtId="0" fontId="15" fillId="0" borderId="23" xfId="0" applyFont="1" applyBorder="1" applyAlignment="1">
      <alignment horizontal="center" wrapText="1"/>
    </xf>
    <xf numFmtId="0" fontId="11" fillId="0" borderId="0" xfId="0" applyFont="1" applyAlignment="1">
      <alignment horizontal="left" vertical="center" wrapText="1" indent="1"/>
    </xf>
    <xf numFmtId="0" fontId="0" fillId="0" borderId="0" xfId="0" applyAlignment="1">
      <alignment horizont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Nitrate Load Carried by Major Rivers (adjusted for drainage area)</a:t>
            </a:r>
          </a:p>
        </c:rich>
      </c:tx>
      <c:layout>
        <c:manualLayout>
          <c:xMode val="factor"/>
          <c:yMode val="factor"/>
          <c:x val="-0.126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"/>
          <c:y val="0.14225"/>
          <c:w val="0.73375"/>
          <c:h val="0.76825"/>
        </c:manualLayout>
      </c:layout>
      <c:lineChart>
        <c:grouping val="standard"/>
        <c:varyColors val="0"/>
        <c:ser>
          <c:idx val="0"/>
          <c:order val="0"/>
          <c:tx>
            <c:strRef>
              <c:f>TP_longton_adj_da!$E$3</c:f>
              <c:strCache>
                <c:ptCount val="1"/>
                <c:pt idx="0">
                  <c:v>Mississippi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TP_longton_adj_da!$A$24:$A$59</c:f>
              <c:numCache/>
            </c:numRef>
          </c:cat>
          <c:val>
            <c:numRef>
              <c:f>TP_longton_adj_da!$E$24:$E$59</c:f>
              <c:numCache/>
            </c:numRef>
          </c:val>
          <c:smooth val="0"/>
        </c:ser>
        <c:ser>
          <c:idx val="3"/>
          <c:order val="1"/>
          <c:tx>
            <c:strRef>
              <c:f>TP_longton_adj_da!$D$3</c:f>
              <c:strCache>
                <c:ptCount val="1"/>
                <c:pt idx="0">
                  <c:v>Susquehanna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TP_longton_adj_da!$A$24:$A$59</c:f>
              <c:numCache/>
            </c:numRef>
          </c:cat>
          <c:val>
            <c:numRef>
              <c:f>TP_longton_adj_da!$D$24:$D$59</c:f>
              <c:numCache/>
            </c:numRef>
          </c:val>
          <c:smooth val="0"/>
        </c:ser>
        <c:ser>
          <c:idx val="2"/>
          <c:order val="2"/>
          <c:tx>
            <c:strRef>
              <c:f>TP_longton_adj_da!$C$3</c:f>
              <c:strCache>
                <c:ptCount val="1"/>
                <c:pt idx="0">
                  <c:v>St. Lawrence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TP_longton_adj_da!$A$24:$A$59</c:f>
              <c:numCache/>
            </c:numRef>
          </c:cat>
          <c:val>
            <c:numRef>
              <c:f>TP_longton_adj_da!$C$24:$C$59</c:f>
              <c:numCache/>
            </c:numRef>
          </c:val>
          <c:smooth val="0"/>
        </c:ser>
        <c:ser>
          <c:idx val="1"/>
          <c:order val="3"/>
          <c:tx>
            <c:strRef>
              <c:f>Nitrate_longton_adj_da!$B$3</c:f>
              <c:strCache>
                <c:ptCount val="1"/>
                <c:pt idx="0">
                  <c:v>Columbia</c:v>
                </c:pt>
              </c:strCache>
            </c:strRef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TP_longton_adj_da!$A$24:$A$59</c:f>
              <c:numCache/>
            </c:numRef>
          </c:cat>
          <c:val>
            <c:numRef>
              <c:f>TP_longton_adj_da!$B$24:$B$59</c:f>
              <c:numCache/>
            </c:numRef>
          </c:val>
          <c:smooth val="0"/>
        </c:ser>
        <c:marker val="1"/>
        <c:axId val="42056606"/>
        <c:axId val="42965135"/>
      </c:lineChart>
      <c:catAx>
        <c:axId val="420566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965135"/>
        <c:crosses val="autoZero"/>
        <c:auto val="1"/>
        <c:lblOffset val="100"/>
        <c:tickLblSkip val="10"/>
        <c:noMultiLvlLbl val="0"/>
      </c:catAx>
      <c:valAx>
        <c:axId val="42965135"/>
        <c:scaling>
          <c:orientation val="minMax"/>
          <c:max val="2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Nitrate Load (thousand long tons N/year)</a:t>
                </a:r>
              </a:p>
            </c:rich>
          </c:tx>
          <c:layout>
            <c:manualLayout>
              <c:xMode val="factor"/>
              <c:yMode val="factor"/>
              <c:x val="-0.00775"/>
              <c:y val="-0.03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056606"/>
        <c:crossesAt val="1"/>
        <c:crossBetween val="between"/>
        <c:dispUnits/>
        <c:majorUnit val="5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025"/>
          <c:y val="0.21575"/>
          <c:w val="0.18825"/>
          <c:h val="0.22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Detail (adjusted for drainage area)</a:t>
            </a:r>
          </a:p>
        </c:rich>
      </c:tx>
      <c:layout>
        <c:manualLayout>
          <c:xMode val="factor"/>
          <c:yMode val="factor"/>
          <c:x val="-0.2792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25"/>
          <c:y val="0.126"/>
          <c:w val="0.72525"/>
          <c:h val="0.79"/>
        </c:manualLayout>
      </c:layout>
      <c:lineChart>
        <c:grouping val="standard"/>
        <c:varyColors val="0"/>
        <c:ser>
          <c:idx val="3"/>
          <c:order val="0"/>
          <c:tx>
            <c:strRef>
              <c:f>TP_longton_adj_da!$D$3</c:f>
              <c:strCache>
                <c:ptCount val="1"/>
                <c:pt idx="0">
                  <c:v>Susquehanna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TP_longton_adj_da!$A$24:$A$59</c:f>
              <c:numCache/>
            </c:numRef>
          </c:cat>
          <c:val>
            <c:numRef>
              <c:f>TP_longton_adj_da!$D$24:$D$59</c:f>
              <c:numCache/>
            </c:numRef>
          </c:val>
          <c:smooth val="0"/>
        </c:ser>
        <c:ser>
          <c:idx val="2"/>
          <c:order val="1"/>
          <c:tx>
            <c:strRef>
              <c:f>TP_longton_adj_da!$C$3</c:f>
              <c:strCache>
                <c:ptCount val="1"/>
                <c:pt idx="0">
                  <c:v>St. Lawrence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TP_longton_adj_da!$A$24:$A$59</c:f>
              <c:numCache/>
            </c:numRef>
          </c:cat>
          <c:val>
            <c:numRef>
              <c:f>TP_longton_adj_da!$C$24:$C$59</c:f>
              <c:numCache/>
            </c:numRef>
          </c:val>
          <c:smooth val="0"/>
        </c:ser>
        <c:ser>
          <c:idx val="1"/>
          <c:order val="2"/>
          <c:tx>
            <c:strRef>
              <c:f>TP_longton_adj_da!$B$3</c:f>
              <c:strCache>
                <c:ptCount val="1"/>
                <c:pt idx="0">
                  <c:v>Columbia</c:v>
                </c:pt>
              </c:strCache>
            </c:strRef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TP_longton_adj_da!$A$24:$A$59</c:f>
              <c:numCache/>
            </c:numRef>
          </c:cat>
          <c:val>
            <c:numRef>
              <c:f>TP_longton_adj_da!$B$24:$B$56</c:f>
              <c:numCache/>
            </c:numRef>
          </c:val>
          <c:smooth val="0"/>
        </c:ser>
        <c:marker val="1"/>
        <c:axId val="51141896"/>
        <c:axId val="57623881"/>
      </c:lineChart>
      <c:catAx>
        <c:axId val="511418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623881"/>
        <c:crosses val="autoZero"/>
        <c:auto val="1"/>
        <c:lblOffset val="100"/>
        <c:tickLblSkip val="10"/>
        <c:noMultiLvlLbl val="0"/>
      </c:catAx>
      <c:valAx>
        <c:axId val="57623881"/>
        <c:scaling>
          <c:orientation val="minMax"/>
          <c:max val="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Nitrate Load (thousand long tons N/year)</a:t>
                </a:r>
              </a:p>
            </c:rich>
          </c:tx>
          <c:layout>
            <c:manualLayout>
              <c:xMode val="factor"/>
              <c:yMode val="factor"/>
              <c:x val="-0.003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141896"/>
        <c:crossesAt val="1"/>
        <c:crossBetween val="between"/>
        <c:dispUnits/>
        <c:majorUnit val="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Nitrate Load Carried by Major Rivers (adjusted for drainage area)</a:t>
            </a:r>
          </a:p>
        </c:rich>
      </c:tx>
      <c:layout>
        <c:manualLayout>
          <c:xMode val="factor"/>
          <c:yMode val="factor"/>
          <c:x val="-0.1262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"/>
          <c:y val="0.1425"/>
          <c:w val="0.73275"/>
          <c:h val="0.76775"/>
        </c:manualLayout>
      </c:layout>
      <c:lineChart>
        <c:grouping val="standard"/>
        <c:varyColors val="0"/>
        <c:ser>
          <c:idx val="0"/>
          <c:order val="0"/>
          <c:tx>
            <c:strRef>
              <c:f>Nitrate_longton_adj_da!$E$3</c:f>
              <c:strCache>
                <c:ptCount val="1"/>
                <c:pt idx="0">
                  <c:v>Mississippi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Nitrate_longton_adj_da!$A$4:$A$59</c:f>
              <c:numCache/>
            </c:numRef>
          </c:cat>
          <c:val>
            <c:numRef>
              <c:f>Nitrate_longton_adj_da!$E$4:$E$59</c:f>
              <c:numCache/>
            </c:numRef>
          </c:val>
          <c:smooth val="0"/>
        </c:ser>
        <c:ser>
          <c:idx val="3"/>
          <c:order val="1"/>
          <c:tx>
            <c:strRef>
              <c:f>Nitrate_longton_adj_da!$D$3</c:f>
              <c:strCache>
                <c:ptCount val="1"/>
                <c:pt idx="0">
                  <c:v>Susquehanna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Nitrate_longton_adj_da!$A$4:$A$59</c:f>
              <c:numCache/>
            </c:numRef>
          </c:cat>
          <c:val>
            <c:numRef>
              <c:f>Nitrate_longton_adj_da!$D$4:$D$59</c:f>
              <c:numCache/>
            </c:numRef>
          </c:val>
          <c:smooth val="0"/>
        </c:ser>
        <c:ser>
          <c:idx val="2"/>
          <c:order val="2"/>
          <c:tx>
            <c:strRef>
              <c:f>Nitrate_longton_adj_da!$C$3</c:f>
              <c:strCache>
                <c:ptCount val="1"/>
                <c:pt idx="0">
                  <c:v>St. Lawrence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Nitrate_longton_adj_da!$A$4:$A$59</c:f>
              <c:numCache/>
            </c:numRef>
          </c:cat>
          <c:val>
            <c:numRef>
              <c:f>Nitrate_longton_adj_da!$C$4:$C$59</c:f>
              <c:numCache/>
            </c:numRef>
          </c:val>
          <c:smooth val="0"/>
        </c:ser>
        <c:ser>
          <c:idx val="1"/>
          <c:order val="3"/>
          <c:tx>
            <c:strRef>
              <c:f>Nitrate_longton_adj_da!$B$3</c:f>
              <c:strCache>
                <c:ptCount val="1"/>
                <c:pt idx="0">
                  <c:v>Columbia</c:v>
                </c:pt>
              </c:strCache>
            </c:strRef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Nitrate_longton_adj_da!$A$4:$A$59</c:f>
              <c:numCache/>
            </c:numRef>
          </c:cat>
          <c:val>
            <c:numRef>
              <c:f>Nitrate_longton_adj_da!$B$4:$B$59</c:f>
              <c:numCache/>
            </c:numRef>
          </c:val>
          <c:smooth val="0"/>
        </c:ser>
        <c:marker val="1"/>
        <c:axId val="48852882"/>
        <c:axId val="37022755"/>
      </c:lineChart>
      <c:catAx>
        <c:axId val="488528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022755"/>
        <c:crosses val="autoZero"/>
        <c:auto val="1"/>
        <c:lblOffset val="100"/>
        <c:tickLblSkip val="10"/>
        <c:noMultiLvlLbl val="0"/>
      </c:catAx>
      <c:valAx>
        <c:axId val="37022755"/>
        <c:scaling>
          <c:orientation val="minMax"/>
          <c:max val="2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Nitrate Load (thousand long tons N/year)</a:t>
                </a:r>
              </a:p>
            </c:rich>
          </c:tx>
          <c:layout>
            <c:manualLayout>
              <c:xMode val="factor"/>
              <c:yMode val="factor"/>
              <c:x val="-0.00775"/>
              <c:y val="-0.03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852882"/>
        <c:crossesAt val="1"/>
        <c:crossBetween val="between"/>
        <c:dispUnits/>
        <c:majorUnit val="50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975"/>
          <c:y val="0.21625"/>
          <c:w val="0.1885"/>
          <c:h val="0.22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Detail (adjusted for drainage area)</a:t>
            </a:r>
          </a:p>
        </c:rich>
      </c:tx>
      <c:layout>
        <c:manualLayout>
          <c:xMode val="factor"/>
          <c:yMode val="factor"/>
          <c:x val="-0.2797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5"/>
          <c:y val="0.12625"/>
          <c:w val="0.72525"/>
          <c:h val="0.7895"/>
        </c:manualLayout>
      </c:layout>
      <c:lineChart>
        <c:grouping val="standard"/>
        <c:varyColors val="0"/>
        <c:ser>
          <c:idx val="3"/>
          <c:order val="0"/>
          <c:tx>
            <c:strRef>
              <c:f>Nitrate_longton_adj_da!$D$3</c:f>
              <c:strCache>
                <c:ptCount val="1"/>
                <c:pt idx="0">
                  <c:v>Susquehanna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Nitrate_longton_adj_da!$A$24:$A$59</c:f>
              <c:numCache/>
            </c:numRef>
          </c:cat>
          <c:val>
            <c:numRef>
              <c:f>Nitrate_longton_adj_da!$D$24:$D$59</c:f>
              <c:numCache/>
            </c:numRef>
          </c:val>
          <c:smooth val="0"/>
        </c:ser>
        <c:ser>
          <c:idx val="2"/>
          <c:order val="1"/>
          <c:tx>
            <c:strRef>
              <c:f>Nitrate_longton_adj_da!$C$3</c:f>
              <c:strCache>
                <c:ptCount val="1"/>
                <c:pt idx="0">
                  <c:v>St. Lawrence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Nitrate_longton_adj_da!$A$24:$A$59</c:f>
              <c:numCache/>
            </c:numRef>
          </c:cat>
          <c:val>
            <c:numRef>
              <c:f>Nitrate_longton_adj_da!$C$24:$C$59</c:f>
              <c:numCache/>
            </c:numRef>
          </c:val>
          <c:smooth val="0"/>
        </c:ser>
        <c:ser>
          <c:idx val="1"/>
          <c:order val="2"/>
          <c:tx>
            <c:strRef>
              <c:f>Nitrate_longton_adj_da!$B$3</c:f>
              <c:strCache>
                <c:ptCount val="1"/>
                <c:pt idx="0">
                  <c:v>Columbia</c:v>
                </c:pt>
              </c:strCache>
            </c:strRef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Nitrate_longton_adj_da!$A$24:$A$59</c:f>
              <c:numCache/>
            </c:numRef>
          </c:cat>
          <c:val>
            <c:numRef>
              <c:f>Nitrate_longton_adj_da!$B$24:$B$56</c:f>
              <c:numCache/>
            </c:numRef>
          </c:val>
          <c:smooth val="0"/>
        </c:ser>
        <c:marker val="1"/>
        <c:axId val="64769340"/>
        <c:axId val="46053149"/>
      </c:lineChart>
      <c:catAx>
        <c:axId val="647693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053149"/>
        <c:crosses val="autoZero"/>
        <c:auto val="1"/>
        <c:lblOffset val="100"/>
        <c:tickLblSkip val="10"/>
        <c:noMultiLvlLbl val="0"/>
      </c:catAx>
      <c:valAx>
        <c:axId val="46053149"/>
        <c:scaling>
          <c:orientation val="minMax"/>
          <c:max val="1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Nitrate Load (thousand long tons N/year)</a:t>
                </a:r>
              </a:p>
            </c:rich>
          </c:tx>
          <c:layout>
            <c:manualLayout>
              <c:xMode val="factor"/>
              <c:yMode val="factor"/>
              <c:x val="-0.003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769340"/>
        <c:crossesAt val="1"/>
        <c:crossBetween val="between"/>
        <c:dispUnits/>
        <c:majorUnit val="5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5</xdr:row>
      <xdr:rowOff>0</xdr:rowOff>
    </xdr:from>
    <xdr:to>
      <xdr:col>16</xdr:col>
      <xdr:colOff>419100</xdr:colOff>
      <xdr:row>27</xdr:row>
      <xdr:rowOff>142875</xdr:rowOff>
    </xdr:to>
    <xdr:graphicFrame>
      <xdr:nvGraphicFramePr>
        <xdr:cNvPr id="1" name="Chart 1"/>
        <xdr:cNvGraphicFramePr/>
      </xdr:nvGraphicFramePr>
      <xdr:xfrm>
        <a:off x="4924425" y="809625"/>
        <a:ext cx="590550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33</xdr:row>
      <xdr:rowOff>0</xdr:rowOff>
    </xdr:from>
    <xdr:to>
      <xdr:col>15</xdr:col>
      <xdr:colOff>19050</xdr:colOff>
      <xdr:row>55</xdr:row>
      <xdr:rowOff>152400</xdr:rowOff>
    </xdr:to>
    <xdr:graphicFrame>
      <xdr:nvGraphicFramePr>
        <xdr:cNvPr id="2" name="Chart 2"/>
        <xdr:cNvGraphicFramePr/>
      </xdr:nvGraphicFramePr>
      <xdr:xfrm>
        <a:off x="4924425" y="5343525"/>
        <a:ext cx="4895850" cy="3714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3</xdr:row>
      <xdr:rowOff>9525</xdr:rowOff>
    </xdr:from>
    <xdr:to>
      <xdr:col>15</xdr:col>
      <xdr:colOff>409575</xdr:colOff>
      <xdr:row>25</xdr:row>
      <xdr:rowOff>142875</xdr:rowOff>
    </xdr:to>
    <xdr:graphicFrame>
      <xdr:nvGraphicFramePr>
        <xdr:cNvPr id="1" name="Chart 1"/>
        <xdr:cNvGraphicFramePr/>
      </xdr:nvGraphicFramePr>
      <xdr:xfrm>
        <a:off x="4314825" y="495300"/>
        <a:ext cx="589597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30</xdr:row>
      <xdr:rowOff>0</xdr:rowOff>
    </xdr:from>
    <xdr:to>
      <xdr:col>14</xdr:col>
      <xdr:colOff>9525</xdr:colOff>
      <xdr:row>52</xdr:row>
      <xdr:rowOff>142875</xdr:rowOff>
    </xdr:to>
    <xdr:graphicFrame>
      <xdr:nvGraphicFramePr>
        <xdr:cNvPr id="2" name="Chart 2"/>
        <xdr:cNvGraphicFramePr/>
      </xdr:nvGraphicFramePr>
      <xdr:xfrm>
        <a:off x="4314825" y="4857750"/>
        <a:ext cx="4886325" cy="3705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"/>
  <sheetViews>
    <sheetView tabSelected="1" zoomScalePageLayoutView="0" workbookViewId="0" topLeftCell="A1">
      <selection activeCell="M4" sqref="M4"/>
    </sheetView>
  </sheetViews>
  <sheetFormatPr defaultColWidth="9.140625" defaultRowHeight="12.75"/>
  <sheetData>
    <row r="1" spans="1:18" ht="12.75">
      <c r="A1" s="63" t="s">
        <v>85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</row>
  </sheetData>
  <sheetProtection sheet="1" objects="1" scenarios="1"/>
  <mergeCells count="1">
    <mergeCell ref="A1:R1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45"/>
  <sheetViews>
    <sheetView zoomScalePageLayoutView="0" workbookViewId="0" topLeftCell="A1">
      <selection activeCell="C38" sqref="C38"/>
    </sheetView>
  </sheetViews>
  <sheetFormatPr defaultColWidth="9.140625" defaultRowHeight="12.75"/>
  <cols>
    <col min="2" max="2" width="11.421875" style="0" customWidth="1"/>
    <col min="3" max="3" width="12.8515625" style="0" customWidth="1"/>
    <col min="5" max="5" width="11.28125" style="0" customWidth="1"/>
    <col min="6" max="6" width="11.8515625" style="0" customWidth="1"/>
    <col min="7" max="7" width="12.140625" style="0" customWidth="1"/>
    <col min="8" max="8" width="15.8515625" style="0" customWidth="1"/>
  </cols>
  <sheetData>
    <row r="1" spans="1:8" ht="12.75">
      <c r="A1" s="63" t="s">
        <v>25</v>
      </c>
      <c r="B1" s="63"/>
      <c r="C1" s="63"/>
      <c r="D1" s="63"/>
      <c r="E1" s="63"/>
      <c r="F1" s="63"/>
      <c r="G1" s="63"/>
      <c r="H1" s="63"/>
    </row>
    <row r="2" spans="1:8" ht="51">
      <c r="A2" s="64" t="s">
        <v>4</v>
      </c>
      <c r="B2" s="72" t="s">
        <v>5</v>
      </c>
      <c r="C2" s="72"/>
      <c r="D2" s="2" t="s">
        <v>6</v>
      </c>
      <c r="E2" s="72" t="s">
        <v>7</v>
      </c>
      <c r="F2" s="72"/>
      <c r="G2" s="72"/>
      <c r="H2" s="72"/>
    </row>
    <row r="3" spans="1:6" ht="63.75">
      <c r="A3" s="64"/>
      <c r="B3" s="2" t="s">
        <v>8</v>
      </c>
      <c r="C3" s="2" t="s">
        <v>9</v>
      </c>
      <c r="D3" s="2" t="s">
        <v>10</v>
      </c>
      <c r="E3" s="2" t="s">
        <v>11</v>
      </c>
      <c r="F3" s="2" t="s">
        <v>12</v>
      </c>
    </row>
    <row r="4" spans="1:6" ht="12.75">
      <c r="A4">
        <v>1968</v>
      </c>
      <c r="B4" t="s">
        <v>3</v>
      </c>
      <c r="C4" t="s">
        <v>3</v>
      </c>
      <c r="D4" t="s">
        <v>3</v>
      </c>
      <c r="E4" t="s">
        <v>3</v>
      </c>
      <c r="F4" t="s">
        <v>3</v>
      </c>
    </row>
    <row r="5" spans="1:6" ht="12.75">
      <c r="A5">
        <v>1969</v>
      </c>
      <c r="B5" t="s">
        <v>3</v>
      </c>
      <c r="C5" t="s">
        <v>3</v>
      </c>
      <c r="D5" t="s">
        <v>3</v>
      </c>
      <c r="E5" t="s">
        <v>3</v>
      </c>
      <c r="F5" t="s">
        <v>3</v>
      </c>
    </row>
    <row r="6" spans="1:6" ht="12.75">
      <c r="A6">
        <v>1970</v>
      </c>
      <c r="B6" t="s">
        <v>3</v>
      </c>
      <c r="C6" t="s">
        <v>3</v>
      </c>
      <c r="D6" t="s">
        <v>3</v>
      </c>
      <c r="E6" t="s">
        <v>3</v>
      </c>
      <c r="F6" t="s">
        <v>3</v>
      </c>
    </row>
    <row r="7" spans="1:6" ht="12.75">
      <c r="A7">
        <v>1971</v>
      </c>
      <c r="B7" t="s">
        <v>3</v>
      </c>
      <c r="C7" t="s">
        <v>3</v>
      </c>
      <c r="D7" t="s">
        <v>3</v>
      </c>
      <c r="E7" t="s">
        <v>3</v>
      </c>
      <c r="F7" t="s">
        <v>3</v>
      </c>
    </row>
    <row r="8" spans="1:6" ht="12.75">
      <c r="A8">
        <v>1972</v>
      </c>
      <c r="B8" t="s">
        <v>3</v>
      </c>
      <c r="C8" t="s">
        <v>3</v>
      </c>
      <c r="D8" t="s">
        <v>3</v>
      </c>
      <c r="E8" t="s">
        <v>3</v>
      </c>
      <c r="F8" t="s">
        <v>3</v>
      </c>
    </row>
    <row r="9" spans="1:6" ht="12.75">
      <c r="A9">
        <v>1973</v>
      </c>
      <c r="B9" t="s">
        <v>3</v>
      </c>
      <c r="C9" t="s">
        <v>3</v>
      </c>
      <c r="D9" t="s">
        <v>3</v>
      </c>
      <c r="E9" t="s">
        <v>3</v>
      </c>
      <c r="F9" t="s">
        <v>3</v>
      </c>
    </row>
    <row r="10" spans="1:6" ht="12.75">
      <c r="A10">
        <v>1974</v>
      </c>
      <c r="B10" s="1">
        <v>29600</v>
      </c>
      <c r="C10" t="s">
        <v>3</v>
      </c>
      <c r="D10" s="1">
        <v>46800</v>
      </c>
      <c r="E10" t="s">
        <v>3</v>
      </c>
      <c r="F10" t="s">
        <v>3</v>
      </c>
    </row>
    <row r="11" spans="1:6" ht="12.75">
      <c r="A11">
        <v>1975</v>
      </c>
      <c r="B11" s="1">
        <v>36600</v>
      </c>
      <c r="C11" t="s">
        <v>3</v>
      </c>
      <c r="D11" s="1">
        <v>45000</v>
      </c>
      <c r="E11" s="1">
        <v>48100</v>
      </c>
      <c r="F11" t="s">
        <v>3</v>
      </c>
    </row>
    <row r="12" spans="1:6" ht="12.75">
      <c r="A12">
        <v>1976</v>
      </c>
      <c r="B12" s="1">
        <v>34500</v>
      </c>
      <c r="C12" t="s">
        <v>3</v>
      </c>
      <c r="D12" s="1">
        <v>51200</v>
      </c>
      <c r="E12" s="1">
        <v>47500</v>
      </c>
      <c r="F12" t="s">
        <v>3</v>
      </c>
    </row>
    <row r="13" spans="1:6" ht="12.75">
      <c r="A13">
        <v>1977</v>
      </c>
      <c r="B13" s="1">
        <v>41000</v>
      </c>
      <c r="C13" t="s">
        <v>3</v>
      </c>
      <c r="D13" s="1">
        <v>44200</v>
      </c>
      <c r="E13" s="1">
        <v>38200</v>
      </c>
      <c r="F13" t="s">
        <v>3</v>
      </c>
    </row>
    <row r="14" spans="1:6" ht="12.75">
      <c r="A14">
        <v>1978</v>
      </c>
      <c r="B14" s="1">
        <v>35400</v>
      </c>
      <c r="C14" t="s">
        <v>3</v>
      </c>
      <c r="D14" s="1">
        <v>49800</v>
      </c>
      <c r="E14" s="1">
        <v>44000</v>
      </c>
      <c r="F14" t="s">
        <v>3</v>
      </c>
    </row>
    <row r="15" spans="1:6" ht="12.75">
      <c r="A15">
        <v>1979</v>
      </c>
      <c r="B15" s="1">
        <v>44200</v>
      </c>
      <c r="C15" s="1">
        <v>50600</v>
      </c>
      <c r="D15" s="1">
        <v>49600</v>
      </c>
      <c r="E15" s="1">
        <v>46500</v>
      </c>
      <c r="F15" t="s">
        <v>3</v>
      </c>
    </row>
    <row r="16" spans="1:6" ht="12.75">
      <c r="A16">
        <v>1980</v>
      </c>
      <c r="B16" s="1">
        <v>23000</v>
      </c>
      <c r="C16" s="1">
        <v>27500</v>
      </c>
      <c r="D16" s="1">
        <v>51300</v>
      </c>
      <c r="E16" s="1">
        <v>53500</v>
      </c>
      <c r="F16" t="s">
        <v>3</v>
      </c>
    </row>
    <row r="17" spans="1:6" ht="12.75">
      <c r="A17">
        <v>1981</v>
      </c>
      <c r="B17" s="1">
        <v>27200</v>
      </c>
      <c r="C17" s="1">
        <v>31500</v>
      </c>
      <c r="D17" s="1">
        <v>51200</v>
      </c>
      <c r="E17" s="1">
        <v>59400</v>
      </c>
      <c r="F17" t="s">
        <v>3</v>
      </c>
    </row>
    <row r="18" spans="1:6" ht="12.75">
      <c r="A18">
        <v>1982</v>
      </c>
      <c r="B18" s="1">
        <v>31300</v>
      </c>
      <c r="C18" s="1">
        <v>36600</v>
      </c>
      <c r="D18" s="1">
        <v>53000</v>
      </c>
      <c r="E18" s="1">
        <v>79200</v>
      </c>
      <c r="F18" t="s">
        <v>3</v>
      </c>
    </row>
    <row r="19" spans="1:6" ht="12.75">
      <c r="A19">
        <v>1983</v>
      </c>
      <c r="B19" s="1">
        <v>38400</v>
      </c>
      <c r="C19" s="1">
        <v>46200</v>
      </c>
      <c r="D19" s="1">
        <v>54700</v>
      </c>
      <c r="E19" s="1">
        <v>82500</v>
      </c>
      <c r="F19" t="s">
        <v>3</v>
      </c>
    </row>
    <row r="20" spans="1:6" ht="12.75">
      <c r="A20">
        <v>1984</v>
      </c>
      <c r="B20" s="1">
        <v>43800</v>
      </c>
      <c r="C20" s="1">
        <v>55200</v>
      </c>
      <c r="D20" s="1">
        <v>59500</v>
      </c>
      <c r="E20" s="1">
        <v>73500</v>
      </c>
      <c r="F20" t="s">
        <v>3</v>
      </c>
    </row>
    <row r="21" spans="1:6" ht="12.75">
      <c r="A21">
        <v>1985</v>
      </c>
      <c r="B21" s="1">
        <v>31500</v>
      </c>
      <c r="C21" s="1">
        <v>37400</v>
      </c>
      <c r="D21" s="1">
        <v>61500</v>
      </c>
      <c r="E21" s="1">
        <v>58600</v>
      </c>
      <c r="F21" t="s">
        <v>3</v>
      </c>
    </row>
    <row r="22" spans="1:6" ht="12.75">
      <c r="A22">
        <v>1986</v>
      </c>
      <c r="B22" s="1">
        <v>41400</v>
      </c>
      <c r="C22" s="1">
        <v>50500</v>
      </c>
      <c r="D22" s="1">
        <v>75000</v>
      </c>
      <c r="E22" s="1">
        <v>69100</v>
      </c>
      <c r="F22" t="s">
        <v>3</v>
      </c>
    </row>
    <row r="23" spans="1:6" ht="12.75">
      <c r="A23">
        <v>1987</v>
      </c>
      <c r="B23" s="1">
        <v>31800</v>
      </c>
      <c r="C23" s="1">
        <v>39700</v>
      </c>
      <c r="D23" s="1">
        <v>71700</v>
      </c>
      <c r="E23" s="1">
        <v>51900</v>
      </c>
      <c r="F23" t="s">
        <v>3</v>
      </c>
    </row>
    <row r="24" spans="1:6" ht="12.75">
      <c r="A24">
        <v>1988</v>
      </c>
      <c r="B24" s="1">
        <v>26500</v>
      </c>
      <c r="C24" s="1">
        <v>33800</v>
      </c>
      <c r="D24" s="1">
        <v>58100</v>
      </c>
      <c r="E24" s="1">
        <v>50800</v>
      </c>
      <c r="F24" t="s">
        <v>3</v>
      </c>
    </row>
    <row r="25" spans="1:6" ht="12.75">
      <c r="A25">
        <v>1989</v>
      </c>
      <c r="B25" s="1">
        <v>33900</v>
      </c>
      <c r="C25" s="1">
        <v>45700</v>
      </c>
      <c r="D25" s="1">
        <v>59500</v>
      </c>
      <c r="E25" s="1">
        <v>52800</v>
      </c>
      <c r="F25" t="s">
        <v>3</v>
      </c>
    </row>
    <row r="26" spans="1:6" ht="12.75">
      <c r="A26">
        <v>1990</v>
      </c>
      <c r="B26" s="1">
        <v>49000</v>
      </c>
      <c r="C26" s="1">
        <v>61100</v>
      </c>
      <c r="D26" s="1">
        <v>64900</v>
      </c>
      <c r="E26" s="1">
        <v>59000</v>
      </c>
      <c r="F26" t="s">
        <v>3</v>
      </c>
    </row>
    <row r="27" spans="1:6" ht="12.75">
      <c r="A27">
        <v>1991</v>
      </c>
      <c r="B27" s="1">
        <v>30300</v>
      </c>
      <c r="C27" s="1">
        <v>38900</v>
      </c>
      <c r="D27" s="1">
        <v>69500</v>
      </c>
      <c r="E27" s="1">
        <v>58100</v>
      </c>
      <c r="F27" t="s">
        <v>3</v>
      </c>
    </row>
    <row r="28" spans="1:6" ht="12.75">
      <c r="A28">
        <v>1992</v>
      </c>
      <c r="B28" s="1">
        <v>33900</v>
      </c>
      <c r="C28" s="1">
        <v>43900</v>
      </c>
      <c r="D28" s="1">
        <v>67300</v>
      </c>
      <c r="E28" s="1">
        <v>40100</v>
      </c>
      <c r="F28" s="1">
        <v>41700</v>
      </c>
    </row>
    <row r="29" spans="1:6" ht="12.75">
      <c r="A29">
        <v>1993</v>
      </c>
      <c r="B29" s="1">
        <v>43300</v>
      </c>
      <c r="C29" s="1">
        <v>62200</v>
      </c>
      <c r="D29" s="1">
        <v>80900</v>
      </c>
      <c r="E29" s="1">
        <v>43800</v>
      </c>
      <c r="F29" s="1">
        <v>49500</v>
      </c>
    </row>
    <row r="30" spans="1:6" ht="12.75">
      <c r="A30">
        <v>1994</v>
      </c>
      <c r="B30" s="1">
        <v>43900</v>
      </c>
      <c r="C30" s="1">
        <v>59800</v>
      </c>
      <c r="D30" s="1">
        <v>69500</v>
      </c>
      <c r="E30" t="s">
        <v>3</v>
      </c>
      <c r="F30" s="1">
        <v>46500</v>
      </c>
    </row>
    <row r="31" spans="1:6" ht="12.75">
      <c r="A31">
        <v>1995</v>
      </c>
      <c r="B31" s="1">
        <v>26200</v>
      </c>
      <c r="C31" s="1">
        <v>34200</v>
      </c>
      <c r="D31" s="1">
        <v>67700</v>
      </c>
      <c r="E31" t="s">
        <v>3</v>
      </c>
      <c r="F31" s="1">
        <v>77000</v>
      </c>
    </row>
    <row r="32" spans="1:6" ht="12.75">
      <c r="A32">
        <v>1996</v>
      </c>
      <c r="B32" t="s">
        <v>3</v>
      </c>
      <c r="C32" s="1">
        <v>73000</v>
      </c>
      <c r="D32" s="1">
        <v>76600</v>
      </c>
      <c r="E32" t="s">
        <v>3</v>
      </c>
      <c r="F32" s="1">
        <v>117000</v>
      </c>
    </row>
    <row r="33" spans="1:6" ht="12.75">
      <c r="A33">
        <v>1997</v>
      </c>
      <c r="B33" t="s">
        <v>3</v>
      </c>
      <c r="C33" s="1">
        <v>34300</v>
      </c>
      <c r="D33" t="s">
        <v>3</v>
      </c>
      <c r="E33" t="s">
        <v>3</v>
      </c>
      <c r="F33" s="1">
        <v>103000</v>
      </c>
    </row>
    <row r="34" spans="1:6" ht="12.75">
      <c r="A34">
        <v>1998</v>
      </c>
      <c r="B34" t="s">
        <v>3</v>
      </c>
      <c r="C34" s="1">
        <v>45000</v>
      </c>
      <c r="D34" t="s">
        <v>3</v>
      </c>
      <c r="E34" t="s">
        <v>3</v>
      </c>
      <c r="F34" s="1">
        <v>69400</v>
      </c>
    </row>
    <row r="35" spans="1:6" ht="12.75">
      <c r="A35">
        <v>1999</v>
      </c>
      <c r="B35" t="s">
        <v>3</v>
      </c>
      <c r="C35" s="1">
        <v>29000</v>
      </c>
      <c r="D35" t="s">
        <v>3</v>
      </c>
      <c r="E35" t="s">
        <v>3</v>
      </c>
      <c r="F35" s="1">
        <v>88800</v>
      </c>
    </row>
    <row r="36" spans="1:6" ht="12.75">
      <c r="A36">
        <v>2000</v>
      </c>
      <c r="B36" t="s">
        <v>3</v>
      </c>
      <c r="C36" s="1">
        <v>33600</v>
      </c>
      <c r="D36" t="s">
        <v>3</v>
      </c>
      <c r="E36" t="s">
        <v>3</v>
      </c>
      <c r="F36" s="1">
        <v>53600</v>
      </c>
    </row>
    <row r="37" spans="1:6" ht="12.75">
      <c r="A37">
        <v>2001</v>
      </c>
      <c r="B37" t="s">
        <v>3</v>
      </c>
      <c r="C37" s="1">
        <v>22300</v>
      </c>
      <c r="D37" t="s">
        <v>3</v>
      </c>
      <c r="E37" t="s">
        <v>3</v>
      </c>
      <c r="F37" s="1">
        <v>31900</v>
      </c>
    </row>
    <row r="38" spans="1:6" ht="12.75">
      <c r="A38">
        <v>2002</v>
      </c>
      <c r="B38" t="s">
        <v>3</v>
      </c>
      <c r="C38" s="1">
        <v>29500</v>
      </c>
      <c r="D38" t="s">
        <v>3</v>
      </c>
      <c r="E38" t="s">
        <v>3</v>
      </c>
      <c r="F38" s="1">
        <v>40000</v>
      </c>
    </row>
    <row r="39" spans="1:6" ht="12.75">
      <c r="A39">
        <v>2003</v>
      </c>
      <c r="B39" t="s">
        <v>3</v>
      </c>
      <c r="C39" t="s">
        <v>3</v>
      </c>
      <c r="D39" t="s">
        <v>3</v>
      </c>
      <c r="E39" t="s">
        <v>3</v>
      </c>
      <c r="F39" t="s">
        <v>3</v>
      </c>
    </row>
    <row r="40" spans="1:6" ht="12.75">
      <c r="A40">
        <v>2004</v>
      </c>
      <c r="B40" t="s">
        <v>3</v>
      </c>
      <c r="C40" t="s">
        <v>3</v>
      </c>
      <c r="D40" t="s">
        <v>3</v>
      </c>
      <c r="E40" t="s">
        <v>3</v>
      </c>
      <c r="F40" t="s">
        <v>3</v>
      </c>
    </row>
    <row r="44" ht="15">
      <c r="A44" s="51" t="s">
        <v>73</v>
      </c>
    </row>
    <row r="45" spans="1:13" ht="24" customHeight="1">
      <c r="A45" s="63" t="s">
        <v>77</v>
      </c>
      <c r="B45" s="63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</row>
  </sheetData>
  <sheetProtection/>
  <mergeCells count="5">
    <mergeCell ref="A1:H1"/>
    <mergeCell ref="A45:M45"/>
    <mergeCell ref="E2:H2"/>
    <mergeCell ref="A2:A3"/>
    <mergeCell ref="B2:C2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1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130.7109375" style="0" customWidth="1"/>
  </cols>
  <sheetData>
    <row r="1" ht="15.75">
      <c r="A1" s="4" t="s">
        <v>81</v>
      </c>
    </row>
    <row r="3" ht="409.5" customHeight="1">
      <c r="A3" s="52"/>
    </row>
    <row r="31" ht="114.75">
      <c r="A31" s="2" t="s">
        <v>80</v>
      </c>
    </row>
  </sheetData>
  <sheetProtection/>
  <printOptions/>
  <pageMargins left="0.75" right="0.75" top="1" bottom="1" header="0.5" footer="0.5"/>
  <pageSetup horizontalDpi="600" verticalDpi="600" orientation="portrait" r:id="rId3"/>
  <legacyDrawing r:id="rId2"/>
  <oleObjects>
    <oleObject progId="Word.Document.8" shapeId="76721969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O68"/>
  <sheetViews>
    <sheetView zoomScalePageLayoutView="0" workbookViewId="0" topLeftCell="A7">
      <selection activeCell="E29" sqref="E29"/>
    </sheetView>
  </sheetViews>
  <sheetFormatPr defaultColWidth="9.140625" defaultRowHeight="12.75"/>
  <cols>
    <col min="3" max="3" width="12.00390625" style="0" customWidth="1"/>
    <col min="4" max="4" width="12.140625" style="3" customWidth="1"/>
    <col min="5" max="5" width="11.421875" style="3" customWidth="1"/>
    <col min="6" max="6" width="10.8515625" style="0" customWidth="1"/>
  </cols>
  <sheetData>
    <row r="1" spans="1:5" ht="12.75">
      <c r="A1" s="64" t="s">
        <v>24</v>
      </c>
      <c r="B1" s="64"/>
      <c r="C1" s="64"/>
      <c r="D1" s="64"/>
      <c r="E1" s="64"/>
    </row>
    <row r="2" spans="1:5" ht="12.75">
      <c r="A2" s="65" t="s">
        <v>83</v>
      </c>
      <c r="B2" s="65"/>
      <c r="C2" s="65"/>
      <c r="D2" s="65"/>
      <c r="E2" s="65"/>
    </row>
    <row r="3" spans="1:6" ht="12.75">
      <c r="A3" s="7" t="s">
        <v>13</v>
      </c>
      <c r="B3" s="7" t="s">
        <v>14</v>
      </c>
      <c r="C3" s="7" t="s">
        <v>15</v>
      </c>
      <c r="D3" s="47" t="s">
        <v>16</v>
      </c>
      <c r="E3" s="47" t="s">
        <v>17</v>
      </c>
      <c r="F3" s="8" t="s">
        <v>3</v>
      </c>
    </row>
    <row r="4" spans="1:5" ht="12.75">
      <c r="A4" s="8">
        <v>1950</v>
      </c>
      <c r="B4" s="8"/>
      <c r="C4" s="8"/>
      <c r="D4" s="48"/>
      <c r="E4" s="48"/>
    </row>
    <row r="5" spans="1:5" ht="12.75">
      <c r="A5" s="8">
        <v>1951</v>
      </c>
      <c r="B5" s="8"/>
      <c r="C5" s="8"/>
      <c r="D5" s="48"/>
      <c r="E5" s="48"/>
    </row>
    <row r="6" spans="1:5" ht="12.75">
      <c r="A6" s="8">
        <v>1952</v>
      </c>
      <c r="B6" s="8"/>
      <c r="C6" s="8"/>
      <c r="D6" s="48"/>
      <c r="E6" s="48"/>
    </row>
    <row r="7" spans="1:5" ht="12.75">
      <c r="A7" s="8">
        <v>1953</v>
      </c>
      <c r="B7" s="8"/>
      <c r="C7" s="8"/>
      <c r="D7" s="48"/>
      <c r="E7" s="48"/>
    </row>
    <row r="8" spans="1:5" ht="12.75">
      <c r="A8" s="8">
        <v>1954</v>
      </c>
      <c r="B8" s="8"/>
      <c r="C8" s="8"/>
      <c r="D8" s="48"/>
      <c r="E8" s="48"/>
    </row>
    <row r="9" spans="1:6" ht="12.75">
      <c r="A9" s="8">
        <v>1955</v>
      </c>
      <c r="B9" s="9"/>
      <c r="C9" s="9"/>
      <c r="D9" s="49"/>
      <c r="E9" s="49"/>
      <c r="F9" t="s">
        <v>3</v>
      </c>
    </row>
    <row r="10" spans="1:5" ht="12.75">
      <c r="A10" s="8">
        <v>1956</v>
      </c>
      <c r="B10" s="9"/>
      <c r="C10" s="9"/>
      <c r="D10" s="49"/>
      <c r="E10" s="49"/>
    </row>
    <row r="11" spans="1:5" ht="12.75">
      <c r="A11" s="8">
        <v>1957</v>
      </c>
      <c r="B11" s="9"/>
      <c r="C11" s="9"/>
      <c r="D11" s="49"/>
      <c r="E11" s="49"/>
    </row>
    <row r="12" spans="1:5" ht="12.75">
      <c r="A12" s="8">
        <v>1958</v>
      </c>
      <c r="B12" s="9"/>
      <c r="C12" s="9"/>
      <c r="D12" s="49"/>
      <c r="E12" s="49"/>
    </row>
    <row r="13" spans="1:5" ht="12.75">
      <c r="A13" s="8">
        <v>1959</v>
      </c>
      <c r="B13" s="9"/>
      <c r="C13" s="9"/>
      <c r="D13" s="49"/>
      <c r="E13" s="49"/>
    </row>
    <row r="14" spans="1:5" ht="12.75">
      <c r="A14" s="8">
        <v>1960</v>
      </c>
      <c r="B14" s="9"/>
      <c r="C14" s="9"/>
      <c r="D14" s="49"/>
      <c r="E14" s="49"/>
    </row>
    <row r="15" spans="1:5" ht="12.75">
      <c r="A15" s="8">
        <v>1961</v>
      </c>
      <c r="B15" s="9"/>
      <c r="C15" s="9"/>
      <c r="D15" s="49"/>
      <c r="E15" s="49"/>
    </row>
    <row r="16" spans="1:5" ht="12.75">
      <c r="A16" s="8">
        <v>1962</v>
      </c>
      <c r="B16" s="9"/>
      <c r="C16" s="9"/>
      <c r="D16" s="49"/>
      <c r="E16" s="49"/>
    </row>
    <row r="17" spans="1:5" ht="12.75">
      <c r="A17" s="8">
        <v>1963</v>
      </c>
      <c r="B17" s="9"/>
      <c r="C17" s="9"/>
      <c r="D17" s="49"/>
      <c r="E17" s="49"/>
    </row>
    <row r="18" spans="1:5" ht="12.75">
      <c r="A18" s="8">
        <v>1964</v>
      </c>
      <c r="B18" s="9"/>
      <c r="C18" s="9"/>
      <c r="D18" s="49"/>
      <c r="E18" s="49"/>
    </row>
    <row r="19" spans="1:5" ht="12.75">
      <c r="A19" s="8">
        <v>1965</v>
      </c>
      <c r="B19" s="9"/>
      <c r="C19" s="9"/>
      <c r="D19" s="49"/>
      <c r="E19" s="49"/>
    </row>
    <row r="20" spans="1:5" ht="12.75">
      <c r="A20" s="8">
        <v>1966</v>
      </c>
      <c r="B20" s="9"/>
      <c r="C20" s="9"/>
      <c r="D20" s="49"/>
      <c r="E20" s="49"/>
    </row>
    <row r="21" spans="1:5" ht="12.75">
      <c r="A21" s="8">
        <v>1967</v>
      </c>
      <c r="B21" s="9"/>
      <c r="C21" s="9"/>
      <c r="D21" s="49"/>
      <c r="E21" s="49"/>
    </row>
    <row r="22" spans="1:5" ht="12.75">
      <c r="A22" s="8">
        <v>1968</v>
      </c>
      <c r="B22" s="9"/>
      <c r="C22" s="9"/>
      <c r="D22" s="49"/>
      <c r="E22" s="49"/>
    </row>
    <row r="23" spans="1:5" ht="12.75">
      <c r="A23" s="8">
        <v>1969</v>
      </c>
      <c r="B23" s="9"/>
      <c r="C23" s="9"/>
      <c r="D23" s="49"/>
      <c r="E23" s="49"/>
    </row>
    <row r="24" spans="1:5" ht="12.75">
      <c r="A24" s="8">
        <v>1970</v>
      </c>
      <c r="B24" s="9"/>
      <c r="C24" s="9"/>
      <c r="D24" s="50"/>
      <c r="E24" s="49"/>
    </row>
    <row r="25" spans="1:5" ht="12.75">
      <c r="A25" s="8">
        <v>1971</v>
      </c>
      <c r="B25" s="9"/>
      <c r="C25" s="9"/>
      <c r="D25" s="62">
        <f>(TP_longton!D24*0.124)+TP_longton!D24</f>
        <v>2.6660565810399994</v>
      </c>
      <c r="E25" s="49"/>
    </row>
    <row r="26" spans="1:5" ht="12.75">
      <c r="A26" s="8">
        <v>1972</v>
      </c>
      <c r="B26" s="9"/>
      <c r="C26" s="9"/>
      <c r="D26" s="62">
        <f>(TP_longton!D25*0.124)+TP_longton!D25</f>
        <v>9.19291709064</v>
      </c>
      <c r="E26" s="49"/>
    </row>
    <row r="27" spans="1:5" ht="12.75">
      <c r="A27" s="8">
        <v>1973</v>
      </c>
      <c r="B27" s="9"/>
      <c r="C27" s="9"/>
      <c r="D27" s="62">
        <f>(TP_longton!D26*0.124)+TP_longton!D26</f>
        <v>3.5621170916800002</v>
      </c>
      <c r="E27" s="49"/>
    </row>
    <row r="28" spans="1:5" ht="12.75">
      <c r="A28" s="8">
        <v>1974</v>
      </c>
      <c r="B28" s="9"/>
      <c r="C28" s="12">
        <f>TP_longton!C27</f>
        <v>7.50949178</v>
      </c>
      <c r="D28" s="62">
        <f>(TP_longton!D27*0.124)+TP_longton!D27</f>
        <v>3.11961807408</v>
      </c>
      <c r="E28" s="49"/>
    </row>
    <row r="29" spans="1:5" ht="12.75">
      <c r="A29" s="8">
        <v>1975</v>
      </c>
      <c r="B29" s="16">
        <f>(TP_longton!B28*0.021)+TP_longton!B28</f>
        <v>10.450692990400002</v>
      </c>
      <c r="C29" s="12">
        <f>TP_longton!C28</f>
        <v>7.292966460000001</v>
      </c>
      <c r="D29" s="62">
        <f>(TP_longton!D28*0.124)+TP_longton!D28</f>
        <v>5.53123772</v>
      </c>
      <c r="E29" s="17">
        <f>TP_longton!E28</f>
        <v>125.978368</v>
      </c>
    </row>
    <row r="30" spans="1:5" ht="12.75">
      <c r="A30" s="8">
        <v>1976</v>
      </c>
      <c r="B30" s="16">
        <f>(TP_longton!B29*0.021)+TP_longton!B29</f>
        <v>11.556054749000001</v>
      </c>
      <c r="C30" s="12">
        <f>TP_longton!C29</f>
        <v>6.92881024</v>
      </c>
      <c r="D30" s="62">
        <f>(TP_longton!D29*0.124)+TP_longton!D29</f>
        <v>4.01567858472</v>
      </c>
      <c r="E30" s="17">
        <f>TP_longton!E29</f>
        <v>92.22010220000001</v>
      </c>
    </row>
    <row r="31" spans="1:5" ht="12.75">
      <c r="A31" s="8">
        <v>1977</v>
      </c>
      <c r="B31" s="16">
        <f>(TP_longton!B30*0.021)+TP_longton!B30</f>
        <v>6.91353536288</v>
      </c>
      <c r="C31" s="12">
        <f>TP_longton!C30</f>
        <v>6.38749694</v>
      </c>
      <c r="D31" s="62">
        <f>(TP_longton!D30*0.124)+TP_longton!D30</f>
        <v>5.24361335856</v>
      </c>
      <c r="E31" s="17">
        <f>TP_longton!E30</f>
        <v>94.0900936</v>
      </c>
    </row>
    <row r="32" spans="1:5" ht="12.75">
      <c r="A32" s="8">
        <v>1978</v>
      </c>
      <c r="B32" s="16">
        <f>(TP_longton!B31*0.021)+TP_longton!B31</f>
        <v>9.124258880080001</v>
      </c>
      <c r="C32" s="12">
        <f>TP_longton!C31</f>
        <v>6.42686518</v>
      </c>
      <c r="D32" s="62">
        <f>(TP_longton!D31*0.124)+TP_longton!D31</f>
        <v>4.5356149304</v>
      </c>
      <c r="E32" s="17">
        <f>TP_longton!E31</f>
        <v>118.10472</v>
      </c>
    </row>
    <row r="33" spans="1:5" ht="12.75">
      <c r="A33" s="8">
        <v>1979</v>
      </c>
      <c r="B33" s="16">
        <f>(TP_longton!B32*0.021)+TP_longton!B32</f>
        <v>8.30026193276</v>
      </c>
      <c r="C33" s="12">
        <f>TP_longton!C32</f>
        <v>6.25955016</v>
      </c>
      <c r="D33" s="15">
        <f>TP_longton!D32</f>
        <v>4.3797167</v>
      </c>
      <c r="E33" s="17">
        <f>TP_longton!E32</f>
        <v>154.520342</v>
      </c>
    </row>
    <row r="34" spans="1:5" ht="12.75">
      <c r="A34" s="8">
        <v>1980</v>
      </c>
      <c r="B34" s="16">
        <f>(TP_longton!B33*0.021)+TP_longton!B33</f>
        <v>9.948255827399999</v>
      </c>
      <c r="C34" s="12">
        <f>TP_longton!C33</f>
        <v>6.04302484</v>
      </c>
      <c r="D34" s="15">
        <f>TP_longton!D33</f>
        <v>1.80109698</v>
      </c>
      <c r="E34" s="17">
        <f>TP_longton!E33</f>
        <v>103.34163000000001</v>
      </c>
    </row>
    <row r="35" spans="1:5" ht="12.75">
      <c r="A35" s="8">
        <v>1981</v>
      </c>
      <c r="B35" s="16">
        <f>(TP_longton!B34*0.021)+TP_longton!B34</f>
        <v>11.656542181599999</v>
      </c>
      <c r="C35" s="12">
        <f>TP_longton!C34</f>
        <v>5.69855274</v>
      </c>
      <c r="D35" s="15">
        <f>TP_longton!D34</f>
        <v>1.8699914000000002</v>
      </c>
      <c r="E35" s="17">
        <f>TP_longton!E34</f>
        <v>94.0900936</v>
      </c>
    </row>
    <row r="36" spans="1:5" ht="12.75">
      <c r="A36" s="8">
        <v>1982</v>
      </c>
      <c r="B36" s="16">
        <f>(TP_longton!B35*0.021)+TP_longton!B35</f>
        <v>16.3794515138</v>
      </c>
      <c r="C36" s="12">
        <f>TP_longton!C35</f>
        <v>5.53123772</v>
      </c>
      <c r="D36" s="15">
        <f>TP_longton!D35</f>
        <v>1.95856994</v>
      </c>
      <c r="E36" s="17">
        <f>TP_longton!E35</f>
        <v>141.725664</v>
      </c>
    </row>
    <row r="37" spans="1:5" ht="12.75">
      <c r="A37" s="8">
        <v>1983</v>
      </c>
      <c r="B37" s="16">
        <f>(TP_longton!B36*0.021)+TP_longton!B36</f>
        <v>15.173602322599999</v>
      </c>
      <c r="C37" s="12">
        <f>TP_longton!C36</f>
        <v>5.32455446</v>
      </c>
      <c r="D37" s="15">
        <f>TP_longton!D36</f>
        <v>2.72625062</v>
      </c>
      <c r="E37" s="17">
        <f>TP_longton!E36</f>
        <v>138.773046</v>
      </c>
    </row>
    <row r="38" spans="1:5" ht="12.75">
      <c r="A38" s="8">
        <v>1984</v>
      </c>
      <c r="B38" s="16">
        <f>(TP_longton!B37*0.021)+TP_longton!B37</f>
        <v>13.465315968399999</v>
      </c>
      <c r="C38" s="12">
        <f>TP_longton!C37</f>
        <v>5.22613386</v>
      </c>
      <c r="D38" s="15">
        <f>TP_longton!D37</f>
        <v>3.38566864</v>
      </c>
      <c r="E38" s="17">
        <f>TP_longton!E37</f>
        <v>128.93098600000002</v>
      </c>
    </row>
    <row r="39" spans="1:5" ht="12.75">
      <c r="A39" s="8">
        <v>1985</v>
      </c>
      <c r="B39" s="16">
        <f>(TP_longton!B38*0.021)+TP_longton!B38</f>
        <v>8.58162674404</v>
      </c>
      <c r="C39" s="12">
        <f>TP_longton!C38</f>
        <v>5.00960854</v>
      </c>
      <c r="D39" s="15">
        <f>TP_longton!D38</f>
        <v>1.4467828200000001</v>
      </c>
      <c r="E39" s="17">
        <f>TP_longton!E38</f>
        <v>105.310042</v>
      </c>
    </row>
    <row r="40" spans="1:5" ht="12.75">
      <c r="A40" s="8">
        <v>1986</v>
      </c>
      <c r="B40" s="16">
        <f>(TP_longton!B39*0.021)+TP_longton!B39</f>
        <v>10.8526427208</v>
      </c>
      <c r="C40" s="12">
        <f>TP_longton!C39</f>
        <v>4.793083220000001</v>
      </c>
      <c r="D40" s="15">
        <f>TP_longton!D39</f>
        <v>2.25383174</v>
      </c>
      <c r="E40" s="17">
        <f>TP_longton!E39</f>
        <v>106.29424800000001</v>
      </c>
    </row>
    <row r="41" spans="1:5" ht="12.75">
      <c r="A41" s="8">
        <v>1987</v>
      </c>
      <c r="B41" s="16">
        <f>(TP_longton!B40*0.021)+TP_longton!B40</f>
        <v>6.802999187020001</v>
      </c>
      <c r="C41" s="12">
        <f>TP_longton!C40</f>
        <v>4.56671584</v>
      </c>
      <c r="D41" s="15">
        <f>TP_longton!D40</f>
        <v>1.4270987</v>
      </c>
      <c r="E41" s="17">
        <f>TP_longton!E40</f>
        <v>70.0754672</v>
      </c>
    </row>
    <row r="42" spans="1:5" ht="12.75">
      <c r="A42" s="8">
        <v>1988</v>
      </c>
      <c r="B42" s="16">
        <f>(TP_longton!B41*0.021)+TP_longton!B41</f>
        <v>6.380951970099999</v>
      </c>
      <c r="C42" s="12">
        <f>TP_longton!C41</f>
        <v>4.00571842</v>
      </c>
      <c r="D42" s="15">
        <f>TP_longton!D41</f>
        <v>1.1121527800000002</v>
      </c>
      <c r="E42" s="17">
        <f>TP_longton!E41</f>
        <v>70.5675702</v>
      </c>
    </row>
    <row r="43" spans="1:5" ht="12.75">
      <c r="A43" s="8">
        <v>1989</v>
      </c>
      <c r="B43" s="16">
        <f>(TP_longton!B42*0.021)+TP_longton!B42</f>
        <v>6.67236552464</v>
      </c>
      <c r="C43" s="12">
        <f>TP_longton!C42</f>
        <v>3.6907725</v>
      </c>
      <c r="D43" s="15">
        <f>TP_longton!D42</f>
        <v>1.9880961200000002</v>
      </c>
      <c r="E43" s="17">
        <f>TP_longton!E42</f>
        <v>121.057338</v>
      </c>
    </row>
    <row r="44" spans="1:5" ht="12.75">
      <c r="A44" s="8">
        <v>1990</v>
      </c>
      <c r="B44" s="16">
        <f>(TP_longton!B43*0.021)+TP_longton!B43</f>
        <v>7.657142364120001</v>
      </c>
      <c r="C44" s="12">
        <f>TP_longton!C43</f>
        <v>3.95650812</v>
      </c>
      <c r="D44" s="15">
        <f>TP_longton!D43</f>
        <v>2.35225234</v>
      </c>
      <c r="E44" s="17">
        <f>TP_longton!E43</f>
        <v>119.088926</v>
      </c>
    </row>
    <row r="45" spans="1:5" ht="12.75">
      <c r="A45" s="8">
        <v>1991</v>
      </c>
      <c r="B45" s="16">
        <f>(TP_longton!B44*0.021)+TP_longton!B44</f>
        <v>7.5164599584800005</v>
      </c>
      <c r="C45" s="12">
        <f>TP_longton!C44</f>
        <v>3.63172014</v>
      </c>
      <c r="D45" s="15">
        <f>TP_longton!D44</f>
        <v>1.22041544</v>
      </c>
      <c r="E45" s="17">
        <f>TP_longton!E44</f>
        <v>137.78884</v>
      </c>
    </row>
    <row r="46" spans="1:5" ht="12.75">
      <c r="A46" s="8">
        <v>1992</v>
      </c>
      <c r="B46" s="16">
        <f>(TP_longton!B45*0.021)+TP_longton!B45</f>
        <v>4.361154574840001</v>
      </c>
      <c r="C46" s="12">
        <f>TP_longton!C45</f>
        <v>3.5234574800000003</v>
      </c>
      <c r="D46" s="15">
        <f>TP_longton!D45</f>
        <v>1.39757252</v>
      </c>
      <c r="E46" s="17">
        <f>TP_longton!E45</f>
        <v>121.057338</v>
      </c>
    </row>
    <row r="47" spans="1:5" ht="12.75">
      <c r="A47" s="8">
        <v>1993</v>
      </c>
      <c r="B47" s="16">
        <f>(TP_longton!B46*0.021)+TP_longton!B46</f>
        <v>4.974127913699999</v>
      </c>
      <c r="C47" s="12">
        <f>TP_longton!C46</f>
        <v>3.46440512</v>
      </c>
      <c r="D47" s="15">
        <f>TP_longton!D46</f>
        <v>3.57266778</v>
      </c>
      <c r="E47" s="17">
        <f>TP_longton!E46</f>
        <v>206.68326000000002</v>
      </c>
    </row>
    <row r="48" spans="1:5" ht="12.75">
      <c r="A48" s="8">
        <v>1994</v>
      </c>
      <c r="B48" s="13">
        <f>TP_longton!B47</f>
        <v>5.87570982</v>
      </c>
      <c r="C48" s="12">
        <f>TP_longton!C47</f>
        <v>3.26756392</v>
      </c>
      <c r="D48" s="15">
        <f>TP_longton!D47</f>
        <v>2.94277594</v>
      </c>
      <c r="E48" s="17">
        <f>TP_longton!E47</f>
        <v>144.678282</v>
      </c>
    </row>
    <row r="49" spans="1:5" ht="12.75">
      <c r="A49" s="8">
        <v>1995</v>
      </c>
      <c r="B49" s="13">
        <f>TP_longton!B48</f>
        <v>10.924686600000001</v>
      </c>
      <c r="C49" s="12">
        <f>TP_longton!C48</f>
        <v>2.8541974</v>
      </c>
      <c r="D49" s="15">
        <f>TP_longton!D48</f>
        <v>1.07278454</v>
      </c>
      <c r="E49" s="17">
        <f>TP_longton!E48</f>
        <v>121.057338</v>
      </c>
    </row>
    <row r="50" spans="1:5" ht="12.75">
      <c r="A50" s="8">
        <v>1996</v>
      </c>
      <c r="B50" s="13">
        <f>TP_longton!B49</f>
        <v>18.010969799999998</v>
      </c>
      <c r="C50" s="12">
        <f>TP_longton!C49</f>
        <v>3.0510386</v>
      </c>
      <c r="D50" s="15">
        <f>TP_longton!D49</f>
        <v>4.09429696</v>
      </c>
      <c r="E50" s="17">
        <f>TP_longton!E49</f>
        <v>128.93098600000002</v>
      </c>
    </row>
    <row r="51" spans="1:5" ht="12.75">
      <c r="A51" s="8">
        <v>1997</v>
      </c>
      <c r="B51" s="13">
        <f>TP_longton!B50</f>
        <v>17.125184400000002</v>
      </c>
      <c r="C51" s="10"/>
      <c r="D51" s="15">
        <f>TP_longton!D50</f>
        <v>1.09246866</v>
      </c>
      <c r="E51" s="17">
        <f>TP_longton!E50</f>
        <v>117.12051400000001</v>
      </c>
    </row>
    <row r="52" spans="1:5" ht="12.75">
      <c r="A52" s="8">
        <v>1998</v>
      </c>
      <c r="B52" s="13">
        <f>TP_longton!B51</f>
        <v>9.9404806</v>
      </c>
      <c r="C52" s="10"/>
      <c r="D52" s="15">
        <f>TP_longton!D51</f>
        <v>2.04714848</v>
      </c>
      <c r="E52" s="17">
        <f>TP_longton!E51</f>
        <v>130.899398</v>
      </c>
    </row>
    <row r="53" spans="1:5" ht="12.75">
      <c r="A53" s="8">
        <v>1999</v>
      </c>
      <c r="B53" s="13">
        <f>TP_longton!B52</f>
        <v>13.975725200000001</v>
      </c>
      <c r="C53" s="10"/>
      <c r="D53" s="15">
        <f>TP_longton!D52</f>
        <v>1.0334163</v>
      </c>
      <c r="E53" s="17">
        <f>TP_longton!E52</f>
        <v>118.10472</v>
      </c>
    </row>
    <row r="54" spans="1:5" ht="12.75">
      <c r="A54" s="8">
        <v>2000</v>
      </c>
      <c r="B54" s="13">
        <f>TP_longton!B53</f>
        <v>8.13938362</v>
      </c>
      <c r="C54" s="10"/>
      <c r="D54" s="15">
        <f>TP_longton!D53</f>
        <v>1.41725664</v>
      </c>
      <c r="E54" s="17">
        <f>TP_longton!E53</f>
        <v>83.85435120000001</v>
      </c>
    </row>
    <row r="55" spans="1:5" ht="12.75">
      <c r="A55" s="8">
        <v>2001</v>
      </c>
      <c r="B55" s="13">
        <f>TP_longton!B54</f>
        <v>5.12771326</v>
      </c>
      <c r="C55" s="10"/>
      <c r="D55" s="15">
        <f>TP_longton!D54</f>
        <v>0.8700381039999999</v>
      </c>
      <c r="E55" s="17">
        <f>TP_longton!E54</f>
        <v>131.883604</v>
      </c>
    </row>
    <row r="56" spans="1:5" ht="12.75">
      <c r="A56" s="8">
        <v>2002</v>
      </c>
      <c r="B56" s="13">
        <f>TP_longton!B55</f>
        <v>8.59211838</v>
      </c>
      <c r="C56" s="10"/>
      <c r="D56" s="15">
        <f>TP_longton!D55</f>
        <v>1.43694076</v>
      </c>
      <c r="E56" s="17">
        <f>TP_longton!E55</f>
        <v>144.678282</v>
      </c>
    </row>
    <row r="57" spans="1:5" ht="12.75">
      <c r="A57" s="8">
        <v>2003</v>
      </c>
      <c r="B57" s="10"/>
      <c r="C57" s="10"/>
      <c r="D57" s="50"/>
      <c r="E57" s="17">
        <f>TP_longton!E56</f>
        <v>142.70987</v>
      </c>
    </row>
    <row r="58" spans="1:5" ht="12.75">
      <c r="A58" s="8">
        <v>2004</v>
      </c>
      <c r="C58" s="10"/>
      <c r="D58" s="50"/>
      <c r="E58" s="17">
        <f>TP_longton!E57</f>
        <v>174.204462</v>
      </c>
    </row>
    <row r="59" spans="1:4" ht="12.75">
      <c r="A59" s="8">
        <v>2005</v>
      </c>
      <c r="C59" s="10"/>
      <c r="D59" s="50"/>
    </row>
    <row r="61" ht="12.75">
      <c r="A61" s="18" t="s">
        <v>18</v>
      </c>
    </row>
    <row r="62" spans="1:15" ht="12.75">
      <c r="A62" s="19"/>
      <c r="B62" s="64" t="s">
        <v>28</v>
      </c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</row>
    <row r="63" spans="1:2" ht="12.75">
      <c r="A63" s="6"/>
      <c r="B63" t="s">
        <v>20</v>
      </c>
    </row>
    <row r="64" spans="1:2" ht="12.75">
      <c r="A64" s="20"/>
      <c r="B64" t="s">
        <v>21</v>
      </c>
    </row>
    <row r="65" spans="1:15" ht="12.75">
      <c r="A65" s="21"/>
      <c r="B65" s="64" t="s">
        <v>27</v>
      </c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</row>
    <row r="66" spans="1:2" ht="12.75">
      <c r="A66" s="22"/>
      <c r="B66" t="s">
        <v>23</v>
      </c>
    </row>
    <row r="67" spans="1:11" ht="12.75">
      <c r="A67" s="11"/>
      <c r="B67" s="64" t="s">
        <v>26</v>
      </c>
      <c r="C67" s="64"/>
      <c r="D67" s="64"/>
      <c r="E67" s="64"/>
      <c r="F67" s="64"/>
      <c r="G67" s="64"/>
      <c r="H67" s="64"/>
      <c r="I67" s="64"/>
      <c r="J67" s="64"/>
      <c r="K67" s="64"/>
    </row>
    <row r="68" spans="1:2" ht="12.75">
      <c r="A68" s="5"/>
      <c r="B68" t="s">
        <v>2</v>
      </c>
    </row>
  </sheetData>
  <sheetProtection/>
  <mergeCells count="5">
    <mergeCell ref="B67:K67"/>
    <mergeCell ref="A1:E1"/>
    <mergeCell ref="A2:E2"/>
    <mergeCell ref="B62:O62"/>
    <mergeCell ref="B65:O65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67"/>
  <sheetViews>
    <sheetView zoomScalePageLayoutView="0" workbookViewId="0" topLeftCell="A20">
      <selection activeCell="E57" sqref="E57"/>
    </sheetView>
  </sheetViews>
  <sheetFormatPr defaultColWidth="9.140625" defaultRowHeight="12.75"/>
  <cols>
    <col min="2" max="2" width="11.00390625" style="0" customWidth="1"/>
    <col min="3" max="3" width="13.421875" style="0" customWidth="1"/>
    <col min="4" max="4" width="15.140625" style="0" customWidth="1"/>
    <col min="5" max="5" width="12.28125" style="0" customWidth="1"/>
  </cols>
  <sheetData>
    <row r="1" spans="1:5" ht="12.75">
      <c r="A1" s="65" t="s">
        <v>83</v>
      </c>
      <c r="B1" s="65"/>
      <c r="C1" s="65"/>
      <c r="D1" s="65"/>
      <c r="E1" s="65"/>
    </row>
    <row r="2" spans="1:5" ht="12.75">
      <c r="A2" s="7" t="s">
        <v>13</v>
      </c>
      <c r="B2" s="47" t="s">
        <v>14</v>
      </c>
      <c r="C2" s="47" t="s">
        <v>15</v>
      </c>
      <c r="D2" s="47" t="s">
        <v>16</v>
      </c>
      <c r="E2" s="47" t="s">
        <v>17</v>
      </c>
    </row>
    <row r="3" spans="1:5" ht="12.75">
      <c r="A3" s="8">
        <v>1950</v>
      </c>
      <c r="B3" s="48"/>
      <c r="C3" s="48"/>
      <c r="D3" s="48"/>
      <c r="E3" s="48"/>
    </row>
    <row r="4" spans="1:5" ht="12.75">
      <c r="A4" s="8">
        <v>1951</v>
      </c>
      <c r="B4" s="48"/>
      <c r="C4" s="48"/>
      <c r="D4" s="48"/>
      <c r="E4" s="48"/>
    </row>
    <row r="5" spans="1:5" ht="12.75">
      <c r="A5" s="8">
        <v>1952</v>
      </c>
      <c r="B5" s="48"/>
      <c r="C5" s="48"/>
      <c r="D5" s="48"/>
      <c r="E5" s="48"/>
    </row>
    <row r="6" spans="1:5" ht="12.75">
      <c r="A6" s="8">
        <v>1953</v>
      </c>
      <c r="B6" s="48"/>
      <c r="C6" s="48"/>
      <c r="D6" s="48"/>
      <c r="E6" s="48"/>
    </row>
    <row r="7" spans="1:5" ht="12.75">
      <c r="A7" s="8">
        <v>1954</v>
      </c>
      <c r="B7" s="48"/>
      <c r="C7" s="48"/>
      <c r="D7" s="48"/>
      <c r="E7" s="48"/>
    </row>
    <row r="8" spans="1:5" ht="12.75">
      <c r="A8" s="8">
        <v>1955</v>
      </c>
      <c r="B8" s="49"/>
      <c r="C8" s="49"/>
      <c r="D8" s="49"/>
      <c r="E8" s="49"/>
    </row>
    <row r="9" spans="1:5" ht="12.75">
      <c r="A9" s="8">
        <v>1956</v>
      </c>
      <c r="B9" s="49"/>
      <c r="C9" s="49"/>
      <c r="D9" s="49"/>
      <c r="E9" s="49"/>
    </row>
    <row r="10" spans="1:5" ht="12.75">
      <c r="A10" s="8">
        <v>1957</v>
      </c>
      <c r="B10" s="49"/>
      <c r="C10" s="49"/>
      <c r="D10" s="49"/>
      <c r="E10" s="49"/>
    </row>
    <row r="11" spans="1:5" ht="12.75">
      <c r="A11" s="8">
        <v>1958</v>
      </c>
      <c r="B11" s="49"/>
      <c r="C11" s="49"/>
      <c r="D11" s="49"/>
      <c r="E11" s="49"/>
    </row>
    <row r="12" spans="1:5" ht="12.75">
      <c r="A12" s="8">
        <v>1959</v>
      </c>
      <c r="B12" s="49"/>
      <c r="C12" s="49"/>
      <c r="D12" s="49"/>
      <c r="E12" s="49"/>
    </row>
    <row r="13" spans="1:5" ht="12.75">
      <c r="A13" s="8">
        <v>1960</v>
      </c>
      <c r="B13" s="49"/>
      <c r="C13" s="49"/>
      <c r="D13" s="49"/>
      <c r="E13" s="49"/>
    </row>
    <row r="14" spans="1:5" ht="12.75">
      <c r="A14" s="8">
        <v>1961</v>
      </c>
      <c r="B14" s="49"/>
      <c r="C14" s="49"/>
      <c r="D14" s="49"/>
      <c r="E14" s="49"/>
    </row>
    <row r="15" spans="1:5" ht="12.75">
      <c r="A15" s="8">
        <v>1962</v>
      </c>
      <c r="B15" s="49"/>
      <c r="C15" s="49"/>
      <c r="D15" s="49"/>
      <c r="E15" s="49"/>
    </row>
    <row r="16" spans="1:5" ht="12.75">
      <c r="A16" s="8">
        <v>1963</v>
      </c>
      <c r="B16" s="49"/>
      <c r="C16" s="49"/>
      <c r="D16" s="49"/>
      <c r="E16" s="49"/>
    </row>
    <row r="17" spans="1:5" ht="12.75">
      <c r="A17" s="8">
        <v>1964</v>
      </c>
      <c r="B17" s="49"/>
      <c r="C17" s="49"/>
      <c r="D17" s="49"/>
      <c r="E17" s="49"/>
    </row>
    <row r="18" spans="1:5" ht="12.75">
      <c r="A18" s="8">
        <v>1965</v>
      </c>
      <c r="B18" s="49"/>
      <c r="C18" s="49"/>
      <c r="D18" s="49"/>
      <c r="E18" s="49"/>
    </row>
    <row r="19" spans="1:5" ht="12.75">
      <c r="A19" s="8">
        <v>1966</v>
      </c>
      <c r="B19" s="49"/>
      <c r="C19" s="49"/>
      <c r="D19" s="49"/>
      <c r="E19" s="49"/>
    </row>
    <row r="20" spans="1:5" ht="12.75">
      <c r="A20" s="8">
        <v>1967</v>
      </c>
      <c r="B20" s="49"/>
      <c r="C20" s="49"/>
      <c r="D20" s="49"/>
      <c r="E20" s="49"/>
    </row>
    <row r="21" spans="1:5" ht="12.75">
      <c r="A21" s="8">
        <v>1968</v>
      </c>
      <c r="B21" s="49"/>
      <c r="C21" s="49"/>
      <c r="D21" s="49"/>
      <c r="E21" s="49"/>
    </row>
    <row r="22" spans="1:5" ht="12.75">
      <c r="A22" s="8">
        <v>1969</v>
      </c>
      <c r="B22" s="49"/>
      <c r="C22" s="49"/>
      <c r="D22" s="49"/>
      <c r="E22" s="49"/>
    </row>
    <row r="23" spans="1:5" ht="12.75">
      <c r="A23" s="8">
        <v>1970</v>
      </c>
      <c r="B23" s="49"/>
      <c r="C23" s="49"/>
      <c r="D23" s="50"/>
      <c r="E23" s="49"/>
    </row>
    <row r="24" spans="1:5" ht="12.75">
      <c r="A24" s="8">
        <v>1971</v>
      </c>
      <c r="B24" s="49"/>
      <c r="C24" s="49"/>
      <c r="D24" s="62">
        <f>(TP_Aulenbach_OFR!B7*0.984206)/1000</f>
        <v>2.3719364599999997</v>
      </c>
      <c r="E24" s="49"/>
    </row>
    <row r="25" spans="1:5" ht="12.75">
      <c r="A25" s="8">
        <v>1972</v>
      </c>
      <c r="B25" s="49"/>
      <c r="C25" s="49"/>
      <c r="D25" s="62">
        <f>(TP_Aulenbach_OFR!B8*0.984206)/1000</f>
        <v>8.17875186</v>
      </c>
      <c r="E25" s="49"/>
    </row>
    <row r="26" spans="1:5" ht="12.75">
      <c r="A26" s="8">
        <v>1973</v>
      </c>
      <c r="B26" s="49"/>
      <c r="C26" s="49"/>
      <c r="D26" s="62">
        <f>(TP_Aulenbach_OFR!B9*0.984206)/1000</f>
        <v>3.1691433200000003</v>
      </c>
      <c r="E26" s="49"/>
    </row>
    <row r="27" spans="1:5" ht="12.75">
      <c r="A27" s="8">
        <v>1974</v>
      </c>
      <c r="B27" s="49"/>
      <c r="C27" s="12">
        <f>(TP_Aulenbach_OFR!D10*0.984206)/1000</f>
        <v>7.50949178</v>
      </c>
      <c r="D27" s="62">
        <f>(TP_Aulenbach_OFR!B10*0.984206)/1000</f>
        <v>2.77546092</v>
      </c>
      <c r="E27" s="49"/>
    </row>
    <row r="28" spans="1:5" ht="12.75">
      <c r="A28" s="8">
        <v>1975</v>
      </c>
      <c r="B28" s="16">
        <f>(TP_Aulenbach_OFR!E11*0.984206)/1000</f>
        <v>10.235742400000001</v>
      </c>
      <c r="C28" s="12">
        <f>(TP_Aulenbach_OFR!D11*0.984206)/1000</f>
        <v>7.292966460000001</v>
      </c>
      <c r="D28" s="62">
        <f>(TP_Aulenbach_OFR!B11*0.984206)/1000</f>
        <v>4.92103</v>
      </c>
      <c r="E28" s="17">
        <f>(BrentAulenbach_MS!I56*0.984206)/1000</f>
        <v>125.978368</v>
      </c>
    </row>
    <row r="29" spans="1:5" ht="12.75">
      <c r="A29" s="8">
        <v>1976</v>
      </c>
      <c r="B29" s="16">
        <f>(TP_Aulenbach_OFR!E12*0.984206)/1000</f>
        <v>11.318369</v>
      </c>
      <c r="C29" s="12">
        <f>(TP_Aulenbach_OFR!D12*0.984206)/1000</f>
        <v>6.92881024</v>
      </c>
      <c r="D29" s="62">
        <f>(TP_Aulenbach_OFR!B12*0.984206)/1000</f>
        <v>3.57266778</v>
      </c>
      <c r="E29" s="17">
        <f>(BrentAulenbach_MS!I57*0.984206)/1000</f>
        <v>92.22010220000001</v>
      </c>
    </row>
    <row r="30" spans="1:5" ht="12.75">
      <c r="A30" s="8">
        <v>1977</v>
      </c>
      <c r="B30" s="16">
        <f>(TP_Aulenbach_OFR!E13*0.984206)/1000</f>
        <v>6.77133728</v>
      </c>
      <c r="C30" s="12">
        <f>(TP_Aulenbach_OFR!D13*0.984206)/1000</f>
        <v>6.38749694</v>
      </c>
      <c r="D30" s="62">
        <f>(TP_Aulenbach_OFR!B13*0.984206)/1000</f>
        <v>4.66513644</v>
      </c>
      <c r="E30" s="17">
        <f>(BrentAulenbach_MS!I58*0.984206)/1000</f>
        <v>94.0900936</v>
      </c>
    </row>
    <row r="31" spans="1:5" ht="12.75">
      <c r="A31" s="8">
        <v>1978</v>
      </c>
      <c r="B31" s="16">
        <f>(TP_Aulenbach_OFR!E14*0.984206)/1000</f>
        <v>8.936590480000001</v>
      </c>
      <c r="C31" s="12">
        <f>(TP_Aulenbach_OFR!D14*0.984206)/1000</f>
        <v>6.42686518</v>
      </c>
      <c r="D31" s="62">
        <f>(TP_Aulenbach_OFR!B14*0.984206)/1000</f>
        <v>4.0352446</v>
      </c>
      <c r="E31" s="17">
        <f>(BrentAulenbach_MS!I59*0.984206)/1000</f>
        <v>118.10472</v>
      </c>
    </row>
    <row r="32" spans="1:6" ht="12.75">
      <c r="A32" s="8">
        <v>1979</v>
      </c>
      <c r="B32" s="16">
        <f>(TP_Aulenbach_OFR!E15*0.984206)/1000</f>
        <v>8.12954156</v>
      </c>
      <c r="C32" s="12">
        <f>(TP_Aulenbach_OFR!D15*0.984206)/1000</f>
        <v>6.25955016</v>
      </c>
      <c r="D32" s="15">
        <f>(TP_Aulenbach_OFR!C15*0.984206)/1000</f>
        <v>4.3797167</v>
      </c>
      <c r="E32" s="17">
        <f>(BrentAulenbach_MS!I60*0.984206)/1000</f>
        <v>154.520342</v>
      </c>
      <c r="F32" s="3"/>
    </row>
    <row r="33" spans="1:6" ht="12.75">
      <c r="A33" s="8">
        <v>1980</v>
      </c>
      <c r="B33" s="16">
        <f>(TP_Aulenbach_OFR!E16*0.984206)/1000</f>
        <v>9.7436394</v>
      </c>
      <c r="C33" s="12">
        <f>(TP_Aulenbach_OFR!D16*0.984206)/1000</f>
        <v>6.04302484</v>
      </c>
      <c r="D33" s="15">
        <f>(TP_Aulenbach_OFR!C16*0.984206)/1000</f>
        <v>1.80109698</v>
      </c>
      <c r="E33" s="17">
        <f>(BrentAulenbach_MS!I61*0.984206)/1000</f>
        <v>103.34163000000001</v>
      </c>
      <c r="F33" s="3"/>
    </row>
    <row r="34" spans="1:6" ht="12.75">
      <c r="A34" s="8">
        <v>1981</v>
      </c>
      <c r="B34" s="16">
        <f>(TP_Aulenbach_OFR!E17*0.984206)/1000</f>
        <v>11.4167896</v>
      </c>
      <c r="C34" s="12">
        <f>(TP_Aulenbach_OFR!D17*0.984206)/1000</f>
        <v>5.69855274</v>
      </c>
      <c r="D34" s="15">
        <f>(TP_Aulenbach_OFR!C17*0.984206)/1000</f>
        <v>1.8699914000000002</v>
      </c>
      <c r="E34" s="17">
        <f>(BrentAulenbach_MS!I62*0.984206)/1000</f>
        <v>94.0900936</v>
      </c>
      <c r="F34" s="3"/>
    </row>
    <row r="35" spans="1:6" ht="12.75">
      <c r="A35" s="8">
        <v>1982</v>
      </c>
      <c r="B35" s="16">
        <f>(TP_Aulenbach_OFR!E18*0.984206)/1000</f>
        <v>16.0425578</v>
      </c>
      <c r="C35" s="12">
        <f>(TP_Aulenbach_OFR!D18*0.984206)/1000</f>
        <v>5.53123772</v>
      </c>
      <c r="D35" s="15">
        <f>(TP_Aulenbach_OFR!C18*0.984206)/1000</f>
        <v>1.95856994</v>
      </c>
      <c r="E35" s="17">
        <f>(BrentAulenbach_MS!I63*0.984206)/1000</f>
        <v>141.725664</v>
      </c>
      <c r="F35" s="3"/>
    </row>
    <row r="36" spans="1:6" ht="12.75">
      <c r="A36" s="8">
        <v>1983</v>
      </c>
      <c r="B36" s="16">
        <f>(TP_Aulenbach_OFR!E19*0.984206)/1000</f>
        <v>14.861510599999999</v>
      </c>
      <c r="C36" s="12">
        <f>(TP_Aulenbach_OFR!D19*0.984206)/1000</f>
        <v>5.32455446</v>
      </c>
      <c r="D36" s="15">
        <f>(TP_Aulenbach_OFR!C19*0.984206)/1000</f>
        <v>2.72625062</v>
      </c>
      <c r="E36" s="17">
        <f>(BrentAulenbach_MS!I64*0.984206)/1000</f>
        <v>138.773046</v>
      </c>
      <c r="F36" s="3"/>
    </row>
    <row r="37" spans="1:6" ht="12.75">
      <c r="A37" s="8">
        <v>1984</v>
      </c>
      <c r="B37" s="16">
        <f>(TP_Aulenbach_OFR!E20*0.984206)/1000</f>
        <v>13.188360399999999</v>
      </c>
      <c r="C37" s="12">
        <f>(TP_Aulenbach_OFR!D20*0.984206)/1000</f>
        <v>5.22613386</v>
      </c>
      <c r="D37" s="15">
        <f>(TP_Aulenbach_OFR!C20*0.984206)/1000</f>
        <v>3.38566864</v>
      </c>
      <c r="E37" s="17">
        <f>(BrentAulenbach_MS!I65*0.984206)/1000</f>
        <v>128.93098600000002</v>
      </c>
      <c r="F37" s="3"/>
    </row>
    <row r="38" spans="1:6" ht="12.75">
      <c r="A38" s="8">
        <v>1985</v>
      </c>
      <c r="B38" s="16">
        <f>(TP_Aulenbach_OFR!E21*0.984206)/1000</f>
        <v>8.40511924</v>
      </c>
      <c r="C38" s="12">
        <f>(TP_Aulenbach_OFR!D21*0.984206)/1000</f>
        <v>5.00960854</v>
      </c>
      <c r="D38" s="15">
        <f>(TP_Aulenbach_OFR!C21*0.984206)/1000</f>
        <v>1.4467828200000001</v>
      </c>
      <c r="E38" s="17">
        <f>(BrentAulenbach_MS!I66*0.984206)/1000</f>
        <v>105.310042</v>
      </c>
      <c r="F38" s="3"/>
    </row>
    <row r="39" spans="1:6" ht="12.75">
      <c r="A39" s="8">
        <v>1986</v>
      </c>
      <c r="B39" s="16">
        <f>(TP_Aulenbach_OFR!E22*0.984206)/1000</f>
        <v>10.6294248</v>
      </c>
      <c r="C39" s="12">
        <f>(TP_Aulenbach_OFR!D22*0.984206)/1000</f>
        <v>4.793083220000001</v>
      </c>
      <c r="D39" s="15">
        <f>(TP_Aulenbach_OFR!C22*0.984206)/1000</f>
        <v>2.25383174</v>
      </c>
      <c r="E39" s="17">
        <f>(BrentAulenbach_MS!I67*0.984206)/1000</f>
        <v>106.29424800000001</v>
      </c>
      <c r="F39" s="3"/>
    </row>
    <row r="40" spans="1:6" ht="12.75">
      <c r="A40" s="8">
        <v>1987</v>
      </c>
      <c r="B40" s="16">
        <f>(TP_Aulenbach_OFR!E23*0.984206)/1000</f>
        <v>6.663074620000001</v>
      </c>
      <c r="C40" s="12">
        <f>(TP_Aulenbach_OFR!D23*0.984206)/1000</f>
        <v>4.56671584</v>
      </c>
      <c r="D40" s="15">
        <f>(TP_Aulenbach_OFR!C23*0.984206)/1000</f>
        <v>1.4270987</v>
      </c>
      <c r="E40" s="17">
        <f>(BrentAulenbach_MS!I68*0.984206)/1000</f>
        <v>70.0754672</v>
      </c>
      <c r="F40" s="3"/>
    </row>
    <row r="41" spans="1:6" ht="12.75">
      <c r="A41" s="8">
        <v>1988</v>
      </c>
      <c r="B41" s="16">
        <f>(TP_Aulenbach_OFR!E24*0.984206)/1000</f>
        <v>6.249708099999999</v>
      </c>
      <c r="C41" s="12">
        <f>(TP_Aulenbach_OFR!D24*0.984206)/1000</f>
        <v>4.00571842</v>
      </c>
      <c r="D41" s="15">
        <f>(TP_Aulenbach_OFR!C24*0.984206)/1000</f>
        <v>1.1121527800000002</v>
      </c>
      <c r="E41" s="17">
        <f>(BrentAulenbach_MS!I69*0.984206)/1000</f>
        <v>70.5675702</v>
      </c>
      <c r="F41" s="3"/>
    </row>
    <row r="42" spans="1:6" ht="12.75">
      <c r="A42" s="8">
        <v>1989</v>
      </c>
      <c r="B42" s="16">
        <f>(TP_Aulenbach_OFR!E25*0.984206)/1000</f>
        <v>6.53512784</v>
      </c>
      <c r="C42" s="12">
        <f>(TP_Aulenbach_OFR!D25*0.984206)/1000</f>
        <v>3.6907725</v>
      </c>
      <c r="D42" s="15">
        <f>(TP_Aulenbach_OFR!C25*0.984206)/1000</f>
        <v>1.9880961200000002</v>
      </c>
      <c r="E42" s="17">
        <f>(BrentAulenbach_MS!I70*0.984206)/1000</f>
        <v>121.057338</v>
      </c>
      <c r="F42" s="3"/>
    </row>
    <row r="43" spans="1:6" ht="12.75">
      <c r="A43" s="8">
        <v>1990</v>
      </c>
      <c r="B43" s="16">
        <f>(TP_Aulenbach_OFR!E26*0.984206)/1000</f>
        <v>7.499649720000001</v>
      </c>
      <c r="C43" s="12">
        <f>(TP_Aulenbach_OFR!D26*0.984206)/1000</f>
        <v>3.95650812</v>
      </c>
      <c r="D43" s="15">
        <f>(TP_Aulenbach_OFR!C26*0.984206)/1000</f>
        <v>2.35225234</v>
      </c>
      <c r="E43" s="17">
        <f>(BrentAulenbach_MS!I71*0.984206)/1000</f>
        <v>119.088926</v>
      </c>
      <c r="F43" s="3"/>
    </row>
    <row r="44" spans="1:6" ht="12.75">
      <c r="A44" s="8">
        <v>1991</v>
      </c>
      <c r="B44" s="16">
        <f>(TP_Aulenbach_OFR!E27*0.984206)/1000</f>
        <v>7.36186088</v>
      </c>
      <c r="C44" s="12">
        <f>(TP_Aulenbach_OFR!D27*0.984206)/1000</f>
        <v>3.63172014</v>
      </c>
      <c r="D44" s="15">
        <f>(TP_Aulenbach_OFR!C27*0.984206)/1000</f>
        <v>1.22041544</v>
      </c>
      <c r="E44" s="17">
        <f>(BrentAulenbach_MS!I72*0.984206)/1000</f>
        <v>137.78884</v>
      </c>
      <c r="F44" s="3"/>
    </row>
    <row r="45" spans="1:6" ht="12.75">
      <c r="A45" s="8">
        <v>1992</v>
      </c>
      <c r="B45" s="16">
        <f>(TP_Aulenbach_OFR!E28*0.984206)/1000</f>
        <v>4.271454040000001</v>
      </c>
      <c r="C45" s="12">
        <f>(TP_Aulenbach_OFR!D28*0.984206)/1000</f>
        <v>3.5234574800000003</v>
      </c>
      <c r="D45" s="15">
        <f>(TP_Aulenbach_OFR!C28*0.984206)/1000</f>
        <v>1.39757252</v>
      </c>
      <c r="E45" s="17">
        <f>(BrentAulenbach_MS!I73*0.984206)/1000</f>
        <v>121.057338</v>
      </c>
      <c r="F45" s="3"/>
    </row>
    <row r="46" spans="1:6" ht="12.75">
      <c r="A46" s="8">
        <v>1993</v>
      </c>
      <c r="B46" s="16">
        <f>(TP_Aulenbach_OFR!E29*0.984206)/1000</f>
        <v>4.8718197</v>
      </c>
      <c r="C46" s="12">
        <f>(TP_Aulenbach_OFR!D29*0.984206)/1000</f>
        <v>3.46440512</v>
      </c>
      <c r="D46" s="15">
        <f>(TP_Aulenbach_OFR!C29*0.984206)/1000</f>
        <v>3.57266778</v>
      </c>
      <c r="E46" s="17">
        <f>(BrentAulenbach_MS!I74*0.984206)/1000</f>
        <v>206.68326000000002</v>
      </c>
      <c r="F46" s="3"/>
    </row>
    <row r="47" spans="1:6" ht="12.75">
      <c r="A47" s="8">
        <v>1994</v>
      </c>
      <c r="B47" s="13">
        <f>(TP_Aulenbach_OFR!F30*0.984206)/1000</f>
        <v>5.87570982</v>
      </c>
      <c r="C47" s="12">
        <f>(TP_Aulenbach_OFR!D30*0.984206)/1000</f>
        <v>3.26756392</v>
      </c>
      <c r="D47" s="15">
        <f>(TP_Aulenbach_OFR!C30*0.984206)/1000</f>
        <v>2.94277594</v>
      </c>
      <c r="E47" s="17">
        <f>(BrentAulenbach_MS!I75*0.984206)/1000</f>
        <v>144.678282</v>
      </c>
      <c r="F47" s="3"/>
    </row>
    <row r="48" spans="1:6" ht="12.75">
      <c r="A48" s="8">
        <v>1995</v>
      </c>
      <c r="B48" s="13">
        <f>(TP_Aulenbach_OFR!F31*0.984206)/1000</f>
        <v>10.924686600000001</v>
      </c>
      <c r="C48" s="12">
        <f>(TP_Aulenbach_OFR!D31*0.984206)/1000</f>
        <v>2.8541974</v>
      </c>
      <c r="D48" s="15">
        <f>(TP_Aulenbach_OFR!C31*0.984206)/1000</f>
        <v>1.07278454</v>
      </c>
      <c r="E48" s="17">
        <f>(BrentAulenbach_MS!I76*0.984206)/1000</f>
        <v>121.057338</v>
      </c>
      <c r="F48" s="3"/>
    </row>
    <row r="49" spans="1:6" ht="12.75">
      <c r="A49" s="8">
        <v>1996</v>
      </c>
      <c r="B49" s="13">
        <f>(TP_Aulenbach_OFR!F32*0.984206)/1000</f>
        <v>18.010969799999998</v>
      </c>
      <c r="C49" s="12">
        <f>(TP_Aulenbach_OFR!D32*0.984206)/1000</f>
        <v>3.0510386</v>
      </c>
      <c r="D49" s="15">
        <f>(TP_Aulenbach_OFR!C32*0.984206)/1000</f>
        <v>4.09429696</v>
      </c>
      <c r="E49" s="17">
        <f>(BrentAulenbach_MS!I77*0.984206)/1000</f>
        <v>128.93098600000002</v>
      </c>
      <c r="F49" s="3"/>
    </row>
    <row r="50" spans="1:6" ht="12.75">
      <c r="A50" s="8">
        <v>1997</v>
      </c>
      <c r="B50" s="13">
        <f>(TP_Aulenbach_OFR!F33*0.984206)/1000</f>
        <v>17.125184400000002</v>
      </c>
      <c r="C50" s="50"/>
      <c r="D50" s="15">
        <f>(TP_Aulenbach_OFR!C33*0.984206)/1000</f>
        <v>1.09246866</v>
      </c>
      <c r="E50" s="17">
        <f>(BrentAulenbach_MS!I78*0.984206)/1000</f>
        <v>117.12051400000001</v>
      </c>
      <c r="F50" s="3"/>
    </row>
    <row r="51" spans="1:6" ht="12.75">
      <c r="A51" s="8">
        <v>1998</v>
      </c>
      <c r="B51" s="13">
        <f>(TP_Aulenbach_OFR!F34*0.984206)/1000</f>
        <v>9.9404806</v>
      </c>
      <c r="C51" s="50"/>
      <c r="D51" s="15">
        <f>(TP_Aulenbach_OFR!C34*0.984206)/1000</f>
        <v>2.04714848</v>
      </c>
      <c r="E51" s="17">
        <f>(BrentAulenbach_MS!I79*0.984206)/1000</f>
        <v>130.899398</v>
      </c>
      <c r="F51" s="3"/>
    </row>
    <row r="52" spans="1:6" ht="12.75">
      <c r="A52" s="8">
        <v>1999</v>
      </c>
      <c r="B52" s="13">
        <f>(TP_Aulenbach_OFR!F35*0.984206)/1000</f>
        <v>13.975725200000001</v>
      </c>
      <c r="C52" s="50"/>
      <c r="D52" s="15">
        <f>(TP_Aulenbach_OFR!C35*0.984206)/1000</f>
        <v>1.0334163</v>
      </c>
      <c r="E52" s="17">
        <f>(BrentAulenbach_MS!I80*0.984206)/1000</f>
        <v>118.10472</v>
      </c>
      <c r="F52" s="3"/>
    </row>
    <row r="53" spans="1:6" ht="12.75">
      <c r="A53" s="8">
        <v>2000</v>
      </c>
      <c r="B53" s="13">
        <f>(TP_Aulenbach_OFR!F36*0.984206)/1000</f>
        <v>8.13938362</v>
      </c>
      <c r="C53" s="50"/>
      <c r="D53" s="15">
        <f>(TP_Aulenbach_OFR!C36*0.984206)/1000</f>
        <v>1.41725664</v>
      </c>
      <c r="E53" s="17">
        <f>(BrentAulenbach_MS!I81*0.984206)/1000</f>
        <v>83.85435120000001</v>
      </c>
      <c r="F53" s="3"/>
    </row>
    <row r="54" spans="1:6" ht="12.75">
      <c r="A54" s="8">
        <v>2001</v>
      </c>
      <c r="B54" s="13">
        <f>(TP_Aulenbach_OFR!F37*0.984206)/1000</f>
        <v>5.12771326</v>
      </c>
      <c r="C54" s="50"/>
      <c r="D54" s="15">
        <f>(TP_Aulenbach_OFR!C37*0.984206)/1000</f>
        <v>0.8700381039999999</v>
      </c>
      <c r="E54" s="17">
        <f>(BrentAulenbach_MS!I82*0.984206)/1000</f>
        <v>131.883604</v>
      </c>
      <c r="F54" s="3"/>
    </row>
    <row r="55" spans="1:6" ht="12.75">
      <c r="A55" s="8">
        <v>2002</v>
      </c>
      <c r="B55" s="13">
        <f>(TP_Aulenbach_OFR!F38*0.984206)/1000</f>
        <v>8.59211838</v>
      </c>
      <c r="C55" s="50"/>
      <c r="D55" s="15">
        <f>(TP_Aulenbach_OFR!C38*0.984206)/1000</f>
        <v>1.43694076</v>
      </c>
      <c r="E55" s="17">
        <f>(BrentAulenbach_MS!I83*0.984206)/1000</f>
        <v>144.678282</v>
      </c>
      <c r="F55" s="3"/>
    </row>
    <row r="56" spans="1:6" ht="12.75">
      <c r="A56" s="8">
        <v>2003</v>
      </c>
      <c r="B56" s="50"/>
      <c r="C56" s="50"/>
      <c r="D56" s="50"/>
      <c r="E56" s="17">
        <f>(BrentAulenbach_MS!I84*0.984206)/1000</f>
        <v>142.70987</v>
      </c>
      <c r="F56" s="3"/>
    </row>
    <row r="57" spans="1:6" ht="12.75">
      <c r="A57" s="8">
        <v>2004</v>
      </c>
      <c r="B57" s="3"/>
      <c r="C57" s="50"/>
      <c r="D57" s="50"/>
      <c r="E57" s="17">
        <f>(BrentAulenbach_MS!I85*0.984206)/1000</f>
        <v>174.204462</v>
      </c>
      <c r="F57" s="3"/>
    </row>
    <row r="58" spans="1:5" ht="12.75">
      <c r="A58" s="8">
        <v>2005</v>
      </c>
      <c r="B58" s="3"/>
      <c r="C58" s="50"/>
      <c r="D58" s="50"/>
      <c r="E58" s="3"/>
    </row>
    <row r="59" spans="2:5" ht="12.75">
      <c r="B59" s="3"/>
      <c r="C59" s="3"/>
      <c r="D59" s="3"/>
      <c r="E59" s="3"/>
    </row>
    <row r="60" spans="1:5" ht="12.75">
      <c r="A60" s="18" t="s">
        <v>18</v>
      </c>
      <c r="B60" s="3"/>
      <c r="C60" s="3"/>
      <c r="D60" s="3"/>
      <c r="E60" s="3"/>
    </row>
    <row r="61" spans="1:5" ht="12.75">
      <c r="A61" s="19"/>
      <c r="B61" s="3" t="s">
        <v>19</v>
      </c>
      <c r="C61" s="3"/>
      <c r="D61" s="3"/>
      <c r="E61" s="3"/>
    </row>
    <row r="62" spans="1:5" ht="12.75">
      <c r="A62" s="6"/>
      <c r="B62" s="3" t="s">
        <v>20</v>
      </c>
      <c r="C62" s="3"/>
      <c r="D62" s="3"/>
      <c r="E62" s="3"/>
    </row>
    <row r="63" spans="1:5" ht="12.75">
      <c r="A63" s="20"/>
      <c r="B63" s="3" t="s">
        <v>21</v>
      </c>
      <c r="C63" s="3"/>
      <c r="D63" s="3"/>
      <c r="E63" s="3"/>
    </row>
    <row r="64" spans="1:5" ht="12.75">
      <c r="A64" s="21"/>
      <c r="B64" s="3" t="s">
        <v>22</v>
      </c>
      <c r="C64" s="3"/>
      <c r="D64" s="3"/>
      <c r="E64" s="3"/>
    </row>
    <row r="65" spans="1:5" ht="12.75">
      <c r="A65" s="22"/>
      <c r="B65" s="3" t="s">
        <v>23</v>
      </c>
      <c r="C65" s="3"/>
      <c r="D65" s="3"/>
      <c r="E65" s="3"/>
    </row>
    <row r="66" spans="1:8" ht="12.75">
      <c r="A66" s="11"/>
      <c r="B66" s="64" t="s">
        <v>76</v>
      </c>
      <c r="C66" s="64"/>
      <c r="D66" s="64"/>
      <c r="E66" s="64"/>
      <c r="F66" s="64"/>
      <c r="G66" s="64"/>
      <c r="H66" s="64"/>
    </row>
    <row r="67" spans="1:5" ht="12.75">
      <c r="A67" s="5"/>
      <c r="B67" s="3" t="s">
        <v>75</v>
      </c>
      <c r="C67" s="3"/>
      <c r="D67" s="3"/>
      <c r="E67" s="3"/>
    </row>
  </sheetData>
  <sheetProtection/>
  <mergeCells count="2">
    <mergeCell ref="A1:E1"/>
    <mergeCell ref="B66:H66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68"/>
  <sheetViews>
    <sheetView zoomScalePageLayoutView="0" workbookViewId="0" topLeftCell="A12">
      <selection activeCell="A1" sqref="A1:IV16384"/>
    </sheetView>
  </sheetViews>
  <sheetFormatPr defaultColWidth="9.140625" defaultRowHeight="12.75"/>
  <cols>
    <col min="3" max="3" width="12.00390625" style="0" customWidth="1"/>
    <col min="4" max="4" width="12.140625" style="0" customWidth="1"/>
    <col min="5" max="5" width="11.421875" style="3" customWidth="1"/>
    <col min="6" max="6" width="10.8515625" style="0" customWidth="1"/>
  </cols>
  <sheetData>
    <row r="1" spans="1:5" ht="12.75">
      <c r="A1" s="64" t="s">
        <v>24</v>
      </c>
      <c r="B1" s="64"/>
      <c r="C1" s="64"/>
      <c r="D1" s="64"/>
      <c r="E1" s="64"/>
    </row>
    <row r="2" spans="1:5" ht="12.75">
      <c r="A2" s="65" t="s">
        <v>29</v>
      </c>
      <c r="B2" s="65"/>
      <c r="C2" s="65"/>
      <c r="D2" s="65"/>
      <c r="E2" s="65"/>
    </row>
    <row r="3" spans="1:6" ht="12.75">
      <c r="A3" s="7" t="s">
        <v>13</v>
      </c>
      <c r="B3" s="7" t="s">
        <v>14</v>
      </c>
      <c r="C3" s="7" t="s">
        <v>15</v>
      </c>
      <c r="D3" s="7" t="s">
        <v>16</v>
      </c>
      <c r="E3" s="47" t="s">
        <v>17</v>
      </c>
      <c r="F3" s="8" t="s">
        <v>3</v>
      </c>
    </row>
    <row r="4" spans="1:5" ht="12.75">
      <c r="A4" s="8">
        <v>1950</v>
      </c>
      <c r="B4" s="8"/>
      <c r="C4" s="8"/>
      <c r="D4" s="8"/>
      <c r="E4" s="48"/>
    </row>
    <row r="5" spans="1:5" ht="12.75">
      <c r="A5" s="8">
        <v>1951</v>
      </c>
      <c r="B5" s="8"/>
      <c r="C5" s="8"/>
      <c r="D5" s="8"/>
      <c r="E5" s="48"/>
    </row>
    <row r="6" spans="1:5" ht="12.75">
      <c r="A6" s="8">
        <v>1952</v>
      </c>
      <c r="B6" s="8"/>
      <c r="C6" s="8"/>
      <c r="D6" s="8"/>
      <c r="E6" s="48"/>
    </row>
    <row r="7" spans="1:5" ht="12.75">
      <c r="A7" s="8">
        <v>1953</v>
      </c>
      <c r="B7" s="8"/>
      <c r="C7" s="8"/>
      <c r="D7" s="8"/>
      <c r="E7" s="48"/>
    </row>
    <row r="8" spans="1:5" ht="12.75">
      <c r="A8" s="8">
        <v>1954</v>
      </c>
      <c r="B8" s="8"/>
      <c r="C8" s="8"/>
      <c r="D8" s="8"/>
      <c r="E8" s="48"/>
    </row>
    <row r="9" spans="1:6" ht="12.75">
      <c r="A9" s="8">
        <v>1955</v>
      </c>
      <c r="B9" s="9"/>
      <c r="C9" s="9"/>
      <c r="D9" s="9"/>
      <c r="E9" s="26">
        <f>(HypoxiaReport_MS!E8*0.984206)/1000</f>
        <v>423.20858000000004</v>
      </c>
      <c r="F9" t="s">
        <v>3</v>
      </c>
    </row>
    <row r="10" spans="1:5" ht="12.75">
      <c r="A10" s="8">
        <v>1956</v>
      </c>
      <c r="B10" s="9"/>
      <c r="C10" s="9"/>
      <c r="D10" s="9"/>
      <c r="E10" s="26">
        <f>(HypoxiaReport_MS!E9*0.984206)/1000</f>
        <v>297.230212</v>
      </c>
    </row>
    <row r="11" spans="1:5" ht="12.75">
      <c r="A11" s="8">
        <v>1957</v>
      </c>
      <c r="B11" s="9"/>
      <c r="C11" s="9"/>
      <c r="D11" s="9"/>
      <c r="E11" s="26">
        <f>(HypoxiaReport_MS!E10*0.984206)/1000</f>
        <v>424.192786</v>
      </c>
    </row>
    <row r="12" spans="1:5" ht="12.75">
      <c r="A12" s="8">
        <v>1958</v>
      </c>
      <c r="B12" s="9"/>
      <c r="C12" s="9"/>
      <c r="D12" s="9"/>
      <c r="E12" s="26">
        <f>(HypoxiaReport_MS!E11*0.984206)/1000</f>
        <v>363.17201400000005</v>
      </c>
    </row>
    <row r="13" spans="1:5" ht="12.75">
      <c r="A13" s="8">
        <v>1959</v>
      </c>
      <c r="B13" s="9"/>
      <c r="C13" s="9"/>
      <c r="D13" s="9"/>
      <c r="E13" s="26">
        <f>(HypoxiaReport_MS!E12*0.984206)/1000</f>
        <v>327.740598</v>
      </c>
    </row>
    <row r="14" spans="1:5" ht="12.75">
      <c r="A14" s="8">
        <v>1960</v>
      </c>
      <c r="B14" s="9"/>
      <c r="C14" s="9"/>
      <c r="D14" s="9"/>
      <c r="E14" s="26">
        <f>(HypoxiaReport_MS!E13*0.984206)/1000</f>
        <v>317.898538</v>
      </c>
    </row>
    <row r="15" spans="1:5" ht="12.75">
      <c r="A15" s="8">
        <v>1961</v>
      </c>
      <c r="B15" s="9"/>
      <c r="C15" s="9"/>
      <c r="D15" s="9"/>
      <c r="E15" s="26">
        <f>(HypoxiaReport_MS!E14*0.984206)/1000</f>
        <v>269.67244400000004</v>
      </c>
    </row>
    <row r="16" spans="1:5" ht="12.75">
      <c r="A16" s="8">
        <v>1962</v>
      </c>
      <c r="B16" s="9"/>
      <c r="C16" s="9"/>
      <c r="D16" s="9"/>
      <c r="E16" s="26">
        <f>(HypoxiaReport_MS!E15*0.984206)/1000</f>
        <v>271.64085600000004</v>
      </c>
    </row>
    <row r="17" spans="1:5" ht="12.75">
      <c r="A17" s="8">
        <v>1963</v>
      </c>
      <c r="B17" s="9"/>
      <c r="C17" s="9"/>
      <c r="D17" s="9"/>
      <c r="E17" s="26">
        <f>(HypoxiaReport_MS!E16*0.984206)/1000</f>
        <v>172.23605</v>
      </c>
    </row>
    <row r="18" spans="1:5" ht="12.75">
      <c r="A18" s="8">
        <v>1964</v>
      </c>
      <c r="B18" s="9"/>
      <c r="C18" s="9"/>
      <c r="D18" s="9"/>
      <c r="E18" s="26">
        <f>(HypoxiaReport_MS!E17*0.984206)/1000</f>
        <v>234.24102800000003</v>
      </c>
    </row>
    <row r="19" spans="1:5" ht="12.75">
      <c r="A19" s="8">
        <v>1965</v>
      </c>
      <c r="B19" s="9"/>
      <c r="C19" s="9"/>
      <c r="D19" s="9"/>
      <c r="E19" s="26">
        <f>(HypoxiaReport_MS!E18*0.984206)/1000</f>
        <v>348.408924</v>
      </c>
    </row>
    <row r="20" spans="1:5" ht="12.75">
      <c r="A20" s="8">
        <v>1966</v>
      </c>
      <c r="B20" s="9"/>
      <c r="C20" s="9"/>
      <c r="D20" s="9"/>
      <c r="E20" s="26">
        <f>(HypoxiaReport_MS!E19*0.984206)/1000</f>
        <v>200.77802400000002</v>
      </c>
    </row>
    <row r="21" spans="1:5" ht="12.75">
      <c r="A21" s="8">
        <v>1967</v>
      </c>
      <c r="B21" s="9"/>
      <c r="C21" s="9"/>
      <c r="D21" s="9"/>
      <c r="E21" s="26">
        <f>(HypoxiaReport_MS!E20*0.984206)/1000</f>
        <v>224.398968</v>
      </c>
    </row>
    <row r="22" spans="1:5" ht="12.75">
      <c r="A22" s="8">
        <v>1968</v>
      </c>
      <c r="B22" s="9"/>
      <c r="C22" s="9"/>
      <c r="D22" s="9"/>
      <c r="E22" s="17">
        <f>Nitrate_longton!E21</f>
        <v>264.751414</v>
      </c>
    </row>
    <row r="23" spans="1:5" ht="12.75">
      <c r="A23" s="8">
        <v>1969</v>
      </c>
      <c r="B23" s="9"/>
      <c r="C23" s="9"/>
      <c r="D23" s="9"/>
      <c r="E23" s="17">
        <f>Nitrate_longton!E22</f>
        <v>344.4721</v>
      </c>
    </row>
    <row r="24" spans="1:5" ht="12.75">
      <c r="A24" s="8">
        <v>1970</v>
      </c>
      <c r="B24" s="9"/>
      <c r="C24" s="9"/>
      <c r="D24" s="10"/>
      <c r="E24" s="17">
        <f>Nitrate_longton!E23</f>
        <v>365.14042600000005</v>
      </c>
    </row>
    <row r="25" spans="1:5" ht="12.75">
      <c r="A25" s="8">
        <v>1971</v>
      </c>
      <c r="B25" s="9"/>
      <c r="C25" s="9"/>
      <c r="D25" s="10"/>
      <c r="E25" s="17">
        <f>Nitrate_longton!E24</f>
        <v>350.377336</v>
      </c>
    </row>
    <row r="26" spans="1:5" ht="12.75">
      <c r="A26" s="8">
        <v>1972</v>
      </c>
      <c r="B26" s="9"/>
      <c r="C26" s="9"/>
      <c r="D26" s="10"/>
      <c r="E26" s="17">
        <f>Nitrate_longton!E25</f>
        <v>542.297506</v>
      </c>
    </row>
    <row r="27" spans="1:5" ht="12.75">
      <c r="A27" s="8">
        <v>1973</v>
      </c>
      <c r="B27" s="9"/>
      <c r="C27" s="9"/>
      <c r="D27" s="10"/>
      <c r="E27" s="17">
        <f>Nitrate_longton!E26</f>
        <v>772.6017099999999</v>
      </c>
    </row>
    <row r="28" spans="1:5" ht="12.75">
      <c r="A28" s="8">
        <v>1974</v>
      </c>
      <c r="B28" s="9"/>
      <c r="C28" s="12">
        <f>Nitrate_longton!C27</f>
        <v>46.0608408</v>
      </c>
      <c r="D28" s="14">
        <f>(Nitrate_longton!D27*0.124)+Nitrate_longton!D27</f>
        <v>32.7449273024</v>
      </c>
      <c r="E28" s="17">
        <f>Nitrate_longton!E27</f>
        <v>744.059736</v>
      </c>
    </row>
    <row r="29" spans="1:5" ht="12.75">
      <c r="A29" s="8">
        <v>1975</v>
      </c>
      <c r="B29" s="16">
        <f>(Nitrate_longton!B28*0.021)+Nitrate_longton!B28</f>
        <v>48.33445508060001</v>
      </c>
      <c r="C29" s="12">
        <f>Nitrate_longton!C28</f>
        <v>44.28927</v>
      </c>
      <c r="D29" s="14">
        <f>(Nitrate_longton!D28*0.124)+Nitrate_longton!D28</f>
        <v>40.4886601104</v>
      </c>
      <c r="E29" s="17">
        <f>Nitrate_longton!E28</f>
        <v>779.491152</v>
      </c>
    </row>
    <row r="30" spans="1:5" ht="12.75">
      <c r="A30" s="8">
        <v>1976</v>
      </c>
      <c r="B30" s="16">
        <f>(Nitrate_longton!B29*0.021)+Nitrate_longton!B29</f>
        <v>47.731530485</v>
      </c>
      <c r="C30" s="12">
        <f>Nitrate_longton!C29</f>
        <v>50.391347200000006</v>
      </c>
      <c r="D30" s="14">
        <f>(Nitrate_longton!D29*0.124)+Nitrate_longton!D29</f>
        <v>38.16554026800001</v>
      </c>
      <c r="E30" s="17">
        <f>Nitrate_longton!E29</f>
        <v>487.18197000000004</v>
      </c>
    </row>
    <row r="31" spans="1:5" ht="12.75">
      <c r="A31" s="8">
        <v>1977</v>
      </c>
      <c r="B31" s="16">
        <f>(Nitrate_longton!B30*0.021)+Nitrate_longton!B30</f>
        <v>38.386199253200004</v>
      </c>
      <c r="C31" s="12">
        <f>Nitrate_longton!C30</f>
        <v>43.5019052</v>
      </c>
      <c r="D31" s="14">
        <f>(Nitrate_longton!D30*0.124)+Nitrate_longton!D30</f>
        <v>45.356149304</v>
      </c>
      <c r="E31" s="17">
        <f>Nitrate_longton!E30</f>
        <v>550.171154</v>
      </c>
    </row>
    <row r="32" spans="1:5" ht="12.75">
      <c r="A32" s="8">
        <v>1978</v>
      </c>
      <c r="B32" s="16">
        <f>(Nitrate_longton!B31*0.021)+Nitrate_longton!B31</f>
        <v>44.214470344</v>
      </c>
      <c r="C32" s="12">
        <f>Nitrate_longton!C31</f>
        <v>49.0134588</v>
      </c>
      <c r="D32" s="14">
        <f>(Nitrate_longton!D31*0.124)+Nitrate_longton!D31</f>
        <v>39.1611630576</v>
      </c>
      <c r="E32" s="17">
        <f>Nitrate_longton!E31</f>
        <v>763.743856</v>
      </c>
    </row>
    <row r="33" spans="1:5" ht="12.75">
      <c r="A33" s="8">
        <v>1979</v>
      </c>
      <c r="B33" s="16">
        <f>(Nitrate_longton!B32*0.021)+Nitrate_longton!B32</f>
        <v>46.726656158999994</v>
      </c>
      <c r="C33" s="12">
        <f>Nitrate_longton!C32</f>
        <v>48.8166176</v>
      </c>
      <c r="D33" s="15">
        <f>Nitrate_longton!D32</f>
        <v>49.8008236</v>
      </c>
      <c r="E33" s="17">
        <f>Nitrate_longton!E32</f>
        <v>1092.46866</v>
      </c>
    </row>
    <row r="34" spans="1:5" ht="12.75">
      <c r="A34" s="8">
        <v>1980</v>
      </c>
      <c r="B34" s="16">
        <f>(Nitrate_longton!B33*0.021)+Nitrate_longton!B33</f>
        <v>53.760776441</v>
      </c>
      <c r="C34" s="12">
        <f>Nitrate_longton!C33</f>
        <v>50.4897678</v>
      </c>
      <c r="D34" s="15">
        <f>Nitrate_longton!D33</f>
        <v>27.065665</v>
      </c>
      <c r="E34" s="17">
        <f>Nitrate_longton!E33</f>
        <v>803.1120960000001</v>
      </c>
    </row>
    <row r="35" spans="1:5" ht="12.75">
      <c r="A35" s="8">
        <v>1981</v>
      </c>
      <c r="B35" s="16">
        <f>(Nitrate_longton!B34*0.021)+Nitrate_longton!B34</f>
        <v>59.6895349644</v>
      </c>
      <c r="C35" s="12">
        <f>Nitrate_longton!C34</f>
        <v>50.391347200000006</v>
      </c>
      <c r="D35" s="15">
        <f>Nitrate_longton!D34</f>
        <v>31.002489</v>
      </c>
      <c r="E35" s="17">
        <f>Nitrate_longton!E34</f>
        <v>789.333212</v>
      </c>
    </row>
    <row r="36" spans="1:5" ht="12.75">
      <c r="A36" s="8">
        <v>1982</v>
      </c>
      <c r="B36" s="16">
        <f>(Nitrate_longton!B35*0.021)+Nitrate_longton!B35</f>
        <v>79.58604661919999</v>
      </c>
      <c r="C36" s="12">
        <f>Nitrate_longton!C35</f>
        <v>52.162918</v>
      </c>
      <c r="D36" s="15">
        <f>Nitrate_longton!D35</f>
        <v>36.021939599999996</v>
      </c>
      <c r="E36" s="17">
        <f>Nitrate_longton!E35</f>
        <v>1299.15192</v>
      </c>
    </row>
    <row r="37" spans="1:5" ht="12.75">
      <c r="A37" s="8">
        <v>1983</v>
      </c>
      <c r="B37" s="16">
        <f>(Nitrate_longton!B36*0.021)+Nitrate_longton!B36</f>
        <v>82.902131895</v>
      </c>
      <c r="C37" s="12">
        <f>Nitrate_longton!C36</f>
        <v>53.8360682</v>
      </c>
      <c r="D37" s="15">
        <f>Nitrate_longton!D36</f>
        <v>45.4703172</v>
      </c>
      <c r="E37" s="17">
        <f>Nitrate_longton!E36</f>
        <v>1476.309</v>
      </c>
    </row>
    <row r="38" spans="1:5" ht="12.75">
      <c r="A38" s="8">
        <v>1984</v>
      </c>
      <c r="B38" s="16">
        <f>(Nitrate_longton!B37*0.021)+Nitrate_longton!B37</f>
        <v>73.858262961</v>
      </c>
      <c r="C38" s="12">
        <f>Nitrate_longton!C37</f>
        <v>58.56025700000001</v>
      </c>
      <c r="D38" s="15">
        <f>Nitrate_longton!D37</f>
        <v>54.32817120000001</v>
      </c>
      <c r="E38" s="17">
        <f>Nitrate_longton!E37</f>
        <v>1358.20428</v>
      </c>
    </row>
    <row r="39" spans="1:5" ht="12.75">
      <c r="A39" s="8">
        <v>1985</v>
      </c>
      <c r="B39" s="16">
        <f>(Nitrate_longton!B38*0.021)+Nitrate_longton!B38</f>
        <v>58.88563550360001</v>
      </c>
      <c r="C39" s="12">
        <f>Nitrate_longton!C38</f>
        <v>60.528669</v>
      </c>
      <c r="D39" s="15">
        <f>Nitrate_longton!D38</f>
        <v>36.8093044</v>
      </c>
      <c r="E39" s="17">
        <f>Nitrate_longton!E38</f>
        <v>1171.20514</v>
      </c>
    </row>
    <row r="40" spans="1:5" ht="12.75">
      <c r="A40" s="8">
        <v>1986</v>
      </c>
      <c r="B40" s="16">
        <f>(Nitrate_longton!B39*0.021)+Nitrate_longton!B39</f>
        <v>69.4368159266</v>
      </c>
      <c r="C40" s="12">
        <f>Nitrate_longton!C39</f>
        <v>73.81545</v>
      </c>
      <c r="D40" s="15">
        <f>Nitrate_longton!D39</f>
        <v>49.702403</v>
      </c>
      <c r="E40" s="17">
        <f>Nitrate_longton!E39</f>
        <v>984.206</v>
      </c>
    </row>
    <row r="41" spans="1:5" ht="12.75">
      <c r="A41" s="8">
        <v>1987</v>
      </c>
      <c r="B41" s="16">
        <f>(Nitrate_longton!B40*0.021)+Nitrate_longton!B40</f>
        <v>52.1529775194</v>
      </c>
      <c r="C41" s="12">
        <f>Nitrate_longton!C40</f>
        <v>70.5675702</v>
      </c>
      <c r="D41" s="15">
        <f>Nitrate_longton!D40</f>
        <v>39.072978199999994</v>
      </c>
      <c r="E41" s="17">
        <f>Nitrate_longton!E40</f>
        <v>622.018192</v>
      </c>
    </row>
    <row r="42" spans="1:5" ht="12.75">
      <c r="A42" s="8">
        <v>1988</v>
      </c>
      <c r="B42" s="16">
        <f>(Nitrate_longton!B41*0.021)+Nitrate_longton!B41</f>
        <v>51.04761576079999</v>
      </c>
      <c r="C42" s="12">
        <f>Nitrate_longton!C41</f>
        <v>57.182368600000004</v>
      </c>
      <c r="D42" s="15">
        <f>Nitrate_longton!D41</f>
        <v>33.2661628</v>
      </c>
      <c r="E42" s="17">
        <f>Nitrate_longton!E41</f>
        <v>515.7239440000001</v>
      </c>
    </row>
    <row r="43" spans="1:5" ht="12.75">
      <c r="A43" s="8">
        <v>1989</v>
      </c>
      <c r="B43" s="16">
        <f>(Nitrate_longton!B42*0.021)+Nitrate_longton!B42</f>
        <v>53.057364412800005</v>
      </c>
      <c r="C43" s="12">
        <f>Nitrate_longton!C42</f>
        <v>58.56025700000001</v>
      </c>
      <c r="D43" s="15">
        <f>Nitrate_longton!D42</f>
        <v>44.978214200000004</v>
      </c>
      <c r="E43" s="17">
        <f>Nitrate_longton!E42</f>
        <v>603.3182780000001</v>
      </c>
    </row>
    <row r="44" spans="1:5" ht="12.75">
      <c r="A44" s="8">
        <v>1990</v>
      </c>
      <c r="B44" s="16">
        <f>(Nitrate_longton!B43*0.021)+Nitrate_longton!B43</f>
        <v>59.287585234</v>
      </c>
      <c r="C44" s="12">
        <f>Nitrate_longton!C43</f>
        <v>63.874969400000005</v>
      </c>
      <c r="D44" s="15">
        <f>Nitrate_longton!D43</f>
        <v>60.134986600000005</v>
      </c>
      <c r="E44" s="17">
        <f>Nitrate_longton!E43</f>
        <v>849.369778</v>
      </c>
    </row>
    <row r="45" spans="1:5" ht="12.75">
      <c r="A45" s="8">
        <v>1991</v>
      </c>
      <c r="B45" s="16">
        <f>(Nitrate_longton!B44*0.021)+Nitrate_longton!B44</f>
        <v>58.3831983406</v>
      </c>
      <c r="C45" s="12">
        <f>Nitrate_longton!C44</f>
        <v>68.402317</v>
      </c>
      <c r="D45" s="15">
        <f>Nitrate_longton!D44</f>
        <v>38.2856134</v>
      </c>
      <c r="E45" s="17">
        <f>Nitrate_longton!E44</f>
        <v>972.395528</v>
      </c>
    </row>
    <row r="46" spans="1:5" ht="12.75">
      <c r="A46" s="8">
        <v>1992</v>
      </c>
      <c r="B46" s="16">
        <f>(Nitrate_longton!B45*0.021)+Nitrate_longton!B45</f>
        <v>40.295460472600006</v>
      </c>
      <c r="C46" s="12">
        <f>Nitrate_longton!C45</f>
        <v>66.2370638</v>
      </c>
      <c r="D46" s="15">
        <f>Nitrate_longton!D45</f>
        <v>43.206643400000004</v>
      </c>
      <c r="E46" s="17">
        <f>Nitrate_longton!E45</f>
        <v>873.9749280000001</v>
      </c>
    </row>
    <row r="47" spans="1:5" ht="12.75">
      <c r="A47" s="8">
        <v>1993</v>
      </c>
      <c r="B47" s="16">
        <f>(Nitrate_longton!B46*0.021)+Nitrate_longton!B46</f>
        <v>44.0134954788</v>
      </c>
      <c r="C47" s="12">
        <f>Nitrate_longton!C46</f>
        <v>79.6222654</v>
      </c>
      <c r="D47" s="15">
        <f>Nitrate_longton!D46</f>
        <v>61.2176132</v>
      </c>
      <c r="E47" s="17">
        <f>Nitrate_longton!E46</f>
        <v>1791.25492</v>
      </c>
    </row>
    <row r="48" spans="1:5" ht="12.75">
      <c r="A48" s="8">
        <v>1994</v>
      </c>
      <c r="B48" s="13">
        <f>Nitrate_longton!B47</f>
        <v>45.765578999999995</v>
      </c>
      <c r="C48" s="12">
        <f>Nitrate_longton!C47</f>
        <v>68.402317</v>
      </c>
      <c r="D48" s="15">
        <f>Nitrate_longton!D47</f>
        <v>58.8555188</v>
      </c>
      <c r="E48" s="17">
        <f>Nitrate_longton!E47</f>
        <v>1023.57424</v>
      </c>
    </row>
    <row r="49" spans="1:5" ht="12.75">
      <c r="A49" s="8">
        <v>1995</v>
      </c>
      <c r="B49" s="13">
        <f>Nitrate_longton!B48</f>
        <v>75.78386200000001</v>
      </c>
      <c r="C49" s="12">
        <f>Nitrate_longton!C48</f>
        <v>66.6307462</v>
      </c>
      <c r="D49" s="15">
        <f>Nitrate_longton!D48</f>
        <v>33.65984520000001</v>
      </c>
      <c r="E49" s="17">
        <f>Nitrate_longton!E48</f>
        <v>965.506086</v>
      </c>
    </row>
    <row r="50" spans="1:5" ht="12.75">
      <c r="A50" s="8">
        <v>1996</v>
      </c>
      <c r="B50" s="13">
        <f>Nitrate_longton!B49</f>
        <v>115.152102</v>
      </c>
      <c r="C50" s="12">
        <f>Nitrate_longton!C49</f>
        <v>75.3901796</v>
      </c>
      <c r="D50" s="15">
        <f>Nitrate_longton!D49</f>
        <v>71.847038</v>
      </c>
      <c r="E50" s="17">
        <f>Nitrate_longton!E49</f>
        <v>945.821966</v>
      </c>
    </row>
    <row r="51" spans="1:5" ht="12.75">
      <c r="A51" s="8">
        <v>1997</v>
      </c>
      <c r="B51" s="13">
        <f>Nitrate_longton!B50</f>
        <v>101.37321800000001</v>
      </c>
      <c r="C51" s="10"/>
      <c r="D51" s="15">
        <f>Nitrate_longton!D50</f>
        <v>33.758265800000004</v>
      </c>
      <c r="E51" s="17">
        <f>Nitrate_longton!E50</f>
        <v>865.117074</v>
      </c>
    </row>
    <row r="52" spans="1:5" ht="12.75">
      <c r="A52" s="8">
        <v>1998</v>
      </c>
      <c r="B52" s="13">
        <f>Nitrate_longton!B51</f>
        <v>68.3038964</v>
      </c>
      <c r="C52" s="10"/>
      <c r="D52" s="15">
        <f>Nitrate_longton!D51</f>
        <v>44.28927</v>
      </c>
      <c r="E52" s="17">
        <f>Nitrate_longton!E51</f>
        <v>1013.7321800000001</v>
      </c>
    </row>
    <row r="53" spans="1:5" ht="12.75">
      <c r="A53" s="8">
        <v>1999</v>
      </c>
      <c r="B53" s="13">
        <f>Nitrate_longton!B52</f>
        <v>87.39749280000001</v>
      </c>
      <c r="C53" s="10"/>
      <c r="D53" s="15">
        <f>Nitrate_longton!D52</f>
        <v>28.541974000000003</v>
      </c>
      <c r="E53" s="17">
        <f>Nitrate_longton!E52</f>
        <v>847.401366</v>
      </c>
    </row>
    <row r="54" spans="1:5" ht="12.75">
      <c r="A54" s="8">
        <v>2000</v>
      </c>
      <c r="B54" s="13">
        <f>Nitrate_longton!B53</f>
        <v>52.753441599999995</v>
      </c>
      <c r="C54" s="10"/>
      <c r="D54" s="15">
        <f>Nitrate_longton!D53</f>
        <v>33.0693216</v>
      </c>
      <c r="E54" s="17">
        <f>Nitrate_longton!E53</f>
        <v>460.608408</v>
      </c>
    </row>
    <row r="55" spans="1:5" ht="12.75">
      <c r="A55" s="8">
        <v>2001</v>
      </c>
      <c r="B55" s="13">
        <f>Nitrate_longton!B54</f>
        <v>31.3961714</v>
      </c>
      <c r="C55" s="10"/>
      <c r="D55" s="15">
        <f>Nitrate_longton!D54</f>
        <v>21.9477938</v>
      </c>
      <c r="E55" s="17">
        <f>Nitrate_longton!E54</f>
        <v>851.33819</v>
      </c>
    </row>
    <row r="56" spans="1:5" ht="12.75">
      <c r="A56" s="8">
        <v>2002</v>
      </c>
      <c r="B56" s="13">
        <f>Nitrate_longton!B55</f>
        <v>39.36824</v>
      </c>
      <c r="C56" s="10"/>
      <c r="D56" s="15">
        <f>Nitrate_longton!D55</f>
        <v>29.034077</v>
      </c>
      <c r="E56" s="17">
        <f>Nitrate_longton!E55</f>
        <v>826.7330400000001</v>
      </c>
    </row>
    <row r="57" spans="1:5" ht="12.75">
      <c r="A57" s="8">
        <v>2003</v>
      </c>
      <c r="B57" s="10"/>
      <c r="C57" s="10"/>
      <c r="D57" s="10"/>
      <c r="E57" s="17">
        <f>Nitrate_longton!E56</f>
        <v>697.802054</v>
      </c>
    </row>
    <row r="58" spans="1:5" ht="12.75">
      <c r="A58" s="8">
        <v>2004</v>
      </c>
      <c r="C58" s="10"/>
      <c r="D58" s="10"/>
      <c r="E58" s="17">
        <f>Nitrate_longton!E57</f>
        <v>933.0272880000001</v>
      </c>
    </row>
    <row r="59" spans="1:4" ht="12.75">
      <c r="A59" s="8">
        <v>2005</v>
      </c>
      <c r="C59" s="10"/>
      <c r="D59" s="10"/>
    </row>
    <row r="61" ht="12.75">
      <c r="A61" s="18" t="s">
        <v>18</v>
      </c>
    </row>
    <row r="62" spans="1:15" ht="12.75">
      <c r="A62" s="19"/>
      <c r="B62" s="64" t="s">
        <v>28</v>
      </c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</row>
    <row r="63" spans="1:2" ht="12.75">
      <c r="A63" s="6"/>
      <c r="B63" t="s">
        <v>20</v>
      </c>
    </row>
    <row r="64" spans="1:2" ht="12.75">
      <c r="A64" s="20"/>
      <c r="B64" t="s">
        <v>21</v>
      </c>
    </row>
    <row r="65" spans="1:15" ht="12.75">
      <c r="A65" s="21"/>
      <c r="B65" s="64" t="s">
        <v>27</v>
      </c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</row>
    <row r="66" spans="1:2" ht="12.75">
      <c r="A66" s="22"/>
      <c r="B66" t="s">
        <v>23</v>
      </c>
    </row>
    <row r="67" spans="1:11" ht="12.75">
      <c r="A67" s="11"/>
      <c r="B67" s="64" t="s">
        <v>26</v>
      </c>
      <c r="C67" s="64"/>
      <c r="D67" s="64"/>
      <c r="E67" s="64"/>
      <c r="F67" s="64"/>
      <c r="G67" s="64"/>
      <c r="H67" s="64"/>
      <c r="I67" s="64"/>
      <c r="J67" s="64"/>
      <c r="K67" s="64"/>
    </row>
    <row r="68" spans="1:2" ht="12.75">
      <c r="A68" s="5"/>
      <c r="B68" t="s">
        <v>2</v>
      </c>
    </row>
  </sheetData>
  <sheetProtection/>
  <mergeCells count="5">
    <mergeCell ref="B67:K67"/>
    <mergeCell ref="A2:E2"/>
    <mergeCell ref="A1:E1"/>
    <mergeCell ref="B62:O62"/>
    <mergeCell ref="B65:O65"/>
  </mergeCell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67"/>
  <sheetViews>
    <sheetView zoomScalePageLayoutView="0" workbookViewId="0" topLeftCell="A1">
      <selection activeCell="B28" sqref="B28"/>
    </sheetView>
  </sheetViews>
  <sheetFormatPr defaultColWidth="9.140625" defaultRowHeight="12.75"/>
  <cols>
    <col min="2" max="3" width="9.140625" style="3" customWidth="1"/>
    <col min="4" max="4" width="13.00390625" style="3" customWidth="1"/>
    <col min="5" max="5" width="12.57421875" style="3" customWidth="1"/>
  </cols>
  <sheetData>
    <row r="1" spans="1:5" ht="12.75">
      <c r="A1" s="65" t="s">
        <v>29</v>
      </c>
      <c r="B1" s="65"/>
      <c r="C1" s="65"/>
      <c r="D1" s="65"/>
      <c r="E1" s="65"/>
    </row>
    <row r="2" spans="1:5" ht="24">
      <c r="A2" s="7" t="s">
        <v>13</v>
      </c>
      <c r="B2" s="47" t="s">
        <v>14</v>
      </c>
      <c r="C2" s="47" t="s">
        <v>15</v>
      </c>
      <c r="D2" s="47" t="s">
        <v>16</v>
      </c>
      <c r="E2" s="47" t="s">
        <v>17</v>
      </c>
    </row>
    <row r="3" spans="1:5" ht="12.75">
      <c r="A3" s="8">
        <v>1950</v>
      </c>
      <c r="B3" s="48"/>
      <c r="C3" s="48"/>
      <c r="D3" s="48"/>
      <c r="E3" s="48"/>
    </row>
    <row r="4" spans="1:5" ht="12.75">
      <c r="A4" s="8">
        <v>1951</v>
      </c>
      <c r="B4" s="48"/>
      <c r="C4" s="48"/>
      <c r="D4" s="48"/>
      <c r="E4" s="48"/>
    </row>
    <row r="5" spans="1:5" ht="12.75">
      <c r="A5" s="8">
        <v>1952</v>
      </c>
      <c r="B5" s="48"/>
      <c r="C5" s="48"/>
      <c r="D5" s="48"/>
      <c r="E5" s="48"/>
    </row>
    <row r="6" spans="1:5" ht="12.75">
      <c r="A6" s="8">
        <v>1953</v>
      </c>
      <c r="B6" s="48"/>
      <c r="C6" s="48"/>
      <c r="D6" s="48"/>
      <c r="E6" s="48"/>
    </row>
    <row r="7" spans="1:5" ht="12.75">
      <c r="A7" s="8">
        <v>1954</v>
      </c>
      <c r="B7" s="48"/>
      <c r="C7" s="48"/>
      <c r="D7" s="48"/>
      <c r="E7" s="48"/>
    </row>
    <row r="8" spans="1:5" ht="12.75">
      <c r="A8" s="8">
        <v>1955</v>
      </c>
      <c r="B8" s="49"/>
      <c r="C8" s="49"/>
      <c r="D8" s="49"/>
      <c r="E8" s="26">
        <f>(HypoxiaReport_MS!E8*0.984206)/1000</f>
        <v>423.20858000000004</v>
      </c>
    </row>
    <row r="9" spans="1:5" ht="12.75">
      <c r="A9" s="8">
        <v>1956</v>
      </c>
      <c r="B9" s="49"/>
      <c r="C9" s="49"/>
      <c r="D9" s="49"/>
      <c r="E9" s="26">
        <f>(HypoxiaReport_MS!E9*0.984206)/1000</f>
        <v>297.230212</v>
      </c>
    </row>
    <row r="10" spans="1:5" ht="12.75">
      <c r="A10" s="8">
        <v>1957</v>
      </c>
      <c r="B10" s="49"/>
      <c r="C10" s="49"/>
      <c r="D10" s="49"/>
      <c r="E10" s="26">
        <f>(HypoxiaReport_MS!E10*0.984206)/1000</f>
        <v>424.192786</v>
      </c>
    </row>
    <row r="11" spans="1:5" ht="12.75">
      <c r="A11" s="8">
        <v>1958</v>
      </c>
      <c r="B11" s="49"/>
      <c r="C11" s="49"/>
      <c r="D11" s="49"/>
      <c r="E11" s="26">
        <f>(HypoxiaReport_MS!E11*0.984206)/1000</f>
        <v>363.17201400000005</v>
      </c>
    </row>
    <row r="12" spans="1:5" ht="12.75">
      <c r="A12" s="8">
        <v>1959</v>
      </c>
      <c r="B12" s="49"/>
      <c r="C12" s="49"/>
      <c r="D12" s="49"/>
      <c r="E12" s="26">
        <f>(HypoxiaReport_MS!E12*0.984206)/1000</f>
        <v>327.740598</v>
      </c>
    </row>
    <row r="13" spans="1:5" ht="12.75">
      <c r="A13" s="8">
        <v>1960</v>
      </c>
      <c r="B13" s="49"/>
      <c r="C13" s="49"/>
      <c r="D13" s="49"/>
      <c r="E13" s="26">
        <f>(HypoxiaReport_MS!E13*0.984206)/1000</f>
        <v>317.898538</v>
      </c>
    </row>
    <row r="14" spans="1:5" ht="12.75">
      <c r="A14" s="8">
        <v>1961</v>
      </c>
      <c r="B14" s="49"/>
      <c r="C14" s="49"/>
      <c r="D14" s="49"/>
      <c r="E14" s="26">
        <f>(HypoxiaReport_MS!E14*0.984206)/1000</f>
        <v>269.67244400000004</v>
      </c>
    </row>
    <row r="15" spans="1:5" ht="12.75">
      <c r="A15" s="8">
        <v>1962</v>
      </c>
      <c r="B15" s="49"/>
      <c r="C15" s="49"/>
      <c r="D15" s="49"/>
      <c r="E15" s="26">
        <f>(HypoxiaReport_MS!E15*0.984206)/1000</f>
        <v>271.64085600000004</v>
      </c>
    </row>
    <row r="16" spans="1:5" ht="12.75">
      <c r="A16" s="8">
        <v>1963</v>
      </c>
      <c r="B16" s="49"/>
      <c r="C16" s="49"/>
      <c r="D16" s="49"/>
      <c r="E16" s="26">
        <f>(HypoxiaReport_MS!E16*0.984206)/1000</f>
        <v>172.23605</v>
      </c>
    </row>
    <row r="17" spans="1:5" ht="12.75">
      <c r="A17" s="8">
        <v>1964</v>
      </c>
      <c r="B17" s="49"/>
      <c r="C17" s="49"/>
      <c r="D17" s="49"/>
      <c r="E17" s="26">
        <f>(HypoxiaReport_MS!E17*0.984206)/1000</f>
        <v>234.24102800000003</v>
      </c>
    </row>
    <row r="18" spans="1:5" ht="12.75">
      <c r="A18" s="8">
        <v>1965</v>
      </c>
      <c r="B18" s="49"/>
      <c r="C18" s="49"/>
      <c r="D18" s="49"/>
      <c r="E18" s="26">
        <f>(HypoxiaReport_MS!E18*0.984206)/1000</f>
        <v>348.408924</v>
      </c>
    </row>
    <row r="19" spans="1:5" ht="12.75">
      <c r="A19" s="8">
        <v>1966</v>
      </c>
      <c r="B19" s="49"/>
      <c r="C19" s="49"/>
      <c r="D19" s="49"/>
      <c r="E19" s="26">
        <f>(HypoxiaReport_MS!E19*0.984206)/1000</f>
        <v>200.77802400000002</v>
      </c>
    </row>
    <row r="20" spans="1:5" ht="12.75">
      <c r="A20" s="8">
        <v>1967</v>
      </c>
      <c r="B20" s="49"/>
      <c r="C20" s="49"/>
      <c r="D20" s="49"/>
      <c r="E20" s="26">
        <f>(HypoxiaReport_MS!E20*0.984206)/1000</f>
        <v>224.398968</v>
      </c>
    </row>
    <row r="21" spans="1:5" ht="12.75">
      <c r="A21" s="8">
        <v>1968</v>
      </c>
      <c r="B21" s="49"/>
      <c r="C21" s="49"/>
      <c r="D21" s="49"/>
      <c r="E21" s="17">
        <f>(BrentAulenbach_MS!E49*0.984206)/1000</f>
        <v>264.751414</v>
      </c>
    </row>
    <row r="22" spans="1:5" ht="12.75">
      <c r="A22" s="8">
        <v>1969</v>
      </c>
      <c r="B22" s="49"/>
      <c r="C22" s="49"/>
      <c r="D22" s="49"/>
      <c r="E22" s="17">
        <f>(BrentAulenbach_MS!E50*0.984206)/1000</f>
        <v>344.4721</v>
      </c>
    </row>
    <row r="23" spans="1:5" ht="12.75">
      <c r="A23" s="8">
        <v>1970</v>
      </c>
      <c r="B23" s="49"/>
      <c r="C23" s="49"/>
      <c r="D23" s="50"/>
      <c r="E23" s="17">
        <f>(BrentAulenbach_MS!E51*0.984206)/1000</f>
        <v>365.14042600000005</v>
      </c>
    </row>
    <row r="24" spans="1:5" ht="12.75">
      <c r="A24" s="8">
        <v>1971</v>
      </c>
      <c r="B24" s="49"/>
      <c r="C24" s="49"/>
      <c r="D24" s="50"/>
      <c r="E24" s="17">
        <f>(BrentAulenbach_MS!E52*0.984206)/1000</f>
        <v>350.377336</v>
      </c>
    </row>
    <row r="25" spans="1:5" ht="12.75">
      <c r="A25" s="8">
        <v>1972</v>
      </c>
      <c r="B25" s="49"/>
      <c r="C25" s="49"/>
      <c r="D25" s="50"/>
      <c r="E25" s="17">
        <f>(BrentAulenbach_MS!E53*0.984206)/1000</f>
        <v>542.297506</v>
      </c>
    </row>
    <row r="26" spans="1:5" ht="12.75">
      <c r="A26" s="8">
        <v>1973</v>
      </c>
      <c r="B26" s="49"/>
      <c r="C26" s="49"/>
      <c r="D26" s="50"/>
      <c r="E26" s="17">
        <f>(BrentAulenbach_MS!E54*0.984206)/1000</f>
        <v>772.6017099999999</v>
      </c>
    </row>
    <row r="27" spans="1:5" ht="12.75">
      <c r="A27" s="8">
        <v>1974</v>
      </c>
      <c r="B27" s="49"/>
      <c r="C27" s="12">
        <f>(Nitrate_Aulenbach_OFR!D10*0.984206)/1000</f>
        <v>46.0608408</v>
      </c>
      <c r="D27" s="14">
        <f>(Nitrate_Aulenbach_OFR!B10*0.984206)/1000</f>
        <v>29.1324976</v>
      </c>
      <c r="E27" s="17">
        <f>(BrentAulenbach_MS!E55*0.984206)/1000</f>
        <v>744.059736</v>
      </c>
    </row>
    <row r="28" spans="1:5" ht="12.75">
      <c r="A28" s="8">
        <v>1975</v>
      </c>
      <c r="B28" s="16">
        <f>(Nitrate_Aulenbach_OFR!E11*0.984206)/1000</f>
        <v>47.34030860000001</v>
      </c>
      <c r="C28" s="12">
        <f>(Nitrate_Aulenbach_OFR!D11*0.984206)/1000</f>
        <v>44.28927</v>
      </c>
      <c r="D28" s="14">
        <f>(Nitrate_Aulenbach_OFR!B11*0.984206)/1000</f>
        <v>36.021939599999996</v>
      </c>
      <c r="E28" s="17">
        <f>(BrentAulenbach_MS!E56*0.984206)/1000</f>
        <v>779.491152</v>
      </c>
    </row>
    <row r="29" spans="1:5" ht="12.75">
      <c r="A29" s="8">
        <v>1976</v>
      </c>
      <c r="B29" s="16">
        <f>(Nitrate_Aulenbach_OFR!E12*0.984206)/1000</f>
        <v>46.749785</v>
      </c>
      <c r="C29" s="12">
        <f>(Nitrate_Aulenbach_OFR!D12*0.984206)/1000</f>
        <v>50.391347200000006</v>
      </c>
      <c r="D29" s="14">
        <f>(Nitrate_Aulenbach_OFR!B12*0.984206)/1000</f>
        <v>33.955107000000005</v>
      </c>
      <c r="E29" s="17">
        <f>(BrentAulenbach_MS!E57*0.984206)/1000</f>
        <v>487.18197000000004</v>
      </c>
    </row>
    <row r="30" spans="1:5" ht="12.75">
      <c r="A30" s="8">
        <v>1977</v>
      </c>
      <c r="B30" s="16">
        <f>(Nitrate_Aulenbach_OFR!E13*0.984206)/1000</f>
        <v>37.5966692</v>
      </c>
      <c r="C30" s="12">
        <f>(Nitrate_Aulenbach_OFR!D13*0.984206)/1000</f>
        <v>43.5019052</v>
      </c>
      <c r="D30" s="14">
        <f>(Nitrate_Aulenbach_OFR!B13*0.984206)/1000</f>
        <v>40.352446</v>
      </c>
      <c r="E30" s="17">
        <f>(BrentAulenbach_MS!E58*0.984206)/1000</f>
        <v>550.171154</v>
      </c>
    </row>
    <row r="31" spans="1:5" ht="12.75">
      <c r="A31" s="8">
        <v>1978</v>
      </c>
      <c r="B31" s="16">
        <f>(Nitrate_Aulenbach_OFR!E14*0.984206)/1000</f>
        <v>43.305064</v>
      </c>
      <c r="C31" s="12">
        <f>(Nitrate_Aulenbach_OFR!D14*0.984206)/1000</f>
        <v>49.0134588</v>
      </c>
      <c r="D31" s="14">
        <f>(Nitrate_Aulenbach_OFR!B14*0.984206)/1000</f>
        <v>34.8408924</v>
      </c>
      <c r="E31" s="17">
        <f>(BrentAulenbach_MS!E59*0.984206)/1000</f>
        <v>763.743856</v>
      </c>
    </row>
    <row r="32" spans="1:6" ht="12.75">
      <c r="A32" s="8">
        <v>1979</v>
      </c>
      <c r="B32" s="16">
        <f>(Nitrate_Aulenbach_OFR!E15*0.984206)/1000</f>
        <v>45.765578999999995</v>
      </c>
      <c r="C32" s="12">
        <f>(Nitrate_Aulenbach_OFR!D15*0.984206)/1000</f>
        <v>48.8166176</v>
      </c>
      <c r="D32" s="15">
        <f>(Nitrate_Aulenbach_OFR!C15*0.984206)/1000</f>
        <v>49.8008236</v>
      </c>
      <c r="E32" s="17">
        <f>(BrentAulenbach_MS!E60*0.984206)/1000</f>
        <v>1092.46866</v>
      </c>
      <c r="F32" s="3"/>
    </row>
    <row r="33" spans="1:6" ht="12.75">
      <c r="A33" s="8">
        <v>1980</v>
      </c>
      <c r="B33" s="16">
        <f>(Nitrate_Aulenbach_OFR!E16*0.984206)/1000</f>
        <v>52.655021</v>
      </c>
      <c r="C33" s="12">
        <f>(Nitrate_Aulenbach_OFR!D16*0.984206)/1000</f>
        <v>50.4897678</v>
      </c>
      <c r="D33" s="15">
        <f>(Nitrate_Aulenbach_OFR!C16*0.984206)/1000</f>
        <v>27.065665</v>
      </c>
      <c r="E33" s="17">
        <f>(BrentAulenbach_MS!E61*0.984206)/1000</f>
        <v>803.1120960000001</v>
      </c>
      <c r="F33" s="3"/>
    </row>
    <row r="34" spans="1:6" ht="12.75">
      <c r="A34" s="8">
        <v>1981</v>
      </c>
      <c r="B34" s="16">
        <f>(Nitrate_Aulenbach_OFR!E17*0.984206)/1000</f>
        <v>58.4618364</v>
      </c>
      <c r="C34" s="12">
        <f>(Nitrate_Aulenbach_OFR!D17*0.984206)/1000</f>
        <v>50.391347200000006</v>
      </c>
      <c r="D34" s="15">
        <f>(Nitrate_Aulenbach_OFR!C17*0.984206)/1000</f>
        <v>31.002489</v>
      </c>
      <c r="E34" s="17">
        <f>(BrentAulenbach_MS!E62*0.984206)/1000</f>
        <v>789.333212</v>
      </c>
      <c r="F34" s="3"/>
    </row>
    <row r="35" spans="1:6" ht="12.75">
      <c r="A35" s="8">
        <v>1982</v>
      </c>
      <c r="B35" s="16">
        <f>(Nitrate_Aulenbach_OFR!E18*0.984206)/1000</f>
        <v>77.9491152</v>
      </c>
      <c r="C35" s="12">
        <f>(Nitrate_Aulenbach_OFR!D18*0.984206)/1000</f>
        <v>52.162918</v>
      </c>
      <c r="D35" s="15">
        <f>(Nitrate_Aulenbach_OFR!C18*0.984206)/1000</f>
        <v>36.021939599999996</v>
      </c>
      <c r="E35" s="17">
        <f>(BrentAulenbach_MS!E63*0.984206)/1000</f>
        <v>1299.15192</v>
      </c>
      <c r="F35" s="3"/>
    </row>
    <row r="36" spans="1:6" ht="12.75">
      <c r="A36" s="8">
        <v>1983</v>
      </c>
      <c r="B36" s="16">
        <f>(Nitrate_Aulenbach_OFR!E19*0.984206)/1000</f>
        <v>81.196995</v>
      </c>
      <c r="C36" s="12">
        <f>(Nitrate_Aulenbach_OFR!D19*0.984206)/1000</f>
        <v>53.8360682</v>
      </c>
      <c r="D36" s="15">
        <f>(Nitrate_Aulenbach_OFR!C19*0.984206)/1000</f>
        <v>45.4703172</v>
      </c>
      <c r="E36" s="17">
        <f>(BrentAulenbach_MS!E64*0.984206)/1000</f>
        <v>1476.309</v>
      </c>
      <c r="F36" s="3"/>
    </row>
    <row r="37" spans="1:6" ht="12.75">
      <c r="A37" s="8">
        <v>1984</v>
      </c>
      <c r="B37" s="16">
        <f>(Nitrate_Aulenbach_OFR!E20*0.984206)/1000</f>
        <v>72.339141</v>
      </c>
      <c r="C37" s="12">
        <f>(Nitrate_Aulenbach_OFR!D20*0.984206)/1000</f>
        <v>58.56025700000001</v>
      </c>
      <c r="D37" s="15">
        <f>(Nitrate_Aulenbach_OFR!C20*0.984206)/1000</f>
        <v>54.32817120000001</v>
      </c>
      <c r="E37" s="17">
        <f>(BrentAulenbach_MS!E65*0.984206)/1000</f>
        <v>1358.20428</v>
      </c>
      <c r="F37" s="3"/>
    </row>
    <row r="38" spans="1:6" ht="12.75">
      <c r="A38" s="8">
        <v>1985</v>
      </c>
      <c r="B38" s="16">
        <f>(Nitrate_Aulenbach_OFR!E21*0.984206)/1000</f>
        <v>57.674471600000004</v>
      </c>
      <c r="C38" s="12">
        <f>(Nitrate_Aulenbach_OFR!D21*0.984206)/1000</f>
        <v>60.528669</v>
      </c>
      <c r="D38" s="15">
        <f>(Nitrate_Aulenbach_OFR!C21*0.984206)/1000</f>
        <v>36.8093044</v>
      </c>
      <c r="E38" s="17">
        <f>(BrentAulenbach_MS!E66*0.984206)/1000</f>
        <v>1171.20514</v>
      </c>
      <c r="F38" s="3"/>
    </row>
    <row r="39" spans="1:6" ht="12.75">
      <c r="A39" s="8">
        <v>1986</v>
      </c>
      <c r="B39" s="16">
        <f>(Nitrate_Aulenbach_OFR!E22*0.984206)/1000</f>
        <v>68.00863460000001</v>
      </c>
      <c r="C39" s="12">
        <f>(Nitrate_Aulenbach_OFR!D22*0.984206)/1000</f>
        <v>73.81545</v>
      </c>
      <c r="D39" s="15">
        <f>(Nitrate_Aulenbach_OFR!C22*0.984206)/1000</f>
        <v>49.702403</v>
      </c>
      <c r="E39" s="17">
        <f>(BrentAulenbach_MS!E67*0.984206)/1000</f>
        <v>984.206</v>
      </c>
      <c r="F39" s="3"/>
    </row>
    <row r="40" spans="1:6" ht="12.75">
      <c r="A40" s="8">
        <v>1987</v>
      </c>
      <c r="B40" s="16">
        <f>(Nitrate_Aulenbach_OFR!E23*0.984206)/1000</f>
        <v>51.0802914</v>
      </c>
      <c r="C40" s="12">
        <f>(Nitrate_Aulenbach_OFR!D23*0.984206)/1000</f>
        <v>70.5675702</v>
      </c>
      <c r="D40" s="15">
        <f>(Nitrate_Aulenbach_OFR!C23*0.984206)/1000</f>
        <v>39.072978199999994</v>
      </c>
      <c r="E40" s="17">
        <f>(BrentAulenbach_MS!E68*0.984206)/1000</f>
        <v>622.018192</v>
      </c>
      <c r="F40" s="3"/>
    </row>
    <row r="41" spans="1:18" ht="12.75">
      <c r="A41" s="8">
        <v>1988</v>
      </c>
      <c r="B41" s="16">
        <f>(Nitrate_Aulenbach_OFR!E24*0.984206)/1000</f>
        <v>49.997664799999995</v>
      </c>
      <c r="C41" s="12">
        <f>(Nitrate_Aulenbach_OFR!D24*0.984206)/1000</f>
        <v>57.182368600000004</v>
      </c>
      <c r="D41" s="15">
        <f>(Nitrate_Aulenbach_OFR!C24*0.984206)/1000</f>
        <v>33.2661628</v>
      </c>
      <c r="E41" s="17">
        <f>(BrentAulenbach_MS!E69*0.984206)/1000</f>
        <v>515.7239440000001</v>
      </c>
      <c r="F41" s="3"/>
      <c r="R41" s="3"/>
    </row>
    <row r="42" spans="1:18" ht="12.75">
      <c r="A42" s="8">
        <v>1989</v>
      </c>
      <c r="B42" s="16">
        <f>(Nitrate_Aulenbach_OFR!E25*0.984206)/1000</f>
        <v>51.9660768</v>
      </c>
      <c r="C42" s="12">
        <f>(Nitrate_Aulenbach_OFR!D25*0.984206)/1000</f>
        <v>58.56025700000001</v>
      </c>
      <c r="D42" s="15">
        <f>(Nitrate_Aulenbach_OFR!C25*0.984206)/1000</f>
        <v>44.978214200000004</v>
      </c>
      <c r="E42" s="17">
        <f>(BrentAulenbach_MS!E70*0.984206)/1000</f>
        <v>603.3182780000001</v>
      </c>
      <c r="F42" s="3"/>
      <c r="R42" s="3"/>
    </row>
    <row r="43" spans="1:18" ht="12.75">
      <c r="A43" s="8">
        <v>1990</v>
      </c>
      <c r="B43" s="16">
        <f>(Nitrate_Aulenbach_OFR!E26*0.984206)/1000</f>
        <v>58.068154</v>
      </c>
      <c r="C43" s="12">
        <f>(Nitrate_Aulenbach_OFR!D26*0.984206)/1000</f>
        <v>63.874969400000005</v>
      </c>
      <c r="D43" s="15">
        <f>(Nitrate_Aulenbach_OFR!C26*0.984206)/1000</f>
        <v>60.134986600000005</v>
      </c>
      <c r="E43" s="17">
        <f>(BrentAulenbach_MS!E71*0.984206)/1000</f>
        <v>849.369778</v>
      </c>
      <c r="F43" s="3"/>
      <c r="R43" s="3"/>
    </row>
    <row r="44" spans="1:18" ht="12.75">
      <c r="A44" s="8">
        <v>1991</v>
      </c>
      <c r="B44" s="16">
        <f>(Nitrate_Aulenbach_OFR!E27*0.984206)/1000</f>
        <v>57.182368600000004</v>
      </c>
      <c r="C44" s="12">
        <f>(Nitrate_Aulenbach_OFR!D27*0.984206)/1000</f>
        <v>68.402317</v>
      </c>
      <c r="D44" s="15">
        <f>(Nitrate_Aulenbach_OFR!C27*0.984206)/1000</f>
        <v>38.2856134</v>
      </c>
      <c r="E44" s="17">
        <f>(BrentAulenbach_MS!E72*0.984206)/1000</f>
        <v>972.395528</v>
      </c>
      <c r="F44" s="3"/>
      <c r="R44" s="3"/>
    </row>
    <row r="45" spans="1:18" ht="12.75">
      <c r="A45" s="8">
        <v>1992</v>
      </c>
      <c r="B45" s="16">
        <f>(Nitrate_Aulenbach_OFR!E28*0.984206)/1000</f>
        <v>39.466660600000004</v>
      </c>
      <c r="C45" s="12">
        <f>(Nitrate_Aulenbach_OFR!D28*0.984206)/1000</f>
        <v>66.2370638</v>
      </c>
      <c r="D45" s="15">
        <f>(Nitrate_Aulenbach_OFR!C28*0.984206)/1000</f>
        <v>43.206643400000004</v>
      </c>
      <c r="E45" s="17">
        <f>(BrentAulenbach_MS!E73*0.984206)/1000</f>
        <v>873.9749280000001</v>
      </c>
      <c r="F45" s="3"/>
      <c r="R45" s="3"/>
    </row>
    <row r="46" spans="1:18" ht="12.75">
      <c r="A46" s="8">
        <v>1993</v>
      </c>
      <c r="B46" s="16">
        <f>(Nitrate_Aulenbach_OFR!E29*0.984206)/1000</f>
        <v>43.1082228</v>
      </c>
      <c r="C46" s="12">
        <f>(Nitrate_Aulenbach_OFR!D29*0.984206)/1000</f>
        <v>79.6222654</v>
      </c>
      <c r="D46" s="15">
        <f>(Nitrate_Aulenbach_OFR!C29*0.984206)/1000</f>
        <v>61.2176132</v>
      </c>
      <c r="E46" s="17">
        <f>(BrentAulenbach_MS!E74*0.984206)/1000</f>
        <v>1791.25492</v>
      </c>
      <c r="F46" s="3"/>
      <c r="R46" s="3"/>
    </row>
    <row r="47" spans="1:18" ht="12.75">
      <c r="A47" s="8">
        <v>1994</v>
      </c>
      <c r="B47" s="13">
        <f>(Nitrate_Aulenbach_OFR!F30*0.984206)/1000</f>
        <v>45.765578999999995</v>
      </c>
      <c r="C47" s="12">
        <f>(Nitrate_Aulenbach_OFR!D30*0.984206)/1000</f>
        <v>68.402317</v>
      </c>
      <c r="D47" s="15">
        <f>(Nitrate_Aulenbach_OFR!C30*0.984206)/1000</f>
        <v>58.8555188</v>
      </c>
      <c r="E47" s="17">
        <f>(BrentAulenbach_MS!E75*0.984206)/1000</f>
        <v>1023.57424</v>
      </c>
      <c r="F47" s="3"/>
      <c r="R47" s="3"/>
    </row>
    <row r="48" spans="1:18" ht="12.75">
      <c r="A48" s="8">
        <v>1995</v>
      </c>
      <c r="B48" s="13">
        <f>(Nitrate_Aulenbach_OFR!F31*0.984206)/1000</f>
        <v>75.78386200000001</v>
      </c>
      <c r="C48" s="12">
        <f>(Nitrate_Aulenbach_OFR!D31*0.984206)/1000</f>
        <v>66.6307462</v>
      </c>
      <c r="D48" s="15">
        <f>(Nitrate_Aulenbach_OFR!C31*0.984206)/1000</f>
        <v>33.65984520000001</v>
      </c>
      <c r="E48" s="17">
        <f>(BrentAulenbach_MS!E76*0.984206)/1000</f>
        <v>965.506086</v>
      </c>
      <c r="F48" s="3"/>
      <c r="R48" s="3"/>
    </row>
    <row r="49" spans="1:18" ht="12.75">
      <c r="A49" s="8">
        <v>1996</v>
      </c>
      <c r="B49" s="13">
        <f>(Nitrate_Aulenbach_OFR!F32*0.984206)/1000</f>
        <v>115.152102</v>
      </c>
      <c r="C49" s="12">
        <f>(Nitrate_Aulenbach_OFR!D32*0.984206)/1000</f>
        <v>75.3901796</v>
      </c>
      <c r="D49" s="15">
        <f>(Nitrate_Aulenbach_OFR!C32*0.984206)/1000</f>
        <v>71.847038</v>
      </c>
      <c r="E49" s="17">
        <f>(BrentAulenbach_MS!E77*0.984206)/1000</f>
        <v>945.821966</v>
      </c>
      <c r="F49" s="3"/>
      <c r="R49" s="3"/>
    </row>
    <row r="50" spans="1:18" ht="12.75">
      <c r="A50" s="8">
        <v>1997</v>
      </c>
      <c r="B50" s="13">
        <f>(Nitrate_Aulenbach_OFR!F33*0.984206)/1000</f>
        <v>101.37321800000001</v>
      </c>
      <c r="C50" s="50"/>
      <c r="D50" s="15">
        <f>(Nitrate_Aulenbach_OFR!C33*0.984206)/1000</f>
        <v>33.758265800000004</v>
      </c>
      <c r="E50" s="17">
        <f>(BrentAulenbach_MS!E78*0.984206)/1000</f>
        <v>865.117074</v>
      </c>
      <c r="F50" s="3"/>
      <c r="R50" s="3"/>
    </row>
    <row r="51" spans="1:18" ht="12.75">
      <c r="A51" s="8">
        <v>1998</v>
      </c>
      <c r="B51" s="13">
        <f>(Nitrate_Aulenbach_OFR!F34*0.984206)/1000</f>
        <v>68.3038964</v>
      </c>
      <c r="C51" s="50"/>
      <c r="D51" s="15">
        <f>(Nitrate_Aulenbach_OFR!C34*0.984206)/1000</f>
        <v>44.28927</v>
      </c>
      <c r="E51" s="17">
        <f>(BrentAulenbach_MS!E79*0.984206)/1000</f>
        <v>1013.7321800000001</v>
      </c>
      <c r="F51" s="3"/>
      <c r="R51" s="3"/>
    </row>
    <row r="52" spans="1:18" ht="12.75">
      <c r="A52" s="8">
        <v>1999</v>
      </c>
      <c r="B52" s="13">
        <f>(Nitrate_Aulenbach_OFR!F35*0.984206)/1000</f>
        <v>87.39749280000001</v>
      </c>
      <c r="C52" s="50"/>
      <c r="D52" s="15">
        <f>(Nitrate_Aulenbach_OFR!C35*0.984206)/1000</f>
        <v>28.541974000000003</v>
      </c>
      <c r="E52" s="17">
        <f>(BrentAulenbach_MS!E80*0.984206)/1000</f>
        <v>847.401366</v>
      </c>
      <c r="F52" s="3"/>
      <c r="R52" s="3"/>
    </row>
    <row r="53" spans="1:18" ht="12.75">
      <c r="A53" s="8">
        <v>2000</v>
      </c>
      <c r="B53" s="13">
        <f>(Nitrate_Aulenbach_OFR!F36*0.984206)/1000</f>
        <v>52.753441599999995</v>
      </c>
      <c r="C53" s="50"/>
      <c r="D53" s="15">
        <f>(Nitrate_Aulenbach_OFR!C36*0.984206)/1000</f>
        <v>33.0693216</v>
      </c>
      <c r="E53" s="17">
        <f>(BrentAulenbach_MS!E81*0.984206)/1000</f>
        <v>460.608408</v>
      </c>
      <c r="F53" s="3"/>
      <c r="R53" s="3"/>
    </row>
    <row r="54" spans="1:18" ht="12.75">
      <c r="A54" s="8">
        <v>2001</v>
      </c>
      <c r="B54" s="13">
        <f>(Nitrate_Aulenbach_OFR!F37*0.984206)/1000</f>
        <v>31.3961714</v>
      </c>
      <c r="C54" s="50"/>
      <c r="D54" s="15">
        <f>(Nitrate_Aulenbach_OFR!C37*0.984206)/1000</f>
        <v>21.9477938</v>
      </c>
      <c r="E54" s="17">
        <f>(BrentAulenbach_MS!E82*0.984206)/1000</f>
        <v>851.33819</v>
      </c>
      <c r="F54" s="3"/>
      <c r="R54" s="3"/>
    </row>
    <row r="55" spans="1:18" ht="12.75">
      <c r="A55" s="8">
        <v>2002</v>
      </c>
      <c r="B55" s="13">
        <f>(Nitrate_Aulenbach_OFR!F38*0.984206)/1000</f>
        <v>39.36824</v>
      </c>
      <c r="C55" s="50"/>
      <c r="D55" s="15">
        <f>(Nitrate_Aulenbach_OFR!C38*0.984206)/1000</f>
        <v>29.034077</v>
      </c>
      <c r="E55" s="17">
        <f>(BrentAulenbach_MS!E83*0.984206)/1000</f>
        <v>826.7330400000001</v>
      </c>
      <c r="F55" s="3"/>
      <c r="R55" s="3"/>
    </row>
    <row r="56" spans="1:18" ht="12.75">
      <c r="A56" s="8">
        <v>2003</v>
      </c>
      <c r="B56" s="50"/>
      <c r="C56" s="50"/>
      <c r="D56" s="50"/>
      <c r="E56" s="17">
        <f>(BrentAulenbach_MS!E84*0.984206)/1000</f>
        <v>697.802054</v>
      </c>
      <c r="F56" s="3"/>
      <c r="R56" s="3"/>
    </row>
    <row r="57" spans="1:18" ht="12.75">
      <c r="A57" s="8">
        <v>2004</v>
      </c>
      <c r="C57" s="50"/>
      <c r="D57" s="50"/>
      <c r="E57" s="17">
        <f>(BrentAulenbach_MS!E85*0.984206)/1000</f>
        <v>933.0272880000001</v>
      </c>
      <c r="F57" s="3"/>
      <c r="R57" s="3"/>
    </row>
    <row r="58" spans="1:18" ht="12.75">
      <c r="A58" s="8">
        <v>2005</v>
      </c>
      <c r="C58" s="50"/>
      <c r="D58" s="50"/>
      <c r="R58" s="3"/>
    </row>
    <row r="59" ht="12.75">
      <c r="R59" s="3"/>
    </row>
    <row r="60" spans="1:18" ht="12.75">
      <c r="A60" s="18" t="s">
        <v>18</v>
      </c>
      <c r="R60" s="3"/>
    </row>
    <row r="61" spans="1:18" ht="12.75">
      <c r="A61" s="19"/>
      <c r="B61" s="3" t="s">
        <v>19</v>
      </c>
      <c r="R61" s="3"/>
    </row>
    <row r="62" spans="1:18" ht="12.75">
      <c r="A62" s="6"/>
      <c r="B62" s="3" t="s">
        <v>20</v>
      </c>
      <c r="R62" s="3"/>
    </row>
    <row r="63" spans="1:18" ht="12.75">
      <c r="A63" s="20"/>
      <c r="B63" s="3" t="s">
        <v>21</v>
      </c>
      <c r="R63" s="3"/>
    </row>
    <row r="64" spans="1:18" ht="12.75">
      <c r="A64" s="21"/>
      <c r="B64" s="3" t="s">
        <v>22</v>
      </c>
      <c r="R64" s="3"/>
    </row>
    <row r="65" spans="1:18" ht="12.75">
      <c r="A65" s="22"/>
      <c r="B65" s="3" t="s">
        <v>23</v>
      </c>
      <c r="R65" s="3"/>
    </row>
    <row r="66" spans="1:18" ht="12.75">
      <c r="A66" s="11"/>
      <c r="B66" s="64" t="s">
        <v>76</v>
      </c>
      <c r="C66" s="64"/>
      <c r="D66" s="64"/>
      <c r="E66" s="64"/>
      <c r="F66" s="64"/>
      <c r="G66" s="64"/>
      <c r="H66" s="64"/>
      <c r="R66" s="3"/>
    </row>
    <row r="67" spans="1:2" ht="12.75">
      <c r="A67" s="5"/>
      <c r="B67" s="3" t="s">
        <v>75</v>
      </c>
    </row>
  </sheetData>
  <sheetProtection/>
  <mergeCells count="2">
    <mergeCell ref="A1:E1"/>
    <mergeCell ref="B66:H66"/>
  </mergeCells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76"/>
  <sheetViews>
    <sheetView zoomScalePageLayoutView="0" workbookViewId="0" topLeftCell="A1">
      <selection activeCell="A72" sqref="A72"/>
    </sheetView>
  </sheetViews>
  <sheetFormatPr defaultColWidth="9.140625" defaultRowHeight="12.75"/>
  <cols>
    <col min="1" max="1" width="11.140625" style="0" customWidth="1"/>
    <col min="2" max="2" width="42.57421875" style="0" customWidth="1"/>
    <col min="3" max="3" width="16.8515625" style="0" customWidth="1"/>
    <col min="5" max="5" width="11.8515625" style="0" bestFit="1" customWidth="1"/>
  </cols>
  <sheetData>
    <row r="1" ht="29.25">
      <c r="A1" s="30" t="s">
        <v>42</v>
      </c>
    </row>
    <row r="2" ht="18">
      <c r="A2" s="31" t="s">
        <v>43</v>
      </c>
    </row>
    <row r="4" ht="22.5">
      <c r="A4" s="32" t="s">
        <v>44</v>
      </c>
    </row>
    <row r="5" ht="13.5" thickBot="1"/>
    <row r="6" spans="1:11" ht="18">
      <c r="A6" s="66" t="s">
        <v>45</v>
      </c>
      <c r="B6" s="67"/>
      <c r="C6" s="68"/>
      <c r="D6" s="69" t="s">
        <v>46</v>
      </c>
      <c r="E6" s="66"/>
      <c r="F6" s="67"/>
      <c r="G6" s="67"/>
      <c r="H6" s="67"/>
      <c r="I6" s="67"/>
      <c r="J6" s="67"/>
      <c r="K6" s="67"/>
    </row>
    <row r="7" spans="1:5" ht="60.75" thickBot="1">
      <c r="A7" s="33" t="s">
        <v>47</v>
      </c>
      <c r="B7" s="34" t="s">
        <v>48</v>
      </c>
      <c r="C7" s="35" t="s">
        <v>49</v>
      </c>
      <c r="D7" s="70"/>
      <c r="E7" s="33" t="s">
        <v>50</v>
      </c>
    </row>
    <row r="8" spans="1:5" ht="12.75">
      <c r="A8" s="36" t="s">
        <v>51</v>
      </c>
      <c r="B8" s="37" t="s">
        <v>52</v>
      </c>
      <c r="C8" s="38" t="s">
        <v>53</v>
      </c>
      <c r="D8" s="39">
        <v>1955</v>
      </c>
      <c r="E8" s="40">
        <v>430000</v>
      </c>
    </row>
    <row r="9" spans="1:5" ht="12.75">
      <c r="A9" s="36" t="s">
        <v>51</v>
      </c>
      <c r="B9" s="37" t="s">
        <v>52</v>
      </c>
      <c r="C9" s="38" t="s">
        <v>53</v>
      </c>
      <c r="D9" s="39">
        <v>1956</v>
      </c>
      <c r="E9" s="40">
        <v>302000</v>
      </c>
    </row>
    <row r="10" spans="1:5" ht="12.75">
      <c r="A10" s="36" t="s">
        <v>51</v>
      </c>
      <c r="B10" s="37" t="s">
        <v>52</v>
      </c>
      <c r="C10" s="38" t="s">
        <v>53</v>
      </c>
      <c r="D10" s="39">
        <v>1957</v>
      </c>
      <c r="E10" s="40">
        <v>431000</v>
      </c>
    </row>
    <row r="11" spans="1:5" ht="12.75">
      <c r="A11" s="36" t="s">
        <v>51</v>
      </c>
      <c r="B11" s="37" t="s">
        <v>52</v>
      </c>
      <c r="C11" s="38" t="s">
        <v>53</v>
      </c>
      <c r="D11" s="39">
        <v>1958</v>
      </c>
      <c r="E11" s="40">
        <v>369000</v>
      </c>
    </row>
    <row r="12" spans="1:5" ht="12.75">
      <c r="A12" s="36" t="s">
        <v>51</v>
      </c>
      <c r="B12" s="37" t="s">
        <v>52</v>
      </c>
      <c r="C12" s="38" t="s">
        <v>53</v>
      </c>
      <c r="D12" s="39">
        <v>1959</v>
      </c>
      <c r="E12" s="40">
        <v>333000</v>
      </c>
    </row>
    <row r="13" spans="1:5" ht="12.75">
      <c r="A13" s="36" t="s">
        <v>51</v>
      </c>
      <c r="B13" s="37" t="s">
        <v>52</v>
      </c>
      <c r="C13" s="38" t="s">
        <v>53</v>
      </c>
      <c r="D13" s="39">
        <v>1960</v>
      </c>
      <c r="E13" s="40">
        <v>323000</v>
      </c>
    </row>
    <row r="14" spans="1:5" ht="12.75">
      <c r="A14" s="36" t="s">
        <v>51</v>
      </c>
      <c r="B14" s="37" t="s">
        <v>52</v>
      </c>
      <c r="C14" s="38" t="s">
        <v>53</v>
      </c>
      <c r="D14" s="39">
        <v>1961</v>
      </c>
      <c r="E14" s="40">
        <v>274000</v>
      </c>
    </row>
    <row r="15" spans="1:5" ht="12.75">
      <c r="A15" s="36" t="s">
        <v>51</v>
      </c>
      <c r="B15" s="37" t="s">
        <v>52</v>
      </c>
      <c r="C15" s="38" t="s">
        <v>53</v>
      </c>
      <c r="D15" s="39">
        <v>1962</v>
      </c>
      <c r="E15" s="40">
        <v>276000</v>
      </c>
    </row>
    <row r="16" spans="1:5" ht="12.75">
      <c r="A16" s="36" t="s">
        <v>51</v>
      </c>
      <c r="B16" s="37" t="s">
        <v>52</v>
      </c>
      <c r="C16" s="38" t="s">
        <v>53</v>
      </c>
      <c r="D16" s="39">
        <v>1963</v>
      </c>
      <c r="E16" s="40">
        <v>175000</v>
      </c>
    </row>
    <row r="17" spans="1:5" ht="12.75">
      <c r="A17" s="36" t="s">
        <v>51</v>
      </c>
      <c r="B17" s="37" t="s">
        <v>52</v>
      </c>
      <c r="C17" s="38" t="s">
        <v>53</v>
      </c>
      <c r="D17" s="39">
        <v>1964</v>
      </c>
      <c r="E17" s="40">
        <v>238000</v>
      </c>
    </row>
    <row r="18" spans="1:5" ht="12.75">
      <c r="A18" s="36" t="s">
        <v>51</v>
      </c>
      <c r="B18" s="37" t="s">
        <v>52</v>
      </c>
      <c r="C18" s="38" t="s">
        <v>53</v>
      </c>
      <c r="D18" s="39">
        <v>1965</v>
      </c>
      <c r="E18" s="40">
        <v>354000</v>
      </c>
    </row>
    <row r="19" spans="1:5" ht="12.75">
      <c r="A19" s="36" t="s">
        <v>51</v>
      </c>
      <c r="B19" s="37" t="s">
        <v>52</v>
      </c>
      <c r="C19" s="38" t="s">
        <v>53</v>
      </c>
      <c r="D19" s="39">
        <v>1966</v>
      </c>
      <c r="E19" s="40">
        <v>204000</v>
      </c>
    </row>
    <row r="20" spans="1:5" ht="12.75">
      <c r="A20" s="36" t="s">
        <v>51</v>
      </c>
      <c r="B20" s="37" t="s">
        <v>52</v>
      </c>
      <c r="C20" s="38" t="s">
        <v>53</v>
      </c>
      <c r="D20" s="39">
        <v>1967</v>
      </c>
      <c r="E20" s="40">
        <v>228000</v>
      </c>
    </row>
    <row r="21" spans="1:5" ht="12.75">
      <c r="A21" s="36" t="s">
        <v>51</v>
      </c>
      <c r="B21" s="37" t="s">
        <v>52</v>
      </c>
      <c r="C21" s="38" t="s">
        <v>53</v>
      </c>
      <c r="D21" s="39">
        <v>1968</v>
      </c>
      <c r="E21" s="40">
        <v>396000</v>
      </c>
    </row>
    <row r="22" spans="1:5" ht="12.75">
      <c r="A22" s="36" t="s">
        <v>51</v>
      </c>
      <c r="B22" s="37" t="s">
        <v>52</v>
      </c>
      <c r="C22" s="38" t="s">
        <v>53</v>
      </c>
      <c r="D22" s="39">
        <v>1969</v>
      </c>
      <c r="E22" s="40">
        <v>474000</v>
      </c>
    </row>
    <row r="23" spans="1:5" ht="12.75">
      <c r="A23" s="36" t="s">
        <v>51</v>
      </c>
      <c r="B23" s="37" t="s">
        <v>52</v>
      </c>
      <c r="C23" s="38" t="s">
        <v>53</v>
      </c>
      <c r="D23" s="39">
        <v>1970</v>
      </c>
      <c r="E23" s="40">
        <v>460000</v>
      </c>
    </row>
    <row r="24" spans="1:5" ht="12.75">
      <c r="A24" s="36" t="s">
        <v>51</v>
      </c>
      <c r="B24" s="37" t="s">
        <v>52</v>
      </c>
      <c r="C24" s="38" t="s">
        <v>53</v>
      </c>
      <c r="D24" s="39">
        <v>1971</v>
      </c>
      <c r="E24" s="40">
        <v>394000</v>
      </c>
    </row>
    <row r="25" spans="1:5" ht="12.75">
      <c r="A25" s="36" t="s">
        <v>51</v>
      </c>
      <c r="B25" s="37" t="s">
        <v>52</v>
      </c>
      <c r="C25" s="38" t="s">
        <v>53</v>
      </c>
      <c r="D25" s="39">
        <v>1972</v>
      </c>
      <c r="E25" s="40">
        <v>566000</v>
      </c>
    </row>
    <row r="26" spans="1:5" ht="12.75">
      <c r="A26" s="36" t="s">
        <v>51</v>
      </c>
      <c r="B26" s="37" t="s">
        <v>52</v>
      </c>
      <c r="C26" s="38" t="s">
        <v>53</v>
      </c>
      <c r="D26" s="39">
        <v>1973</v>
      </c>
      <c r="E26" s="40">
        <v>671000</v>
      </c>
    </row>
    <row r="27" spans="1:5" ht="12.75">
      <c r="A27" s="36" t="s">
        <v>51</v>
      </c>
      <c r="B27" s="37" t="s">
        <v>52</v>
      </c>
      <c r="C27" s="38" t="s">
        <v>53</v>
      </c>
      <c r="D27" s="39">
        <v>1974</v>
      </c>
      <c r="E27" s="40">
        <v>650000</v>
      </c>
    </row>
    <row r="28" spans="1:5" ht="12.75">
      <c r="A28" s="36" t="s">
        <v>51</v>
      </c>
      <c r="B28" s="37" t="s">
        <v>52</v>
      </c>
      <c r="C28" s="38" t="s">
        <v>53</v>
      </c>
      <c r="D28" s="39">
        <v>1975</v>
      </c>
      <c r="E28" s="40">
        <v>618000</v>
      </c>
    </row>
    <row r="29" spans="1:5" ht="12.75">
      <c r="A29" s="36" t="s">
        <v>51</v>
      </c>
      <c r="B29" s="37" t="s">
        <v>52</v>
      </c>
      <c r="C29" s="38" t="s">
        <v>53</v>
      </c>
      <c r="D29" s="39">
        <v>1976</v>
      </c>
      <c r="E29" s="40">
        <v>573000</v>
      </c>
    </row>
    <row r="30" spans="1:5" ht="12.75">
      <c r="A30" s="36" t="s">
        <v>51</v>
      </c>
      <c r="B30" s="37" t="s">
        <v>52</v>
      </c>
      <c r="C30" s="38" t="s">
        <v>53</v>
      </c>
      <c r="D30" s="39">
        <v>1977</v>
      </c>
      <c r="E30" s="40">
        <v>513000</v>
      </c>
    </row>
    <row r="31" spans="1:5" ht="12.75">
      <c r="A31" s="36" t="s">
        <v>51</v>
      </c>
      <c r="B31" s="37" t="s">
        <v>52</v>
      </c>
      <c r="C31" s="38" t="s">
        <v>53</v>
      </c>
      <c r="D31" s="39">
        <v>1978</v>
      </c>
      <c r="E31" s="40">
        <v>810000</v>
      </c>
    </row>
    <row r="32" spans="1:5" ht="12.75">
      <c r="A32" s="36" t="s">
        <v>51</v>
      </c>
      <c r="B32" s="37" t="s">
        <v>52</v>
      </c>
      <c r="C32" s="38" t="s">
        <v>53</v>
      </c>
      <c r="D32" s="39">
        <v>1979</v>
      </c>
      <c r="E32" s="40">
        <v>1220000</v>
      </c>
    </row>
    <row r="33" spans="1:5" ht="12.75">
      <c r="A33" s="36" t="s">
        <v>51</v>
      </c>
      <c r="B33" s="37" t="s">
        <v>52</v>
      </c>
      <c r="C33" s="38" t="s">
        <v>53</v>
      </c>
      <c r="D33" s="39">
        <v>1980</v>
      </c>
      <c r="E33" s="40">
        <v>679000</v>
      </c>
    </row>
    <row r="34" spans="1:5" ht="12.75">
      <c r="A34" s="36" t="s">
        <v>51</v>
      </c>
      <c r="B34" s="37" t="s">
        <v>52</v>
      </c>
      <c r="C34" s="38" t="s">
        <v>53</v>
      </c>
      <c r="D34" s="39">
        <v>1981</v>
      </c>
      <c r="E34" s="40">
        <v>638000</v>
      </c>
    </row>
    <row r="35" spans="1:5" ht="12.75">
      <c r="A35" s="36" t="s">
        <v>51</v>
      </c>
      <c r="B35" s="37" t="s">
        <v>52</v>
      </c>
      <c r="C35" s="38" t="s">
        <v>53</v>
      </c>
      <c r="D35" s="39">
        <v>1982</v>
      </c>
      <c r="E35" s="40">
        <v>1110000</v>
      </c>
    </row>
    <row r="36" spans="1:5" ht="12.75">
      <c r="A36" s="36" t="s">
        <v>51</v>
      </c>
      <c r="B36" s="37" t="s">
        <v>52</v>
      </c>
      <c r="C36" s="38" t="s">
        <v>53</v>
      </c>
      <c r="D36" s="39">
        <v>1983</v>
      </c>
      <c r="E36" s="40">
        <v>1260000</v>
      </c>
    </row>
    <row r="37" spans="1:5" ht="12.75">
      <c r="A37" s="36" t="s">
        <v>51</v>
      </c>
      <c r="B37" s="37" t="s">
        <v>52</v>
      </c>
      <c r="C37" s="38" t="s">
        <v>53</v>
      </c>
      <c r="D37" s="39">
        <v>1984</v>
      </c>
      <c r="E37" s="40">
        <v>1130000</v>
      </c>
    </row>
    <row r="38" spans="1:5" ht="12.75">
      <c r="A38" s="36" t="s">
        <v>51</v>
      </c>
      <c r="B38" s="37" t="s">
        <v>52</v>
      </c>
      <c r="C38" s="38" t="s">
        <v>53</v>
      </c>
      <c r="D38" s="39">
        <v>1985</v>
      </c>
      <c r="E38" s="40">
        <v>1070000</v>
      </c>
    </row>
    <row r="39" spans="1:5" ht="12.75">
      <c r="A39" s="36" t="s">
        <v>51</v>
      </c>
      <c r="B39" s="37" t="s">
        <v>52</v>
      </c>
      <c r="C39" s="38" t="s">
        <v>53</v>
      </c>
      <c r="D39" s="39">
        <v>1986</v>
      </c>
      <c r="E39" s="40">
        <v>1020000</v>
      </c>
    </row>
    <row r="40" spans="1:5" ht="12.75">
      <c r="A40" s="36" t="s">
        <v>51</v>
      </c>
      <c r="B40" s="37" t="s">
        <v>52</v>
      </c>
      <c r="C40" s="38" t="s">
        <v>53</v>
      </c>
      <c r="D40" s="39">
        <v>1987</v>
      </c>
      <c r="E40" s="40">
        <v>607000</v>
      </c>
    </row>
    <row r="41" spans="1:5" ht="12.75">
      <c r="A41" s="36" t="s">
        <v>51</v>
      </c>
      <c r="B41" s="37" t="s">
        <v>52</v>
      </c>
      <c r="C41" s="38" t="s">
        <v>53</v>
      </c>
      <c r="D41" s="39">
        <v>1988</v>
      </c>
      <c r="E41" s="40">
        <v>537000</v>
      </c>
    </row>
    <row r="42" spans="1:5" ht="12.75">
      <c r="A42" s="36" t="s">
        <v>51</v>
      </c>
      <c r="B42" s="37" t="s">
        <v>52</v>
      </c>
      <c r="C42" s="38" t="s">
        <v>53</v>
      </c>
      <c r="D42" s="39">
        <v>1989</v>
      </c>
      <c r="E42" s="40">
        <v>715000</v>
      </c>
    </row>
    <row r="43" spans="1:5" ht="12.75">
      <c r="A43" s="36" t="s">
        <v>51</v>
      </c>
      <c r="B43" s="37" t="s">
        <v>52</v>
      </c>
      <c r="C43" s="38" t="s">
        <v>53</v>
      </c>
      <c r="D43" s="39">
        <v>1990</v>
      </c>
      <c r="E43" s="40">
        <v>963000</v>
      </c>
    </row>
    <row r="44" spans="1:5" ht="12.75">
      <c r="A44" s="36" t="s">
        <v>51</v>
      </c>
      <c r="B44" s="37" t="s">
        <v>52</v>
      </c>
      <c r="C44" s="38" t="s">
        <v>53</v>
      </c>
      <c r="D44" s="39">
        <v>1991</v>
      </c>
      <c r="E44" s="40">
        <v>1100000</v>
      </c>
    </row>
    <row r="45" spans="1:5" ht="12.75">
      <c r="A45" s="36" t="s">
        <v>51</v>
      </c>
      <c r="B45" s="37" t="s">
        <v>52</v>
      </c>
      <c r="C45" s="38" t="s">
        <v>53</v>
      </c>
      <c r="D45" s="39">
        <v>1992</v>
      </c>
      <c r="E45" s="40">
        <v>837000</v>
      </c>
    </row>
    <row r="46" spans="1:5" ht="12.75">
      <c r="A46" s="36" t="s">
        <v>51</v>
      </c>
      <c r="B46" s="37" t="s">
        <v>52</v>
      </c>
      <c r="C46" s="38" t="s">
        <v>53</v>
      </c>
      <c r="D46" s="39">
        <v>1993</v>
      </c>
      <c r="E46" s="40">
        <v>1580000</v>
      </c>
    </row>
    <row r="47" spans="1:5" ht="12.75">
      <c r="A47" s="36" t="s">
        <v>51</v>
      </c>
      <c r="B47" s="37" t="s">
        <v>52</v>
      </c>
      <c r="C47" s="38" t="s">
        <v>53</v>
      </c>
      <c r="D47" s="39">
        <v>1994</v>
      </c>
      <c r="E47" s="40">
        <v>860000</v>
      </c>
    </row>
    <row r="48" spans="1:5" ht="12.75">
      <c r="A48" s="36" t="s">
        <v>51</v>
      </c>
      <c r="B48" s="37" t="s">
        <v>52</v>
      </c>
      <c r="C48" s="38" t="s">
        <v>53</v>
      </c>
      <c r="D48" s="39">
        <v>1995</v>
      </c>
      <c r="E48" s="40">
        <v>855000</v>
      </c>
    </row>
    <row r="49" spans="1:5" ht="12.75">
      <c r="A49" s="36" t="s">
        <v>51</v>
      </c>
      <c r="B49" s="37" t="s">
        <v>52</v>
      </c>
      <c r="C49" s="38" t="s">
        <v>53</v>
      </c>
      <c r="D49" s="39">
        <v>1996</v>
      </c>
      <c r="E49" s="40">
        <v>912000</v>
      </c>
    </row>
    <row r="51" spans="1:6" ht="15">
      <c r="A51" s="41" t="s">
        <v>54</v>
      </c>
      <c r="B51" s="41"/>
      <c r="C51" s="42"/>
      <c r="D51" s="42"/>
      <c r="E51" s="42"/>
      <c r="F51" s="42"/>
    </row>
    <row r="52" spans="1:6" ht="12.75">
      <c r="A52" s="43" t="s">
        <v>55</v>
      </c>
      <c r="B52" s="42"/>
      <c r="C52" s="42"/>
      <c r="D52" s="42"/>
      <c r="E52" s="42"/>
      <c r="F52" s="42"/>
    </row>
    <row r="53" spans="1:6" ht="12.75">
      <c r="A53" s="43" t="s">
        <v>56</v>
      </c>
      <c r="B53" s="42"/>
      <c r="C53" s="42"/>
      <c r="D53" s="42"/>
      <c r="E53" s="42"/>
      <c r="F53" s="42"/>
    </row>
    <row r="54" spans="1:6" ht="12.75">
      <c r="A54" s="43" t="s">
        <v>57</v>
      </c>
      <c r="B54" s="42"/>
      <c r="C54" s="42"/>
      <c r="D54" s="42"/>
      <c r="E54" s="42"/>
      <c r="F54" s="42"/>
    </row>
    <row r="55" spans="1:6" ht="12.75">
      <c r="A55" s="43" t="s">
        <v>58</v>
      </c>
      <c r="B55" s="42"/>
      <c r="C55" s="42"/>
      <c r="D55" s="42"/>
      <c r="E55" s="42"/>
      <c r="F55" s="42"/>
    </row>
    <row r="56" spans="1:6" ht="12.75">
      <c r="A56" s="43" t="s">
        <v>59</v>
      </c>
      <c r="B56" s="42"/>
      <c r="C56" s="42"/>
      <c r="D56" s="42"/>
      <c r="E56" s="42"/>
      <c r="F56" s="42"/>
    </row>
    <row r="57" spans="1:6" ht="12.75">
      <c r="A57" s="44" t="s">
        <v>60</v>
      </c>
      <c r="B57" s="44"/>
      <c r="C57" s="42"/>
      <c r="D57" s="42"/>
      <c r="E57" s="42"/>
      <c r="F57" s="42"/>
    </row>
    <row r="58" spans="1:6" ht="12.75">
      <c r="A58" s="44" t="s">
        <v>61</v>
      </c>
      <c r="B58" s="44"/>
      <c r="C58" s="42"/>
      <c r="D58" s="42"/>
      <c r="E58" s="42"/>
      <c r="F58" s="42"/>
    </row>
    <row r="59" spans="1:6" ht="12.75">
      <c r="A59" s="44" t="s">
        <v>62</v>
      </c>
      <c r="B59" s="44"/>
      <c r="C59" s="42"/>
      <c r="D59" s="42"/>
      <c r="E59" s="42"/>
      <c r="F59" s="42"/>
    </row>
    <row r="60" spans="1:6" ht="12.75">
      <c r="A60" s="44"/>
      <c r="B60" s="42"/>
      <c r="C60" s="42"/>
      <c r="D60" s="42"/>
      <c r="E60" s="42"/>
      <c r="F60" s="42"/>
    </row>
    <row r="61" spans="1:6" ht="15">
      <c r="A61" s="41" t="s">
        <v>63</v>
      </c>
      <c r="B61" s="41"/>
      <c r="C61" s="45" t="s">
        <v>64</v>
      </c>
      <c r="D61" s="45"/>
      <c r="E61" s="45"/>
      <c r="F61" s="45"/>
    </row>
    <row r="62" spans="1:6" ht="12.75">
      <c r="A62" s="44" t="s">
        <v>65</v>
      </c>
      <c r="B62" s="44"/>
      <c r="C62" s="42"/>
      <c r="D62" s="42"/>
      <c r="E62" s="42"/>
      <c r="F62" s="42"/>
    </row>
    <row r="63" spans="1:6" ht="12.75">
      <c r="A63" s="44" t="s">
        <v>66</v>
      </c>
      <c r="B63" s="44"/>
      <c r="C63" s="42"/>
      <c r="D63" s="42"/>
      <c r="E63" s="42"/>
      <c r="F63" s="42"/>
    </row>
    <row r="64" spans="1:6" ht="12.75">
      <c r="A64" s="44" t="s">
        <v>67</v>
      </c>
      <c r="B64" s="44"/>
      <c r="C64" s="42"/>
      <c r="D64" s="42"/>
      <c r="E64" s="42"/>
      <c r="F64" s="42"/>
    </row>
    <row r="65" spans="1:6" ht="12.75">
      <c r="A65" s="44" t="s">
        <v>68</v>
      </c>
      <c r="B65" s="44"/>
      <c r="C65" s="42"/>
      <c r="D65" s="42"/>
      <c r="E65" s="42"/>
      <c r="F65" s="42"/>
    </row>
    <row r="66" spans="1:6" ht="12.75">
      <c r="A66" s="44" t="s">
        <v>69</v>
      </c>
      <c r="B66" s="44"/>
      <c r="C66" s="42"/>
      <c r="D66" s="42"/>
      <c r="E66" s="42"/>
      <c r="F66" s="42"/>
    </row>
    <row r="67" spans="1:6" ht="12.75">
      <c r="A67" s="44" t="s">
        <v>70</v>
      </c>
      <c r="B67" s="44"/>
      <c r="C67" s="42"/>
      <c r="D67" s="42"/>
      <c r="E67" s="42"/>
      <c r="F67" s="42"/>
    </row>
    <row r="68" spans="1:6" ht="12.75">
      <c r="A68" s="44" t="s">
        <v>71</v>
      </c>
      <c r="B68" s="44"/>
      <c r="C68" s="42"/>
      <c r="D68" s="42"/>
      <c r="E68" s="42"/>
      <c r="F68" s="42"/>
    </row>
    <row r="69" spans="1:6" ht="12.75">
      <c r="A69" s="44" t="s">
        <v>72</v>
      </c>
      <c r="B69" s="44"/>
      <c r="C69" s="42"/>
      <c r="D69" s="42"/>
      <c r="E69" s="42"/>
      <c r="F69" s="42"/>
    </row>
    <row r="70" spans="1:6" ht="12.75">
      <c r="A70" s="44" t="s">
        <v>62</v>
      </c>
      <c r="B70" s="44"/>
      <c r="C70" s="42"/>
      <c r="D70" s="42"/>
      <c r="E70" s="42"/>
      <c r="F70" s="42"/>
    </row>
    <row r="71" spans="1:6" ht="12.75">
      <c r="A71" s="44" t="s">
        <v>84</v>
      </c>
      <c r="B71" s="44"/>
      <c r="C71" s="42"/>
      <c r="D71" s="42"/>
      <c r="E71" s="42"/>
      <c r="F71" s="42"/>
    </row>
    <row r="72" spans="1:6" ht="12.75">
      <c r="A72" s="42"/>
      <c r="B72" s="42"/>
      <c r="C72" s="42"/>
      <c r="D72" s="42"/>
      <c r="E72" s="42"/>
      <c r="F72" s="42"/>
    </row>
    <row r="73" spans="1:6" ht="15">
      <c r="A73" s="46" t="s">
        <v>73</v>
      </c>
      <c r="B73" s="42"/>
      <c r="C73" s="42"/>
      <c r="D73" s="42"/>
      <c r="E73" s="42"/>
      <c r="F73" s="42"/>
    </row>
    <row r="74" spans="1:6" ht="12.75">
      <c r="A74" s="71" t="s">
        <v>74</v>
      </c>
      <c r="B74" s="71"/>
      <c r="C74" s="71"/>
      <c r="D74" s="71"/>
      <c r="E74" s="71"/>
      <c r="F74" s="71"/>
    </row>
    <row r="76" ht="12.75">
      <c r="A76" t="s">
        <v>79</v>
      </c>
    </row>
  </sheetData>
  <sheetProtection/>
  <mergeCells count="4">
    <mergeCell ref="A6:C6"/>
    <mergeCell ref="D6:D7"/>
    <mergeCell ref="E6:K6"/>
    <mergeCell ref="A74:F74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89"/>
  <sheetViews>
    <sheetView zoomScalePageLayoutView="0" workbookViewId="0" topLeftCell="A45">
      <selection activeCell="G48" sqref="G48"/>
    </sheetView>
  </sheetViews>
  <sheetFormatPr defaultColWidth="9.140625" defaultRowHeight="12.75"/>
  <cols>
    <col min="1" max="1" width="17.140625" style="0" customWidth="1"/>
    <col min="2" max="4" width="11.421875" style="0" bestFit="1" customWidth="1"/>
    <col min="5" max="5" width="11.421875" style="0" customWidth="1"/>
    <col min="6" max="6" width="11.421875" style="0" bestFit="1" customWidth="1"/>
    <col min="10" max="10" width="10.7109375" style="0" bestFit="1" customWidth="1"/>
  </cols>
  <sheetData>
    <row r="1" ht="18">
      <c r="A1" s="23" t="s">
        <v>30</v>
      </c>
    </row>
    <row r="2" ht="12.75">
      <c r="A2" t="s">
        <v>31</v>
      </c>
    </row>
    <row r="3" ht="12.75">
      <c r="A3" t="s">
        <v>32</v>
      </c>
    </row>
    <row r="4" spans="5:9" ht="12.75">
      <c r="E4" s="54" t="s">
        <v>33</v>
      </c>
      <c r="I4" s="60" t="s">
        <v>33</v>
      </c>
    </row>
    <row r="5" spans="2:9" ht="12.75">
      <c r="B5" s="25" t="s">
        <v>34</v>
      </c>
      <c r="C5" s="25" t="s">
        <v>34</v>
      </c>
      <c r="D5" s="25" t="s">
        <v>34</v>
      </c>
      <c r="E5" s="55" t="s">
        <v>34</v>
      </c>
      <c r="F5" t="s">
        <v>35</v>
      </c>
      <c r="G5" t="s">
        <v>35</v>
      </c>
      <c r="H5" t="s">
        <v>35</v>
      </c>
      <c r="I5" s="60" t="s">
        <v>35</v>
      </c>
    </row>
    <row r="6" spans="1:9" ht="89.25">
      <c r="A6" s="27" t="s">
        <v>36</v>
      </c>
      <c r="B6" s="28" t="s">
        <v>37</v>
      </c>
      <c r="C6" s="28" t="s">
        <v>38</v>
      </c>
      <c r="D6" s="28" t="s">
        <v>39</v>
      </c>
      <c r="E6" s="56" t="s">
        <v>40</v>
      </c>
      <c r="F6" s="58" t="s">
        <v>37</v>
      </c>
      <c r="G6" s="58" t="s">
        <v>38</v>
      </c>
      <c r="H6" s="58" t="s">
        <v>39</v>
      </c>
      <c r="I6" s="61" t="s">
        <v>40</v>
      </c>
    </row>
    <row r="7" spans="1:9" ht="12.75">
      <c r="A7" s="29">
        <v>1968</v>
      </c>
      <c r="B7" s="1">
        <v>203684.33220653987</v>
      </c>
      <c r="C7" s="1"/>
      <c r="D7" s="1"/>
      <c r="E7" s="57">
        <v>268995.627432</v>
      </c>
      <c r="I7" s="60"/>
    </row>
    <row r="8" spans="1:9" ht="12.75">
      <c r="A8" s="29">
        <v>1969</v>
      </c>
      <c r="B8" s="1">
        <v>256240.77140718274</v>
      </c>
      <c r="C8" s="1"/>
      <c r="D8" s="1"/>
      <c r="E8" s="57">
        <v>349914.279456</v>
      </c>
      <c r="I8" s="60"/>
    </row>
    <row r="9" spans="1:9" ht="12.75">
      <c r="A9" s="29">
        <v>1970</v>
      </c>
      <c r="B9" s="1">
        <v>267856.35028971755</v>
      </c>
      <c r="C9" s="1"/>
      <c r="D9" s="1"/>
      <c r="E9" s="57">
        <v>370566.5332320001</v>
      </c>
      <c r="I9" s="60"/>
    </row>
    <row r="10" spans="1:9" ht="12.75">
      <c r="A10" s="29">
        <v>1971</v>
      </c>
      <c r="B10" s="1">
        <v>255169.76527550412</v>
      </c>
      <c r="C10" s="1"/>
      <c r="D10" s="1"/>
      <c r="E10" s="57">
        <v>356140.152648</v>
      </c>
      <c r="I10" s="60"/>
    </row>
    <row r="11" spans="1:9" ht="12.75">
      <c r="A11" s="29">
        <v>1972</v>
      </c>
      <c r="B11" s="1">
        <v>394689.6115399132</v>
      </c>
      <c r="C11" s="1"/>
      <c r="D11" s="1"/>
      <c r="E11" s="57">
        <v>551133.7977600001</v>
      </c>
      <c r="I11" s="60"/>
    </row>
    <row r="12" spans="1:9" ht="12.75">
      <c r="A12" s="29">
        <v>1973</v>
      </c>
      <c r="B12" s="1">
        <v>573272.9873235201</v>
      </c>
      <c r="C12" s="1"/>
      <c r="D12" s="1"/>
      <c r="E12" s="57">
        <v>784618.04736</v>
      </c>
      <c r="I12" s="60"/>
    </row>
    <row r="13" spans="1:9" ht="12.75">
      <c r="A13" s="29">
        <v>1974</v>
      </c>
      <c r="B13" s="1">
        <v>559929.2567731612</v>
      </c>
      <c r="C13" s="1"/>
      <c r="D13" s="1"/>
      <c r="E13" s="57">
        <v>756244.6416000002</v>
      </c>
      <c r="I13" s="60"/>
    </row>
    <row r="14" spans="1:9" ht="12.75">
      <c r="A14" s="29">
        <v>1975</v>
      </c>
      <c r="B14" s="1">
        <v>592713.4909718374</v>
      </c>
      <c r="C14" s="1"/>
      <c r="D14" s="1"/>
      <c r="E14" s="57">
        <v>791891.8408799999</v>
      </c>
      <c r="F14">
        <v>96342.98862930492</v>
      </c>
      <c r="I14" s="60">
        <v>128198.31444</v>
      </c>
    </row>
    <row r="15" spans="1:9" ht="12.75">
      <c r="A15" s="29">
        <v>1976</v>
      </c>
      <c r="B15" s="1">
        <v>368196.79363623296</v>
      </c>
      <c r="C15" s="1"/>
      <c r="D15" s="1"/>
      <c r="E15" s="57">
        <v>494872.170408</v>
      </c>
      <c r="F15">
        <v>70277.7889349512</v>
      </c>
      <c r="I15" s="60">
        <v>93732.45739200004</v>
      </c>
    </row>
    <row r="16" spans="1:9" ht="12.75">
      <c r="A16" s="29">
        <v>1977</v>
      </c>
      <c r="B16" s="1">
        <v>428537.2922961719</v>
      </c>
      <c r="C16" s="1"/>
      <c r="D16" s="1"/>
      <c r="E16" s="57">
        <v>558541.33524</v>
      </c>
      <c r="F16">
        <v>73617.44661392608</v>
      </c>
      <c r="I16" s="60">
        <v>95550.400008</v>
      </c>
    </row>
    <row r="17" spans="1:9" ht="12.75">
      <c r="A17" s="29">
        <v>1978</v>
      </c>
      <c r="B17" s="1">
        <v>578557.4479590916</v>
      </c>
      <c r="C17" s="1"/>
      <c r="D17" s="1"/>
      <c r="E17" s="57">
        <v>775689.189912</v>
      </c>
      <c r="F17">
        <v>89767.3582365972</v>
      </c>
      <c r="I17" s="60">
        <v>120081.41006399998</v>
      </c>
    </row>
    <row r="18" spans="1:9" ht="12.75">
      <c r="A18">
        <v>1979</v>
      </c>
      <c r="B18" s="1">
        <v>867415.3967050712</v>
      </c>
      <c r="C18" s="1">
        <v>335507.5061856</v>
      </c>
      <c r="D18" s="1">
        <f>B18+C18</f>
        <v>1202922.9028906713</v>
      </c>
      <c r="E18" s="57">
        <v>1112301.8625599998</v>
      </c>
      <c r="F18">
        <v>123050.38574851592</v>
      </c>
      <c r="G18">
        <v>62163.474105600006</v>
      </c>
      <c r="H18">
        <v>185213.85985411593</v>
      </c>
      <c r="I18" s="60">
        <v>157419.18108</v>
      </c>
    </row>
    <row r="19" spans="1:9" ht="12.75">
      <c r="A19" s="3">
        <v>1980</v>
      </c>
      <c r="B19" s="1">
        <v>637978.4010261424</v>
      </c>
      <c r="C19" s="1">
        <v>193305.97369440002</v>
      </c>
      <c r="D19" s="1">
        <f aca="true" t="shared" si="0" ref="D19:D43">B19+C19</f>
        <v>831284.3747205425</v>
      </c>
      <c r="E19" s="57">
        <v>815542.2273600001</v>
      </c>
      <c r="F19">
        <v>82486.78850933963</v>
      </c>
      <c r="G19">
        <v>34463.5201008</v>
      </c>
      <c r="H19">
        <v>116950.30861013963</v>
      </c>
      <c r="I19" s="60">
        <v>105225.74244</v>
      </c>
    </row>
    <row r="20" spans="1:9" ht="12.75">
      <c r="A20" s="3">
        <v>1981</v>
      </c>
      <c r="B20" s="1">
        <v>620547.4369255278</v>
      </c>
      <c r="C20" s="1">
        <v>160631.87565600002</v>
      </c>
      <c r="D20" s="1">
        <f t="shared" si="0"/>
        <v>781179.3125815277</v>
      </c>
      <c r="E20" s="57">
        <v>802386.8158320001</v>
      </c>
      <c r="F20">
        <v>73995.01234595099</v>
      </c>
      <c r="G20">
        <v>28468.940724</v>
      </c>
      <c r="H20">
        <v>102463.95306995099</v>
      </c>
      <c r="I20" s="60">
        <v>95583.34044000001</v>
      </c>
    </row>
    <row r="21" spans="1:9" ht="12.75">
      <c r="A21" s="3">
        <v>1982</v>
      </c>
      <c r="B21" s="1">
        <v>1006743.1759332574</v>
      </c>
      <c r="C21" s="1">
        <v>235121.6566944</v>
      </c>
      <c r="D21" s="1">
        <f t="shared" si="0"/>
        <v>1241864.8326276573</v>
      </c>
      <c r="E21" s="57">
        <v>1320763.5856800003</v>
      </c>
      <c r="F21">
        <v>109412.3563261332</v>
      </c>
      <c r="G21">
        <v>45184.7870208</v>
      </c>
      <c r="H21">
        <v>154597.1433469332</v>
      </c>
      <c r="I21" s="60">
        <v>143649.645048</v>
      </c>
    </row>
    <row r="22" spans="1:9" ht="12.75">
      <c r="A22" s="3">
        <v>1983</v>
      </c>
      <c r="B22" s="1">
        <v>1186996.5147878798</v>
      </c>
      <c r="C22" s="1">
        <v>310231.43046</v>
      </c>
      <c r="D22" s="1">
        <f t="shared" si="0"/>
        <v>1497227.9452478797</v>
      </c>
      <c r="E22" s="57">
        <v>1495554.8983200004</v>
      </c>
      <c r="F22">
        <v>112374.17373113014</v>
      </c>
      <c r="G22">
        <v>56272.16448</v>
      </c>
      <c r="H22">
        <v>168646.33821113015</v>
      </c>
      <c r="I22" s="60">
        <v>141442.41837600002</v>
      </c>
    </row>
    <row r="23" spans="1:9" ht="12.75">
      <c r="A23" s="3">
        <v>1984</v>
      </c>
      <c r="B23" s="1">
        <v>1070982.460259567</v>
      </c>
      <c r="C23" s="1">
        <v>269288.22710160003</v>
      </c>
      <c r="D23" s="1">
        <f t="shared" si="0"/>
        <v>1340270.687361167</v>
      </c>
      <c r="E23" s="57">
        <v>1379756.48832</v>
      </c>
      <c r="F23">
        <v>102395.22739903608</v>
      </c>
      <c r="G23">
        <v>50309.5502952</v>
      </c>
      <c r="H23">
        <v>152704.77769423608</v>
      </c>
      <c r="I23" s="60">
        <v>131474.54476800002</v>
      </c>
    </row>
    <row r="24" spans="1:9" ht="12.75">
      <c r="A24" s="3">
        <v>1985</v>
      </c>
      <c r="B24" s="1">
        <v>925689.4201670727</v>
      </c>
      <c r="C24" s="1">
        <v>240737.76221040002</v>
      </c>
      <c r="D24" s="1">
        <f t="shared" si="0"/>
        <v>1166427.1823774728</v>
      </c>
      <c r="E24" s="57">
        <v>1185930.523008</v>
      </c>
      <c r="F24">
        <v>83645.07662826289</v>
      </c>
      <c r="G24">
        <v>47393.042911200006</v>
      </c>
      <c r="H24">
        <v>131038.1195394629</v>
      </c>
      <c r="I24" s="60">
        <v>107466.03201600003</v>
      </c>
    </row>
    <row r="25" spans="1:9" ht="12.75">
      <c r="A25" s="3">
        <v>1986</v>
      </c>
      <c r="B25" s="1">
        <v>774367.244283511</v>
      </c>
      <c r="C25" s="1">
        <v>205224.5799576</v>
      </c>
      <c r="D25" s="1">
        <f t="shared" si="0"/>
        <v>979591.8242411109</v>
      </c>
      <c r="E25" s="57">
        <v>1002356.1626400001</v>
      </c>
      <c r="F25">
        <v>83465.17583849444</v>
      </c>
      <c r="G25">
        <v>41260.3659216</v>
      </c>
      <c r="H25">
        <v>124725.54176009443</v>
      </c>
      <c r="I25" s="60">
        <v>108273.857328</v>
      </c>
    </row>
    <row r="26" spans="1:9" ht="12.75">
      <c r="A26" s="3">
        <v>1987</v>
      </c>
      <c r="B26" s="1">
        <v>507699.16828310123</v>
      </c>
      <c r="C26" s="1">
        <v>158777.9530344</v>
      </c>
      <c r="D26" s="1">
        <f t="shared" si="0"/>
        <v>666477.1213175012</v>
      </c>
      <c r="E26" s="57">
        <v>631633.2825599998</v>
      </c>
      <c r="F26">
        <v>57134.642330850766</v>
      </c>
      <c r="G26">
        <v>29064.087511200003</v>
      </c>
      <c r="H26">
        <v>86198.72984205077</v>
      </c>
      <c r="I26" s="60">
        <v>71241.132312</v>
      </c>
    </row>
    <row r="27" spans="1:9" ht="12.75">
      <c r="A27" s="3">
        <v>1988</v>
      </c>
      <c r="B27" s="1">
        <v>420053.1390519426</v>
      </c>
      <c r="C27" s="1">
        <v>129730.53078720001</v>
      </c>
      <c r="D27" s="1">
        <f t="shared" si="0"/>
        <v>549783.6698391426</v>
      </c>
      <c r="E27" s="57">
        <v>523843.80199199996</v>
      </c>
      <c r="F27">
        <v>57086.22031503166</v>
      </c>
      <c r="G27">
        <v>26225.681428800002</v>
      </c>
      <c r="H27">
        <v>83311.90174383167</v>
      </c>
      <c r="I27" s="60">
        <v>71650.9603656</v>
      </c>
    </row>
    <row r="28" spans="1:9" ht="12.75">
      <c r="A28" s="3">
        <v>1989</v>
      </c>
      <c r="B28" s="1">
        <v>493841.9617915727</v>
      </c>
      <c r="C28" s="1">
        <v>182872.93872960002</v>
      </c>
      <c r="D28" s="1">
        <f t="shared" si="0"/>
        <v>676714.9005211727</v>
      </c>
      <c r="E28" s="57">
        <v>612646.552728</v>
      </c>
      <c r="F28">
        <v>98410.36463544169</v>
      </c>
      <c r="G28">
        <v>46428.502881600005</v>
      </c>
      <c r="H28">
        <v>144838.86751704168</v>
      </c>
      <c r="I28" s="60">
        <v>122680.32033599999</v>
      </c>
    </row>
    <row r="29" spans="1:9" ht="12.75">
      <c r="A29" s="3">
        <v>1990</v>
      </c>
      <c r="B29" s="1">
        <v>699618.9101567538</v>
      </c>
      <c r="C29" s="1">
        <v>182648.426688</v>
      </c>
      <c r="D29" s="1">
        <f t="shared" si="0"/>
        <v>882267.3368447538</v>
      </c>
      <c r="E29" s="57">
        <v>862500.9088080002</v>
      </c>
      <c r="F29">
        <v>97553.4212112004</v>
      </c>
      <c r="G29">
        <v>51579.6312024</v>
      </c>
      <c r="H29">
        <v>149133.0524136004</v>
      </c>
      <c r="I29" s="60">
        <v>121100.15030400001</v>
      </c>
    </row>
    <row r="30" spans="1:9" ht="12.75">
      <c r="A30" s="3">
        <v>1991</v>
      </c>
      <c r="B30" s="1">
        <v>816551.1398303531</v>
      </c>
      <c r="C30" s="1">
        <v>190711.400292</v>
      </c>
      <c r="D30" s="1">
        <f t="shared" si="0"/>
        <v>1007262.5401223531</v>
      </c>
      <c r="E30" s="57">
        <v>987553.1715840001</v>
      </c>
      <c r="F30">
        <v>115194.66441482998</v>
      </c>
      <c r="G30">
        <v>51857.073828</v>
      </c>
      <c r="H30">
        <v>167051.73824282998</v>
      </c>
      <c r="I30" s="60">
        <v>140221.331712</v>
      </c>
    </row>
    <row r="31" spans="1:9" ht="12.75">
      <c r="A31" s="3">
        <v>1992</v>
      </c>
      <c r="B31" s="1">
        <v>709684.6354802474</v>
      </c>
      <c r="C31" s="1">
        <v>149887.1158848</v>
      </c>
      <c r="D31" s="1">
        <f t="shared" si="0"/>
        <v>859571.7513650474</v>
      </c>
      <c r="E31" s="57">
        <v>887960.9188800001</v>
      </c>
      <c r="F31">
        <v>98663.58107445823</v>
      </c>
      <c r="G31">
        <v>37297.339380000005</v>
      </c>
      <c r="H31">
        <v>135960.92045445822</v>
      </c>
      <c r="I31" s="60">
        <v>123194.61201600003</v>
      </c>
    </row>
    <row r="32" spans="1:9" ht="12.75">
      <c r="A32" s="3">
        <v>1993</v>
      </c>
      <c r="B32" s="1">
        <v>1391323.2209428637</v>
      </c>
      <c r="C32" s="1">
        <v>292147.6113864</v>
      </c>
      <c r="D32" s="1">
        <f t="shared" si="0"/>
        <v>1683470.8323292637</v>
      </c>
      <c r="E32" s="57">
        <v>1819643.29848</v>
      </c>
      <c r="F32">
        <v>160245.80298985358</v>
      </c>
      <c r="G32">
        <v>61688.725005600005</v>
      </c>
      <c r="H32">
        <v>221934.52799545357</v>
      </c>
      <c r="I32" s="60">
        <v>209578.499928</v>
      </c>
    </row>
    <row r="33" spans="1:9" ht="12.75">
      <c r="A33" s="3">
        <v>1994</v>
      </c>
      <c r="B33" s="1">
        <v>800819.348818728</v>
      </c>
      <c r="C33" s="1">
        <v>201490.4095848</v>
      </c>
      <c r="D33" s="1">
        <f t="shared" si="0"/>
        <v>1002309.758403528</v>
      </c>
      <c r="E33" s="57">
        <v>1041722.2468800001</v>
      </c>
      <c r="F33">
        <v>113762.45841945068</v>
      </c>
      <c r="G33">
        <v>36564.8044104</v>
      </c>
      <c r="H33">
        <v>150327.26282985066</v>
      </c>
      <c r="I33" s="60">
        <v>147498.97176000004</v>
      </c>
    </row>
    <row r="34" spans="1:9" ht="12.75">
      <c r="A34" s="3">
        <v>1995</v>
      </c>
      <c r="B34" s="1">
        <v>770047.2773763516</v>
      </c>
      <c r="C34" s="1">
        <v>206167.917816</v>
      </c>
      <c r="D34" s="1">
        <f t="shared" si="0"/>
        <v>976215.1951923517</v>
      </c>
      <c r="E34" s="57">
        <v>981078.6938400001</v>
      </c>
      <c r="F34">
        <v>96411.94760150208</v>
      </c>
      <c r="G34">
        <v>31506.0136272</v>
      </c>
      <c r="H34">
        <v>127917.96122870207</v>
      </c>
      <c r="I34" s="60">
        <v>122717.61532800001</v>
      </c>
    </row>
    <row r="35" spans="1:9" ht="12.75">
      <c r="A35" s="3">
        <v>1996</v>
      </c>
      <c r="B35" s="1">
        <v>712258.9521527305</v>
      </c>
      <c r="C35" s="1">
        <v>247724.8592112</v>
      </c>
      <c r="D35" s="1">
        <f t="shared" si="0"/>
        <v>959983.8113639306</v>
      </c>
      <c r="E35" s="57">
        <v>960778.9144800002</v>
      </c>
      <c r="F35">
        <v>97807.23924156379</v>
      </c>
      <c r="G35">
        <v>36551.073938400004</v>
      </c>
      <c r="H35">
        <v>134358.3131799638</v>
      </c>
      <c r="I35" s="60">
        <v>131403.846672</v>
      </c>
    </row>
    <row r="36" spans="1:9" ht="12.75">
      <c r="A36" s="3">
        <v>1997</v>
      </c>
      <c r="B36" s="1">
        <v>698876.1141982093</v>
      </c>
      <c r="C36" s="1">
        <v>250419.0617712</v>
      </c>
      <c r="D36" s="1">
        <f t="shared" si="0"/>
        <v>949295.1759694093</v>
      </c>
      <c r="E36" s="57">
        <v>878825.77776</v>
      </c>
      <c r="F36">
        <v>94287.08232830245</v>
      </c>
      <c r="G36">
        <v>36310.4649936</v>
      </c>
      <c r="H36">
        <v>130597.54732190244</v>
      </c>
      <c r="I36" s="60">
        <v>119033.17675200003</v>
      </c>
    </row>
    <row r="37" spans="1:9" ht="12.75">
      <c r="A37" s="3">
        <v>1998</v>
      </c>
      <c r="B37" s="1">
        <v>788288.684279163</v>
      </c>
      <c r="C37" s="1">
        <v>285026.788116</v>
      </c>
      <c r="D37" s="1">
        <f t="shared" si="0"/>
        <v>1073315.472395163</v>
      </c>
      <c r="E37" s="57">
        <v>1027751.38956</v>
      </c>
      <c r="F37">
        <v>102752.11637837127</v>
      </c>
      <c r="G37">
        <v>38767.5200304</v>
      </c>
      <c r="H37">
        <v>141519.63640877127</v>
      </c>
      <c r="I37" s="60">
        <v>132589.36202400003</v>
      </c>
    </row>
    <row r="38" spans="1:9" ht="12.75">
      <c r="A38" s="3">
        <v>1999</v>
      </c>
      <c r="B38" s="1">
        <v>657471.0711382156</v>
      </c>
      <c r="C38" s="1">
        <v>229783.08225600002</v>
      </c>
      <c r="D38" s="1">
        <f t="shared" si="0"/>
        <v>887254.1533942156</v>
      </c>
      <c r="E38" s="57">
        <v>861072.4634400002</v>
      </c>
      <c r="F38">
        <v>91896.83477207451</v>
      </c>
      <c r="G38">
        <v>34643.0041776</v>
      </c>
      <c r="H38">
        <v>126539.83894967451</v>
      </c>
      <c r="I38" s="60">
        <v>119703.02601599999</v>
      </c>
    </row>
    <row r="39" spans="1:9" ht="12.75">
      <c r="A39" s="3">
        <v>2000</v>
      </c>
      <c r="B39" s="1">
        <v>359138.96814825316</v>
      </c>
      <c r="C39" s="1">
        <v>144924.036516</v>
      </c>
      <c r="D39" s="1">
        <f t="shared" si="0"/>
        <v>504063.00466425315</v>
      </c>
      <c r="E39" s="57">
        <v>467673.883488</v>
      </c>
      <c r="F39">
        <v>65684.02391902707</v>
      </c>
      <c r="G39">
        <v>25272.46008</v>
      </c>
      <c r="H39">
        <v>90956.48399902707</v>
      </c>
      <c r="I39" s="60">
        <v>85216.942944</v>
      </c>
    </row>
    <row r="40" spans="1:9" ht="12.75">
      <c r="A40" s="3">
        <v>2001</v>
      </c>
      <c r="B40" s="1">
        <v>703666.9901852418</v>
      </c>
      <c r="C40" s="1">
        <v>216403.4730312</v>
      </c>
      <c r="D40" s="1">
        <f t="shared" si="0"/>
        <v>920070.4632164418</v>
      </c>
      <c r="E40" s="57">
        <v>865338.7075199999</v>
      </c>
      <c r="F40">
        <v>110159.0163385233</v>
      </c>
      <c r="G40">
        <v>44443.518436800005</v>
      </c>
      <c r="H40">
        <v>154602.5347753233</v>
      </c>
      <c r="I40" s="60">
        <v>134084.554632</v>
      </c>
    </row>
    <row r="41" spans="1:9" ht="12.75">
      <c r="A41" s="3">
        <v>2002</v>
      </c>
      <c r="B41" s="1">
        <v>652713.4644371063</v>
      </c>
      <c r="C41" s="1">
        <v>213165.7007256</v>
      </c>
      <c r="D41" s="1">
        <f t="shared" si="0"/>
        <v>865879.1651627063</v>
      </c>
      <c r="E41" s="57">
        <v>839738.61216</v>
      </c>
      <c r="F41">
        <v>115853.1057152472</v>
      </c>
      <c r="G41">
        <v>48180.7914336</v>
      </c>
      <c r="H41">
        <v>164033.8971488472</v>
      </c>
      <c r="I41" s="60">
        <v>147195.85809599998</v>
      </c>
    </row>
    <row r="42" spans="1:9" ht="12.75">
      <c r="A42" s="3">
        <v>2003</v>
      </c>
      <c r="B42" s="1">
        <v>529630.5011224339</v>
      </c>
      <c r="C42" s="1">
        <v>193048.3125648</v>
      </c>
      <c r="D42" s="1">
        <f t="shared" si="0"/>
        <v>722678.813687234</v>
      </c>
      <c r="E42" s="57">
        <v>708572.4609599999</v>
      </c>
      <c r="F42">
        <v>109090.54865927188</v>
      </c>
      <c r="G42">
        <v>46060.5779424</v>
      </c>
      <c r="H42">
        <v>155151.1266016719</v>
      </c>
      <c r="I42" s="60">
        <v>145200.752928</v>
      </c>
    </row>
    <row r="43" spans="1:9" ht="12.75">
      <c r="A43" s="3">
        <v>2004</v>
      </c>
      <c r="B43" s="1">
        <v>733844.1536739862</v>
      </c>
      <c r="C43" s="1">
        <v>234941.8560048</v>
      </c>
      <c r="D43" s="1">
        <f t="shared" si="0"/>
        <v>968786.0096787862</v>
      </c>
      <c r="E43" s="57">
        <v>948219.1387199999</v>
      </c>
      <c r="F43">
        <v>137226.07554954613</v>
      </c>
      <c r="G43">
        <v>56936.532895200005</v>
      </c>
      <c r="H43">
        <v>194162.60844474615</v>
      </c>
      <c r="I43" s="60">
        <v>176756.17176</v>
      </c>
    </row>
    <row r="44" spans="5:9" ht="12.75">
      <c r="E44" s="53"/>
      <c r="I44" s="60"/>
    </row>
    <row r="45" spans="1:9" ht="12.75">
      <c r="A45" s="63" t="s">
        <v>0</v>
      </c>
      <c r="B45" s="63"/>
      <c r="C45" s="63"/>
      <c r="D45" s="63"/>
      <c r="E45" s="63"/>
      <c r="F45" s="63"/>
      <c r="G45" s="63"/>
      <c r="H45" s="63"/>
      <c r="I45" s="60"/>
    </row>
    <row r="46" spans="1:9" ht="12.75">
      <c r="A46" s="24" t="s">
        <v>41</v>
      </c>
      <c r="E46" s="53" t="s">
        <v>33</v>
      </c>
      <c r="I46" s="60" t="s">
        <v>33</v>
      </c>
    </row>
    <row r="47" spans="2:9" ht="12.75">
      <c r="B47" s="25" t="s">
        <v>34</v>
      </c>
      <c r="C47" s="25" t="s">
        <v>34</v>
      </c>
      <c r="D47" s="25" t="s">
        <v>34</v>
      </c>
      <c r="E47" s="55" t="s">
        <v>34</v>
      </c>
      <c r="F47" t="s">
        <v>35</v>
      </c>
      <c r="G47" t="s">
        <v>35</v>
      </c>
      <c r="H47" t="s">
        <v>35</v>
      </c>
      <c r="I47" s="60" t="s">
        <v>35</v>
      </c>
    </row>
    <row r="48" spans="1:9" ht="76.5">
      <c r="A48" s="27" t="s">
        <v>36</v>
      </c>
      <c r="B48" s="28" t="s">
        <v>37</v>
      </c>
      <c r="C48" s="28" t="s">
        <v>38</v>
      </c>
      <c r="D48" s="28" t="s">
        <v>39</v>
      </c>
      <c r="E48" s="56" t="s">
        <v>40</v>
      </c>
      <c r="F48" t="s">
        <v>37</v>
      </c>
      <c r="G48" t="s">
        <v>38</v>
      </c>
      <c r="H48" t="s">
        <v>39</v>
      </c>
      <c r="I48" s="60" t="s">
        <v>40</v>
      </c>
    </row>
    <row r="49" spans="1:9" ht="12.75">
      <c r="A49" s="29">
        <v>1968</v>
      </c>
      <c r="B49" s="1">
        <v>204000</v>
      </c>
      <c r="C49" s="1" t="s">
        <v>82</v>
      </c>
      <c r="D49" s="1">
        <f>IF(ISNUMBER(D7),ROUND(D7,-INT(LOG(D7))+2),"")</f>
      </c>
      <c r="E49" s="57">
        <v>269000</v>
      </c>
      <c r="I49" s="60" t="s">
        <v>82</v>
      </c>
    </row>
    <row r="50" spans="1:9" ht="12.75">
      <c r="A50" s="29">
        <v>1969</v>
      </c>
      <c r="B50" s="1">
        <v>256000</v>
      </c>
      <c r="C50" s="1" t="s">
        <v>82</v>
      </c>
      <c r="D50" s="1">
        <f aca="true" t="shared" si="1" ref="D50:D65">IF(ISNUMBER(D8),ROUND(D8,-INT(LOG(D8))+2),"")</f>
      </c>
      <c r="E50" s="57">
        <v>350000</v>
      </c>
      <c r="I50" s="60" t="s">
        <v>82</v>
      </c>
    </row>
    <row r="51" spans="1:9" ht="12.75">
      <c r="A51" s="29">
        <v>1970</v>
      </c>
      <c r="B51" s="1">
        <v>268000</v>
      </c>
      <c r="C51" s="1" t="s">
        <v>82</v>
      </c>
      <c r="D51" s="1">
        <f t="shared" si="1"/>
      </c>
      <c r="E51" s="57">
        <v>371000</v>
      </c>
      <c r="I51" s="60" t="s">
        <v>82</v>
      </c>
    </row>
    <row r="52" spans="1:9" ht="12.75">
      <c r="A52" s="29">
        <v>1971</v>
      </c>
      <c r="B52" s="1">
        <v>255000</v>
      </c>
      <c r="C52" s="1" t="s">
        <v>82</v>
      </c>
      <c r="D52" s="1">
        <f t="shared" si="1"/>
      </c>
      <c r="E52" s="57">
        <v>356000</v>
      </c>
      <c r="I52" s="60" t="s">
        <v>82</v>
      </c>
    </row>
    <row r="53" spans="1:9" ht="12.75">
      <c r="A53" s="29">
        <v>1972</v>
      </c>
      <c r="B53" s="1">
        <v>395000</v>
      </c>
      <c r="C53" s="1" t="s">
        <v>82</v>
      </c>
      <c r="D53" s="1">
        <f t="shared" si="1"/>
      </c>
      <c r="E53" s="57">
        <v>551000</v>
      </c>
      <c r="I53" s="60" t="s">
        <v>82</v>
      </c>
    </row>
    <row r="54" spans="1:9" ht="12.75">
      <c r="A54" s="29">
        <v>1973</v>
      </c>
      <c r="B54" s="1">
        <v>573000</v>
      </c>
      <c r="C54" s="1" t="s">
        <v>82</v>
      </c>
      <c r="D54" s="1">
        <f t="shared" si="1"/>
      </c>
      <c r="E54" s="57">
        <v>785000</v>
      </c>
      <c r="I54" s="60" t="s">
        <v>82</v>
      </c>
    </row>
    <row r="55" spans="1:9" ht="12.75">
      <c r="A55" s="29">
        <v>1974</v>
      </c>
      <c r="B55" s="1">
        <v>560000</v>
      </c>
      <c r="C55" s="1" t="s">
        <v>82</v>
      </c>
      <c r="D55" s="1">
        <f t="shared" si="1"/>
      </c>
      <c r="E55" s="57">
        <v>756000</v>
      </c>
      <c r="I55" s="60" t="s">
        <v>82</v>
      </c>
    </row>
    <row r="56" spans="1:9" ht="12.75">
      <c r="A56" s="29">
        <v>1975</v>
      </c>
      <c r="B56" s="1">
        <v>593000</v>
      </c>
      <c r="C56" s="1" t="s">
        <v>82</v>
      </c>
      <c r="D56" s="1">
        <f t="shared" si="1"/>
      </c>
      <c r="E56" s="57">
        <v>792000</v>
      </c>
      <c r="F56">
        <v>96300</v>
      </c>
      <c r="I56" s="60">
        <v>128000</v>
      </c>
    </row>
    <row r="57" spans="1:9" ht="12.75">
      <c r="A57" s="29">
        <v>1976</v>
      </c>
      <c r="B57" s="1">
        <v>368000</v>
      </c>
      <c r="C57" s="1" t="s">
        <v>82</v>
      </c>
      <c r="D57" s="1">
        <f t="shared" si="1"/>
      </c>
      <c r="E57" s="57">
        <v>495000</v>
      </c>
      <c r="F57">
        <v>70300</v>
      </c>
      <c r="I57" s="60">
        <v>93700</v>
      </c>
    </row>
    <row r="58" spans="1:9" ht="12.75">
      <c r="A58" s="29">
        <v>1977</v>
      </c>
      <c r="B58" s="1">
        <v>429000</v>
      </c>
      <c r="C58" s="1" t="s">
        <v>82</v>
      </c>
      <c r="D58" s="1">
        <f t="shared" si="1"/>
      </c>
      <c r="E58" s="57">
        <v>559000</v>
      </c>
      <c r="F58">
        <v>73600</v>
      </c>
      <c r="I58" s="60">
        <v>95600</v>
      </c>
    </row>
    <row r="59" spans="1:9" ht="12.75">
      <c r="A59" s="29">
        <v>1978</v>
      </c>
      <c r="B59" s="1">
        <v>579000</v>
      </c>
      <c r="C59" s="1" t="s">
        <v>82</v>
      </c>
      <c r="D59" s="1">
        <f t="shared" si="1"/>
      </c>
      <c r="E59" s="57">
        <v>776000</v>
      </c>
      <c r="F59">
        <v>89800</v>
      </c>
      <c r="I59" s="60">
        <v>120000</v>
      </c>
    </row>
    <row r="60" spans="1:9" ht="12.75">
      <c r="A60">
        <v>1979</v>
      </c>
      <c r="B60" s="1">
        <v>867000</v>
      </c>
      <c r="C60" s="1">
        <v>336000</v>
      </c>
      <c r="D60" s="1">
        <f t="shared" si="1"/>
        <v>1200000</v>
      </c>
      <c r="E60" s="57">
        <v>1110000</v>
      </c>
      <c r="F60">
        <v>123000</v>
      </c>
      <c r="G60">
        <v>62200</v>
      </c>
      <c r="H60">
        <v>185000</v>
      </c>
      <c r="I60" s="60">
        <v>157000</v>
      </c>
    </row>
    <row r="61" spans="1:9" ht="12.75">
      <c r="A61" s="3">
        <v>1980</v>
      </c>
      <c r="B61" s="1">
        <v>638000</v>
      </c>
      <c r="C61" s="1">
        <v>193000</v>
      </c>
      <c r="D61" s="1">
        <f t="shared" si="1"/>
        <v>831000</v>
      </c>
      <c r="E61" s="57">
        <v>816000</v>
      </c>
      <c r="F61">
        <v>82500</v>
      </c>
      <c r="G61">
        <v>34500</v>
      </c>
      <c r="H61">
        <v>117000</v>
      </c>
      <c r="I61" s="60">
        <v>105000</v>
      </c>
    </row>
    <row r="62" spans="1:9" ht="12.75">
      <c r="A62" s="3">
        <v>1981</v>
      </c>
      <c r="B62" s="1">
        <v>621000</v>
      </c>
      <c r="C62" s="1">
        <v>161000</v>
      </c>
      <c r="D62" s="1">
        <f t="shared" si="1"/>
        <v>781000</v>
      </c>
      <c r="E62" s="57">
        <v>802000</v>
      </c>
      <c r="F62">
        <v>74000</v>
      </c>
      <c r="G62">
        <v>28500</v>
      </c>
      <c r="H62">
        <v>102000</v>
      </c>
      <c r="I62" s="60">
        <v>95600</v>
      </c>
    </row>
    <row r="63" spans="1:9" ht="12.75">
      <c r="A63" s="3">
        <v>1982</v>
      </c>
      <c r="B63" s="1">
        <v>1010000</v>
      </c>
      <c r="C63" s="1">
        <v>235000</v>
      </c>
      <c r="D63" s="1">
        <f t="shared" si="1"/>
        <v>1240000</v>
      </c>
      <c r="E63" s="57">
        <v>1320000</v>
      </c>
      <c r="F63">
        <v>109000</v>
      </c>
      <c r="G63">
        <v>45200</v>
      </c>
      <c r="H63">
        <v>155000</v>
      </c>
      <c r="I63" s="60">
        <v>144000</v>
      </c>
    </row>
    <row r="64" spans="1:9" ht="12.75">
      <c r="A64" s="3">
        <v>1983</v>
      </c>
      <c r="B64" s="1">
        <v>1190000</v>
      </c>
      <c r="C64" s="1">
        <v>310000</v>
      </c>
      <c r="D64" s="1">
        <f t="shared" si="1"/>
        <v>1500000</v>
      </c>
      <c r="E64" s="57">
        <v>1500000</v>
      </c>
      <c r="F64">
        <v>112000</v>
      </c>
      <c r="G64">
        <v>56300</v>
      </c>
      <c r="H64">
        <v>169000</v>
      </c>
      <c r="I64" s="60">
        <v>141000</v>
      </c>
    </row>
    <row r="65" spans="1:9" ht="12.75">
      <c r="A65" s="3">
        <v>1984</v>
      </c>
      <c r="B65" s="1">
        <v>1070000</v>
      </c>
      <c r="C65" s="1">
        <v>269000</v>
      </c>
      <c r="D65" s="1">
        <f t="shared" si="1"/>
        <v>1340000</v>
      </c>
      <c r="E65" s="57">
        <v>1380000</v>
      </c>
      <c r="F65">
        <v>102000</v>
      </c>
      <c r="G65">
        <v>50300</v>
      </c>
      <c r="H65">
        <v>153000</v>
      </c>
      <c r="I65" s="60">
        <v>131000</v>
      </c>
    </row>
    <row r="66" spans="1:9" ht="12.75">
      <c r="A66" s="3">
        <v>1985</v>
      </c>
      <c r="B66" s="1">
        <v>926000</v>
      </c>
      <c r="C66" s="1">
        <v>241000</v>
      </c>
      <c r="D66" s="1">
        <f aca="true" t="shared" si="2" ref="D66:D81">IF(ISNUMBER(D24),ROUND(D24,-INT(LOG(D24))+2),"")</f>
        <v>1170000</v>
      </c>
      <c r="E66" s="57">
        <v>1190000</v>
      </c>
      <c r="F66">
        <v>83600</v>
      </c>
      <c r="G66">
        <v>47400</v>
      </c>
      <c r="H66">
        <v>131000</v>
      </c>
      <c r="I66" s="60">
        <v>107000</v>
      </c>
    </row>
    <row r="67" spans="1:9" ht="12.75">
      <c r="A67" s="3">
        <v>1986</v>
      </c>
      <c r="B67" s="1">
        <v>774000</v>
      </c>
      <c r="C67" s="1">
        <v>205000</v>
      </c>
      <c r="D67" s="1">
        <f t="shared" si="2"/>
        <v>980000</v>
      </c>
      <c r="E67" s="57">
        <v>1000000</v>
      </c>
      <c r="F67">
        <v>83500</v>
      </c>
      <c r="G67">
        <v>41300</v>
      </c>
      <c r="H67">
        <v>125000</v>
      </c>
      <c r="I67" s="60">
        <v>108000</v>
      </c>
    </row>
    <row r="68" spans="1:9" ht="12.75">
      <c r="A68" s="3">
        <v>1987</v>
      </c>
      <c r="B68" s="1">
        <v>508000</v>
      </c>
      <c r="C68" s="1">
        <v>159000</v>
      </c>
      <c r="D68" s="1">
        <f t="shared" si="2"/>
        <v>666000</v>
      </c>
      <c r="E68" s="57">
        <v>632000</v>
      </c>
      <c r="F68">
        <v>57100</v>
      </c>
      <c r="G68">
        <v>29100</v>
      </c>
      <c r="H68">
        <v>86200</v>
      </c>
      <c r="I68" s="60">
        <v>71200</v>
      </c>
    </row>
    <row r="69" spans="1:9" ht="12.75">
      <c r="A69" s="3">
        <v>1988</v>
      </c>
      <c r="B69" s="1">
        <v>420000</v>
      </c>
      <c r="C69" s="1">
        <v>130000</v>
      </c>
      <c r="D69" s="1">
        <f t="shared" si="2"/>
        <v>550000</v>
      </c>
      <c r="E69" s="57">
        <v>524000</v>
      </c>
      <c r="F69">
        <v>57100</v>
      </c>
      <c r="G69">
        <v>26200</v>
      </c>
      <c r="H69">
        <v>83300</v>
      </c>
      <c r="I69" s="60">
        <v>71700</v>
      </c>
    </row>
    <row r="70" spans="1:9" ht="12.75">
      <c r="A70" s="3">
        <v>1989</v>
      </c>
      <c r="B70" s="1">
        <v>494000</v>
      </c>
      <c r="C70" s="1">
        <v>183000</v>
      </c>
      <c r="D70" s="1">
        <f t="shared" si="2"/>
        <v>677000</v>
      </c>
      <c r="E70" s="57">
        <v>613000</v>
      </c>
      <c r="F70">
        <v>98400</v>
      </c>
      <c r="G70">
        <v>46400</v>
      </c>
      <c r="H70">
        <v>145000</v>
      </c>
      <c r="I70" s="60">
        <v>123000</v>
      </c>
    </row>
    <row r="71" spans="1:9" ht="12.75">
      <c r="A71" s="3">
        <v>1990</v>
      </c>
      <c r="B71" s="1">
        <v>700000</v>
      </c>
      <c r="C71" s="1">
        <v>183000</v>
      </c>
      <c r="D71" s="1">
        <f t="shared" si="2"/>
        <v>882000</v>
      </c>
      <c r="E71" s="57">
        <v>863000</v>
      </c>
      <c r="F71">
        <v>97600</v>
      </c>
      <c r="G71">
        <v>51600</v>
      </c>
      <c r="H71">
        <v>149000</v>
      </c>
      <c r="I71" s="60">
        <v>121000</v>
      </c>
    </row>
    <row r="72" spans="1:9" ht="12.75">
      <c r="A72" s="3">
        <v>1991</v>
      </c>
      <c r="B72" s="1">
        <v>817000</v>
      </c>
      <c r="C72" s="1">
        <v>191000</v>
      </c>
      <c r="D72" s="1">
        <f t="shared" si="2"/>
        <v>1010000</v>
      </c>
      <c r="E72" s="57">
        <v>988000</v>
      </c>
      <c r="F72">
        <v>115000</v>
      </c>
      <c r="G72">
        <v>51900</v>
      </c>
      <c r="H72">
        <v>167000</v>
      </c>
      <c r="I72" s="60">
        <v>140000</v>
      </c>
    </row>
    <row r="73" spans="1:9" ht="12.75">
      <c r="A73" s="3">
        <v>1992</v>
      </c>
      <c r="B73" s="1">
        <v>710000</v>
      </c>
      <c r="C73" s="1">
        <v>150000</v>
      </c>
      <c r="D73" s="1">
        <f t="shared" si="2"/>
        <v>860000</v>
      </c>
      <c r="E73" s="57">
        <v>888000</v>
      </c>
      <c r="F73">
        <v>98700</v>
      </c>
      <c r="G73">
        <v>37300</v>
      </c>
      <c r="H73">
        <v>136000</v>
      </c>
      <c r="I73" s="60">
        <v>123000</v>
      </c>
    </row>
    <row r="74" spans="1:9" ht="12.75">
      <c r="A74" s="3">
        <v>1993</v>
      </c>
      <c r="B74" s="1">
        <v>1390000</v>
      </c>
      <c r="C74" s="1">
        <v>292000</v>
      </c>
      <c r="D74" s="1">
        <f t="shared" si="2"/>
        <v>1680000</v>
      </c>
      <c r="E74" s="57">
        <v>1820000</v>
      </c>
      <c r="F74">
        <v>160000</v>
      </c>
      <c r="G74">
        <v>61700</v>
      </c>
      <c r="H74">
        <v>222000</v>
      </c>
      <c r="I74" s="60">
        <v>210000</v>
      </c>
    </row>
    <row r="75" spans="1:9" ht="12.75">
      <c r="A75" s="3">
        <v>1994</v>
      </c>
      <c r="B75" s="1">
        <v>801000</v>
      </c>
      <c r="C75" s="1">
        <v>201000</v>
      </c>
      <c r="D75" s="1">
        <f t="shared" si="2"/>
        <v>1000000</v>
      </c>
      <c r="E75" s="57">
        <v>1040000</v>
      </c>
      <c r="F75">
        <v>114000</v>
      </c>
      <c r="G75">
        <v>36600</v>
      </c>
      <c r="H75">
        <v>150000</v>
      </c>
      <c r="I75" s="60">
        <v>147000</v>
      </c>
    </row>
    <row r="76" spans="1:9" ht="12.75">
      <c r="A76" s="3">
        <v>1995</v>
      </c>
      <c r="B76" s="1">
        <v>770000</v>
      </c>
      <c r="C76" s="1">
        <v>206000</v>
      </c>
      <c r="D76" s="1">
        <f t="shared" si="2"/>
        <v>976000</v>
      </c>
      <c r="E76" s="57">
        <v>981000</v>
      </c>
      <c r="F76">
        <v>96400</v>
      </c>
      <c r="G76">
        <v>31500</v>
      </c>
      <c r="H76">
        <v>128000</v>
      </c>
      <c r="I76" s="60">
        <v>123000</v>
      </c>
    </row>
    <row r="77" spans="1:9" ht="12.75">
      <c r="A77" s="3">
        <v>1996</v>
      </c>
      <c r="B77" s="1">
        <v>712000</v>
      </c>
      <c r="C77" s="1">
        <v>248000</v>
      </c>
      <c r="D77" s="1">
        <f t="shared" si="2"/>
        <v>960000</v>
      </c>
      <c r="E77" s="57">
        <v>961000</v>
      </c>
      <c r="F77">
        <v>97800</v>
      </c>
      <c r="G77">
        <v>36600</v>
      </c>
      <c r="H77">
        <v>134000</v>
      </c>
      <c r="I77" s="60">
        <v>131000</v>
      </c>
    </row>
    <row r="78" spans="1:9" ht="12.75">
      <c r="A78" s="3">
        <v>1997</v>
      </c>
      <c r="B78" s="1">
        <v>699000</v>
      </c>
      <c r="C78" s="1">
        <v>250000</v>
      </c>
      <c r="D78" s="1">
        <f t="shared" si="2"/>
        <v>949000</v>
      </c>
      <c r="E78" s="57">
        <v>879000</v>
      </c>
      <c r="F78">
        <v>94300</v>
      </c>
      <c r="G78">
        <v>36300</v>
      </c>
      <c r="H78">
        <v>131000</v>
      </c>
      <c r="I78" s="60">
        <v>119000</v>
      </c>
    </row>
    <row r="79" spans="1:9" ht="12.75">
      <c r="A79" s="3">
        <v>1998</v>
      </c>
      <c r="B79" s="1">
        <v>788000</v>
      </c>
      <c r="C79" s="1">
        <v>285000</v>
      </c>
      <c r="D79" s="1">
        <f t="shared" si="2"/>
        <v>1070000</v>
      </c>
      <c r="E79" s="57">
        <v>1030000</v>
      </c>
      <c r="F79">
        <v>103000</v>
      </c>
      <c r="G79">
        <v>38800</v>
      </c>
      <c r="H79">
        <v>142000</v>
      </c>
      <c r="I79" s="60">
        <v>133000</v>
      </c>
    </row>
    <row r="80" spans="1:9" ht="12.75">
      <c r="A80" s="3">
        <v>1999</v>
      </c>
      <c r="B80" s="1">
        <v>657000</v>
      </c>
      <c r="C80" s="1">
        <v>230000</v>
      </c>
      <c r="D80" s="1">
        <f t="shared" si="2"/>
        <v>887000</v>
      </c>
      <c r="E80" s="57">
        <v>861000</v>
      </c>
      <c r="F80">
        <v>91900</v>
      </c>
      <c r="G80">
        <v>34600</v>
      </c>
      <c r="H80">
        <v>127000</v>
      </c>
      <c r="I80" s="60">
        <v>120000</v>
      </c>
    </row>
    <row r="81" spans="1:9" ht="12.75">
      <c r="A81" s="3">
        <v>2000</v>
      </c>
      <c r="B81" s="1">
        <v>359000</v>
      </c>
      <c r="C81" s="1">
        <v>145000</v>
      </c>
      <c r="D81" s="1">
        <f t="shared" si="2"/>
        <v>504000</v>
      </c>
      <c r="E81" s="57">
        <v>468000</v>
      </c>
      <c r="F81">
        <v>65700</v>
      </c>
      <c r="G81">
        <v>25300</v>
      </c>
      <c r="H81">
        <v>91000</v>
      </c>
      <c r="I81" s="60">
        <v>85200</v>
      </c>
    </row>
    <row r="82" spans="1:9" ht="12.75">
      <c r="A82" s="3">
        <v>2001</v>
      </c>
      <c r="B82" s="1">
        <v>704000</v>
      </c>
      <c r="C82" s="1">
        <v>216000</v>
      </c>
      <c r="D82" s="1">
        <f>IF(ISNUMBER(D40),ROUND(D40,-INT(LOG(D40))+2),"")</f>
        <v>920000</v>
      </c>
      <c r="E82" s="57">
        <v>865000</v>
      </c>
      <c r="F82">
        <v>110000</v>
      </c>
      <c r="G82">
        <v>44400</v>
      </c>
      <c r="H82">
        <v>155000</v>
      </c>
      <c r="I82" s="60">
        <v>134000</v>
      </c>
    </row>
    <row r="83" spans="1:9" ht="12.75">
      <c r="A83" s="3">
        <v>2002</v>
      </c>
      <c r="B83" s="1">
        <v>653000</v>
      </c>
      <c r="C83" s="1">
        <v>213000</v>
      </c>
      <c r="D83" s="1">
        <f>IF(ISNUMBER(D41),ROUND(D41,-INT(LOG(D41))+2),"")</f>
        <v>866000</v>
      </c>
      <c r="E83" s="57">
        <v>840000</v>
      </c>
      <c r="F83">
        <v>116000</v>
      </c>
      <c r="G83">
        <v>48200</v>
      </c>
      <c r="H83">
        <v>164000</v>
      </c>
      <c r="I83" s="60">
        <v>147000</v>
      </c>
    </row>
    <row r="84" spans="1:9" ht="12.75">
      <c r="A84" s="3">
        <v>2003</v>
      </c>
      <c r="B84" s="1">
        <v>530000</v>
      </c>
      <c r="C84" s="1">
        <v>193000</v>
      </c>
      <c r="D84" s="1">
        <f>IF(ISNUMBER(D42),ROUND(D42,-INT(LOG(D42))+2),"")</f>
        <v>723000</v>
      </c>
      <c r="E84" s="57">
        <v>709000</v>
      </c>
      <c r="F84">
        <v>109000</v>
      </c>
      <c r="G84">
        <v>46100</v>
      </c>
      <c r="H84">
        <v>155000</v>
      </c>
      <c r="I84" s="60">
        <v>145000</v>
      </c>
    </row>
    <row r="85" spans="1:9" ht="12.75">
      <c r="A85" s="3">
        <v>2004</v>
      </c>
      <c r="B85" s="1">
        <v>734000</v>
      </c>
      <c r="C85" s="1">
        <v>235000</v>
      </c>
      <c r="D85" s="1">
        <f>IF(ISNUMBER(D43),ROUND(D43,-INT(LOG(D43))+2),"")</f>
        <v>969000</v>
      </c>
      <c r="E85" s="57">
        <v>948000</v>
      </c>
      <c r="F85">
        <v>137000</v>
      </c>
      <c r="G85">
        <v>56900</v>
      </c>
      <c r="H85">
        <v>194000</v>
      </c>
      <c r="I85" s="60">
        <v>177000</v>
      </c>
    </row>
    <row r="88" spans="1:6" ht="15">
      <c r="A88" s="46" t="s">
        <v>73</v>
      </c>
      <c r="B88" s="46" t="s">
        <v>3</v>
      </c>
      <c r="C88" s="46" t="s">
        <v>3</v>
      </c>
      <c r="D88" s="46" t="s">
        <v>3</v>
      </c>
      <c r="E88" s="46"/>
      <c r="F88" s="46" t="s">
        <v>3</v>
      </c>
    </row>
    <row r="89" spans="1:6" ht="12.75">
      <c r="A89" s="64" t="s">
        <v>78</v>
      </c>
      <c r="B89" s="64"/>
      <c r="C89" s="64"/>
      <c r="D89" s="64"/>
      <c r="E89" s="64"/>
      <c r="F89" s="64"/>
    </row>
  </sheetData>
  <sheetProtection/>
  <mergeCells count="2">
    <mergeCell ref="A89:F89"/>
    <mergeCell ref="A45:H45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46"/>
  <sheetViews>
    <sheetView zoomScalePageLayoutView="0" workbookViewId="0" topLeftCell="A1">
      <selection activeCell="A1" sqref="A1:H1"/>
    </sheetView>
  </sheetViews>
  <sheetFormatPr defaultColWidth="9.140625" defaultRowHeight="12.75"/>
  <cols>
    <col min="2" max="2" width="12.28125" style="0" customWidth="1"/>
    <col min="3" max="3" width="13.8515625" style="0" customWidth="1"/>
    <col min="4" max="4" width="12.140625" style="0" customWidth="1"/>
    <col min="5" max="5" width="14.57421875" style="0" customWidth="1"/>
    <col min="6" max="6" width="13.57421875" style="0" customWidth="1"/>
    <col min="7" max="7" width="11.421875" style="0" customWidth="1"/>
    <col min="8" max="8" width="12.421875" style="0" customWidth="1"/>
  </cols>
  <sheetData>
    <row r="1" spans="1:8" ht="12.75">
      <c r="A1" s="63" t="s">
        <v>1</v>
      </c>
      <c r="B1" s="63"/>
      <c r="C1" s="63"/>
      <c r="D1" s="63"/>
      <c r="E1" s="63"/>
      <c r="F1" s="63"/>
      <c r="G1" s="63"/>
      <c r="H1" s="63"/>
    </row>
    <row r="2" spans="1:8" ht="51" customHeight="1">
      <c r="A2" s="64" t="s">
        <v>4</v>
      </c>
      <c r="B2" s="72" t="s">
        <v>5</v>
      </c>
      <c r="C2" s="72"/>
      <c r="D2" s="2" t="s">
        <v>6</v>
      </c>
      <c r="E2" s="72" t="s">
        <v>7</v>
      </c>
      <c r="F2" s="72"/>
      <c r="G2" s="72"/>
      <c r="H2" s="72"/>
    </row>
    <row r="3" spans="1:6" ht="38.25">
      <c r="A3" s="64"/>
      <c r="B3" s="2" t="s">
        <v>8</v>
      </c>
      <c r="C3" s="2" t="s">
        <v>9</v>
      </c>
      <c r="D3" s="2" t="s">
        <v>10</v>
      </c>
      <c r="E3" s="2" t="s">
        <v>11</v>
      </c>
      <c r="F3" s="2" t="s">
        <v>12</v>
      </c>
    </row>
    <row r="4" spans="1:6" ht="12.75">
      <c r="A4" s="59">
        <v>1968</v>
      </c>
      <c r="B4" s="2"/>
      <c r="C4" s="2"/>
      <c r="D4" s="2"/>
      <c r="E4" s="2"/>
      <c r="F4" s="2"/>
    </row>
    <row r="5" spans="1:6" ht="12.75">
      <c r="A5" s="59">
        <v>1969</v>
      </c>
      <c r="B5" s="2"/>
      <c r="C5" s="2"/>
      <c r="D5" s="2"/>
      <c r="E5" s="2"/>
      <c r="F5" s="2"/>
    </row>
    <row r="6" spans="1:2" ht="12.75">
      <c r="A6">
        <v>1970</v>
      </c>
      <c r="B6" s="2"/>
    </row>
    <row r="7" spans="1:2" ht="12.75">
      <c r="A7">
        <v>1971</v>
      </c>
      <c r="B7">
        <v>2410</v>
      </c>
    </row>
    <row r="8" spans="1:2" ht="12.75">
      <c r="A8">
        <v>1972</v>
      </c>
      <c r="B8">
        <v>8310</v>
      </c>
    </row>
    <row r="9" spans="1:2" ht="12.75">
      <c r="A9">
        <v>1973</v>
      </c>
      <c r="B9">
        <v>3220</v>
      </c>
    </row>
    <row r="10" spans="1:4" ht="12.75">
      <c r="A10">
        <v>1974</v>
      </c>
      <c r="B10">
        <v>2820</v>
      </c>
      <c r="D10">
        <v>7630</v>
      </c>
    </row>
    <row r="11" spans="1:5" ht="12.75">
      <c r="A11">
        <v>1975</v>
      </c>
      <c r="B11">
        <v>5000</v>
      </c>
      <c r="D11">
        <v>7410</v>
      </c>
      <c r="E11">
        <v>10400</v>
      </c>
    </row>
    <row r="12" spans="1:5" ht="12.75">
      <c r="A12">
        <v>1976</v>
      </c>
      <c r="B12">
        <v>3630</v>
      </c>
      <c r="D12">
        <v>7040</v>
      </c>
      <c r="E12">
        <v>11500</v>
      </c>
    </row>
    <row r="13" spans="1:5" ht="12.75">
      <c r="A13">
        <v>1977</v>
      </c>
      <c r="B13">
        <v>4740</v>
      </c>
      <c r="D13">
        <v>6490</v>
      </c>
      <c r="E13">
        <v>6880</v>
      </c>
    </row>
    <row r="14" spans="1:5" ht="12.75">
      <c r="A14">
        <v>1978</v>
      </c>
      <c r="B14">
        <v>4100</v>
      </c>
      <c r="D14">
        <v>6530</v>
      </c>
      <c r="E14">
        <v>9080</v>
      </c>
    </row>
    <row r="15" spans="1:5" ht="12.75">
      <c r="A15">
        <v>1979</v>
      </c>
      <c r="B15">
        <v>4610</v>
      </c>
      <c r="C15">
        <v>4450</v>
      </c>
      <c r="D15">
        <v>6360</v>
      </c>
      <c r="E15">
        <v>8260</v>
      </c>
    </row>
    <row r="16" spans="1:5" ht="12.75">
      <c r="A16">
        <v>1980</v>
      </c>
      <c r="B16">
        <v>2200</v>
      </c>
      <c r="C16">
        <v>1830</v>
      </c>
      <c r="D16">
        <v>6140</v>
      </c>
      <c r="E16">
        <v>9900</v>
      </c>
    </row>
    <row r="17" spans="1:5" ht="12.75">
      <c r="A17">
        <v>1981</v>
      </c>
      <c r="B17">
        <v>2440</v>
      </c>
      <c r="C17">
        <v>1900</v>
      </c>
      <c r="D17">
        <v>5790</v>
      </c>
      <c r="E17">
        <v>11600</v>
      </c>
    </row>
    <row r="18" spans="1:5" ht="12.75">
      <c r="A18">
        <v>1982</v>
      </c>
      <c r="B18">
        <v>2650</v>
      </c>
      <c r="C18">
        <v>1990</v>
      </c>
      <c r="D18">
        <v>5620</v>
      </c>
      <c r="E18">
        <v>16300</v>
      </c>
    </row>
    <row r="19" spans="1:5" ht="12.75">
      <c r="A19">
        <v>1983</v>
      </c>
      <c r="B19">
        <v>3620</v>
      </c>
      <c r="C19">
        <v>2770</v>
      </c>
      <c r="D19">
        <v>5410</v>
      </c>
      <c r="E19">
        <v>15100</v>
      </c>
    </row>
    <row r="20" spans="1:5" ht="12.75">
      <c r="A20">
        <v>1984</v>
      </c>
      <c r="B20">
        <v>4340</v>
      </c>
      <c r="C20">
        <v>3440</v>
      </c>
      <c r="D20">
        <v>5310</v>
      </c>
      <c r="E20">
        <v>13400</v>
      </c>
    </row>
    <row r="21" spans="1:5" ht="12.75">
      <c r="A21">
        <v>1985</v>
      </c>
      <c r="B21">
        <v>1960</v>
      </c>
      <c r="C21">
        <v>1470</v>
      </c>
      <c r="D21">
        <v>5090</v>
      </c>
      <c r="E21">
        <v>8540</v>
      </c>
    </row>
    <row r="22" spans="1:5" ht="12.75">
      <c r="A22">
        <v>1986</v>
      </c>
      <c r="B22">
        <v>3010</v>
      </c>
      <c r="C22">
        <v>2290</v>
      </c>
      <c r="D22">
        <v>4870</v>
      </c>
      <c r="E22">
        <v>10800</v>
      </c>
    </row>
    <row r="23" spans="1:5" ht="12.75">
      <c r="A23">
        <v>1987</v>
      </c>
      <c r="B23">
        <v>1930</v>
      </c>
      <c r="C23">
        <v>1450</v>
      </c>
      <c r="D23">
        <v>4640</v>
      </c>
      <c r="E23">
        <v>6770</v>
      </c>
    </row>
    <row r="24" spans="1:5" ht="12.75">
      <c r="A24">
        <v>1988</v>
      </c>
      <c r="B24">
        <v>1490</v>
      </c>
      <c r="C24">
        <v>1130</v>
      </c>
      <c r="D24">
        <v>4070</v>
      </c>
      <c r="E24">
        <v>6350</v>
      </c>
    </row>
    <row r="25" spans="1:5" ht="12.75">
      <c r="A25">
        <v>1989</v>
      </c>
      <c r="B25">
        <v>2580</v>
      </c>
      <c r="C25">
        <v>2020</v>
      </c>
      <c r="D25">
        <v>3750</v>
      </c>
      <c r="E25">
        <v>6640</v>
      </c>
    </row>
    <row r="26" spans="1:5" ht="12.75">
      <c r="A26">
        <v>1990</v>
      </c>
      <c r="B26">
        <v>2820</v>
      </c>
      <c r="C26">
        <v>2390</v>
      </c>
      <c r="D26">
        <v>4020</v>
      </c>
      <c r="E26">
        <v>7620</v>
      </c>
    </row>
    <row r="27" spans="1:5" ht="12.75">
      <c r="A27">
        <v>1991</v>
      </c>
      <c r="B27">
        <v>1400</v>
      </c>
      <c r="C27">
        <v>1240</v>
      </c>
      <c r="D27">
        <v>3690</v>
      </c>
      <c r="E27">
        <v>7480</v>
      </c>
    </row>
    <row r="28" spans="1:6" ht="12.75">
      <c r="A28">
        <v>1992</v>
      </c>
      <c r="B28">
        <v>1540</v>
      </c>
      <c r="C28">
        <v>1420</v>
      </c>
      <c r="D28">
        <v>3580</v>
      </c>
      <c r="E28">
        <v>4340</v>
      </c>
      <c r="F28">
        <v>6530</v>
      </c>
    </row>
    <row r="29" spans="1:6" ht="12.75">
      <c r="A29">
        <v>1993</v>
      </c>
      <c r="B29">
        <v>3420</v>
      </c>
      <c r="C29">
        <v>3630</v>
      </c>
      <c r="D29">
        <v>3520</v>
      </c>
      <c r="E29">
        <v>4950</v>
      </c>
      <c r="F29">
        <v>8090</v>
      </c>
    </row>
    <row r="30" spans="1:6" ht="12.75">
      <c r="A30">
        <v>1994</v>
      </c>
      <c r="B30">
        <v>2860</v>
      </c>
      <c r="C30">
        <v>2990</v>
      </c>
      <c r="D30">
        <v>3320</v>
      </c>
      <c r="F30">
        <v>5970</v>
      </c>
    </row>
    <row r="31" spans="1:6" ht="12.75">
      <c r="A31">
        <v>1995</v>
      </c>
      <c r="B31">
        <v>965</v>
      </c>
      <c r="C31">
        <v>1090</v>
      </c>
      <c r="D31">
        <v>2900</v>
      </c>
      <c r="F31">
        <v>11100</v>
      </c>
    </row>
    <row r="32" spans="1:6" ht="12.75">
      <c r="A32">
        <v>1996</v>
      </c>
      <c r="C32">
        <v>4160</v>
      </c>
      <c r="D32">
        <v>3100</v>
      </c>
      <c r="F32">
        <v>18300</v>
      </c>
    </row>
    <row r="33" spans="1:6" ht="12.75">
      <c r="A33">
        <v>1997</v>
      </c>
      <c r="C33">
        <v>1110</v>
      </c>
      <c r="F33">
        <v>17400</v>
      </c>
    </row>
    <row r="34" spans="1:6" ht="12.75">
      <c r="A34">
        <v>1998</v>
      </c>
      <c r="C34">
        <v>2080</v>
      </c>
      <c r="F34">
        <v>10100</v>
      </c>
    </row>
    <row r="35" spans="1:6" ht="12.75">
      <c r="A35">
        <v>1999</v>
      </c>
      <c r="C35">
        <v>1050</v>
      </c>
      <c r="F35">
        <v>14200</v>
      </c>
    </row>
    <row r="36" spans="1:6" ht="12.75">
      <c r="A36">
        <v>2000</v>
      </c>
      <c r="C36">
        <v>1440</v>
      </c>
      <c r="F36">
        <v>8270</v>
      </c>
    </row>
    <row r="37" spans="1:6" ht="12.75">
      <c r="A37">
        <v>2001</v>
      </c>
      <c r="C37">
        <v>884</v>
      </c>
      <c r="F37">
        <v>5210</v>
      </c>
    </row>
    <row r="38" spans="1:6" ht="12.75">
      <c r="A38">
        <v>2002</v>
      </c>
      <c r="C38">
        <v>1460</v>
      </c>
      <c r="F38">
        <v>8730</v>
      </c>
    </row>
    <row r="39" ht="12.75">
      <c r="A39">
        <v>2003</v>
      </c>
    </row>
    <row r="40" ht="12.75">
      <c r="A40">
        <v>2004</v>
      </c>
    </row>
    <row r="41" ht="12.75">
      <c r="A41">
        <v>2005</v>
      </c>
    </row>
    <row r="42" ht="12.75">
      <c r="A42">
        <v>2006</v>
      </c>
    </row>
    <row r="43" ht="12.75">
      <c r="A43">
        <v>2007</v>
      </c>
    </row>
    <row r="44" ht="12.75">
      <c r="A44">
        <v>2008</v>
      </c>
    </row>
    <row r="45" ht="12.75">
      <c r="A45">
        <v>2009</v>
      </c>
    </row>
    <row r="46" ht="12.75">
      <c r="A46">
        <v>2010</v>
      </c>
    </row>
  </sheetData>
  <sheetProtection/>
  <mergeCells count="4">
    <mergeCell ref="E2:H2"/>
    <mergeCell ref="A1:H1"/>
    <mergeCell ref="A2:A3"/>
    <mergeCell ref="B2:C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bsfink</cp:lastModifiedBy>
  <dcterms:created xsi:type="dcterms:W3CDTF">2006-11-21T13:57:25Z</dcterms:created>
  <dcterms:modified xsi:type="dcterms:W3CDTF">2008-04-03T19:09:01Z</dcterms:modified>
  <cp:category/>
  <cp:version/>
  <cp:contentType/>
  <cp:contentStatus/>
</cp:coreProperties>
</file>