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7760" windowHeight="11940" tabRatio="655" activeTab="0"/>
  </bookViews>
  <sheets>
    <sheet name="Appendix_7" sheetId="1" r:id="rId1"/>
    <sheet name="Read.me" sheetId="2" r:id="rId2"/>
    <sheet name="Raw Data" sheetId="3" r:id="rId3"/>
    <sheet name="Aquati-Life Exceedances" sheetId="4" r:id="rId4"/>
    <sheet name="GraphI" sheetId="5" r:id="rId5"/>
    <sheet name="GraphII" sheetId="6" r:id="rId6"/>
  </sheets>
  <definedNames/>
  <calcPr fullCalcOnLoad="1"/>
</workbook>
</file>

<file path=xl/sharedStrings.xml><?xml version="1.0" encoding="utf-8"?>
<sst xmlns="http://schemas.openxmlformats.org/spreadsheetml/2006/main" count="3666" uniqueCount="303">
  <si>
    <t># ------------------------------------------------------------------------------------------------------</t>
  </si>
  <si>
    <t xml:space="preserve"># </t>
  </si>
  <si>
    <t>#  Begin METADATA documentation</t>
  </si>
  <si>
    <t>#</t>
  </si>
  <si>
    <t>#  METADATA Date:    May 30, 2006</t>
  </si>
  <si>
    <t>#  METADATA Contact: Jeffrey D. Martin</t>
  </si>
  <si>
    <t xml:space="preserve">#                    U.S. Geological Survey </t>
  </si>
  <si>
    <t>#                    NAWQA Pesticide Synthesis Project</t>
  </si>
  <si>
    <t>#                    5957 Lakeside Boulevard</t>
  </si>
  <si>
    <t>#                    Indianapolis, IN  46278-1996</t>
  </si>
  <si>
    <t>#                    voice: (317) 290-3333 x148</t>
  </si>
  <si>
    <t>#                    fax:   (317) 290-3313</t>
  </si>
  <si>
    <t>#                    email:  jdmartin@usgs.gov</t>
  </si>
  <si>
    <t xml:space="preserve">#  METADATA Data Description:  </t>
  </si>
  <si>
    <t>#  Filename: 6_05_swdata.exceed.txt</t>
  </si>
  <si>
    <t>#  The data provided herein are the stream-water sites and pesticides that exceed one or more aquatic-</t>
  </si>
  <si>
    <t>#  life benchmarks in figure 6-5, USGS Circular 1291. Rows are unique by site and pesticide.</t>
  </si>
  <si>
    <t>#  METADATA Basic documentation of dataset elements:</t>
  </si>
  <si>
    <t>#       Data Attributes:</t>
  </si>
  <si>
    <t>#               pcode</t>
  </si>
  <si>
    <t>#               pstaid</t>
  </si>
  <si>
    <t>#               state</t>
  </si>
  <si>
    <t>#               lu</t>
  </si>
  <si>
    <t>#               pname</t>
  </si>
  <si>
    <t>#               meth</t>
  </si>
  <si>
    <t>#               aAQLI</t>
  </si>
  <si>
    <t>#               cAQLI</t>
  </si>
  <si>
    <t>#               aFISH</t>
  </si>
  <si>
    <t>#               cFISH</t>
  </si>
  <si>
    <t>#               aINVE</t>
  </si>
  <si>
    <t>#               cINVE</t>
  </si>
  <si>
    <t>#               aNVPL</t>
  </si>
  <si>
    <t>#               aPLAN</t>
  </si>
  <si>
    <t>#               cACOM</t>
  </si>
  <si>
    <t>#               sname</t>
  </si>
  <si>
    <t xml:space="preserve">#           Note: The row in the data file that follows the row of variable names describes the </t>
  </si>
  <si>
    <t xml:space="preserve">#                 width of the field and the data type. S or s indicates a text variable, </t>
  </si>
  <si>
    <t>#                 D or d indicates a date variable, and N or n indicates a numeric variable.</t>
  </si>
  <si>
    <t>#                 For example: 15s indicates a 0- to 15-character text variable whereas</t>
  </si>
  <si>
    <t>#                 9N indicates a 0- to 9-digit numeric variable.</t>
  </si>
  <si>
    <t>#       Attribute label: pcode</t>
  </si>
  <si>
    <t>#       Attribute description: Parameter code. The 5-digit number used to identify an analyte or other</t>
  </si>
  <si>
    <t>#                              variable in the USGS National Water Information System (NWIS)</t>
  </si>
  <si>
    <t>#       Attribute label: pstaid</t>
  </si>
  <si>
    <t>#       Attribute description: Primary station identifier</t>
  </si>
  <si>
    <t>#       Attribute label: state</t>
  </si>
  <si>
    <t>#       Attribute description: State postal abbreviation</t>
  </si>
  <si>
    <t>#       Attribute label: lu</t>
  </si>
  <si>
    <t>#       Attribute description: Drainage basin land use class--national classification system</t>
  </si>
  <si>
    <t>#                Code   Description</t>
  </si>
  <si>
    <t>#                -----  -----------------------------------------------------------------------------------</t>
  </si>
  <si>
    <t>#                Agric  Greater than 50% agricultural land and less than or equal to 5% urban land</t>
  </si>
  <si>
    <t>#                Undev  Less than or equal to 25% agricultural land and less than or equal to 5% urban land</t>
  </si>
  <si>
    <t>#                Urban  Greater than 25% urban land and less than or equal to 25% agricultural land</t>
  </si>
  <si>
    <t>#                Mixed  All other combinations of land use</t>
  </si>
  <si>
    <t>#       Attribute label: pname</t>
  </si>
  <si>
    <t>#       Attribute description: Common name of the pesticide/analyte</t>
  </si>
  <si>
    <t>#       Attribute label: meth</t>
  </si>
  <si>
    <t>#       Attribute description: Analytical method</t>
  </si>
  <si>
    <t xml:space="preserve">#                Code  Description                            </t>
  </si>
  <si>
    <t xml:space="preserve">#                ----  --------------------------------------  </t>
  </si>
  <si>
    <t>#                GCMS  Gas chromatography/mass spectrometry</t>
  </si>
  <si>
    <t>#                HPLC  High performance liquid chromatography</t>
  </si>
  <si>
    <t>#       Attribute label: aAQLI</t>
  </si>
  <si>
    <t xml:space="preserve">#       Attribute description: Acute benchmark for aquatic life. </t>
  </si>
  <si>
    <t>#                 Yes  Benchmark exceeded</t>
  </si>
  <si>
    <t>#                  No  Benchmark not exceeded or no benchmark</t>
  </si>
  <si>
    <t>#       Attribute label: cAQLI</t>
  </si>
  <si>
    <t xml:space="preserve">#       Attribute description: Chronic benchmark for aquatic life. </t>
  </si>
  <si>
    <t>#       Attribute label: aFISH</t>
  </si>
  <si>
    <t xml:space="preserve">#       Attribute description: Acute benchmark for fish. </t>
  </si>
  <si>
    <t>#       Attribute label: cFISH</t>
  </si>
  <si>
    <t xml:space="preserve">#       Attribute description: Chronic benchmark for fish. </t>
  </si>
  <si>
    <t>#       Attribute label: aINVE</t>
  </si>
  <si>
    <t xml:space="preserve">#       Attribute description: Acute benchmark for invertebrates. </t>
  </si>
  <si>
    <t>#       Attribute label: cINVE</t>
  </si>
  <si>
    <t xml:space="preserve">#       Attribute description: Chronic benchmark for invertebrates. </t>
  </si>
  <si>
    <t>#       Attribute label: aNVPL</t>
  </si>
  <si>
    <t xml:space="preserve">#       Attribute description: Acute benchmark for nonvascular plants. </t>
  </si>
  <si>
    <t>#       Attribute label: cPLAN</t>
  </si>
  <si>
    <t xml:space="preserve">#       Attribute description: Acute benchmark for vascular plants. </t>
  </si>
  <si>
    <t>#       Attribute label: cACOM</t>
  </si>
  <si>
    <t xml:space="preserve">#       Attribute description: Chronic benchmark for aquatic community effects. </t>
  </si>
  <si>
    <t>#       Attribute label: sname</t>
  </si>
  <si>
    <t>#       Attribute description: Name of data collection station (pstaid)</t>
  </si>
  <si>
    <t>#  End METADATA documentation</t>
  </si>
  <si>
    <t>pcode</t>
  </si>
  <si>
    <t>pstaid</t>
  </si>
  <si>
    <t>state</t>
  </si>
  <si>
    <t>lu</t>
  </si>
  <si>
    <t>pname</t>
  </si>
  <si>
    <t>meth</t>
  </si>
  <si>
    <t>aAQLI</t>
  </si>
  <si>
    <t>cAQLI</t>
  </si>
  <si>
    <t>aFISH</t>
  </si>
  <si>
    <t>cFISH</t>
  </si>
  <si>
    <t>aINVE</t>
  </si>
  <si>
    <t>cINVE</t>
  </si>
  <si>
    <t>aNVPL</t>
  </si>
  <si>
    <t>aPLAN</t>
  </si>
  <si>
    <t>cACOM</t>
  </si>
  <si>
    <t>sname</t>
  </si>
  <si>
    <t>5S</t>
  </si>
  <si>
    <t>15S</t>
  </si>
  <si>
    <t>2s</t>
  </si>
  <si>
    <t>20S</t>
  </si>
  <si>
    <t>4S</t>
  </si>
  <si>
    <t>65s</t>
  </si>
  <si>
    <t>PA</t>
  </si>
  <si>
    <t>Agric</t>
  </si>
  <si>
    <t>Azinphos-methyl</t>
  </si>
  <si>
    <t>GCMS</t>
  </si>
  <si>
    <t>No</t>
  </si>
  <si>
    <t>Yes</t>
  </si>
  <si>
    <t>Bachman Run at Annville, PA</t>
  </si>
  <si>
    <t>Chlorpyrifos</t>
  </si>
  <si>
    <t>VA</t>
  </si>
  <si>
    <t>Atrazine</t>
  </si>
  <si>
    <t>Muddy Creek at Mount Clinton, VA</t>
  </si>
  <si>
    <t>MD</t>
  </si>
  <si>
    <t>Alachlor</t>
  </si>
  <si>
    <t>Monocacy River at Bridgeport, MD</t>
  </si>
  <si>
    <t>Malathion</t>
  </si>
  <si>
    <t>NC</t>
  </si>
  <si>
    <t>Diazinon</t>
  </si>
  <si>
    <t>Pete Mitchell Swamp at Highway 1409 near Penny Hill, NC</t>
  </si>
  <si>
    <t>p,p-DDE</t>
  </si>
  <si>
    <t>Albemarle Canal near Swindell, NC</t>
  </si>
  <si>
    <t>GA</t>
  </si>
  <si>
    <t>Tucsawhatchee Creek at Highway 27 near Hawkinsville, GA</t>
  </si>
  <si>
    <t>AL</t>
  </si>
  <si>
    <t>Bogue Chitto Creek near Memphis, AL</t>
  </si>
  <si>
    <t>OH</t>
  </si>
  <si>
    <t>Mad River at St. Paris Pike at Eagle City, OH</t>
  </si>
  <si>
    <t>IN</t>
  </si>
  <si>
    <t>Kessinger Ditch near Monroe City, IN</t>
  </si>
  <si>
    <t>Muscatatuck River near Deputy, IN</t>
  </si>
  <si>
    <t>Hester Creek at Buddy Williamsom Road near Plevena, AL</t>
  </si>
  <si>
    <t>Disulfoton</t>
  </si>
  <si>
    <t>Flint River at Brownsboro, AL</t>
  </si>
  <si>
    <t>WI</t>
  </si>
  <si>
    <t>Duck Creek at Seminary Road near Oneida, WI</t>
  </si>
  <si>
    <t>St. Joseph River near Newville, IN</t>
  </si>
  <si>
    <t>Auglaize River near Fort Jennings, OH</t>
  </si>
  <si>
    <t>Maumee River at Waterville, OH</t>
  </si>
  <si>
    <t>ND</t>
  </si>
  <si>
    <t>Turtle River at Turtle River State Park near Arvilla, ND</t>
  </si>
  <si>
    <t>MN</t>
  </si>
  <si>
    <t>Snake River above Alvarado, MN</t>
  </si>
  <si>
    <t>IA</t>
  </si>
  <si>
    <t>Old Mans Creek near Iowa City, IA</t>
  </si>
  <si>
    <t>Iowa River at Wapello, IA</t>
  </si>
  <si>
    <t>IL</t>
  </si>
  <si>
    <t>Sugar Creek at Milford, IL</t>
  </si>
  <si>
    <t>Sangamon River at Monticello, IL</t>
  </si>
  <si>
    <t>Parathion-methy</t>
  </si>
  <si>
    <t>La Moine River at Colmar, IL</t>
  </si>
  <si>
    <t>CO</t>
  </si>
  <si>
    <t>Lonetree Creek near Greeley, CO</t>
  </si>
  <si>
    <t>Carbofuran</t>
  </si>
  <si>
    <t>Phorate</t>
  </si>
  <si>
    <t>Terbufos</t>
  </si>
  <si>
    <t>NE</t>
  </si>
  <si>
    <t>Prairie Creek near Ovina, NE</t>
  </si>
  <si>
    <t>Parathion</t>
  </si>
  <si>
    <t>Shell Creek near Columbus, NE</t>
  </si>
  <si>
    <t>Maple Creek near Nickerson, NE</t>
  </si>
  <si>
    <t>MO</t>
  </si>
  <si>
    <t>Little River Ditch no. 1 near Morehouse, MO</t>
  </si>
  <si>
    <t>MS</t>
  </si>
  <si>
    <t>Bogue Phalia near Leland, MS</t>
  </si>
  <si>
    <t>Thiobencarb</t>
  </si>
  <si>
    <t>Yazoo River below Steele Bayou near Long Lake, MS</t>
  </si>
  <si>
    <t>LA</t>
  </si>
  <si>
    <t>Tensas River at Tendal, LA</t>
  </si>
  <si>
    <t>TX</t>
  </si>
  <si>
    <t>Chambers Creek near Rice, TX</t>
  </si>
  <si>
    <t>Methomyl</t>
  </si>
  <si>
    <t>HPLC</t>
  </si>
  <si>
    <t>CA</t>
  </si>
  <si>
    <t>Salt Slough at Highway 165 near Stevinson, CA</t>
  </si>
  <si>
    <t>Merced River at River Road Bridge near Newman, CA</t>
  </si>
  <si>
    <t>Diuron</t>
  </si>
  <si>
    <t>Orestimba Creek at River Road near Crows Landing, CA</t>
  </si>
  <si>
    <t>Propargite</t>
  </si>
  <si>
    <t>Colusa Basin Drain at Road 99E near Knights Landing, CA</t>
  </si>
  <si>
    <t>WA</t>
  </si>
  <si>
    <t>Crab Creek at Marcellus Road near Ritzville, WA</t>
  </si>
  <si>
    <t>Crab Creek Lateral above Royal Lake near Othello, WA</t>
  </si>
  <si>
    <t>El 68 D Wasteway near Othello, WA</t>
  </si>
  <si>
    <t>Granger Drain at Granger, WA</t>
  </si>
  <si>
    <t>Carbaryl</t>
  </si>
  <si>
    <t>ID</t>
  </si>
  <si>
    <t>Rock Creek above Highway 30/93 Crossing at Twin Falls, ID</t>
  </si>
  <si>
    <t>OR</t>
  </si>
  <si>
    <t>Zollner Creek near Mt. Angel, OR</t>
  </si>
  <si>
    <t>Pudding River at Aurora, OR</t>
  </si>
  <si>
    <t>East Fork Double Bayou at Sykes Road near Anahuac, TX</t>
  </si>
  <si>
    <t>Molinate</t>
  </si>
  <si>
    <t>Whites Bayou at Highway 61 near Anahuac, TX</t>
  </si>
  <si>
    <t>West Prong Old River at Highway 146 near Dayton, TX</t>
  </si>
  <si>
    <t>Clifty Creek at County Road 1150 East near Hartsville, IN</t>
  </si>
  <si>
    <t>Dieldrin</t>
  </si>
  <si>
    <t>01573095</t>
  </si>
  <si>
    <t>01621050</t>
  </si>
  <si>
    <t>01639000</t>
  </si>
  <si>
    <t>02083833</t>
  </si>
  <si>
    <t>02084558</t>
  </si>
  <si>
    <t>02215100</t>
  </si>
  <si>
    <t>02444490</t>
  </si>
  <si>
    <t>03267900</t>
  </si>
  <si>
    <t>03360895</t>
  </si>
  <si>
    <t>03366500</t>
  </si>
  <si>
    <t>0357479650</t>
  </si>
  <si>
    <t>03575100</t>
  </si>
  <si>
    <t>04072050</t>
  </si>
  <si>
    <t>04178000</t>
  </si>
  <si>
    <t>04186500</t>
  </si>
  <si>
    <t>04193500</t>
  </si>
  <si>
    <t>05082625</t>
  </si>
  <si>
    <t>05085900</t>
  </si>
  <si>
    <t>05455100</t>
  </si>
  <si>
    <t>05465500</t>
  </si>
  <si>
    <t>05525500</t>
  </si>
  <si>
    <t>05572000</t>
  </si>
  <si>
    <t>05584500</t>
  </si>
  <si>
    <t>06753990</t>
  </si>
  <si>
    <t>06773050</t>
  </si>
  <si>
    <t>06795500</t>
  </si>
  <si>
    <t>06800000</t>
  </si>
  <si>
    <t>07043500</t>
  </si>
  <si>
    <t>07288650</t>
  </si>
  <si>
    <t>07288955</t>
  </si>
  <si>
    <t>07369500</t>
  </si>
  <si>
    <t>08064100</t>
  </si>
  <si>
    <t>11261100</t>
  </si>
  <si>
    <t>11273500</t>
  </si>
  <si>
    <t>11274538</t>
  </si>
  <si>
    <t>11390890</t>
  </si>
  <si>
    <t>12464770</t>
  </si>
  <si>
    <t>12472380</t>
  </si>
  <si>
    <t>12473740</t>
  </si>
  <si>
    <t>12505450</t>
  </si>
  <si>
    <t>13092747</t>
  </si>
  <si>
    <t>14201300</t>
  </si>
  <si>
    <t>14202000</t>
  </si>
  <si>
    <t>294349094345999</t>
  </si>
  <si>
    <t>295001094384699</t>
  </si>
  <si>
    <t>295740094542399</t>
  </si>
  <si>
    <t>391732085414401</t>
  </si>
  <si>
    <t>Exceed</t>
  </si>
  <si>
    <t>AcuteAQLI</t>
  </si>
  <si>
    <t>ChronicAQLI</t>
  </si>
  <si>
    <t>AcuteFISH</t>
  </si>
  <si>
    <t>ChronicFISH</t>
  </si>
  <si>
    <t>AcuteINVERT</t>
  </si>
  <si>
    <t>ChronicINVERT</t>
  </si>
  <si>
    <t>AcuteNVPL</t>
  </si>
  <si>
    <t>AcutePLANT</t>
  </si>
  <si>
    <t>ChronicAQCOM</t>
  </si>
  <si>
    <t>Count</t>
  </si>
  <si>
    <t>Sum</t>
  </si>
  <si>
    <t>Ag</t>
  </si>
  <si>
    <t>sites</t>
  </si>
  <si>
    <t>min</t>
  </si>
  <si>
    <t>updated 9-13-06 by JT WILSON</t>
  </si>
  <si>
    <t>max</t>
  </si>
  <si>
    <t>avg</t>
  </si>
  <si>
    <t>sum</t>
  </si>
  <si>
    <t>Aquatic-Life Benchmark exceedances are counted in column J, which is the number of compounds with at least 1 benchmark exceedance.</t>
  </si>
  <si>
    <t>This table is the supporting data for figure 6.5 of the Pesticides Circular 1291.</t>
  </si>
  <si>
    <t># of Exceed</t>
  </si>
  <si>
    <t>bin</t>
  </si>
  <si>
    <t>Cumulative Frequency</t>
  </si>
  <si>
    <t>% of sites in bin</t>
  </si>
  <si>
    <t>(=0)</t>
  </si>
  <si>
    <t>none</t>
  </si>
  <si>
    <t>(=1)</t>
  </si>
  <si>
    <t>(=2)</t>
  </si>
  <si>
    <t xml:space="preserve"> </t>
  </si>
  <si>
    <t>(=3)</t>
  </si>
  <si>
    <t>2 or 3</t>
  </si>
  <si>
    <t>(=4)</t>
  </si>
  <si>
    <t>(&gt;4)</t>
  </si>
  <si>
    <t>4 or more</t>
  </si>
  <si>
    <t>83 total sites</t>
  </si>
  <si>
    <t>revised 9-10-07 for EPA</t>
  </si>
  <si>
    <t>% of Stream Sites Exceeding Indicated number of Benchmarks</t>
  </si>
  <si>
    <t>Year</t>
  </si>
  <si>
    <t>1992-2001, n=83</t>
  </si>
  <si>
    <t>revised 9-10-07</t>
  </si>
  <si>
    <t>Farmland/Agricultural Sites      EPA ROE bins</t>
  </si>
  <si>
    <t>Farmland/Agricultural Sites     Heinz Center bins</t>
  </si>
  <si>
    <t>(=5)</t>
  </si>
  <si>
    <t>5 or more</t>
  </si>
  <si>
    <t>(&gt;5)</t>
  </si>
  <si>
    <t>1 or 2</t>
  </si>
  <si>
    <t>3 or 4</t>
  </si>
  <si>
    <t>revised 11-13-07 for EPA to add bins of 0; 1 or 2; 3 or 4; 5 or more</t>
  </si>
  <si>
    <t>revised 11-13-07; Graph reflects class bin changes as requested by Chris Lamie of the U.S. Environmental Protection Agency.</t>
  </si>
  <si>
    <t>Appendix 7. Pesticide exceedance of aquatic-life benchmarks in agricultural streams.</t>
  </si>
  <si>
    <t>#http://water.usgs.gov/nawqa/pnsp/pubs/circ1291/figures/descriptions/6_05_exceeddata.txt</t>
  </si>
  <si>
    <t>these class bins match the bins used for detections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</si>
</sst>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name val="Verdana"/>
      <family val="2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7" xfId="0" applyFont="1" applyBorder="1" applyAlignment="1">
      <alignment horizontal="center" wrapText="1"/>
    </xf>
    <xf numFmtId="0" fontId="3" fillId="0" borderId="17" xfId="0" applyNumberFormat="1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8" xfId="0" applyFill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19" xfId="0" applyFill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3" fillId="34" borderId="17" xfId="0" applyFont="1" applyFill="1" applyBorder="1" applyAlignment="1">
      <alignment horizontal="center" wrapText="1"/>
    </xf>
    <xf numFmtId="0" fontId="3" fillId="34" borderId="17" xfId="0" applyNumberFormat="1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49" fontId="3" fillId="34" borderId="17" xfId="0" applyNumberFormat="1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7" xfId="0" applyNumberFormat="1" applyFill="1" applyBorder="1" applyAlignment="1">
      <alignment horizontal="center"/>
    </xf>
    <xf numFmtId="1" fontId="0" fillId="34" borderId="17" xfId="0" applyNumberFormat="1" applyFill="1" applyBorder="1" applyAlignment="1">
      <alignment horizontal="center"/>
    </xf>
    <xf numFmtId="164" fontId="0" fillId="34" borderId="17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Pesticides above Aquatic-Life Benchmarks in Agricultural Streams</a:t>
            </a:r>
          </a:p>
        </c:rich>
      </c:tx>
      <c:layout>
        <c:manualLayout>
          <c:xMode val="factor"/>
          <c:yMode val="factor"/>
          <c:x val="0.01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14"/>
          <c:w val="0.716"/>
          <c:h val="0.7935"/>
        </c:manualLayout>
      </c:layout>
      <c:barChart>
        <c:barDir val="col"/>
        <c:grouping val="stacked"/>
        <c:varyColors val="0"/>
        <c:ser>
          <c:idx val="0"/>
          <c:order val="0"/>
          <c:tx>
            <c:v>4 or more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GraphI!$A$5</c:f>
              <c:strCache/>
            </c:strRef>
          </c:cat>
          <c:val>
            <c:numRef>
              <c:f>GraphI!$B$5</c:f>
              <c:numCache/>
            </c:numRef>
          </c:val>
        </c:ser>
        <c:ser>
          <c:idx val="1"/>
          <c:order val="1"/>
          <c:tx>
            <c:v>2 or 3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GraphI!$A$5</c:f>
              <c:strCache/>
            </c:strRef>
          </c:cat>
          <c:val>
            <c:numRef>
              <c:f>GraphI!$C$5</c:f>
              <c:numCache/>
            </c:numRef>
          </c:val>
        </c:ser>
        <c:ser>
          <c:idx val="2"/>
          <c:order val="2"/>
          <c:tx>
            <c:v>1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GraphI!$A$5</c:f>
              <c:strCache/>
            </c:strRef>
          </c:cat>
          <c:val>
            <c:numRef>
              <c:f>GraphI!$D$5</c:f>
              <c:numCache/>
            </c:numRef>
          </c:val>
        </c:ser>
        <c:ser>
          <c:idx val="3"/>
          <c:order val="3"/>
          <c:tx>
            <c:v>none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GraphI!$E$5</c:f>
              <c:numCache/>
            </c:numRef>
          </c:val>
        </c:ser>
        <c:overlap val="100"/>
        <c:axId val="18737049"/>
        <c:axId val="34415714"/>
      </c:barChart>
      <c:catAx>
        <c:axId val="18737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15714"/>
        <c:crosses val="autoZero"/>
        <c:auto val="1"/>
        <c:lblOffset val="100"/>
        <c:tickLblSkip val="1"/>
        <c:noMultiLvlLbl val="0"/>
      </c:catAx>
      <c:valAx>
        <c:axId val="3441571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Stream Sites Exceeding Indicated
Number of Benchmarks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3704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265"/>
          <c:w val="0.13825"/>
          <c:h val="0.2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Pesticides above Aquatic-Life Benchmarks in Agricultural Streams</a:t>
            </a:r>
          </a:p>
        </c:rich>
      </c:tx>
      <c:layout>
        <c:manualLayout>
          <c:xMode val="factor"/>
          <c:yMode val="factor"/>
          <c:x val="0.01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14"/>
          <c:w val="0.716"/>
          <c:h val="0.79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GraphII!$A$5</c:f>
              <c:strCache/>
            </c:strRef>
          </c:cat>
          <c:val>
            <c:numRef>
              <c:f>GraphII!$B$5</c:f>
              <c:numCache/>
            </c:numRef>
          </c:val>
        </c:ser>
        <c:ser>
          <c:idx val="1"/>
          <c:order val="1"/>
          <c:tx>
            <c:v>3 or 4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GraphII!$A$5</c:f>
              <c:strCache/>
            </c:strRef>
          </c:cat>
          <c:val>
            <c:numRef>
              <c:f>GraphII!$C$5</c:f>
              <c:numCache/>
            </c:numRef>
          </c:val>
        </c:ser>
        <c:ser>
          <c:idx val="2"/>
          <c:order val="2"/>
          <c:tx>
            <c:v>1 or 2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GraphII!$A$5</c:f>
              <c:strCache/>
            </c:strRef>
          </c:cat>
          <c:val>
            <c:numRef>
              <c:f>GraphII!$D$5</c:f>
              <c:numCache/>
            </c:numRef>
          </c:val>
        </c:ser>
        <c:ser>
          <c:idx val="3"/>
          <c:order val="3"/>
          <c:tx>
            <c:v>0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GraphII!$A$5</c:f>
              <c:strCache/>
            </c:strRef>
          </c:cat>
          <c:val>
            <c:numRef>
              <c:f>GraphII!$E$5</c:f>
              <c:numCache/>
            </c:numRef>
          </c:val>
        </c:ser>
        <c:overlap val="100"/>
        <c:axId val="41305971"/>
        <c:axId val="36209420"/>
      </c:barChart>
      <c:catAx>
        <c:axId val="41305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09420"/>
        <c:crosses val="autoZero"/>
        <c:auto val="1"/>
        <c:lblOffset val="100"/>
        <c:tickLblSkip val="1"/>
        <c:noMultiLvlLbl val="0"/>
      </c:catAx>
      <c:valAx>
        <c:axId val="3620942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Stream Sites Exceeding Indicated
Number of Benchmarks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059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265"/>
          <c:w val="0.13825"/>
          <c:h val="0.2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10</xdr:col>
      <xdr:colOff>133350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1095375" y="1133475"/>
        <a:ext cx="58007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10</xdr:col>
      <xdr:colOff>133350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1095375" y="1133475"/>
        <a:ext cx="58007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"/>
  <sheetViews>
    <sheetView tabSelected="1" zoomScalePageLayoutView="0" workbookViewId="0" topLeftCell="A1">
      <selection activeCell="A4" sqref="A4"/>
    </sheetView>
  </sheetViews>
  <sheetFormatPr defaultColWidth="9.140625" defaultRowHeight="12.75"/>
  <sheetData>
    <row r="1" spans="1:19" ht="12.75">
      <c r="A1" s="65" t="s">
        <v>300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</sheetData>
  <sheetProtection sheet="1" objects="1" scenarios="1"/>
  <mergeCells count="1">
    <mergeCell ref="A1:S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5"/>
  <sheetViews>
    <sheetView zoomScalePageLayoutView="0" workbookViewId="0" topLeftCell="A143">
      <selection activeCell="A178" sqref="A17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3</v>
      </c>
    </row>
    <row r="15" ht="12.75">
      <c r="A15" t="s">
        <v>0</v>
      </c>
    </row>
    <row r="16" ht="12.75">
      <c r="A16" t="s">
        <v>3</v>
      </c>
    </row>
    <row r="17" ht="12.75">
      <c r="A17" t="s">
        <v>13</v>
      </c>
    </row>
    <row r="18" ht="12.75">
      <c r="A18" t="s">
        <v>3</v>
      </c>
    </row>
    <row r="19" ht="12.75">
      <c r="A19" t="s">
        <v>14</v>
      </c>
    </row>
    <row r="20" ht="12.75">
      <c r="A20" s="1" t="s">
        <v>301</v>
      </c>
    </row>
    <row r="21" ht="12.75">
      <c r="A21" t="s">
        <v>3</v>
      </c>
    </row>
    <row r="22" ht="12.75">
      <c r="A22" t="s">
        <v>15</v>
      </c>
    </row>
    <row r="23" ht="12.75">
      <c r="A23" t="s">
        <v>16</v>
      </c>
    </row>
    <row r="24" ht="12.75">
      <c r="A24" t="s">
        <v>3</v>
      </c>
    </row>
    <row r="25" ht="12.75">
      <c r="A25" t="s">
        <v>0</v>
      </c>
    </row>
    <row r="26" ht="12.75">
      <c r="A26" t="s">
        <v>1</v>
      </c>
    </row>
    <row r="27" ht="12.75">
      <c r="A27" t="s">
        <v>17</v>
      </c>
    </row>
    <row r="28" ht="12.75">
      <c r="A28" t="s">
        <v>3</v>
      </c>
    </row>
    <row r="29" ht="12.75">
      <c r="A29" t="s">
        <v>18</v>
      </c>
    </row>
    <row r="30" ht="12.75">
      <c r="A30" t="s">
        <v>3</v>
      </c>
    </row>
    <row r="31" ht="12.75">
      <c r="A31" t="s">
        <v>19</v>
      </c>
    </row>
    <row r="32" ht="12.75">
      <c r="A32" t="s">
        <v>20</v>
      </c>
    </row>
    <row r="33" ht="12.75">
      <c r="A33" t="s">
        <v>21</v>
      </c>
    </row>
    <row r="34" ht="12.75">
      <c r="A34" t="s">
        <v>22</v>
      </c>
    </row>
    <row r="35" ht="12.75">
      <c r="A35" t="s">
        <v>23</v>
      </c>
    </row>
    <row r="36" ht="12.75">
      <c r="A36" t="s">
        <v>24</v>
      </c>
    </row>
    <row r="37" ht="12.75">
      <c r="A37" t="s">
        <v>25</v>
      </c>
    </row>
    <row r="38" ht="12.75">
      <c r="A38" t="s">
        <v>26</v>
      </c>
    </row>
    <row r="39" ht="12.75">
      <c r="A39" t="s">
        <v>27</v>
      </c>
    </row>
    <row r="40" ht="12.75">
      <c r="A40" t="s">
        <v>28</v>
      </c>
    </row>
    <row r="41" ht="12.75">
      <c r="A41" t="s">
        <v>29</v>
      </c>
    </row>
    <row r="42" ht="12.75">
      <c r="A42" t="s">
        <v>30</v>
      </c>
    </row>
    <row r="43" ht="12.75">
      <c r="A43" t="s">
        <v>31</v>
      </c>
    </row>
    <row r="44" ht="12.75">
      <c r="A44" t="s">
        <v>32</v>
      </c>
    </row>
    <row r="45" ht="12.75">
      <c r="A45" t="s">
        <v>33</v>
      </c>
    </row>
    <row r="46" ht="12.75">
      <c r="A46" t="s">
        <v>34</v>
      </c>
    </row>
    <row r="47" ht="12.75">
      <c r="A47" t="s">
        <v>3</v>
      </c>
    </row>
    <row r="48" ht="12.75">
      <c r="A48" t="s">
        <v>35</v>
      </c>
    </row>
    <row r="49" ht="12.75">
      <c r="A49" t="s">
        <v>36</v>
      </c>
    </row>
    <row r="50" ht="12.75">
      <c r="A50" t="s">
        <v>37</v>
      </c>
    </row>
    <row r="51" ht="12.75">
      <c r="A51" t="s">
        <v>38</v>
      </c>
    </row>
    <row r="52" ht="12.75">
      <c r="A52" t="s">
        <v>39</v>
      </c>
    </row>
    <row r="53" ht="12.75">
      <c r="A53" t="s">
        <v>3</v>
      </c>
    </row>
    <row r="54" ht="12.75">
      <c r="A54" t="s">
        <v>3</v>
      </c>
    </row>
    <row r="55" ht="12.75">
      <c r="A55" t="s">
        <v>40</v>
      </c>
    </row>
    <row r="56" ht="12.75">
      <c r="A56" t="s">
        <v>3</v>
      </c>
    </row>
    <row r="57" ht="12.75">
      <c r="A57" t="s">
        <v>41</v>
      </c>
    </row>
    <row r="58" ht="12.75">
      <c r="A58" t="s">
        <v>42</v>
      </c>
    </row>
    <row r="59" ht="12.75">
      <c r="A59" t="s">
        <v>3</v>
      </c>
    </row>
    <row r="60" ht="12.75">
      <c r="A60" t="s">
        <v>3</v>
      </c>
    </row>
    <row r="61" ht="12.75">
      <c r="A61" t="s">
        <v>43</v>
      </c>
    </row>
    <row r="62" ht="12.75">
      <c r="A62" t="s">
        <v>3</v>
      </c>
    </row>
    <row r="63" ht="12.75">
      <c r="A63" t="s">
        <v>44</v>
      </c>
    </row>
    <row r="64" ht="12.75">
      <c r="A64" t="s">
        <v>3</v>
      </c>
    </row>
    <row r="65" ht="12.75">
      <c r="A65" t="s">
        <v>3</v>
      </c>
    </row>
    <row r="66" ht="12.75">
      <c r="A66" t="s">
        <v>45</v>
      </c>
    </row>
    <row r="67" ht="12.75">
      <c r="A67" t="s">
        <v>3</v>
      </c>
    </row>
    <row r="68" ht="12.75">
      <c r="A68" t="s">
        <v>46</v>
      </c>
    </row>
    <row r="69" ht="12.75">
      <c r="A69" t="s">
        <v>3</v>
      </c>
    </row>
    <row r="70" ht="12.75">
      <c r="A70" t="s">
        <v>3</v>
      </c>
    </row>
    <row r="71" ht="12.75">
      <c r="A71" t="s">
        <v>47</v>
      </c>
    </row>
    <row r="72" ht="12.75">
      <c r="A72" t="s">
        <v>3</v>
      </c>
    </row>
    <row r="73" ht="12.75">
      <c r="A73" t="s">
        <v>48</v>
      </c>
    </row>
    <row r="74" ht="12.75">
      <c r="A74" t="s">
        <v>3</v>
      </c>
    </row>
    <row r="75" ht="12.75">
      <c r="A75" t="s">
        <v>49</v>
      </c>
    </row>
    <row r="76" ht="12.75">
      <c r="A76" t="s">
        <v>50</v>
      </c>
    </row>
    <row r="77" ht="12.75">
      <c r="A77" t="s">
        <v>51</v>
      </c>
    </row>
    <row r="78" ht="12.75">
      <c r="A78" t="s">
        <v>52</v>
      </c>
    </row>
    <row r="79" ht="12.75">
      <c r="A79" t="s">
        <v>53</v>
      </c>
    </row>
    <row r="80" ht="12.75">
      <c r="A80" t="s">
        <v>54</v>
      </c>
    </row>
    <row r="81" ht="12.75">
      <c r="A81" t="s">
        <v>3</v>
      </c>
    </row>
    <row r="82" ht="12.75">
      <c r="A82" t="s">
        <v>3</v>
      </c>
    </row>
    <row r="83" ht="12.75">
      <c r="A83" t="s">
        <v>55</v>
      </c>
    </row>
    <row r="84" ht="12.75">
      <c r="A84" t="s">
        <v>3</v>
      </c>
    </row>
    <row r="85" ht="12.75">
      <c r="A85" t="s">
        <v>56</v>
      </c>
    </row>
    <row r="86" ht="12.75">
      <c r="A86" t="s">
        <v>3</v>
      </c>
    </row>
    <row r="87" ht="12.75">
      <c r="A87" t="s">
        <v>3</v>
      </c>
    </row>
    <row r="88" ht="12.75">
      <c r="A88" t="s">
        <v>57</v>
      </c>
    </row>
    <row r="89" ht="12.75">
      <c r="A89" t="s">
        <v>3</v>
      </c>
    </row>
    <row r="90" ht="12.75">
      <c r="A90" t="s">
        <v>58</v>
      </c>
    </row>
    <row r="91" ht="12.75">
      <c r="A91" t="s">
        <v>3</v>
      </c>
    </row>
    <row r="92" ht="12.75">
      <c r="A92" t="s">
        <v>59</v>
      </c>
    </row>
    <row r="93" ht="12.75">
      <c r="A93" t="s">
        <v>60</v>
      </c>
    </row>
    <row r="94" ht="12.75">
      <c r="A94" t="s">
        <v>61</v>
      </c>
    </row>
    <row r="95" ht="12.75">
      <c r="A95" t="s">
        <v>62</v>
      </c>
    </row>
    <row r="96" ht="12.75">
      <c r="A96" t="s">
        <v>3</v>
      </c>
    </row>
    <row r="97" ht="12.75">
      <c r="A97" t="s">
        <v>3</v>
      </c>
    </row>
    <row r="98" ht="12.75">
      <c r="A98" t="s">
        <v>63</v>
      </c>
    </row>
    <row r="99" ht="12.75">
      <c r="A99" t="s">
        <v>3</v>
      </c>
    </row>
    <row r="100" ht="12.75">
      <c r="A100" t="s">
        <v>64</v>
      </c>
    </row>
    <row r="101" ht="12.75">
      <c r="A101" t="s">
        <v>3</v>
      </c>
    </row>
    <row r="102" ht="12.75">
      <c r="A102" t="s">
        <v>59</v>
      </c>
    </row>
    <row r="103" ht="12.75">
      <c r="A103" t="s">
        <v>60</v>
      </c>
    </row>
    <row r="104" ht="12.75">
      <c r="A104" t="s">
        <v>65</v>
      </c>
    </row>
    <row r="105" ht="12.75">
      <c r="A105" t="s">
        <v>66</v>
      </c>
    </row>
    <row r="106" ht="12.75">
      <c r="A106" t="s">
        <v>3</v>
      </c>
    </row>
    <row r="107" ht="12.75">
      <c r="A107" t="s">
        <v>3</v>
      </c>
    </row>
    <row r="108" ht="12.75">
      <c r="A108" t="s">
        <v>67</v>
      </c>
    </row>
    <row r="109" ht="12.75">
      <c r="A109" t="s">
        <v>3</v>
      </c>
    </row>
    <row r="110" ht="12.75">
      <c r="A110" t="s">
        <v>68</v>
      </c>
    </row>
    <row r="111" ht="12.75">
      <c r="A111" t="s">
        <v>3</v>
      </c>
    </row>
    <row r="112" ht="12.75">
      <c r="A112" t="s">
        <v>59</v>
      </c>
    </row>
    <row r="113" ht="12.75">
      <c r="A113" t="s">
        <v>60</v>
      </c>
    </row>
    <row r="114" ht="12.75">
      <c r="A114" t="s">
        <v>65</v>
      </c>
    </row>
    <row r="115" ht="12.75">
      <c r="A115" t="s">
        <v>66</v>
      </c>
    </row>
    <row r="116" ht="12.75">
      <c r="A116" t="s">
        <v>3</v>
      </c>
    </row>
    <row r="117" ht="12.75">
      <c r="A117" t="s">
        <v>3</v>
      </c>
    </row>
    <row r="118" ht="12.75">
      <c r="A118" t="s">
        <v>69</v>
      </c>
    </row>
    <row r="119" ht="12.75">
      <c r="A119" t="s">
        <v>3</v>
      </c>
    </row>
    <row r="120" ht="12.75">
      <c r="A120" t="s">
        <v>70</v>
      </c>
    </row>
    <row r="121" ht="12.75">
      <c r="A121" t="s">
        <v>3</v>
      </c>
    </row>
    <row r="122" ht="12.75">
      <c r="A122" t="s">
        <v>59</v>
      </c>
    </row>
    <row r="123" ht="12.75">
      <c r="A123" t="s">
        <v>60</v>
      </c>
    </row>
    <row r="124" ht="12.75">
      <c r="A124" t="s">
        <v>65</v>
      </c>
    </row>
    <row r="125" ht="12.75">
      <c r="A125" t="s">
        <v>66</v>
      </c>
    </row>
    <row r="126" ht="12.75">
      <c r="A126" t="s">
        <v>3</v>
      </c>
    </row>
    <row r="127" ht="12.75">
      <c r="A127" t="s">
        <v>3</v>
      </c>
    </row>
    <row r="128" ht="12.75">
      <c r="A128" t="s">
        <v>71</v>
      </c>
    </row>
    <row r="129" ht="12.75">
      <c r="A129" t="s">
        <v>3</v>
      </c>
    </row>
    <row r="130" ht="12.75">
      <c r="A130" t="s">
        <v>72</v>
      </c>
    </row>
    <row r="131" ht="12.75">
      <c r="A131" t="s">
        <v>3</v>
      </c>
    </row>
    <row r="132" ht="12.75">
      <c r="A132" t="s">
        <v>59</v>
      </c>
    </row>
    <row r="133" ht="12.75">
      <c r="A133" t="s">
        <v>60</v>
      </c>
    </row>
    <row r="134" ht="12.75">
      <c r="A134" t="s">
        <v>65</v>
      </c>
    </row>
    <row r="135" ht="12.75">
      <c r="A135" t="s">
        <v>66</v>
      </c>
    </row>
    <row r="136" ht="12.75">
      <c r="A136" t="s">
        <v>3</v>
      </c>
    </row>
    <row r="137" ht="12.75">
      <c r="A137" t="s">
        <v>3</v>
      </c>
    </row>
    <row r="138" ht="12.75">
      <c r="A138" t="s">
        <v>73</v>
      </c>
    </row>
    <row r="139" ht="12.75">
      <c r="A139" t="s">
        <v>3</v>
      </c>
    </row>
    <row r="140" ht="12.75">
      <c r="A140" t="s">
        <v>74</v>
      </c>
    </row>
    <row r="141" ht="12.75">
      <c r="A141" t="s">
        <v>3</v>
      </c>
    </row>
    <row r="142" ht="12.75">
      <c r="A142" t="s">
        <v>59</v>
      </c>
    </row>
    <row r="143" ht="12.75">
      <c r="A143" t="s">
        <v>60</v>
      </c>
    </row>
    <row r="144" ht="12.75">
      <c r="A144" t="s">
        <v>65</v>
      </c>
    </row>
    <row r="145" ht="12.75">
      <c r="A145" t="s">
        <v>66</v>
      </c>
    </row>
    <row r="146" ht="12.75">
      <c r="A146" t="s">
        <v>3</v>
      </c>
    </row>
    <row r="147" ht="12.75">
      <c r="A147" t="s">
        <v>3</v>
      </c>
    </row>
    <row r="148" ht="12.75">
      <c r="A148" t="s">
        <v>75</v>
      </c>
    </row>
    <row r="149" ht="12.75">
      <c r="A149" t="s">
        <v>3</v>
      </c>
    </row>
    <row r="150" ht="12.75">
      <c r="A150" t="s">
        <v>76</v>
      </c>
    </row>
    <row r="151" ht="12.75">
      <c r="A151" t="s">
        <v>3</v>
      </c>
    </row>
    <row r="152" ht="12.75">
      <c r="A152" t="s">
        <v>59</v>
      </c>
    </row>
    <row r="153" ht="12.75">
      <c r="A153" t="s">
        <v>60</v>
      </c>
    </row>
    <row r="154" ht="12.75">
      <c r="A154" t="s">
        <v>65</v>
      </c>
    </row>
    <row r="155" ht="12.75">
      <c r="A155" t="s">
        <v>66</v>
      </c>
    </row>
    <row r="156" ht="12.75">
      <c r="A156" t="s">
        <v>3</v>
      </c>
    </row>
    <row r="157" ht="12.75">
      <c r="A157" t="s">
        <v>3</v>
      </c>
    </row>
    <row r="158" ht="12.75">
      <c r="A158" t="s">
        <v>77</v>
      </c>
    </row>
    <row r="159" ht="12.75">
      <c r="A159" t="s">
        <v>3</v>
      </c>
    </row>
    <row r="160" ht="12.75">
      <c r="A160" t="s">
        <v>78</v>
      </c>
    </row>
    <row r="161" ht="12.75">
      <c r="A161" t="s">
        <v>3</v>
      </c>
    </row>
    <row r="162" ht="12.75">
      <c r="A162" t="s">
        <v>59</v>
      </c>
    </row>
    <row r="163" ht="12.75">
      <c r="A163" t="s">
        <v>60</v>
      </c>
    </row>
    <row r="164" ht="12.75">
      <c r="A164" t="s">
        <v>65</v>
      </c>
    </row>
    <row r="165" ht="12.75">
      <c r="A165" t="s">
        <v>66</v>
      </c>
    </row>
    <row r="166" ht="12.75">
      <c r="A166" t="s">
        <v>3</v>
      </c>
    </row>
    <row r="167" ht="12.75">
      <c r="A167" t="s">
        <v>3</v>
      </c>
    </row>
    <row r="168" ht="12.75">
      <c r="A168" t="s">
        <v>79</v>
      </c>
    </row>
    <row r="169" ht="12.75">
      <c r="A169" t="s">
        <v>3</v>
      </c>
    </row>
    <row r="170" ht="12.75">
      <c r="A170" t="s">
        <v>80</v>
      </c>
    </row>
    <row r="171" ht="12.75">
      <c r="A171" t="s">
        <v>3</v>
      </c>
    </row>
    <row r="172" ht="12.75">
      <c r="A172" t="s">
        <v>59</v>
      </c>
    </row>
    <row r="173" ht="12.75">
      <c r="A173" t="s">
        <v>60</v>
      </c>
    </row>
    <row r="174" ht="12.75">
      <c r="A174" t="s">
        <v>65</v>
      </c>
    </row>
    <row r="175" ht="12.75">
      <c r="A175" t="s">
        <v>66</v>
      </c>
    </row>
    <row r="176" ht="12.75">
      <c r="A176" t="s">
        <v>3</v>
      </c>
    </row>
    <row r="177" ht="12.75">
      <c r="A177" t="s">
        <v>3</v>
      </c>
    </row>
    <row r="178" ht="12.75">
      <c r="A178" t="s">
        <v>81</v>
      </c>
    </row>
    <row r="179" ht="12.75">
      <c r="A179" t="s">
        <v>3</v>
      </c>
    </row>
    <row r="180" ht="12.75">
      <c r="A180" t="s">
        <v>82</v>
      </c>
    </row>
    <row r="181" ht="12.75">
      <c r="A181" t="s">
        <v>3</v>
      </c>
    </row>
    <row r="182" ht="12.75">
      <c r="A182" t="s">
        <v>59</v>
      </c>
    </row>
    <row r="183" ht="12.75">
      <c r="A183" t="s">
        <v>60</v>
      </c>
    </row>
    <row r="184" ht="12.75">
      <c r="A184" t="s">
        <v>65</v>
      </c>
    </row>
    <row r="185" ht="12.75">
      <c r="A185" t="s">
        <v>66</v>
      </c>
    </row>
    <row r="186" ht="12.75">
      <c r="A186" t="s">
        <v>3</v>
      </c>
    </row>
    <row r="187" ht="12.75">
      <c r="A187" t="s">
        <v>3</v>
      </c>
    </row>
    <row r="188" ht="12.75">
      <c r="A188" t="s">
        <v>83</v>
      </c>
    </row>
    <row r="189" ht="12.75">
      <c r="A189" t="s">
        <v>3</v>
      </c>
    </row>
    <row r="190" ht="12.75">
      <c r="A190" t="s">
        <v>84</v>
      </c>
    </row>
    <row r="191" ht="12.75">
      <c r="A191" t="s">
        <v>3</v>
      </c>
    </row>
    <row r="192" ht="12.75">
      <c r="A192" t="s">
        <v>3</v>
      </c>
    </row>
    <row r="193" ht="12.75">
      <c r="A193" t="s">
        <v>85</v>
      </c>
    </row>
    <row r="194" ht="12.75">
      <c r="A194" t="s">
        <v>3</v>
      </c>
    </row>
    <row r="195" ht="12.75">
      <c r="A195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7.57421875" style="0" customWidth="1"/>
    <col min="5" max="5" width="18.421875" style="0" customWidth="1"/>
    <col min="16" max="16" width="58.7109375" style="0" customWidth="1"/>
  </cols>
  <sheetData>
    <row r="1" spans="1:16" ht="12.75">
      <c r="A1" t="s">
        <v>86</v>
      </c>
      <c r="B1" s="2" t="s">
        <v>87</v>
      </c>
      <c r="C1" s="2" t="s">
        <v>88</v>
      </c>
      <c r="D1" s="2" t="s">
        <v>89</v>
      </c>
      <c r="E1" s="2" t="s">
        <v>90</v>
      </c>
      <c r="F1" s="2" t="s">
        <v>91</v>
      </c>
      <c r="G1" t="s">
        <v>92</v>
      </c>
      <c r="H1" t="s">
        <v>93</v>
      </c>
      <c r="I1" t="s">
        <v>94</v>
      </c>
      <c r="J1" t="s">
        <v>95</v>
      </c>
      <c r="K1" t="s">
        <v>96</v>
      </c>
      <c r="L1" t="s">
        <v>97</v>
      </c>
      <c r="M1" t="s">
        <v>98</v>
      </c>
      <c r="N1" t="s">
        <v>99</v>
      </c>
      <c r="O1" t="s">
        <v>100</v>
      </c>
      <c r="P1" t="s">
        <v>101</v>
      </c>
    </row>
    <row r="2" spans="1:16" ht="12.75">
      <c r="A2" t="s">
        <v>102</v>
      </c>
      <c r="B2" s="2" t="s">
        <v>103</v>
      </c>
      <c r="C2" s="2" t="s">
        <v>104</v>
      </c>
      <c r="D2" s="2" t="s">
        <v>102</v>
      </c>
      <c r="E2" s="2" t="s">
        <v>105</v>
      </c>
      <c r="F2" s="2" t="s">
        <v>106</v>
      </c>
      <c r="G2" t="s">
        <v>102</v>
      </c>
      <c r="H2" t="s">
        <v>102</v>
      </c>
      <c r="I2" t="s">
        <v>102</v>
      </c>
      <c r="J2" t="s">
        <v>102</v>
      </c>
      <c r="K2" t="s">
        <v>102</v>
      </c>
      <c r="L2" t="s">
        <v>102</v>
      </c>
      <c r="M2" t="s">
        <v>102</v>
      </c>
      <c r="N2" t="s">
        <v>102</v>
      </c>
      <c r="O2" t="s">
        <v>102</v>
      </c>
      <c r="P2" t="s">
        <v>107</v>
      </c>
    </row>
    <row r="3" spans="1:16" ht="12.75">
      <c r="A3">
        <v>82686</v>
      </c>
      <c r="B3" s="2" t="s">
        <v>203</v>
      </c>
      <c r="C3" s="2" t="s">
        <v>108</v>
      </c>
      <c r="D3" s="2" t="s">
        <v>109</v>
      </c>
      <c r="E3" s="2" t="s">
        <v>110</v>
      </c>
      <c r="F3" s="2" t="s">
        <v>111</v>
      </c>
      <c r="G3" t="s">
        <v>112</v>
      </c>
      <c r="H3" t="s">
        <v>113</v>
      </c>
      <c r="I3" t="s">
        <v>112</v>
      </c>
      <c r="J3" t="s">
        <v>112</v>
      </c>
      <c r="K3" t="s">
        <v>113</v>
      </c>
      <c r="L3" t="s">
        <v>112</v>
      </c>
      <c r="M3" t="s">
        <v>112</v>
      </c>
      <c r="N3" t="s">
        <v>112</v>
      </c>
      <c r="O3" t="s">
        <v>112</v>
      </c>
      <c r="P3" t="s">
        <v>114</v>
      </c>
    </row>
    <row r="4" spans="1:16" ht="12.75">
      <c r="A4">
        <v>38933</v>
      </c>
      <c r="B4" s="2" t="s">
        <v>203</v>
      </c>
      <c r="C4" s="2" t="s">
        <v>108</v>
      </c>
      <c r="D4" s="2" t="s">
        <v>109</v>
      </c>
      <c r="E4" s="2" t="s">
        <v>115</v>
      </c>
      <c r="F4" s="2" t="s">
        <v>111</v>
      </c>
      <c r="G4" t="s">
        <v>113</v>
      </c>
      <c r="H4" t="s">
        <v>113</v>
      </c>
      <c r="I4" t="s">
        <v>112</v>
      </c>
      <c r="J4" t="s">
        <v>112</v>
      </c>
      <c r="K4" t="s">
        <v>113</v>
      </c>
      <c r="L4" t="s">
        <v>112</v>
      </c>
      <c r="M4" t="s">
        <v>112</v>
      </c>
      <c r="N4" t="s">
        <v>112</v>
      </c>
      <c r="O4" t="s">
        <v>112</v>
      </c>
      <c r="P4" t="s">
        <v>114</v>
      </c>
    </row>
    <row r="5" spans="1:16" ht="12.75">
      <c r="A5">
        <v>39632</v>
      </c>
      <c r="B5" s="2" t="s">
        <v>204</v>
      </c>
      <c r="C5" s="2" t="s">
        <v>116</v>
      </c>
      <c r="D5" s="2" t="s">
        <v>109</v>
      </c>
      <c r="E5" s="2" t="s">
        <v>117</v>
      </c>
      <c r="F5" s="2" t="s">
        <v>111</v>
      </c>
      <c r="G5" t="s">
        <v>112</v>
      </c>
      <c r="H5" t="s">
        <v>112</v>
      </c>
      <c r="I5" t="s">
        <v>112</v>
      </c>
      <c r="J5" t="s">
        <v>112</v>
      </c>
      <c r="K5" t="s">
        <v>112</v>
      </c>
      <c r="L5" t="s">
        <v>112</v>
      </c>
      <c r="M5" t="s">
        <v>112</v>
      </c>
      <c r="N5" t="s">
        <v>113</v>
      </c>
      <c r="O5" t="s">
        <v>112</v>
      </c>
      <c r="P5" t="s">
        <v>118</v>
      </c>
    </row>
    <row r="6" spans="1:16" ht="12.75">
      <c r="A6">
        <v>46342</v>
      </c>
      <c r="B6" s="2" t="s">
        <v>205</v>
      </c>
      <c r="C6" s="2" t="s">
        <v>119</v>
      </c>
      <c r="D6" s="2" t="s">
        <v>109</v>
      </c>
      <c r="E6" s="2" t="s">
        <v>120</v>
      </c>
      <c r="F6" s="2" t="s">
        <v>111</v>
      </c>
      <c r="G6" t="s">
        <v>112</v>
      </c>
      <c r="H6" t="s">
        <v>112</v>
      </c>
      <c r="I6" t="s">
        <v>112</v>
      </c>
      <c r="J6" t="s">
        <v>112</v>
      </c>
      <c r="K6" t="s">
        <v>112</v>
      </c>
      <c r="L6" t="s">
        <v>112</v>
      </c>
      <c r="M6" t="s">
        <v>113</v>
      </c>
      <c r="N6" t="s">
        <v>112</v>
      </c>
      <c r="O6" t="s">
        <v>112</v>
      </c>
      <c r="P6" t="s">
        <v>121</v>
      </c>
    </row>
    <row r="7" spans="1:16" ht="12.75">
      <c r="A7">
        <v>82686</v>
      </c>
      <c r="B7" s="2" t="s">
        <v>205</v>
      </c>
      <c r="C7" s="2" t="s">
        <v>119</v>
      </c>
      <c r="D7" s="2" t="s">
        <v>109</v>
      </c>
      <c r="E7" s="2" t="s">
        <v>110</v>
      </c>
      <c r="F7" s="2" t="s">
        <v>111</v>
      </c>
      <c r="G7" t="s">
        <v>112</v>
      </c>
      <c r="H7" t="s">
        <v>113</v>
      </c>
      <c r="I7" t="s">
        <v>112</v>
      </c>
      <c r="J7" t="s">
        <v>112</v>
      </c>
      <c r="K7" t="s">
        <v>112</v>
      </c>
      <c r="L7" t="s">
        <v>112</v>
      </c>
      <c r="M7" t="s">
        <v>112</v>
      </c>
      <c r="N7" t="s">
        <v>112</v>
      </c>
      <c r="O7" t="s">
        <v>112</v>
      </c>
      <c r="P7" t="s">
        <v>121</v>
      </c>
    </row>
    <row r="8" spans="1:16" ht="12.75">
      <c r="A8">
        <v>39532</v>
      </c>
      <c r="B8" s="2" t="s">
        <v>205</v>
      </c>
      <c r="C8" s="2" t="s">
        <v>119</v>
      </c>
      <c r="D8" s="2" t="s">
        <v>109</v>
      </c>
      <c r="E8" s="2" t="s">
        <v>122</v>
      </c>
      <c r="F8" s="2" t="s">
        <v>111</v>
      </c>
      <c r="G8" t="s">
        <v>112</v>
      </c>
      <c r="H8" t="s">
        <v>113</v>
      </c>
      <c r="I8" t="s">
        <v>112</v>
      </c>
      <c r="J8" t="s">
        <v>112</v>
      </c>
      <c r="K8" t="s">
        <v>113</v>
      </c>
      <c r="L8" t="s">
        <v>112</v>
      </c>
      <c r="M8" t="s">
        <v>112</v>
      </c>
      <c r="N8" t="s">
        <v>112</v>
      </c>
      <c r="O8" t="s">
        <v>112</v>
      </c>
      <c r="P8" t="s">
        <v>121</v>
      </c>
    </row>
    <row r="9" spans="1:16" ht="12.75">
      <c r="A9">
        <v>39572</v>
      </c>
      <c r="B9" s="2" t="s">
        <v>206</v>
      </c>
      <c r="C9" s="2" t="s">
        <v>123</v>
      </c>
      <c r="D9" s="2" t="s">
        <v>109</v>
      </c>
      <c r="E9" s="2" t="s">
        <v>124</v>
      </c>
      <c r="F9" s="2" t="s">
        <v>111</v>
      </c>
      <c r="G9" t="s">
        <v>112</v>
      </c>
      <c r="H9" t="s">
        <v>112</v>
      </c>
      <c r="I9" t="s">
        <v>112</v>
      </c>
      <c r="J9" t="s">
        <v>112</v>
      </c>
      <c r="K9" t="s">
        <v>113</v>
      </c>
      <c r="L9" t="s">
        <v>112</v>
      </c>
      <c r="M9" t="s">
        <v>112</v>
      </c>
      <c r="N9" t="s">
        <v>112</v>
      </c>
      <c r="O9" t="s">
        <v>112</v>
      </c>
      <c r="P9" t="s">
        <v>125</v>
      </c>
    </row>
    <row r="10" spans="1:16" ht="12.75">
      <c r="A10">
        <v>34653</v>
      </c>
      <c r="B10" s="2" t="s">
        <v>207</v>
      </c>
      <c r="C10" s="2" t="s">
        <v>123</v>
      </c>
      <c r="D10" s="2" t="s">
        <v>109</v>
      </c>
      <c r="E10" s="2" t="s">
        <v>126</v>
      </c>
      <c r="F10" s="2" t="s">
        <v>111</v>
      </c>
      <c r="G10" t="s">
        <v>112</v>
      </c>
      <c r="H10" t="s">
        <v>113</v>
      </c>
      <c r="I10" t="s">
        <v>112</v>
      </c>
      <c r="J10" t="s">
        <v>112</v>
      </c>
      <c r="K10" t="s">
        <v>112</v>
      </c>
      <c r="L10" t="s">
        <v>112</v>
      </c>
      <c r="M10" t="s">
        <v>112</v>
      </c>
      <c r="N10" t="s">
        <v>112</v>
      </c>
      <c r="O10" t="s">
        <v>112</v>
      </c>
      <c r="P10" t="s">
        <v>127</v>
      </c>
    </row>
    <row r="11" spans="1:16" ht="12.75">
      <c r="A11">
        <v>34653</v>
      </c>
      <c r="B11" s="2" t="s">
        <v>208</v>
      </c>
      <c r="C11" s="2" t="s">
        <v>128</v>
      </c>
      <c r="D11" s="2" t="s">
        <v>109</v>
      </c>
      <c r="E11" s="2" t="s">
        <v>126</v>
      </c>
      <c r="F11" s="2" t="s">
        <v>111</v>
      </c>
      <c r="G11" t="s">
        <v>112</v>
      </c>
      <c r="H11" t="s">
        <v>113</v>
      </c>
      <c r="I11" t="s">
        <v>112</v>
      </c>
      <c r="J11" t="s">
        <v>112</v>
      </c>
      <c r="K11" t="s">
        <v>112</v>
      </c>
      <c r="L11" t="s">
        <v>112</v>
      </c>
      <c r="M11" t="s">
        <v>112</v>
      </c>
      <c r="N11" t="s">
        <v>112</v>
      </c>
      <c r="O11" t="s">
        <v>112</v>
      </c>
      <c r="P11" t="s">
        <v>129</v>
      </c>
    </row>
    <row r="12" spans="1:16" ht="12.75">
      <c r="A12">
        <v>39632</v>
      </c>
      <c r="B12" s="2" t="s">
        <v>209</v>
      </c>
      <c r="C12" s="2" t="s">
        <v>130</v>
      </c>
      <c r="D12" s="2" t="s">
        <v>109</v>
      </c>
      <c r="E12" s="2" t="s">
        <v>117</v>
      </c>
      <c r="F12" s="2" t="s">
        <v>111</v>
      </c>
      <c r="G12" t="s">
        <v>112</v>
      </c>
      <c r="H12" t="s">
        <v>112</v>
      </c>
      <c r="I12" t="s">
        <v>112</v>
      </c>
      <c r="J12" t="s">
        <v>112</v>
      </c>
      <c r="K12" t="s">
        <v>112</v>
      </c>
      <c r="L12" t="s">
        <v>113</v>
      </c>
      <c r="M12" t="s">
        <v>113</v>
      </c>
      <c r="N12" t="s">
        <v>113</v>
      </c>
      <c r="O12" t="s">
        <v>113</v>
      </c>
      <c r="P12" t="s">
        <v>131</v>
      </c>
    </row>
    <row r="13" spans="1:16" ht="12.75">
      <c r="A13">
        <v>38933</v>
      </c>
      <c r="B13" s="2" t="s">
        <v>209</v>
      </c>
      <c r="C13" s="2" t="s">
        <v>130</v>
      </c>
      <c r="D13" s="2" t="s">
        <v>109</v>
      </c>
      <c r="E13" s="2" t="s">
        <v>115</v>
      </c>
      <c r="F13" s="2" t="s">
        <v>111</v>
      </c>
      <c r="G13" t="s">
        <v>113</v>
      </c>
      <c r="H13" t="s">
        <v>113</v>
      </c>
      <c r="I13" t="s">
        <v>112</v>
      </c>
      <c r="J13" t="s">
        <v>112</v>
      </c>
      <c r="K13" t="s">
        <v>113</v>
      </c>
      <c r="L13" t="s">
        <v>113</v>
      </c>
      <c r="M13" t="s">
        <v>112</v>
      </c>
      <c r="N13" t="s">
        <v>112</v>
      </c>
      <c r="O13" t="s">
        <v>112</v>
      </c>
      <c r="P13" t="s">
        <v>131</v>
      </c>
    </row>
    <row r="14" spans="1:16" ht="12.75">
      <c r="A14">
        <v>39632</v>
      </c>
      <c r="B14" s="2" t="s">
        <v>210</v>
      </c>
      <c r="C14" s="2" t="s">
        <v>132</v>
      </c>
      <c r="D14" s="2" t="s">
        <v>109</v>
      </c>
      <c r="E14" s="2" t="s">
        <v>117</v>
      </c>
      <c r="F14" s="2" t="s">
        <v>111</v>
      </c>
      <c r="G14" t="s">
        <v>112</v>
      </c>
      <c r="H14" t="s">
        <v>112</v>
      </c>
      <c r="I14" t="s">
        <v>112</v>
      </c>
      <c r="J14" t="s">
        <v>112</v>
      </c>
      <c r="K14" t="s">
        <v>112</v>
      </c>
      <c r="L14" t="s">
        <v>112</v>
      </c>
      <c r="M14" t="s">
        <v>112</v>
      </c>
      <c r="N14" t="s">
        <v>113</v>
      </c>
      <c r="O14" t="s">
        <v>112</v>
      </c>
      <c r="P14" t="s">
        <v>133</v>
      </c>
    </row>
    <row r="15" spans="1:16" ht="12.75">
      <c r="A15">
        <v>46342</v>
      </c>
      <c r="B15" s="2" t="s">
        <v>211</v>
      </c>
      <c r="C15" s="2" t="s">
        <v>134</v>
      </c>
      <c r="D15" s="2" t="s">
        <v>109</v>
      </c>
      <c r="E15" s="2" t="s">
        <v>120</v>
      </c>
      <c r="F15" s="2" t="s">
        <v>111</v>
      </c>
      <c r="G15" t="s">
        <v>112</v>
      </c>
      <c r="H15" t="s">
        <v>112</v>
      </c>
      <c r="I15" t="s">
        <v>112</v>
      </c>
      <c r="J15" t="s">
        <v>112</v>
      </c>
      <c r="K15" t="s">
        <v>112</v>
      </c>
      <c r="L15" t="s">
        <v>112</v>
      </c>
      <c r="M15" t="s">
        <v>113</v>
      </c>
      <c r="N15" t="s">
        <v>112</v>
      </c>
      <c r="O15" t="s">
        <v>112</v>
      </c>
      <c r="P15" t="s">
        <v>135</v>
      </c>
    </row>
    <row r="16" spans="1:16" ht="12.75">
      <c r="A16">
        <v>39632</v>
      </c>
      <c r="B16" s="2" t="s">
        <v>211</v>
      </c>
      <c r="C16" s="2" t="s">
        <v>134</v>
      </c>
      <c r="D16" s="2" t="s">
        <v>109</v>
      </c>
      <c r="E16" s="2" t="s">
        <v>117</v>
      </c>
      <c r="F16" s="2" t="s">
        <v>111</v>
      </c>
      <c r="G16" t="s">
        <v>112</v>
      </c>
      <c r="H16" t="s">
        <v>112</v>
      </c>
      <c r="I16" t="s">
        <v>112</v>
      </c>
      <c r="J16" t="s">
        <v>112</v>
      </c>
      <c r="K16" t="s">
        <v>112</v>
      </c>
      <c r="L16" t="s">
        <v>112</v>
      </c>
      <c r="M16" t="s">
        <v>113</v>
      </c>
      <c r="N16" t="s">
        <v>113</v>
      </c>
      <c r="O16" t="s">
        <v>113</v>
      </c>
      <c r="P16" t="s">
        <v>135</v>
      </c>
    </row>
    <row r="17" spans="1:16" ht="12.75">
      <c r="A17">
        <v>38933</v>
      </c>
      <c r="B17" s="2" t="s">
        <v>211</v>
      </c>
      <c r="C17" s="2" t="s">
        <v>134</v>
      </c>
      <c r="D17" s="2" t="s">
        <v>109</v>
      </c>
      <c r="E17" s="2" t="s">
        <v>115</v>
      </c>
      <c r="F17" s="2" t="s">
        <v>111</v>
      </c>
      <c r="G17" t="s">
        <v>112</v>
      </c>
      <c r="H17" t="s">
        <v>113</v>
      </c>
      <c r="I17" t="s">
        <v>112</v>
      </c>
      <c r="J17" t="s">
        <v>112</v>
      </c>
      <c r="K17" t="s">
        <v>113</v>
      </c>
      <c r="L17" t="s">
        <v>113</v>
      </c>
      <c r="M17" t="s">
        <v>112</v>
      </c>
      <c r="N17" t="s">
        <v>112</v>
      </c>
      <c r="O17" t="s">
        <v>112</v>
      </c>
      <c r="P17" t="s">
        <v>135</v>
      </c>
    </row>
    <row r="18" spans="1:16" ht="12.75">
      <c r="A18">
        <v>82686</v>
      </c>
      <c r="B18" s="2" t="s">
        <v>212</v>
      </c>
      <c r="C18" s="2" t="s">
        <v>134</v>
      </c>
      <c r="D18" s="2" t="s">
        <v>109</v>
      </c>
      <c r="E18" s="2" t="s">
        <v>110</v>
      </c>
      <c r="F18" s="2" t="s">
        <v>111</v>
      </c>
      <c r="G18" t="s">
        <v>112</v>
      </c>
      <c r="H18" t="s">
        <v>113</v>
      </c>
      <c r="I18" t="s">
        <v>112</v>
      </c>
      <c r="J18" t="s">
        <v>112</v>
      </c>
      <c r="K18" t="s">
        <v>112</v>
      </c>
      <c r="L18" t="s">
        <v>112</v>
      </c>
      <c r="M18" t="s">
        <v>112</v>
      </c>
      <c r="N18" t="s">
        <v>112</v>
      </c>
      <c r="O18" t="s">
        <v>112</v>
      </c>
      <c r="P18" t="s">
        <v>136</v>
      </c>
    </row>
    <row r="19" spans="1:16" ht="12.75">
      <c r="A19">
        <v>39632</v>
      </c>
      <c r="B19" s="2" t="s">
        <v>213</v>
      </c>
      <c r="C19" s="2" t="s">
        <v>130</v>
      </c>
      <c r="D19" s="2" t="s">
        <v>109</v>
      </c>
      <c r="E19" s="2" t="s">
        <v>117</v>
      </c>
      <c r="F19" s="2" t="s">
        <v>111</v>
      </c>
      <c r="G19" t="s">
        <v>112</v>
      </c>
      <c r="H19" t="s">
        <v>112</v>
      </c>
      <c r="I19" t="s">
        <v>112</v>
      </c>
      <c r="J19" t="s">
        <v>112</v>
      </c>
      <c r="K19" t="s">
        <v>112</v>
      </c>
      <c r="L19" t="s">
        <v>112</v>
      </c>
      <c r="M19" t="s">
        <v>112</v>
      </c>
      <c r="N19" t="s">
        <v>113</v>
      </c>
      <c r="O19" t="s">
        <v>112</v>
      </c>
      <c r="P19" t="s">
        <v>137</v>
      </c>
    </row>
    <row r="20" spans="1:16" ht="12.75">
      <c r="A20">
        <v>82677</v>
      </c>
      <c r="B20" s="2" t="s">
        <v>213</v>
      </c>
      <c r="C20" s="2" t="s">
        <v>130</v>
      </c>
      <c r="D20" s="2" t="s">
        <v>109</v>
      </c>
      <c r="E20" s="2" t="s">
        <v>138</v>
      </c>
      <c r="F20" s="2" t="s">
        <v>111</v>
      </c>
      <c r="G20" t="s">
        <v>112</v>
      </c>
      <c r="H20" t="s">
        <v>112</v>
      </c>
      <c r="I20" t="s">
        <v>112</v>
      </c>
      <c r="J20" t="s">
        <v>112</v>
      </c>
      <c r="K20" t="s">
        <v>112</v>
      </c>
      <c r="L20" t="s">
        <v>113</v>
      </c>
      <c r="M20" t="s">
        <v>112</v>
      </c>
      <c r="N20" t="s">
        <v>112</v>
      </c>
      <c r="O20" t="s">
        <v>112</v>
      </c>
      <c r="P20" t="s">
        <v>137</v>
      </c>
    </row>
    <row r="21" spans="1:16" ht="12.75">
      <c r="A21">
        <v>39532</v>
      </c>
      <c r="B21" s="2" t="s">
        <v>214</v>
      </c>
      <c r="C21" s="2" t="s">
        <v>130</v>
      </c>
      <c r="D21" s="2" t="s">
        <v>109</v>
      </c>
      <c r="E21" s="2" t="s">
        <v>122</v>
      </c>
      <c r="F21" s="2" t="s">
        <v>111</v>
      </c>
      <c r="G21" t="s">
        <v>112</v>
      </c>
      <c r="H21" t="s">
        <v>113</v>
      </c>
      <c r="I21" t="s">
        <v>112</v>
      </c>
      <c r="J21" t="s">
        <v>112</v>
      </c>
      <c r="K21" t="s">
        <v>112</v>
      </c>
      <c r="L21" t="s">
        <v>113</v>
      </c>
      <c r="M21" t="s">
        <v>112</v>
      </c>
      <c r="N21" t="s">
        <v>112</v>
      </c>
      <c r="O21" t="s">
        <v>112</v>
      </c>
      <c r="P21" t="s">
        <v>139</v>
      </c>
    </row>
    <row r="22" spans="1:16" ht="12.75">
      <c r="A22">
        <v>46342</v>
      </c>
      <c r="B22" s="2" t="s">
        <v>215</v>
      </c>
      <c r="C22" s="2" t="s">
        <v>140</v>
      </c>
      <c r="D22" s="2" t="s">
        <v>109</v>
      </c>
      <c r="E22" s="2" t="s">
        <v>120</v>
      </c>
      <c r="F22" s="2" t="s">
        <v>111</v>
      </c>
      <c r="G22" t="s">
        <v>112</v>
      </c>
      <c r="H22" t="s">
        <v>112</v>
      </c>
      <c r="I22" t="s">
        <v>112</v>
      </c>
      <c r="J22" t="s">
        <v>112</v>
      </c>
      <c r="K22" t="s">
        <v>112</v>
      </c>
      <c r="L22" t="s">
        <v>112</v>
      </c>
      <c r="M22" t="s">
        <v>113</v>
      </c>
      <c r="N22" t="s">
        <v>112</v>
      </c>
      <c r="O22" t="s">
        <v>112</v>
      </c>
      <c r="P22" t="s">
        <v>141</v>
      </c>
    </row>
    <row r="23" spans="1:16" ht="12.75">
      <c r="A23">
        <v>46342</v>
      </c>
      <c r="B23" s="2" t="s">
        <v>216</v>
      </c>
      <c r="C23" s="2" t="s">
        <v>132</v>
      </c>
      <c r="D23" s="2" t="s">
        <v>109</v>
      </c>
      <c r="E23" s="2" t="s">
        <v>120</v>
      </c>
      <c r="F23" s="2" t="s">
        <v>111</v>
      </c>
      <c r="G23" t="s">
        <v>112</v>
      </c>
      <c r="H23" t="s">
        <v>112</v>
      </c>
      <c r="I23" t="s">
        <v>112</v>
      </c>
      <c r="J23" t="s">
        <v>112</v>
      </c>
      <c r="K23" t="s">
        <v>112</v>
      </c>
      <c r="L23" t="s">
        <v>112</v>
      </c>
      <c r="M23" t="s">
        <v>113</v>
      </c>
      <c r="N23" t="s">
        <v>112</v>
      </c>
      <c r="O23" t="s">
        <v>112</v>
      </c>
      <c r="P23" t="s">
        <v>142</v>
      </c>
    </row>
    <row r="24" spans="1:16" ht="12.75">
      <c r="A24">
        <v>39632</v>
      </c>
      <c r="B24" s="2" t="s">
        <v>216</v>
      </c>
      <c r="C24" s="2" t="s">
        <v>132</v>
      </c>
      <c r="D24" s="2" t="s">
        <v>109</v>
      </c>
      <c r="E24" s="2" t="s">
        <v>117</v>
      </c>
      <c r="F24" s="2" t="s">
        <v>111</v>
      </c>
      <c r="G24" t="s">
        <v>112</v>
      </c>
      <c r="H24" t="s">
        <v>112</v>
      </c>
      <c r="I24" t="s">
        <v>112</v>
      </c>
      <c r="J24" t="s">
        <v>112</v>
      </c>
      <c r="K24" t="s">
        <v>112</v>
      </c>
      <c r="L24" t="s">
        <v>112</v>
      </c>
      <c r="M24" t="s">
        <v>112</v>
      </c>
      <c r="N24" t="s">
        <v>113</v>
      </c>
      <c r="O24" t="s">
        <v>112</v>
      </c>
      <c r="P24" t="s">
        <v>142</v>
      </c>
    </row>
    <row r="25" spans="1:16" ht="12.75">
      <c r="A25">
        <v>46342</v>
      </c>
      <c r="B25" s="2" t="s">
        <v>217</v>
      </c>
      <c r="C25" s="2" t="s">
        <v>132</v>
      </c>
      <c r="D25" s="2" t="s">
        <v>109</v>
      </c>
      <c r="E25" s="2" t="s">
        <v>120</v>
      </c>
      <c r="F25" s="2" t="s">
        <v>111</v>
      </c>
      <c r="G25" t="s">
        <v>112</v>
      </c>
      <c r="H25" t="s">
        <v>112</v>
      </c>
      <c r="I25" t="s">
        <v>112</v>
      </c>
      <c r="J25" t="s">
        <v>112</v>
      </c>
      <c r="K25" t="s">
        <v>112</v>
      </c>
      <c r="L25" t="s">
        <v>112</v>
      </c>
      <c r="M25" t="s">
        <v>113</v>
      </c>
      <c r="N25" t="s">
        <v>112</v>
      </c>
      <c r="O25" t="s">
        <v>112</v>
      </c>
      <c r="P25" t="s">
        <v>143</v>
      </c>
    </row>
    <row r="26" spans="1:16" ht="12.75">
      <c r="A26">
        <v>39632</v>
      </c>
      <c r="B26" s="2" t="s">
        <v>217</v>
      </c>
      <c r="C26" s="2" t="s">
        <v>132</v>
      </c>
      <c r="D26" s="2" t="s">
        <v>109</v>
      </c>
      <c r="E26" s="2" t="s">
        <v>117</v>
      </c>
      <c r="F26" s="2" t="s">
        <v>111</v>
      </c>
      <c r="G26" t="s">
        <v>112</v>
      </c>
      <c r="H26" t="s">
        <v>112</v>
      </c>
      <c r="I26" t="s">
        <v>112</v>
      </c>
      <c r="J26" t="s">
        <v>112</v>
      </c>
      <c r="K26" t="s">
        <v>112</v>
      </c>
      <c r="L26" t="s">
        <v>112</v>
      </c>
      <c r="M26" t="s">
        <v>113</v>
      </c>
      <c r="N26" t="s">
        <v>113</v>
      </c>
      <c r="O26" t="s">
        <v>112</v>
      </c>
      <c r="P26" t="s">
        <v>143</v>
      </c>
    </row>
    <row r="27" spans="1:16" ht="12.75">
      <c r="A27">
        <v>46342</v>
      </c>
      <c r="B27" s="2" t="s">
        <v>218</v>
      </c>
      <c r="C27" s="2" t="s">
        <v>132</v>
      </c>
      <c r="D27" s="2" t="s">
        <v>109</v>
      </c>
      <c r="E27" s="2" t="s">
        <v>120</v>
      </c>
      <c r="F27" s="2" t="s">
        <v>111</v>
      </c>
      <c r="G27" t="s">
        <v>112</v>
      </c>
      <c r="H27" t="s">
        <v>112</v>
      </c>
      <c r="I27" t="s">
        <v>112</v>
      </c>
      <c r="J27" t="s">
        <v>112</v>
      </c>
      <c r="K27" t="s">
        <v>112</v>
      </c>
      <c r="L27" t="s">
        <v>112</v>
      </c>
      <c r="M27" t="s">
        <v>113</v>
      </c>
      <c r="N27" t="s">
        <v>112</v>
      </c>
      <c r="O27" t="s">
        <v>112</v>
      </c>
      <c r="P27" t="s">
        <v>144</v>
      </c>
    </row>
    <row r="28" spans="1:16" ht="12.75">
      <c r="A28">
        <v>39632</v>
      </c>
      <c r="B28" s="2" t="s">
        <v>218</v>
      </c>
      <c r="C28" s="2" t="s">
        <v>132</v>
      </c>
      <c r="D28" s="2" t="s">
        <v>109</v>
      </c>
      <c r="E28" s="2" t="s">
        <v>117</v>
      </c>
      <c r="F28" s="2" t="s">
        <v>111</v>
      </c>
      <c r="G28" t="s">
        <v>112</v>
      </c>
      <c r="H28" t="s">
        <v>112</v>
      </c>
      <c r="I28" t="s">
        <v>112</v>
      </c>
      <c r="J28" t="s">
        <v>112</v>
      </c>
      <c r="K28" t="s">
        <v>112</v>
      </c>
      <c r="L28" t="s">
        <v>112</v>
      </c>
      <c r="M28" t="s">
        <v>112</v>
      </c>
      <c r="N28" t="s">
        <v>113</v>
      </c>
      <c r="O28" t="s">
        <v>112</v>
      </c>
      <c r="P28" t="s">
        <v>144</v>
      </c>
    </row>
    <row r="29" spans="1:16" ht="12.75">
      <c r="A29">
        <v>34653</v>
      </c>
      <c r="B29" s="2" t="s">
        <v>219</v>
      </c>
      <c r="C29" s="2" t="s">
        <v>145</v>
      </c>
      <c r="D29" s="2" t="s">
        <v>109</v>
      </c>
      <c r="E29" s="2" t="s">
        <v>126</v>
      </c>
      <c r="F29" s="2" t="s">
        <v>111</v>
      </c>
      <c r="G29" t="s">
        <v>112</v>
      </c>
      <c r="H29" t="s">
        <v>113</v>
      </c>
      <c r="I29" t="s">
        <v>112</v>
      </c>
      <c r="J29" t="s">
        <v>112</v>
      </c>
      <c r="K29" t="s">
        <v>112</v>
      </c>
      <c r="L29" t="s">
        <v>112</v>
      </c>
      <c r="M29" t="s">
        <v>112</v>
      </c>
      <c r="N29" t="s">
        <v>112</v>
      </c>
      <c r="O29" t="s">
        <v>112</v>
      </c>
      <c r="P29" t="s">
        <v>146</v>
      </c>
    </row>
    <row r="30" spans="1:16" ht="12.75">
      <c r="A30">
        <v>34653</v>
      </c>
      <c r="B30" s="2" t="s">
        <v>220</v>
      </c>
      <c r="C30" s="2" t="s">
        <v>147</v>
      </c>
      <c r="D30" s="2" t="s">
        <v>109</v>
      </c>
      <c r="E30" s="2" t="s">
        <v>126</v>
      </c>
      <c r="F30" s="2" t="s">
        <v>111</v>
      </c>
      <c r="G30" t="s">
        <v>112</v>
      </c>
      <c r="H30" t="s">
        <v>113</v>
      </c>
      <c r="I30" t="s">
        <v>112</v>
      </c>
      <c r="J30" t="s">
        <v>112</v>
      </c>
      <c r="K30" t="s">
        <v>112</v>
      </c>
      <c r="L30" t="s">
        <v>112</v>
      </c>
      <c r="M30" t="s">
        <v>112</v>
      </c>
      <c r="N30" t="s">
        <v>112</v>
      </c>
      <c r="O30" t="s">
        <v>112</v>
      </c>
      <c r="P30" t="s">
        <v>148</v>
      </c>
    </row>
    <row r="31" spans="1:16" ht="12.75">
      <c r="A31">
        <v>39632</v>
      </c>
      <c r="B31" s="2" t="s">
        <v>221</v>
      </c>
      <c r="C31" s="2" t="s">
        <v>149</v>
      </c>
      <c r="D31" s="2" t="s">
        <v>109</v>
      </c>
      <c r="E31" s="2" t="s">
        <v>117</v>
      </c>
      <c r="F31" s="2" t="s">
        <v>111</v>
      </c>
      <c r="G31" t="s">
        <v>112</v>
      </c>
      <c r="H31" t="s">
        <v>112</v>
      </c>
      <c r="I31" t="s">
        <v>112</v>
      </c>
      <c r="J31" t="s">
        <v>112</v>
      </c>
      <c r="K31" t="s">
        <v>112</v>
      </c>
      <c r="L31" t="s">
        <v>112</v>
      </c>
      <c r="M31" t="s">
        <v>112</v>
      </c>
      <c r="N31" t="s">
        <v>113</v>
      </c>
      <c r="O31" t="s">
        <v>112</v>
      </c>
      <c r="P31" t="s">
        <v>150</v>
      </c>
    </row>
    <row r="32" spans="1:16" ht="12.75">
      <c r="A32">
        <v>38933</v>
      </c>
      <c r="B32" s="2" t="s">
        <v>222</v>
      </c>
      <c r="C32" s="2" t="s">
        <v>149</v>
      </c>
      <c r="D32" s="2" t="s">
        <v>109</v>
      </c>
      <c r="E32" s="2" t="s">
        <v>115</v>
      </c>
      <c r="F32" s="2" t="s">
        <v>111</v>
      </c>
      <c r="G32" t="s">
        <v>112</v>
      </c>
      <c r="H32" t="s">
        <v>113</v>
      </c>
      <c r="I32" t="s">
        <v>112</v>
      </c>
      <c r="J32" t="s">
        <v>112</v>
      </c>
      <c r="K32" t="s">
        <v>112</v>
      </c>
      <c r="L32" t="s">
        <v>112</v>
      </c>
      <c r="M32" t="s">
        <v>112</v>
      </c>
      <c r="N32" t="s">
        <v>112</v>
      </c>
      <c r="O32" t="s">
        <v>112</v>
      </c>
      <c r="P32" t="s">
        <v>151</v>
      </c>
    </row>
    <row r="33" spans="1:16" ht="12.75">
      <c r="A33">
        <v>38933</v>
      </c>
      <c r="B33" s="2" t="s">
        <v>223</v>
      </c>
      <c r="C33" s="2" t="s">
        <v>152</v>
      </c>
      <c r="D33" s="2" t="s">
        <v>109</v>
      </c>
      <c r="E33" s="2" t="s">
        <v>115</v>
      </c>
      <c r="F33" s="2" t="s">
        <v>111</v>
      </c>
      <c r="G33" t="s">
        <v>112</v>
      </c>
      <c r="H33" t="s">
        <v>113</v>
      </c>
      <c r="I33" t="s">
        <v>112</v>
      </c>
      <c r="J33" t="s">
        <v>112</v>
      </c>
      <c r="K33" t="s">
        <v>113</v>
      </c>
      <c r="L33" t="s">
        <v>112</v>
      </c>
      <c r="M33" t="s">
        <v>112</v>
      </c>
      <c r="N33" t="s">
        <v>112</v>
      </c>
      <c r="O33" t="s">
        <v>112</v>
      </c>
      <c r="P33" t="s">
        <v>153</v>
      </c>
    </row>
    <row r="34" spans="1:16" ht="12.75">
      <c r="A34">
        <v>39632</v>
      </c>
      <c r="B34" s="2" t="s">
        <v>224</v>
      </c>
      <c r="C34" s="2" t="s">
        <v>152</v>
      </c>
      <c r="D34" s="2" t="s">
        <v>109</v>
      </c>
      <c r="E34" s="2" t="s">
        <v>117</v>
      </c>
      <c r="F34" s="2" t="s">
        <v>111</v>
      </c>
      <c r="G34" t="s">
        <v>112</v>
      </c>
      <c r="H34" t="s">
        <v>112</v>
      </c>
      <c r="I34" t="s">
        <v>112</v>
      </c>
      <c r="J34" t="s">
        <v>112</v>
      </c>
      <c r="K34" t="s">
        <v>112</v>
      </c>
      <c r="L34" t="s">
        <v>112</v>
      </c>
      <c r="M34" t="s">
        <v>113</v>
      </c>
      <c r="N34" t="s">
        <v>113</v>
      </c>
      <c r="O34" t="s">
        <v>112</v>
      </c>
      <c r="P34" t="s">
        <v>154</v>
      </c>
    </row>
    <row r="35" spans="1:16" ht="12.75">
      <c r="A35">
        <v>38933</v>
      </c>
      <c r="B35" s="2" t="s">
        <v>224</v>
      </c>
      <c r="C35" s="2" t="s">
        <v>152</v>
      </c>
      <c r="D35" s="2" t="s">
        <v>109</v>
      </c>
      <c r="E35" s="2" t="s">
        <v>115</v>
      </c>
      <c r="F35" s="2" t="s">
        <v>111</v>
      </c>
      <c r="G35" t="s">
        <v>113</v>
      </c>
      <c r="H35" t="s">
        <v>113</v>
      </c>
      <c r="I35" t="s">
        <v>112</v>
      </c>
      <c r="J35" t="s">
        <v>112</v>
      </c>
      <c r="K35" t="s">
        <v>113</v>
      </c>
      <c r="L35" t="s">
        <v>112</v>
      </c>
      <c r="M35" t="s">
        <v>112</v>
      </c>
      <c r="N35" t="s">
        <v>112</v>
      </c>
      <c r="O35" t="s">
        <v>112</v>
      </c>
      <c r="P35" t="s">
        <v>154</v>
      </c>
    </row>
    <row r="36" spans="1:16" ht="12.75">
      <c r="A36">
        <v>82667</v>
      </c>
      <c r="B36" s="2" t="s">
        <v>224</v>
      </c>
      <c r="C36" s="2" t="s">
        <v>152</v>
      </c>
      <c r="D36" s="2" t="s">
        <v>109</v>
      </c>
      <c r="E36" s="2" t="s">
        <v>155</v>
      </c>
      <c r="F36" s="2" t="s">
        <v>111</v>
      </c>
      <c r="G36" t="s">
        <v>112</v>
      </c>
      <c r="H36" t="s">
        <v>112</v>
      </c>
      <c r="I36" t="s">
        <v>112</v>
      </c>
      <c r="J36" t="s">
        <v>112</v>
      </c>
      <c r="K36" t="s">
        <v>113</v>
      </c>
      <c r="L36" t="s">
        <v>113</v>
      </c>
      <c r="M36" t="s">
        <v>112</v>
      </c>
      <c r="N36" t="s">
        <v>112</v>
      </c>
      <c r="O36" t="s">
        <v>112</v>
      </c>
      <c r="P36" t="s">
        <v>154</v>
      </c>
    </row>
    <row r="37" spans="1:16" ht="12.75">
      <c r="A37">
        <v>39632</v>
      </c>
      <c r="B37" s="2" t="s">
        <v>225</v>
      </c>
      <c r="C37" s="2" t="s">
        <v>152</v>
      </c>
      <c r="D37" s="2" t="s">
        <v>109</v>
      </c>
      <c r="E37" s="2" t="s">
        <v>117</v>
      </c>
      <c r="F37" s="2" t="s">
        <v>111</v>
      </c>
      <c r="G37" t="s">
        <v>112</v>
      </c>
      <c r="H37" t="s">
        <v>112</v>
      </c>
      <c r="I37" t="s">
        <v>112</v>
      </c>
      <c r="J37" t="s">
        <v>112</v>
      </c>
      <c r="K37" t="s">
        <v>112</v>
      </c>
      <c r="L37" t="s">
        <v>112</v>
      </c>
      <c r="M37" t="s">
        <v>113</v>
      </c>
      <c r="N37" t="s">
        <v>113</v>
      </c>
      <c r="O37" t="s">
        <v>113</v>
      </c>
      <c r="P37" t="s">
        <v>156</v>
      </c>
    </row>
    <row r="38" spans="1:16" ht="12.75">
      <c r="A38">
        <v>38933</v>
      </c>
      <c r="B38" s="2" t="s">
        <v>225</v>
      </c>
      <c r="C38" s="2" t="s">
        <v>152</v>
      </c>
      <c r="D38" s="2" t="s">
        <v>109</v>
      </c>
      <c r="E38" s="2" t="s">
        <v>115</v>
      </c>
      <c r="F38" s="2" t="s">
        <v>111</v>
      </c>
      <c r="G38" t="s">
        <v>113</v>
      </c>
      <c r="H38" t="s">
        <v>113</v>
      </c>
      <c r="I38" t="s">
        <v>112</v>
      </c>
      <c r="J38" t="s">
        <v>112</v>
      </c>
      <c r="K38" t="s">
        <v>113</v>
      </c>
      <c r="L38" t="s">
        <v>112</v>
      </c>
      <c r="M38" t="s">
        <v>112</v>
      </c>
      <c r="N38" t="s">
        <v>112</v>
      </c>
      <c r="O38" t="s">
        <v>112</v>
      </c>
      <c r="P38" t="s">
        <v>156</v>
      </c>
    </row>
    <row r="39" spans="1:16" ht="12.75">
      <c r="A39">
        <v>46342</v>
      </c>
      <c r="B39" s="2" t="s">
        <v>226</v>
      </c>
      <c r="C39" s="2" t="s">
        <v>157</v>
      </c>
      <c r="D39" s="2" t="s">
        <v>109</v>
      </c>
      <c r="E39" s="2" t="s">
        <v>120</v>
      </c>
      <c r="F39" s="2" t="s">
        <v>111</v>
      </c>
      <c r="G39" t="s">
        <v>112</v>
      </c>
      <c r="H39" t="s">
        <v>112</v>
      </c>
      <c r="I39" t="s">
        <v>112</v>
      </c>
      <c r="J39" t="s">
        <v>112</v>
      </c>
      <c r="K39" t="s">
        <v>112</v>
      </c>
      <c r="L39" t="s">
        <v>112</v>
      </c>
      <c r="M39" t="s">
        <v>113</v>
      </c>
      <c r="N39" t="s">
        <v>112</v>
      </c>
      <c r="O39" t="s">
        <v>112</v>
      </c>
      <c r="P39" t="s">
        <v>158</v>
      </c>
    </row>
    <row r="40" spans="1:16" ht="12.75">
      <c r="A40">
        <v>82686</v>
      </c>
      <c r="B40" s="2" t="s">
        <v>226</v>
      </c>
      <c r="C40" s="2" t="s">
        <v>157</v>
      </c>
      <c r="D40" s="2" t="s">
        <v>109</v>
      </c>
      <c r="E40" s="2" t="s">
        <v>110</v>
      </c>
      <c r="F40" s="2" t="s">
        <v>111</v>
      </c>
      <c r="G40" t="s">
        <v>112</v>
      </c>
      <c r="H40" t="s">
        <v>113</v>
      </c>
      <c r="I40" t="s">
        <v>112</v>
      </c>
      <c r="J40" t="s">
        <v>112</v>
      </c>
      <c r="K40" t="s">
        <v>112</v>
      </c>
      <c r="L40" t="s">
        <v>112</v>
      </c>
      <c r="M40" t="s">
        <v>112</v>
      </c>
      <c r="N40" t="s">
        <v>112</v>
      </c>
      <c r="O40" t="s">
        <v>112</v>
      </c>
      <c r="P40" t="s">
        <v>158</v>
      </c>
    </row>
    <row r="41" spans="1:16" ht="12.75">
      <c r="A41">
        <v>82674</v>
      </c>
      <c r="B41" s="2" t="s">
        <v>226</v>
      </c>
      <c r="C41" s="2" t="s">
        <v>157</v>
      </c>
      <c r="D41" s="2" t="s">
        <v>109</v>
      </c>
      <c r="E41" s="2" t="s">
        <v>159</v>
      </c>
      <c r="F41" s="2" t="s">
        <v>111</v>
      </c>
      <c r="G41" t="s">
        <v>112</v>
      </c>
      <c r="H41" t="s">
        <v>112</v>
      </c>
      <c r="I41" t="s">
        <v>112</v>
      </c>
      <c r="J41" t="s">
        <v>112</v>
      </c>
      <c r="K41" t="s">
        <v>113</v>
      </c>
      <c r="L41" t="s">
        <v>112</v>
      </c>
      <c r="M41" t="s">
        <v>112</v>
      </c>
      <c r="N41" t="s">
        <v>112</v>
      </c>
      <c r="O41" t="s">
        <v>112</v>
      </c>
      <c r="P41" t="s">
        <v>158</v>
      </c>
    </row>
    <row r="42" spans="1:16" ht="12.75">
      <c r="A42">
        <v>38933</v>
      </c>
      <c r="B42" s="2" t="s">
        <v>226</v>
      </c>
      <c r="C42" s="2" t="s">
        <v>157</v>
      </c>
      <c r="D42" s="2" t="s">
        <v>109</v>
      </c>
      <c r="E42" s="2" t="s">
        <v>115</v>
      </c>
      <c r="F42" s="2" t="s">
        <v>111</v>
      </c>
      <c r="G42" t="s">
        <v>113</v>
      </c>
      <c r="H42" t="s">
        <v>113</v>
      </c>
      <c r="I42" t="s">
        <v>112</v>
      </c>
      <c r="J42" t="s">
        <v>112</v>
      </c>
      <c r="K42" t="s">
        <v>113</v>
      </c>
      <c r="L42" t="s">
        <v>113</v>
      </c>
      <c r="M42" t="s">
        <v>112</v>
      </c>
      <c r="N42" t="s">
        <v>112</v>
      </c>
      <c r="O42" t="s">
        <v>112</v>
      </c>
      <c r="P42" t="s">
        <v>158</v>
      </c>
    </row>
    <row r="43" spans="1:16" ht="12.75">
      <c r="A43">
        <v>39572</v>
      </c>
      <c r="B43" s="2" t="s">
        <v>226</v>
      </c>
      <c r="C43" s="2" t="s">
        <v>157</v>
      </c>
      <c r="D43" s="2" t="s">
        <v>109</v>
      </c>
      <c r="E43" s="2" t="s">
        <v>124</v>
      </c>
      <c r="F43" s="2" t="s">
        <v>111</v>
      </c>
      <c r="G43" t="s">
        <v>112</v>
      </c>
      <c r="H43" t="s">
        <v>112</v>
      </c>
      <c r="I43" t="s">
        <v>112</v>
      </c>
      <c r="J43" t="s">
        <v>112</v>
      </c>
      <c r="K43" t="s">
        <v>113</v>
      </c>
      <c r="L43" t="s">
        <v>113</v>
      </c>
      <c r="M43" t="s">
        <v>112</v>
      </c>
      <c r="N43" t="s">
        <v>112</v>
      </c>
      <c r="O43" t="s">
        <v>112</v>
      </c>
      <c r="P43" t="s">
        <v>158</v>
      </c>
    </row>
    <row r="44" spans="1:16" ht="12.75">
      <c r="A44">
        <v>82667</v>
      </c>
      <c r="B44" s="2" t="s">
        <v>226</v>
      </c>
      <c r="C44" s="2" t="s">
        <v>157</v>
      </c>
      <c r="D44" s="2" t="s">
        <v>109</v>
      </c>
      <c r="E44" s="2" t="s">
        <v>155</v>
      </c>
      <c r="F44" s="2" t="s">
        <v>111</v>
      </c>
      <c r="G44" t="s">
        <v>112</v>
      </c>
      <c r="H44" t="s">
        <v>112</v>
      </c>
      <c r="I44" t="s">
        <v>112</v>
      </c>
      <c r="J44" t="s">
        <v>112</v>
      </c>
      <c r="K44" t="s">
        <v>113</v>
      </c>
      <c r="L44" t="s">
        <v>113</v>
      </c>
      <c r="M44" t="s">
        <v>112</v>
      </c>
      <c r="N44" t="s">
        <v>112</v>
      </c>
      <c r="O44" t="s">
        <v>112</v>
      </c>
      <c r="P44" t="s">
        <v>158</v>
      </c>
    </row>
    <row r="45" spans="1:16" ht="12.75">
      <c r="A45">
        <v>82664</v>
      </c>
      <c r="B45" s="2" t="s">
        <v>226</v>
      </c>
      <c r="C45" s="2" t="s">
        <v>157</v>
      </c>
      <c r="D45" s="2" t="s">
        <v>109</v>
      </c>
      <c r="E45" s="2" t="s">
        <v>160</v>
      </c>
      <c r="F45" s="2" t="s">
        <v>111</v>
      </c>
      <c r="G45" t="s">
        <v>112</v>
      </c>
      <c r="H45" t="s">
        <v>112</v>
      </c>
      <c r="I45" t="s">
        <v>113</v>
      </c>
      <c r="J45" t="s">
        <v>112</v>
      </c>
      <c r="K45" t="s">
        <v>113</v>
      </c>
      <c r="L45" t="s">
        <v>112</v>
      </c>
      <c r="M45" t="s">
        <v>112</v>
      </c>
      <c r="N45" t="s">
        <v>112</v>
      </c>
      <c r="O45" t="s">
        <v>112</v>
      </c>
      <c r="P45" t="s">
        <v>158</v>
      </c>
    </row>
    <row r="46" spans="1:16" ht="12.75">
      <c r="A46">
        <v>82675</v>
      </c>
      <c r="B46" s="2" t="s">
        <v>226</v>
      </c>
      <c r="C46" s="2" t="s">
        <v>157</v>
      </c>
      <c r="D46" s="2" t="s">
        <v>109</v>
      </c>
      <c r="E46" s="2" t="s">
        <v>161</v>
      </c>
      <c r="F46" s="2" t="s">
        <v>111</v>
      </c>
      <c r="G46" t="s">
        <v>112</v>
      </c>
      <c r="H46" t="s">
        <v>112</v>
      </c>
      <c r="I46" t="s">
        <v>113</v>
      </c>
      <c r="J46" t="s">
        <v>112</v>
      </c>
      <c r="K46" t="s">
        <v>113</v>
      </c>
      <c r="L46" t="s">
        <v>113</v>
      </c>
      <c r="M46" t="s">
        <v>112</v>
      </c>
      <c r="N46" t="s">
        <v>112</v>
      </c>
      <c r="O46" t="s">
        <v>112</v>
      </c>
      <c r="P46" t="s">
        <v>158</v>
      </c>
    </row>
    <row r="47" spans="1:16" ht="12.75">
      <c r="A47">
        <v>34653</v>
      </c>
      <c r="B47" s="2" t="s">
        <v>226</v>
      </c>
      <c r="C47" s="2" t="s">
        <v>157</v>
      </c>
      <c r="D47" s="2" t="s">
        <v>109</v>
      </c>
      <c r="E47" s="2" t="s">
        <v>126</v>
      </c>
      <c r="F47" s="2" t="s">
        <v>111</v>
      </c>
      <c r="G47" t="s">
        <v>112</v>
      </c>
      <c r="H47" t="s">
        <v>113</v>
      </c>
      <c r="I47" t="s">
        <v>112</v>
      </c>
      <c r="J47" t="s">
        <v>112</v>
      </c>
      <c r="K47" t="s">
        <v>112</v>
      </c>
      <c r="L47" t="s">
        <v>112</v>
      </c>
      <c r="M47" t="s">
        <v>112</v>
      </c>
      <c r="N47" t="s">
        <v>112</v>
      </c>
      <c r="O47" t="s">
        <v>112</v>
      </c>
      <c r="P47" t="s">
        <v>158</v>
      </c>
    </row>
    <row r="48" spans="1:16" ht="12.75">
      <c r="A48">
        <v>46342</v>
      </c>
      <c r="B48" s="2" t="s">
        <v>227</v>
      </c>
      <c r="C48" s="2" t="s">
        <v>162</v>
      </c>
      <c r="D48" s="2" t="s">
        <v>109</v>
      </c>
      <c r="E48" s="2" t="s">
        <v>120</v>
      </c>
      <c r="F48" s="2" t="s">
        <v>111</v>
      </c>
      <c r="G48" t="s">
        <v>112</v>
      </c>
      <c r="H48" t="s">
        <v>112</v>
      </c>
      <c r="I48" t="s">
        <v>112</v>
      </c>
      <c r="J48" t="s">
        <v>112</v>
      </c>
      <c r="K48" t="s">
        <v>112</v>
      </c>
      <c r="L48" t="s">
        <v>112</v>
      </c>
      <c r="M48" t="s">
        <v>113</v>
      </c>
      <c r="N48" t="s">
        <v>112</v>
      </c>
      <c r="O48" t="s">
        <v>112</v>
      </c>
      <c r="P48" t="s">
        <v>163</v>
      </c>
    </row>
    <row r="49" spans="1:16" ht="12.75">
      <c r="A49">
        <v>39632</v>
      </c>
      <c r="B49" s="2" t="s">
        <v>227</v>
      </c>
      <c r="C49" s="2" t="s">
        <v>162</v>
      </c>
      <c r="D49" s="2" t="s">
        <v>109</v>
      </c>
      <c r="E49" s="2" t="s">
        <v>117</v>
      </c>
      <c r="F49" s="2" t="s">
        <v>111</v>
      </c>
      <c r="G49" t="s">
        <v>112</v>
      </c>
      <c r="H49" t="s">
        <v>112</v>
      </c>
      <c r="I49" t="s">
        <v>112</v>
      </c>
      <c r="J49" t="s">
        <v>112</v>
      </c>
      <c r="K49" t="s">
        <v>112</v>
      </c>
      <c r="L49" t="s">
        <v>112</v>
      </c>
      <c r="M49" t="s">
        <v>112</v>
      </c>
      <c r="N49" t="s">
        <v>113</v>
      </c>
      <c r="O49" t="s">
        <v>112</v>
      </c>
      <c r="P49" t="s">
        <v>163</v>
      </c>
    </row>
    <row r="50" spans="1:16" ht="12.75">
      <c r="A50">
        <v>38933</v>
      </c>
      <c r="B50" s="2" t="s">
        <v>227</v>
      </c>
      <c r="C50" s="2" t="s">
        <v>162</v>
      </c>
      <c r="D50" s="2" t="s">
        <v>109</v>
      </c>
      <c r="E50" s="2" t="s">
        <v>115</v>
      </c>
      <c r="F50" s="2" t="s">
        <v>111</v>
      </c>
      <c r="G50" t="s">
        <v>113</v>
      </c>
      <c r="H50" t="s">
        <v>113</v>
      </c>
      <c r="I50" t="s">
        <v>112</v>
      </c>
      <c r="J50" t="s">
        <v>112</v>
      </c>
      <c r="K50" t="s">
        <v>113</v>
      </c>
      <c r="L50" t="s">
        <v>113</v>
      </c>
      <c r="M50" t="s">
        <v>112</v>
      </c>
      <c r="N50" t="s">
        <v>112</v>
      </c>
      <c r="O50" t="s">
        <v>112</v>
      </c>
      <c r="P50" t="s">
        <v>163</v>
      </c>
    </row>
    <row r="51" spans="1:16" ht="12.75">
      <c r="A51">
        <v>39542</v>
      </c>
      <c r="B51" s="2" t="s">
        <v>227</v>
      </c>
      <c r="C51" s="2" t="s">
        <v>162</v>
      </c>
      <c r="D51" s="2" t="s">
        <v>109</v>
      </c>
      <c r="E51" s="2" t="s">
        <v>164</v>
      </c>
      <c r="F51" s="2" t="s">
        <v>111</v>
      </c>
      <c r="G51" t="s">
        <v>113</v>
      </c>
      <c r="H51" t="s">
        <v>113</v>
      </c>
      <c r="I51" t="s">
        <v>112</v>
      </c>
      <c r="J51" t="s">
        <v>112</v>
      </c>
      <c r="K51" t="s">
        <v>113</v>
      </c>
      <c r="L51" t="s">
        <v>113</v>
      </c>
      <c r="M51" t="s">
        <v>112</v>
      </c>
      <c r="N51" t="s">
        <v>112</v>
      </c>
      <c r="O51" t="s">
        <v>112</v>
      </c>
      <c r="P51" t="s">
        <v>163</v>
      </c>
    </row>
    <row r="52" spans="1:16" ht="12.75">
      <c r="A52">
        <v>46342</v>
      </c>
      <c r="B52" s="2" t="s">
        <v>228</v>
      </c>
      <c r="C52" s="2" t="s">
        <v>162</v>
      </c>
      <c r="D52" s="2" t="s">
        <v>109</v>
      </c>
      <c r="E52" s="2" t="s">
        <v>120</v>
      </c>
      <c r="F52" s="2" t="s">
        <v>111</v>
      </c>
      <c r="G52" t="s">
        <v>112</v>
      </c>
      <c r="H52" t="s">
        <v>112</v>
      </c>
      <c r="I52" t="s">
        <v>112</v>
      </c>
      <c r="J52" t="s">
        <v>112</v>
      </c>
      <c r="K52" t="s">
        <v>112</v>
      </c>
      <c r="L52" t="s">
        <v>112</v>
      </c>
      <c r="M52" t="s">
        <v>113</v>
      </c>
      <c r="N52" t="s">
        <v>112</v>
      </c>
      <c r="O52" t="s">
        <v>112</v>
      </c>
      <c r="P52" t="s">
        <v>165</v>
      </c>
    </row>
    <row r="53" spans="1:16" ht="12.75">
      <c r="A53">
        <v>38933</v>
      </c>
      <c r="B53" s="2" t="s">
        <v>228</v>
      </c>
      <c r="C53" s="2" t="s">
        <v>162</v>
      </c>
      <c r="D53" s="2" t="s">
        <v>109</v>
      </c>
      <c r="E53" s="2" t="s">
        <v>115</v>
      </c>
      <c r="F53" s="2" t="s">
        <v>111</v>
      </c>
      <c r="G53" t="s">
        <v>112</v>
      </c>
      <c r="H53" t="s">
        <v>113</v>
      </c>
      <c r="I53" t="s">
        <v>112</v>
      </c>
      <c r="J53" t="s">
        <v>112</v>
      </c>
      <c r="K53" t="s">
        <v>113</v>
      </c>
      <c r="L53" t="s">
        <v>113</v>
      </c>
      <c r="M53" t="s">
        <v>112</v>
      </c>
      <c r="N53" t="s">
        <v>112</v>
      </c>
      <c r="O53" t="s">
        <v>112</v>
      </c>
      <c r="P53" t="s">
        <v>165</v>
      </c>
    </row>
    <row r="54" spans="1:16" ht="12.75">
      <c r="A54">
        <v>46342</v>
      </c>
      <c r="B54" s="2" t="s">
        <v>229</v>
      </c>
      <c r="C54" s="2" t="s">
        <v>162</v>
      </c>
      <c r="D54" s="2" t="s">
        <v>109</v>
      </c>
      <c r="E54" s="2" t="s">
        <v>120</v>
      </c>
      <c r="F54" s="2" t="s">
        <v>111</v>
      </c>
      <c r="G54" t="s">
        <v>112</v>
      </c>
      <c r="H54" t="s">
        <v>112</v>
      </c>
      <c r="I54" t="s">
        <v>112</v>
      </c>
      <c r="J54" t="s">
        <v>112</v>
      </c>
      <c r="K54" t="s">
        <v>112</v>
      </c>
      <c r="L54" t="s">
        <v>112</v>
      </c>
      <c r="M54" t="s">
        <v>113</v>
      </c>
      <c r="N54" t="s">
        <v>112</v>
      </c>
      <c r="O54" t="s">
        <v>112</v>
      </c>
      <c r="P54" t="s">
        <v>166</v>
      </c>
    </row>
    <row r="55" spans="1:16" ht="12.75">
      <c r="A55">
        <v>38933</v>
      </c>
      <c r="B55" s="2" t="s">
        <v>229</v>
      </c>
      <c r="C55" s="2" t="s">
        <v>162</v>
      </c>
      <c r="D55" s="2" t="s">
        <v>109</v>
      </c>
      <c r="E55" s="2" t="s">
        <v>115</v>
      </c>
      <c r="F55" s="2" t="s">
        <v>111</v>
      </c>
      <c r="G55" t="s">
        <v>113</v>
      </c>
      <c r="H55" t="s">
        <v>113</v>
      </c>
      <c r="I55" t="s">
        <v>112</v>
      </c>
      <c r="J55" t="s">
        <v>112</v>
      </c>
      <c r="K55" t="s">
        <v>113</v>
      </c>
      <c r="L55" t="s">
        <v>113</v>
      </c>
      <c r="M55" t="s">
        <v>112</v>
      </c>
      <c r="N55" t="s">
        <v>112</v>
      </c>
      <c r="O55" t="s">
        <v>112</v>
      </c>
      <c r="P55" t="s">
        <v>166</v>
      </c>
    </row>
    <row r="56" spans="1:16" ht="12.75">
      <c r="A56">
        <v>46342</v>
      </c>
      <c r="B56" s="2" t="s">
        <v>230</v>
      </c>
      <c r="C56" s="2" t="s">
        <v>167</v>
      </c>
      <c r="D56" s="2" t="s">
        <v>109</v>
      </c>
      <c r="E56" s="2" t="s">
        <v>120</v>
      </c>
      <c r="F56" s="2" t="s">
        <v>111</v>
      </c>
      <c r="G56" t="s">
        <v>112</v>
      </c>
      <c r="H56" t="s">
        <v>112</v>
      </c>
      <c r="I56" t="s">
        <v>112</v>
      </c>
      <c r="J56" t="s">
        <v>112</v>
      </c>
      <c r="K56" t="s">
        <v>112</v>
      </c>
      <c r="L56" t="s">
        <v>112</v>
      </c>
      <c r="M56" t="s">
        <v>113</v>
      </c>
      <c r="N56" t="s">
        <v>112</v>
      </c>
      <c r="O56" t="s">
        <v>112</v>
      </c>
      <c r="P56" t="s">
        <v>168</v>
      </c>
    </row>
    <row r="57" spans="1:16" ht="12.75">
      <c r="A57">
        <v>39632</v>
      </c>
      <c r="B57" s="2" t="s">
        <v>230</v>
      </c>
      <c r="C57" s="2" t="s">
        <v>167</v>
      </c>
      <c r="D57" s="2" t="s">
        <v>109</v>
      </c>
      <c r="E57" s="2" t="s">
        <v>117</v>
      </c>
      <c r="F57" s="2" t="s">
        <v>111</v>
      </c>
      <c r="G57" t="s">
        <v>112</v>
      </c>
      <c r="H57" t="s">
        <v>112</v>
      </c>
      <c r="I57" t="s">
        <v>112</v>
      </c>
      <c r="J57" t="s">
        <v>112</v>
      </c>
      <c r="K57" t="s">
        <v>112</v>
      </c>
      <c r="L57" t="s">
        <v>112</v>
      </c>
      <c r="M57" t="s">
        <v>112</v>
      </c>
      <c r="N57" t="s">
        <v>113</v>
      </c>
      <c r="O57" t="s">
        <v>112</v>
      </c>
      <c r="P57" t="s">
        <v>168</v>
      </c>
    </row>
    <row r="58" spans="1:16" ht="12.75">
      <c r="A58">
        <v>39632</v>
      </c>
      <c r="B58" s="2" t="s">
        <v>231</v>
      </c>
      <c r="C58" s="2" t="s">
        <v>169</v>
      </c>
      <c r="D58" s="2" t="s">
        <v>109</v>
      </c>
      <c r="E58" s="2" t="s">
        <v>117</v>
      </c>
      <c r="F58" s="2" t="s">
        <v>111</v>
      </c>
      <c r="G58" t="s">
        <v>112</v>
      </c>
      <c r="H58" t="s">
        <v>112</v>
      </c>
      <c r="I58" t="s">
        <v>112</v>
      </c>
      <c r="J58" t="s">
        <v>112</v>
      </c>
      <c r="K58" t="s">
        <v>112</v>
      </c>
      <c r="L58" t="s">
        <v>112</v>
      </c>
      <c r="M58" t="s">
        <v>112</v>
      </c>
      <c r="N58" t="s">
        <v>113</v>
      </c>
      <c r="O58" t="s">
        <v>112</v>
      </c>
      <c r="P58" t="s">
        <v>170</v>
      </c>
    </row>
    <row r="59" spans="1:16" ht="12.75">
      <c r="A59">
        <v>82686</v>
      </c>
      <c r="B59" s="2" t="s">
        <v>231</v>
      </c>
      <c r="C59" s="2" t="s">
        <v>169</v>
      </c>
      <c r="D59" s="2" t="s">
        <v>109</v>
      </c>
      <c r="E59" s="2" t="s">
        <v>110</v>
      </c>
      <c r="F59" s="2" t="s">
        <v>111</v>
      </c>
      <c r="G59" t="s">
        <v>112</v>
      </c>
      <c r="H59" t="s">
        <v>113</v>
      </c>
      <c r="I59" t="s">
        <v>112</v>
      </c>
      <c r="J59" t="s">
        <v>112</v>
      </c>
      <c r="K59" t="s">
        <v>112</v>
      </c>
      <c r="L59" t="s">
        <v>112</v>
      </c>
      <c r="M59" t="s">
        <v>112</v>
      </c>
      <c r="N59" t="s">
        <v>112</v>
      </c>
      <c r="O59" t="s">
        <v>112</v>
      </c>
      <c r="P59" t="s">
        <v>170</v>
      </c>
    </row>
    <row r="60" spans="1:16" ht="12.75">
      <c r="A60">
        <v>39532</v>
      </c>
      <c r="B60" s="2" t="s">
        <v>231</v>
      </c>
      <c r="C60" s="2" t="s">
        <v>169</v>
      </c>
      <c r="D60" s="2" t="s">
        <v>109</v>
      </c>
      <c r="E60" s="2" t="s">
        <v>122</v>
      </c>
      <c r="F60" s="2" t="s">
        <v>111</v>
      </c>
      <c r="G60" t="s">
        <v>112</v>
      </c>
      <c r="H60" t="s">
        <v>113</v>
      </c>
      <c r="I60" t="s">
        <v>112</v>
      </c>
      <c r="J60" t="s">
        <v>112</v>
      </c>
      <c r="K60" t="s">
        <v>113</v>
      </c>
      <c r="L60" t="s">
        <v>113</v>
      </c>
      <c r="M60" t="s">
        <v>112</v>
      </c>
      <c r="N60" t="s">
        <v>112</v>
      </c>
      <c r="O60" t="s">
        <v>112</v>
      </c>
      <c r="P60" t="s">
        <v>170</v>
      </c>
    </row>
    <row r="61" spans="1:16" ht="12.75">
      <c r="A61">
        <v>82667</v>
      </c>
      <c r="B61" s="2" t="s">
        <v>231</v>
      </c>
      <c r="C61" s="2" t="s">
        <v>169</v>
      </c>
      <c r="D61" s="2" t="s">
        <v>109</v>
      </c>
      <c r="E61" s="2" t="s">
        <v>155</v>
      </c>
      <c r="F61" s="2" t="s">
        <v>111</v>
      </c>
      <c r="G61" t="s">
        <v>112</v>
      </c>
      <c r="H61" t="s">
        <v>112</v>
      </c>
      <c r="I61" t="s">
        <v>112</v>
      </c>
      <c r="J61" t="s">
        <v>112</v>
      </c>
      <c r="K61" t="s">
        <v>113</v>
      </c>
      <c r="L61" t="s">
        <v>113</v>
      </c>
      <c r="M61" t="s">
        <v>112</v>
      </c>
      <c r="N61" t="s">
        <v>112</v>
      </c>
      <c r="O61" t="s">
        <v>112</v>
      </c>
      <c r="P61" t="s">
        <v>170</v>
      </c>
    </row>
    <row r="62" spans="1:16" ht="12.75">
      <c r="A62">
        <v>82681</v>
      </c>
      <c r="B62" s="2" t="s">
        <v>231</v>
      </c>
      <c r="C62" s="2" t="s">
        <v>169</v>
      </c>
      <c r="D62" s="2" t="s">
        <v>109</v>
      </c>
      <c r="E62" s="2" t="s">
        <v>171</v>
      </c>
      <c r="F62" s="2" t="s">
        <v>111</v>
      </c>
      <c r="G62" t="s">
        <v>112</v>
      </c>
      <c r="H62" t="s">
        <v>112</v>
      </c>
      <c r="I62" t="s">
        <v>112</v>
      </c>
      <c r="J62" t="s">
        <v>112</v>
      </c>
      <c r="K62" t="s">
        <v>112</v>
      </c>
      <c r="L62" t="s">
        <v>113</v>
      </c>
      <c r="M62" t="s">
        <v>112</v>
      </c>
      <c r="N62" t="s">
        <v>112</v>
      </c>
      <c r="O62" t="s">
        <v>112</v>
      </c>
      <c r="P62" t="s">
        <v>170</v>
      </c>
    </row>
    <row r="63" spans="1:16" ht="12.75">
      <c r="A63">
        <v>34653</v>
      </c>
      <c r="B63" s="2" t="s">
        <v>231</v>
      </c>
      <c r="C63" s="2" t="s">
        <v>169</v>
      </c>
      <c r="D63" s="2" t="s">
        <v>109</v>
      </c>
      <c r="E63" s="2" t="s">
        <v>126</v>
      </c>
      <c r="F63" s="2" t="s">
        <v>111</v>
      </c>
      <c r="G63" t="s">
        <v>112</v>
      </c>
      <c r="H63" t="s">
        <v>113</v>
      </c>
      <c r="I63" t="s">
        <v>112</v>
      </c>
      <c r="J63" t="s">
        <v>112</v>
      </c>
      <c r="K63" t="s">
        <v>112</v>
      </c>
      <c r="L63" t="s">
        <v>112</v>
      </c>
      <c r="M63" t="s">
        <v>112</v>
      </c>
      <c r="N63" t="s">
        <v>112</v>
      </c>
      <c r="O63" t="s">
        <v>112</v>
      </c>
      <c r="P63" t="s">
        <v>170</v>
      </c>
    </row>
    <row r="64" spans="1:16" ht="12.75">
      <c r="A64">
        <v>82686</v>
      </c>
      <c r="B64" s="2" t="s">
        <v>232</v>
      </c>
      <c r="C64" s="2" t="s">
        <v>169</v>
      </c>
      <c r="D64" s="2" t="s">
        <v>109</v>
      </c>
      <c r="E64" s="2" t="s">
        <v>110</v>
      </c>
      <c r="F64" s="2" t="s">
        <v>111</v>
      </c>
      <c r="G64" t="s">
        <v>112</v>
      </c>
      <c r="H64" t="s">
        <v>113</v>
      </c>
      <c r="I64" t="s">
        <v>112</v>
      </c>
      <c r="J64" t="s">
        <v>112</v>
      </c>
      <c r="K64" t="s">
        <v>113</v>
      </c>
      <c r="L64" t="s">
        <v>112</v>
      </c>
      <c r="M64" t="s">
        <v>112</v>
      </c>
      <c r="N64" t="s">
        <v>112</v>
      </c>
      <c r="O64" t="s">
        <v>112</v>
      </c>
      <c r="P64" t="s">
        <v>172</v>
      </c>
    </row>
    <row r="65" spans="1:16" ht="12.75">
      <c r="A65">
        <v>39532</v>
      </c>
      <c r="B65" s="2" t="s">
        <v>232</v>
      </c>
      <c r="C65" s="2" t="s">
        <v>169</v>
      </c>
      <c r="D65" s="2" t="s">
        <v>109</v>
      </c>
      <c r="E65" s="2" t="s">
        <v>122</v>
      </c>
      <c r="F65" s="2" t="s">
        <v>111</v>
      </c>
      <c r="G65" t="s">
        <v>112</v>
      </c>
      <c r="H65" t="s">
        <v>113</v>
      </c>
      <c r="I65" t="s">
        <v>112</v>
      </c>
      <c r="J65" t="s">
        <v>112</v>
      </c>
      <c r="K65" t="s">
        <v>113</v>
      </c>
      <c r="L65" t="s">
        <v>113</v>
      </c>
      <c r="M65" t="s">
        <v>112</v>
      </c>
      <c r="N65" t="s">
        <v>112</v>
      </c>
      <c r="O65" t="s">
        <v>112</v>
      </c>
      <c r="P65" t="s">
        <v>172</v>
      </c>
    </row>
    <row r="66" spans="1:16" ht="12.75">
      <c r="A66">
        <v>82667</v>
      </c>
      <c r="B66" s="2" t="s">
        <v>232</v>
      </c>
      <c r="C66" s="2" t="s">
        <v>169</v>
      </c>
      <c r="D66" s="2" t="s">
        <v>109</v>
      </c>
      <c r="E66" s="2" t="s">
        <v>155</v>
      </c>
      <c r="F66" s="2" t="s">
        <v>111</v>
      </c>
      <c r="G66" t="s">
        <v>112</v>
      </c>
      <c r="H66" t="s">
        <v>112</v>
      </c>
      <c r="I66" t="s">
        <v>112</v>
      </c>
      <c r="J66" t="s">
        <v>112</v>
      </c>
      <c r="K66" t="s">
        <v>113</v>
      </c>
      <c r="L66" t="s">
        <v>113</v>
      </c>
      <c r="M66" t="s">
        <v>112</v>
      </c>
      <c r="N66" t="s">
        <v>112</v>
      </c>
      <c r="O66" t="s">
        <v>112</v>
      </c>
      <c r="P66" t="s">
        <v>172</v>
      </c>
    </row>
    <row r="67" spans="1:16" ht="12.75">
      <c r="A67">
        <v>34653</v>
      </c>
      <c r="B67" s="2" t="s">
        <v>232</v>
      </c>
      <c r="C67" s="2" t="s">
        <v>169</v>
      </c>
      <c r="D67" s="2" t="s">
        <v>109</v>
      </c>
      <c r="E67" s="2" t="s">
        <v>126</v>
      </c>
      <c r="F67" s="2" t="s">
        <v>111</v>
      </c>
      <c r="G67" t="s">
        <v>112</v>
      </c>
      <c r="H67" t="s">
        <v>113</v>
      </c>
      <c r="I67" t="s">
        <v>112</v>
      </c>
      <c r="J67" t="s">
        <v>112</v>
      </c>
      <c r="K67" t="s">
        <v>112</v>
      </c>
      <c r="L67" t="s">
        <v>112</v>
      </c>
      <c r="M67" t="s">
        <v>112</v>
      </c>
      <c r="N67" t="s">
        <v>112</v>
      </c>
      <c r="O67" t="s">
        <v>112</v>
      </c>
      <c r="P67" t="s">
        <v>172</v>
      </c>
    </row>
    <row r="68" spans="1:16" ht="12.75">
      <c r="A68">
        <v>39632</v>
      </c>
      <c r="B68" s="2" t="s">
        <v>233</v>
      </c>
      <c r="C68" s="2" t="s">
        <v>173</v>
      </c>
      <c r="D68" s="2" t="s">
        <v>109</v>
      </c>
      <c r="E68" s="2" t="s">
        <v>117</v>
      </c>
      <c r="F68" s="2" t="s">
        <v>111</v>
      </c>
      <c r="G68" t="s">
        <v>112</v>
      </c>
      <c r="H68" t="s">
        <v>112</v>
      </c>
      <c r="I68" t="s">
        <v>112</v>
      </c>
      <c r="J68" t="s">
        <v>112</v>
      </c>
      <c r="K68" t="s">
        <v>112</v>
      </c>
      <c r="L68" t="s">
        <v>113</v>
      </c>
      <c r="M68" t="s">
        <v>113</v>
      </c>
      <c r="N68" t="s">
        <v>113</v>
      </c>
      <c r="O68" t="s">
        <v>113</v>
      </c>
      <c r="P68" t="s">
        <v>174</v>
      </c>
    </row>
    <row r="69" spans="1:16" ht="12.75">
      <c r="A69">
        <v>82674</v>
      </c>
      <c r="B69" s="2" t="s">
        <v>233</v>
      </c>
      <c r="C69" s="2" t="s">
        <v>173</v>
      </c>
      <c r="D69" s="2" t="s">
        <v>109</v>
      </c>
      <c r="E69" s="2" t="s">
        <v>159</v>
      </c>
      <c r="F69" s="2" t="s">
        <v>111</v>
      </c>
      <c r="G69" t="s">
        <v>112</v>
      </c>
      <c r="H69" t="s">
        <v>112</v>
      </c>
      <c r="I69" t="s">
        <v>112</v>
      </c>
      <c r="J69" t="s">
        <v>112</v>
      </c>
      <c r="K69" t="s">
        <v>113</v>
      </c>
      <c r="L69" t="s">
        <v>113</v>
      </c>
      <c r="M69" t="s">
        <v>112</v>
      </c>
      <c r="N69" t="s">
        <v>112</v>
      </c>
      <c r="O69" t="s">
        <v>112</v>
      </c>
      <c r="P69" t="s">
        <v>174</v>
      </c>
    </row>
    <row r="70" spans="1:16" ht="12.75">
      <c r="A70">
        <v>38933</v>
      </c>
      <c r="B70" s="2" t="s">
        <v>233</v>
      </c>
      <c r="C70" s="2" t="s">
        <v>173</v>
      </c>
      <c r="D70" s="2" t="s">
        <v>109</v>
      </c>
      <c r="E70" s="2" t="s">
        <v>115</v>
      </c>
      <c r="F70" s="2" t="s">
        <v>111</v>
      </c>
      <c r="G70" t="s">
        <v>112</v>
      </c>
      <c r="H70" t="s">
        <v>113</v>
      </c>
      <c r="I70" t="s">
        <v>112</v>
      </c>
      <c r="J70" t="s">
        <v>112</v>
      </c>
      <c r="K70" t="s">
        <v>113</v>
      </c>
      <c r="L70" t="s">
        <v>113</v>
      </c>
      <c r="M70" t="s">
        <v>112</v>
      </c>
      <c r="N70" t="s">
        <v>112</v>
      </c>
      <c r="O70" t="s">
        <v>112</v>
      </c>
      <c r="P70" t="s">
        <v>174</v>
      </c>
    </row>
    <row r="71" spans="1:16" ht="12.75">
      <c r="A71">
        <v>82667</v>
      </c>
      <c r="B71" s="2" t="s">
        <v>233</v>
      </c>
      <c r="C71" s="2" t="s">
        <v>173</v>
      </c>
      <c r="D71" s="2" t="s">
        <v>109</v>
      </c>
      <c r="E71" s="2" t="s">
        <v>155</v>
      </c>
      <c r="F71" s="2" t="s">
        <v>111</v>
      </c>
      <c r="G71" t="s">
        <v>112</v>
      </c>
      <c r="H71" t="s">
        <v>112</v>
      </c>
      <c r="I71" t="s">
        <v>112</v>
      </c>
      <c r="J71" t="s">
        <v>112</v>
      </c>
      <c r="K71" t="s">
        <v>112</v>
      </c>
      <c r="L71" t="s">
        <v>113</v>
      </c>
      <c r="M71" t="s">
        <v>112</v>
      </c>
      <c r="N71" t="s">
        <v>112</v>
      </c>
      <c r="O71" t="s">
        <v>112</v>
      </c>
      <c r="P71" t="s">
        <v>174</v>
      </c>
    </row>
    <row r="72" spans="1:16" ht="12.75">
      <c r="A72">
        <v>34653</v>
      </c>
      <c r="B72" s="2" t="s">
        <v>233</v>
      </c>
      <c r="C72" s="2" t="s">
        <v>173</v>
      </c>
      <c r="D72" s="2" t="s">
        <v>109</v>
      </c>
      <c r="E72" s="2" t="s">
        <v>126</v>
      </c>
      <c r="F72" s="2" t="s">
        <v>111</v>
      </c>
      <c r="G72" t="s">
        <v>112</v>
      </c>
      <c r="H72" t="s">
        <v>113</v>
      </c>
      <c r="I72" t="s">
        <v>112</v>
      </c>
      <c r="J72" t="s">
        <v>112</v>
      </c>
      <c r="K72" t="s">
        <v>112</v>
      </c>
      <c r="L72" t="s">
        <v>112</v>
      </c>
      <c r="M72" t="s">
        <v>112</v>
      </c>
      <c r="N72" t="s">
        <v>112</v>
      </c>
      <c r="O72" t="s">
        <v>112</v>
      </c>
      <c r="P72" t="s">
        <v>174</v>
      </c>
    </row>
    <row r="73" spans="1:16" ht="12.75">
      <c r="A73">
        <v>82686</v>
      </c>
      <c r="B73" s="2" t="s">
        <v>234</v>
      </c>
      <c r="C73" s="2" t="s">
        <v>175</v>
      </c>
      <c r="D73" s="2" t="s">
        <v>109</v>
      </c>
      <c r="E73" s="2" t="s">
        <v>110</v>
      </c>
      <c r="F73" s="2" t="s">
        <v>111</v>
      </c>
      <c r="G73" t="s">
        <v>112</v>
      </c>
      <c r="H73" t="s">
        <v>113</v>
      </c>
      <c r="I73" t="s">
        <v>113</v>
      </c>
      <c r="J73" t="s">
        <v>112</v>
      </c>
      <c r="K73" t="s">
        <v>113</v>
      </c>
      <c r="L73" t="s">
        <v>113</v>
      </c>
      <c r="M73" t="s">
        <v>112</v>
      </c>
      <c r="N73" t="s">
        <v>112</v>
      </c>
      <c r="O73" t="s">
        <v>112</v>
      </c>
      <c r="P73" t="s">
        <v>176</v>
      </c>
    </row>
    <row r="74" spans="1:16" ht="12.75">
      <c r="A74">
        <v>39572</v>
      </c>
      <c r="B74" s="2" t="s">
        <v>234</v>
      </c>
      <c r="C74" s="2" t="s">
        <v>175</v>
      </c>
      <c r="D74" s="2" t="s">
        <v>109</v>
      </c>
      <c r="E74" s="2" t="s">
        <v>124</v>
      </c>
      <c r="F74" s="2" t="s">
        <v>111</v>
      </c>
      <c r="G74" t="s">
        <v>112</v>
      </c>
      <c r="H74" t="s">
        <v>112</v>
      </c>
      <c r="I74" t="s">
        <v>112</v>
      </c>
      <c r="J74" t="s">
        <v>112</v>
      </c>
      <c r="K74" t="s">
        <v>113</v>
      </c>
      <c r="L74" t="s">
        <v>112</v>
      </c>
      <c r="M74" t="s">
        <v>112</v>
      </c>
      <c r="N74" t="s">
        <v>112</v>
      </c>
      <c r="O74" t="s">
        <v>112</v>
      </c>
      <c r="P74" t="s">
        <v>176</v>
      </c>
    </row>
    <row r="75" spans="1:16" ht="12.75">
      <c r="A75">
        <v>49296</v>
      </c>
      <c r="B75" s="2" t="s">
        <v>234</v>
      </c>
      <c r="C75" s="2" t="s">
        <v>175</v>
      </c>
      <c r="D75" s="2" t="s">
        <v>109</v>
      </c>
      <c r="E75" s="2" t="s">
        <v>177</v>
      </c>
      <c r="F75" s="2" t="s">
        <v>178</v>
      </c>
      <c r="G75" t="s">
        <v>112</v>
      </c>
      <c r="H75" t="s">
        <v>112</v>
      </c>
      <c r="I75" t="s">
        <v>112</v>
      </c>
      <c r="J75" t="s">
        <v>112</v>
      </c>
      <c r="K75" t="s">
        <v>112</v>
      </c>
      <c r="L75" t="s">
        <v>113</v>
      </c>
      <c r="M75" t="s">
        <v>112</v>
      </c>
      <c r="N75" t="s">
        <v>112</v>
      </c>
      <c r="O75" t="s">
        <v>112</v>
      </c>
      <c r="P75" t="s">
        <v>176</v>
      </c>
    </row>
    <row r="76" spans="1:16" ht="12.75">
      <c r="A76">
        <v>38933</v>
      </c>
      <c r="B76" s="2" t="s">
        <v>235</v>
      </c>
      <c r="C76" s="2" t="s">
        <v>179</v>
      </c>
      <c r="D76" s="2" t="s">
        <v>109</v>
      </c>
      <c r="E76" s="2" t="s">
        <v>115</v>
      </c>
      <c r="F76" s="2" t="s">
        <v>111</v>
      </c>
      <c r="G76" t="s">
        <v>112</v>
      </c>
      <c r="H76" t="s">
        <v>113</v>
      </c>
      <c r="I76" t="s">
        <v>112</v>
      </c>
      <c r="J76" t="s">
        <v>112</v>
      </c>
      <c r="K76" t="s">
        <v>113</v>
      </c>
      <c r="L76" t="s">
        <v>112</v>
      </c>
      <c r="M76" t="s">
        <v>112</v>
      </c>
      <c r="N76" t="s">
        <v>112</v>
      </c>
      <c r="O76" t="s">
        <v>112</v>
      </c>
      <c r="P76" t="s">
        <v>180</v>
      </c>
    </row>
    <row r="77" spans="1:16" ht="12.75">
      <c r="A77">
        <v>39572</v>
      </c>
      <c r="B77" s="2" t="s">
        <v>235</v>
      </c>
      <c r="C77" s="2" t="s">
        <v>179</v>
      </c>
      <c r="D77" s="2" t="s">
        <v>109</v>
      </c>
      <c r="E77" s="2" t="s">
        <v>124</v>
      </c>
      <c r="F77" s="2" t="s">
        <v>111</v>
      </c>
      <c r="G77" t="s">
        <v>112</v>
      </c>
      <c r="H77" t="s">
        <v>112</v>
      </c>
      <c r="I77" t="s">
        <v>112</v>
      </c>
      <c r="J77" t="s">
        <v>112</v>
      </c>
      <c r="K77" t="s">
        <v>113</v>
      </c>
      <c r="L77" t="s">
        <v>113</v>
      </c>
      <c r="M77" t="s">
        <v>112</v>
      </c>
      <c r="N77" t="s">
        <v>112</v>
      </c>
      <c r="O77" t="s">
        <v>112</v>
      </c>
      <c r="P77" t="s">
        <v>180</v>
      </c>
    </row>
    <row r="78" spans="1:16" ht="12.75">
      <c r="A78">
        <v>39532</v>
      </c>
      <c r="B78" s="2" t="s">
        <v>235</v>
      </c>
      <c r="C78" s="2" t="s">
        <v>179</v>
      </c>
      <c r="D78" s="2" t="s">
        <v>109</v>
      </c>
      <c r="E78" s="2" t="s">
        <v>122</v>
      </c>
      <c r="F78" s="2" t="s">
        <v>111</v>
      </c>
      <c r="G78" t="s">
        <v>112</v>
      </c>
      <c r="H78" t="s">
        <v>113</v>
      </c>
      <c r="I78" t="s">
        <v>112</v>
      </c>
      <c r="J78" t="s">
        <v>112</v>
      </c>
      <c r="K78" t="s">
        <v>113</v>
      </c>
      <c r="L78" t="s">
        <v>113</v>
      </c>
      <c r="M78" t="s">
        <v>112</v>
      </c>
      <c r="N78" t="s">
        <v>112</v>
      </c>
      <c r="O78" t="s">
        <v>112</v>
      </c>
      <c r="P78" t="s">
        <v>180</v>
      </c>
    </row>
    <row r="79" spans="1:16" ht="12.75">
      <c r="A79">
        <v>49296</v>
      </c>
      <c r="B79" s="2" t="s">
        <v>235</v>
      </c>
      <c r="C79" s="2" t="s">
        <v>179</v>
      </c>
      <c r="D79" s="2" t="s">
        <v>109</v>
      </c>
      <c r="E79" s="2" t="s">
        <v>177</v>
      </c>
      <c r="F79" s="2" t="s">
        <v>178</v>
      </c>
      <c r="G79" t="s">
        <v>112</v>
      </c>
      <c r="H79" t="s">
        <v>112</v>
      </c>
      <c r="I79" t="s">
        <v>112</v>
      </c>
      <c r="J79" t="s">
        <v>112</v>
      </c>
      <c r="K79" t="s">
        <v>112</v>
      </c>
      <c r="L79" t="s">
        <v>113</v>
      </c>
      <c r="M79" t="s">
        <v>112</v>
      </c>
      <c r="N79" t="s">
        <v>112</v>
      </c>
      <c r="O79" t="s">
        <v>112</v>
      </c>
      <c r="P79" t="s">
        <v>180</v>
      </c>
    </row>
    <row r="80" spans="1:16" ht="12.75">
      <c r="A80">
        <v>34653</v>
      </c>
      <c r="B80" s="2" t="s">
        <v>235</v>
      </c>
      <c r="C80" s="2" t="s">
        <v>179</v>
      </c>
      <c r="D80" s="2" t="s">
        <v>109</v>
      </c>
      <c r="E80" s="2" t="s">
        <v>126</v>
      </c>
      <c r="F80" s="2" t="s">
        <v>111</v>
      </c>
      <c r="G80" t="s">
        <v>112</v>
      </c>
      <c r="H80" t="s">
        <v>113</v>
      </c>
      <c r="I80" t="s">
        <v>112</v>
      </c>
      <c r="J80" t="s">
        <v>112</v>
      </c>
      <c r="K80" t="s">
        <v>112</v>
      </c>
      <c r="L80" t="s">
        <v>112</v>
      </c>
      <c r="M80" t="s">
        <v>112</v>
      </c>
      <c r="N80" t="s">
        <v>112</v>
      </c>
      <c r="O80" t="s">
        <v>112</v>
      </c>
      <c r="P80" t="s">
        <v>180</v>
      </c>
    </row>
    <row r="81" spans="1:16" ht="12.75">
      <c r="A81">
        <v>82686</v>
      </c>
      <c r="B81" s="2" t="s">
        <v>236</v>
      </c>
      <c r="C81" s="2" t="s">
        <v>179</v>
      </c>
      <c r="D81" s="2" t="s">
        <v>109</v>
      </c>
      <c r="E81" s="2" t="s">
        <v>110</v>
      </c>
      <c r="F81" s="2" t="s">
        <v>111</v>
      </c>
      <c r="G81" t="s">
        <v>112</v>
      </c>
      <c r="H81" t="s">
        <v>113</v>
      </c>
      <c r="I81" t="s">
        <v>112</v>
      </c>
      <c r="J81" t="s">
        <v>112</v>
      </c>
      <c r="K81" t="s">
        <v>112</v>
      </c>
      <c r="L81" t="s">
        <v>112</v>
      </c>
      <c r="M81" t="s">
        <v>112</v>
      </c>
      <c r="N81" t="s">
        <v>112</v>
      </c>
      <c r="O81" t="s">
        <v>112</v>
      </c>
      <c r="P81" t="s">
        <v>181</v>
      </c>
    </row>
    <row r="82" spans="1:16" ht="12.75">
      <c r="A82">
        <v>38933</v>
      </c>
      <c r="B82" s="2" t="s">
        <v>236</v>
      </c>
      <c r="C82" s="2" t="s">
        <v>179</v>
      </c>
      <c r="D82" s="2" t="s">
        <v>109</v>
      </c>
      <c r="E82" s="2" t="s">
        <v>115</v>
      </c>
      <c r="F82" s="2" t="s">
        <v>111</v>
      </c>
      <c r="G82" t="s">
        <v>113</v>
      </c>
      <c r="H82" t="s">
        <v>113</v>
      </c>
      <c r="I82" t="s">
        <v>112</v>
      </c>
      <c r="J82" t="s">
        <v>112</v>
      </c>
      <c r="K82" t="s">
        <v>113</v>
      </c>
      <c r="L82" t="s">
        <v>113</v>
      </c>
      <c r="M82" t="s">
        <v>112</v>
      </c>
      <c r="N82" t="s">
        <v>112</v>
      </c>
      <c r="O82" t="s">
        <v>112</v>
      </c>
      <c r="P82" t="s">
        <v>181</v>
      </c>
    </row>
    <row r="83" spans="1:16" ht="12.75">
      <c r="A83">
        <v>39572</v>
      </c>
      <c r="B83" s="2" t="s">
        <v>236</v>
      </c>
      <c r="C83" s="2" t="s">
        <v>179</v>
      </c>
      <c r="D83" s="2" t="s">
        <v>109</v>
      </c>
      <c r="E83" s="2" t="s">
        <v>124</v>
      </c>
      <c r="F83" s="2" t="s">
        <v>111</v>
      </c>
      <c r="G83" t="s">
        <v>112</v>
      </c>
      <c r="H83" t="s">
        <v>112</v>
      </c>
      <c r="I83" t="s">
        <v>112</v>
      </c>
      <c r="J83" t="s">
        <v>112</v>
      </c>
      <c r="K83" t="s">
        <v>113</v>
      </c>
      <c r="L83" t="s">
        <v>113</v>
      </c>
      <c r="M83" t="s">
        <v>112</v>
      </c>
      <c r="N83" t="s">
        <v>112</v>
      </c>
      <c r="O83" t="s">
        <v>112</v>
      </c>
      <c r="P83" t="s">
        <v>181</v>
      </c>
    </row>
    <row r="84" spans="1:16" ht="12.75">
      <c r="A84">
        <v>49300</v>
      </c>
      <c r="B84" s="2" t="s">
        <v>236</v>
      </c>
      <c r="C84" s="2" t="s">
        <v>179</v>
      </c>
      <c r="D84" s="2" t="s">
        <v>109</v>
      </c>
      <c r="E84" s="2" t="s">
        <v>182</v>
      </c>
      <c r="F84" s="2" t="s">
        <v>178</v>
      </c>
      <c r="G84" t="s">
        <v>112</v>
      </c>
      <c r="H84" t="s">
        <v>112</v>
      </c>
      <c r="I84" t="s">
        <v>112</v>
      </c>
      <c r="J84" t="s">
        <v>112</v>
      </c>
      <c r="K84" t="s">
        <v>112</v>
      </c>
      <c r="L84" t="s">
        <v>112</v>
      </c>
      <c r="M84" t="s">
        <v>113</v>
      </c>
      <c r="N84" t="s">
        <v>112</v>
      </c>
      <c r="O84" t="s">
        <v>112</v>
      </c>
      <c r="P84" t="s">
        <v>181</v>
      </c>
    </row>
    <row r="85" spans="1:16" ht="12.75">
      <c r="A85">
        <v>82686</v>
      </c>
      <c r="B85" s="2" t="s">
        <v>237</v>
      </c>
      <c r="C85" s="2" t="s">
        <v>179</v>
      </c>
      <c r="D85" s="2" t="s">
        <v>109</v>
      </c>
      <c r="E85" s="2" t="s">
        <v>110</v>
      </c>
      <c r="F85" s="2" t="s">
        <v>111</v>
      </c>
      <c r="G85" t="s">
        <v>112</v>
      </c>
      <c r="H85" t="s">
        <v>113</v>
      </c>
      <c r="I85" t="s">
        <v>113</v>
      </c>
      <c r="J85" t="s">
        <v>112</v>
      </c>
      <c r="K85" t="s">
        <v>113</v>
      </c>
      <c r="L85" t="s">
        <v>113</v>
      </c>
      <c r="M85" t="s">
        <v>112</v>
      </c>
      <c r="N85" t="s">
        <v>112</v>
      </c>
      <c r="O85" t="s">
        <v>112</v>
      </c>
      <c r="P85" t="s">
        <v>183</v>
      </c>
    </row>
    <row r="86" spans="1:16" ht="12.75">
      <c r="A86">
        <v>38933</v>
      </c>
      <c r="B86" s="2" t="s">
        <v>237</v>
      </c>
      <c r="C86" s="2" t="s">
        <v>179</v>
      </c>
      <c r="D86" s="2" t="s">
        <v>109</v>
      </c>
      <c r="E86" s="2" t="s">
        <v>115</v>
      </c>
      <c r="F86" s="2" t="s">
        <v>111</v>
      </c>
      <c r="G86" t="s">
        <v>113</v>
      </c>
      <c r="H86" t="s">
        <v>113</v>
      </c>
      <c r="I86" t="s">
        <v>112</v>
      </c>
      <c r="J86" t="s">
        <v>112</v>
      </c>
      <c r="K86" t="s">
        <v>113</v>
      </c>
      <c r="L86" t="s">
        <v>113</v>
      </c>
      <c r="M86" t="s">
        <v>112</v>
      </c>
      <c r="N86" t="s">
        <v>112</v>
      </c>
      <c r="O86" t="s">
        <v>112</v>
      </c>
      <c r="P86" t="s">
        <v>183</v>
      </c>
    </row>
    <row r="87" spans="1:16" ht="12.75">
      <c r="A87">
        <v>39572</v>
      </c>
      <c r="B87" s="2" t="s">
        <v>237</v>
      </c>
      <c r="C87" s="2" t="s">
        <v>179</v>
      </c>
      <c r="D87" s="2" t="s">
        <v>109</v>
      </c>
      <c r="E87" s="2" t="s">
        <v>124</v>
      </c>
      <c r="F87" s="2" t="s">
        <v>111</v>
      </c>
      <c r="G87" t="s">
        <v>112</v>
      </c>
      <c r="H87" t="s">
        <v>112</v>
      </c>
      <c r="I87" t="s">
        <v>112</v>
      </c>
      <c r="J87" t="s">
        <v>112</v>
      </c>
      <c r="K87" t="s">
        <v>113</v>
      </c>
      <c r="L87" t="s">
        <v>113</v>
      </c>
      <c r="M87" t="s">
        <v>112</v>
      </c>
      <c r="N87" t="s">
        <v>112</v>
      </c>
      <c r="O87" t="s">
        <v>112</v>
      </c>
      <c r="P87" t="s">
        <v>183</v>
      </c>
    </row>
    <row r="88" spans="1:16" ht="12.75">
      <c r="A88">
        <v>82685</v>
      </c>
      <c r="B88" s="2" t="s">
        <v>237</v>
      </c>
      <c r="C88" s="2" t="s">
        <v>179</v>
      </c>
      <c r="D88" s="2" t="s">
        <v>109</v>
      </c>
      <c r="E88" s="2" t="s">
        <v>184</v>
      </c>
      <c r="F88" s="2" t="s">
        <v>111</v>
      </c>
      <c r="G88" t="s">
        <v>112</v>
      </c>
      <c r="H88" t="s">
        <v>112</v>
      </c>
      <c r="I88" t="s">
        <v>113</v>
      </c>
      <c r="J88" t="s">
        <v>112</v>
      </c>
      <c r="K88" t="s">
        <v>112</v>
      </c>
      <c r="L88" t="s">
        <v>113</v>
      </c>
      <c r="M88" t="s">
        <v>113</v>
      </c>
      <c r="N88" t="s">
        <v>112</v>
      </c>
      <c r="O88" t="s">
        <v>112</v>
      </c>
      <c r="P88" t="s">
        <v>183</v>
      </c>
    </row>
    <row r="89" spans="1:16" ht="12.75">
      <c r="A89">
        <v>34653</v>
      </c>
      <c r="B89" s="2" t="s">
        <v>237</v>
      </c>
      <c r="C89" s="2" t="s">
        <v>179</v>
      </c>
      <c r="D89" s="2" t="s">
        <v>109</v>
      </c>
      <c r="E89" s="2" t="s">
        <v>126</v>
      </c>
      <c r="F89" s="2" t="s">
        <v>111</v>
      </c>
      <c r="G89" t="s">
        <v>112</v>
      </c>
      <c r="H89" t="s">
        <v>113</v>
      </c>
      <c r="I89" t="s">
        <v>112</v>
      </c>
      <c r="J89" t="s">
        <v>112</v>
      </c>
      <c r="K89" t="s">
        <v>112</v>
      </c>
      <c r="L89" t="s">
        <v>112</v>
      </c>
      <c r="M89" t="s">
        <v>112</v>
      </c>
      <c r="N89" t="s">
        <v>112</v>
      </c>
      <c r="O89" t="s">
        <v>112</v>
      </c>
      <c r="P89" t="s">
        <v>183</v>
      </c>
    </row>
    <row r="90" spans="1:16" ht="12.75">
      <c r="A90">
        <v>82681</v>
      </c>
      <c r="B90" s="2" t="s">
        <v>238</v>
      </c>
      <c r="C90" s="2" t="s">
        <v>179</v>
      </c>
      <c r="D90" s="2" t="s">
        <v>109</v>
      </c>
      <c r="E90" s="2" t="s">
        <v>171</v>
      </c>
      <c r="F90" s="2" t="s">
        <v>111</v>
      </c>
      <c r="G90" t="s">
        <v>112</v>
      </c>
      <c r="H90" t="s">
        <v>112</v>
      </c>
      <c r="I90" t="s">
        <v>112</v>
      </c>
      <c r="J90" t="s">
        <v>112</v>
      </c>
      <c r="K90" t="s">
        <v>112</v>
      </c>
      <c r="L90" t="s">
        <v>113</v>
      </c>
      <c r="M90" t="s">
        <v>112</v>
      </c>
      <c r="N90" t="s">
        <v>112</v>
      </c>
      <c r="O90" t="s">
        <v>112</v>
      </c>
      <c r="P90" t="s">
        <v>185</v>
      </c>
    </row>
    <row r="91" spans="1:16" ht="12.75">
      <c r="A91">
        <v>82686</v>
      </c>
      <c r="B91" s="2" t="s">
        <v>239</v>
      </c>
      <c r="C91" s="2" t="s">
        <v>186</v>
      </c>
      <c r="D91" s="2" t="s">
        <v>109</v>
      </c>
      <c r="E91" s="2" t="s">
        <v>110</v>
      </c>
      <c r="F91" s="2" t="s">
        <v>111</v>
      </c>
      <c r="G91" t="s">
        <v>112</v>
      </c>
      <c r="H91" t="s">
        <v>113</v>
      </c>
      <c r="I91" t="s">
        <v>112</v>
      </c>
      <c r="J91" t="s">
        <v>112</v>
      </c>
      <c r="K91" t="s">
        <v>112</v>
      </c>
      <c r="L91" t="s">
        <v>112</v>
      </c>
      <c r="M91" t="s">
        <v>112</v>
      </c>
      <c r="N91" t="s">
        <v>112</v>
      </c>
      <c r="O91" t="s">
        <v>112</v>
      </c>
      <c r="P91" t="s">
        <v>187</v>
      </c>
    </row>
    <row r="92" spans="1:16" ht="12.75">
      <c r="A92">
        <v>82686</v>
      </c>
      <c r="B92" s="2" t="s">
        <v>240</v>
      </c>
      <c r="C92" s="2" t="s">
        <v>186</v>
      </c>
      <c r="D92" s="2" t="s">
        <v>109</v>
      </c>
      <c r="E92" s="2" t="s">
        <v>110</v>
      </c>
      <c r="F92" s="2" t="s">
        <v>111</v>
      </c>
      <c r="G92" t="s">
        <v>112</v>
      </c>
      <c r="H92" t="s">
        <v>113</v>
      </c>
      <c r="I92" t="s">
        <v>113</v>
      </c>
      <c r="J92" t="s">
        <v>112</v>
      </c>
      <c r="K92" t="s">
        <v>113</v>
      </c>
      <c r="L92" t="s">
        <v>112</v>
      </c>
      <c r="M92" t="s">
        <v>112</v>
      </c>
      <c r="N92" t="s">
        <v>112</v>
      </c>
      <c r="O92" t="s">
        <v>112</v>
      </c>
      <c r="P92" t="s">
        <v>188</v>
      </c>
    </row>
    <row r="93" spans="1:16" ht="12.75">
      <c r="A93">
        <v>38933</v>
      </c>
      <c r="B93" s="2" t="s">
        <v>240</v>
      </c>
      <c r="C93" s="2" t="s">
        <v>186</v>
      </c>
      <c r="D93" s="2" t="s">
        <v>109</v>
      </c>
      <c r="E93" s="2" t="s">
        <v>115</v>
      </c>
      <c r="F93" s="2" t="s">
        <v>111</v>
      </c>
      <c r="G93" t="s">
        <v>113</v>
      </c>
      <c r="H93" t="s">
        <v>113</v>
      </c>
      <c r="I93" t="s">
        <v>112</v>
      </c>
      <c r="J93" t="s">
        <v>112</v>
      </c>
      <c r="K93" t="s">
        <v>113</v>
      </c>
      <c r="L93" t="s">
        <v>113</v>
      </c>
      <c r="M93" t="s">
        <v>112</v>
      </c>
      <c r="N93" t="s">
        <v>112</v>
      </c>
      <c r="O93" t="s">
        <v>112</v>
      </c>
      <c r="P93" t="s">
        <v>188</v>
      </c>
    </row>
    <row r="94" spans="1:16" ht="12.75">
      <c r="A94">
        <v>34653</v>
      </c>
      <c r="B94" s="2" t="s">
        <v>240</v>
      </c>
      <c r="C94" s="2" t="s">
        <v>186</v>
      </c>
      <c r="D94" s="2" t="s">
        <v>109</v>
      </c>
      <c r="E94" s="2" t="s">
        <v>126</v>
      </c>
      <c r="F94" s="2" t="s">
        <v>111</v>
      </c>
      <c r="G94" t="s">
        <v>112</v>
      </c>
      <c r="H94" t="s">
        <v>113</v>
      </c>
      <c r="I94" t="s">
        <v>112</v>
      </c>
      <c r="J94" t="s">
        <v>112</v>
      </c>
      <c r="K94" t="s">
        <v>112</v>
      </c>
      <c r="L94" t="s">
        <v>112</v>
      </c>
      <c r="M94" t="s">
        <v>112</v>
      </c>
      <c r="N94" t="s">
        <v>112</v>
      </c>
      <c r="O94" t="s">
        <v>112</v>
      </c>
      <c r="P94" t="s">
        <v>188</v>
      </c>
    </row>
    <row r="95" spans="1:16" ht="12.75">
      <c r="A95">
        <v>82686</v>
      </c>
      <c r="B95" s="2" t="s">
        <v>241</v>
      </c>
      <c r="C95" s="2" t="s">
        <v>186</v>
      </c>
      <c r="D95" s="2" t="s">
        <v>109</v>
      </c>
      <c r="E95" s="2" t="s">
        <v>110</v>
      </c>
      <c r="F95" s="2" t="s">
        <v>111</v>
      </c>
      <c r="G95" t="s">
        <v>112</v>
      </c>
      <c r="H95" t="s">
        <v>113</v>
      </c>
      <c r="I95" t="s">
        <v>113</v>
      </c>
      <c r="J95" t="s">
        <v>112</v>
      </c>
      <c r="K95" t="s">
        <v>113</v>
      </c>
      <c r="L95" t="s">
        <v>113</v>
      </c>
      <c r="M95" t="s">
        <v>112</v>
      </c>
      <c r="N95" t="s">
        <v>112</v>
      </c>
      <c r="O95" t="s">
        <v>112</v>
      </c>
      <c r="P95" t="s">
        <v>189</v>
      </c>
    </row>
    <row r="96" spans="1:16" ht="12.75">
      <c r="A96">
        <v>38933</v>
      </c>
      <c r="B96" s="2" t="s">
        <v>241</v>
      </c>
      <c r="C96" s="2" t="s">
        <v>186</v>
      </c>
      <c r="D96" s="2" t="s">
        <v>109</v>
      </c>
      <c r="E96" s="2" t="s">
        <v>115</v>
      </c>
      <c r="F96" s="2" t="s">
        <v>111</v>
      </c>
      <c r="G96" t="s">
        <v>112</v>
      </c>
      <c r="H96" t="s">
        <v>113</v>
      </c>
      <c r="I96" t="s">
        <v>112</v>
      </c>
      <c r="J96" t="s">
        <v>112</v>
      </c>
      <c r="K96" t="s">
        <v>113</v>
      </c>
      <c r="L96" t="s">
        <v>113</v>
      </c>
      <c r="M96" t="s">
        <v>112</v>
      </c>
      <c r="N96" t="s">
        <v>112</v>
      </c>
      <c r="O96" t="s">
        <v>112</v>
      </c>
      <c r="P96" t="s">
        <v>189</v>
      </c>
    </row>
    <row r="97" spans="1:16" ht="12.75">
      <c r="A97">
        <v>82686</v>
      </c>
      <c r="B97" s="2" t="s">
        <v>242</v>
      </c>
      <c r="C97" s="2" t="s">
        <v>186</v>
      </c>
      <c r="D97" s="2" t="s">
        <v>109</v>
      </c>
      <c r="E97" s="2" t="s">
        <v>110</v>
      </c>
      <c r="F97" s="2" t="s">
        <v>111</v>
      </c>
      <c r="G97" t="s">
        <v>112</v>
      </c>
      <c r="H97" t="s">
        <v>113</v>
      </c>
      <c r="I97" t="s">
        <v>112</v>
      </c>
      <c r="J97" t="s">
        <v>112</v>
      </c>
      <c r="K97" t="s">
        <v>113</v>
      </c>
      <c r="L97" t="s">
        <v>112</v>
      </c>
      <c r="M97" t="s">
        <v>112</v>
      </c>
      <c r="N97" t="s">
        <v>112</v>
      </c>
      <c r="O97" t="s">
        <v>112</v>
      </c>
      <c r="P97" t="s">
        <v>190</v>
      </c>
    </row>
    <row r="98" spans="1:16" ht="12.75">
      <c r="A98">
        <v>82680</v>
      </c>
      <c r="B98" s="2" t="s">
        <v>242</v>
      </c>
      <c r="C98" s="2" t="s">
        <v>186</v>
      </c>
      <c r="D98" s="2" t="s">
        <v>109</v>
      </c>
      <c r="E98" s="2" t="s">
        <v>191</v>
      </c>
      <c r="F98" s="2" t="s">
        <v>111</v>
      </c>
      <c r="G98" t="s">
        <v>112</v>
      </c>
      <c r="H98" t="s">
        <v>112</v>
      </c>
      <c r="I98" t="s">
        <v>112</v>
      </c>
      <c r="J98" t="s">
        <v>112</v>
      </c>
      <c r="K98" t="s">
        <v>113</v>
      </c>
      <c r="L98" t="s">
        <v>113</v>
      </c>
      <c r="M98" t="s">
        <v>112</v>
      </c>
      <c r="N98" t="s">
        <v>112</v>
      </c>
      <c r="O98" t="s">
        <v>112</v>
      </c>
      <c r="P98" t="s">
        <v>190</v>
      </c>
    </row>
    <row r="99" spans="1:16" ht="12.75">
      <c r="A99">
        <v>82677</v>
      </c>
      <c r="B99" s="2" t="s">
        <v>242</v>
      </c>
      <c r="C99" s="2" t="s">
        <v>186</v>
      </c>
      <c r="D99" s="2" t="s">
        <v>109</v>
      </c>
      <c r="E99" s="2" t="s">
        <v>138</v>
      </c>
      <c r="F99" s="2" t="s">
        <v>111</v>
      </c>
      <c r="G99" t="s">
        <v>112</v>
      </c>
      <c r="H99" t="s">
        <v>112</v>
      </c>
      <c r="I99" t="s">
        <v>112</v>
      </c>
      <c r="J99" t="s">
        <v>112</v>
      </c>
      <c r="K99" t="s">
        <v>113</v>
      </c>
      <c r="L99" t="s">
        <v>113</v>
      </c>
      <c r="M99" t="s">
        <v>112</v>
      </c>
      <c r="N99" t="s">
        <v>112</v>
      </c>
      <c r="O99" t="s">
        <v>112</v>
      </c>
      <c r="P99" t="s">
        <v>190</v>
      </c>
    </row>
    <row r="100" spans="1:16" ht="12.75">
      <c r="A100">
        <v>34653</v>
      </c>
      <c r="B100" s="2" t="s">
        <v>242</v>
      </c>
      <c r="C100" s="2" t="s">
        <v>186</v>
      </c>
      <c r="D100" s="2" t="s">
        <v>109</v>
      </c>
      <c r="E100" s="2" t="s">
        <v>126</v>
      </c>
      <c r="F100" s="2" t="s">
        <v>111</v>
      </c>
      <c r="G100" t="s">
        <v>112</v>
      </c>
      <c r="H100" t="s">
        <v>113</v>
      </c>
      <c r="I100" t="s">
        <v>112</v>
      </c>
      <c r="J100" t="s">
        <v>112</v>
      </c>
      <c r="K100" t="s">
        <v>112</v>
      </c>
      <c r="L100" t="s">
        <v>112</v>
      </c>
      <c r="M100" t="s">
        <v>112</v>
      </c>
      <c r="N100" t="s">
        <v>112</v>
      </c>
      <c r="O100" t="s">
        <v>112</v>
      </c>
      <c r="P100" t="s">
        <v>190</v>
      </c>
    </row>
    <row r="101" spans="1:16" ht="12.75">
      <c r="A101">
        <v>34653</v>
      </c>
      <c r="B101" s="2" t="s">
        <v>243</v>
      </c>
      <c r="C101" s="2" t="s">
        <v>192</v>
      </c>
      <c r="D101" s="2" t="s">
        <v>109</v>
      </c>
      <c r="E101" s="2" t="s">
        <v>126</v>
      </c>
      <c r="F101" s="2" t="s">
        <v>111</v>
      </c>
      <c r="G101" t="s">
        <v>112</v>
      </c>
      <c r="H101" t="s">
        <v>113</v>
      </c>
      <c r="I101" t="s">
        <v>112</v>
      </c>
      <c r="J101" t="s">
        <v>112</v>
      </c>
      <c r="K101" t="s">
        <v>112</v>
      </c>
      <c r="L101" t="s">
        <v>112</v>
      </c>
      <c r="M101" t="s">
        <v>112</v>
      </c>
      <c r="N101" t="s">
        <v>112</v>
      </c>
      <c r="O101" t="s">
        <v>112</v>
      </c>
      <c r="P101" t="s">
        <v>193</v>
      </c>
    </row>
    <row r="102" spans="1:16" ht="12.75">
      <c r="A102">
        <v>82686</v>
      </c>
      <c r="B102" s="2" t="s">
        <v>244</v>
      </c>
      <c r="C102" s="2" t="s">
        <v>194</v>
      </c>
      <c r="D102" s="2" t="s">
        <v>109</v>
      </c>
      <c r="E102" s="2" t="s">
        <v>110</v>
      </c>
      <c r="F102" s="2" t="s">
        <v>111</v>
      </c>
      <c r="G102" t="s">
        <v>112</v>
      </c>
      <c r="H102" t="s">
        <v>113</v>
      </c>
      <c r="I102" t="s">
        <v>112</v>
      </c>
      <c r="J102" t="s">
        <v>112</v>
      </c>
      <c r="K102" t="s">
        <v>113</v>
      </c>
      <c r="L102" t="s">
        <v>112</v>
      </c>
      <c r="M102" t="s">
        <v>112</v>
      </c>
      <c r="N102" t="s">
        <v>112</v>
      </c>
      <c r="O102" t="s">
        <v>112</v>
      </c>
      <c r="P102" t="s">
        <v>195</v>
      </c>
    </row>
    <row r="103" spans="1:16" ht="12.75">
      <c r="A103">
        <v>82674</v>
      </c>
      <c r="B103" s="2" t="s">
        <v>244</v>
      </c>
      <c r="C103" s="2" t="s">
        <v>194</v>
      </c>
      <c r="D103" s="2" t="s">
        <v>109</v>
      </c>
      <c r="E103" s="2" t="s">
        <v>159</v>
      </c>
      <c r="F103" s="2" t="s">
        <v>111</v>
      </c>
      <c r="G103" t="s">
        <v>112</v>
      </c>
      <c r="H103" t="s">
        <v>112</v>
      </c>
      <c r="I103" t="s">
        <v>112</v>
      </c>
      <c r="J103" t="s">
        <v>112</v>
      </c>
      <c r="K103" t="s">
        <v>113</v>
      </c>
      <c r="L103" t="s">
        <v>113</v>
      </c>
      <c r="M103" t="s">
        <v>112</v>
      </c>
      <c r="N103" t="s">
        <v>112</v>
      </c>
      <c r="O103" t="s">
        <v>112</v>
      </c>
      <c r="P103" t="s">
        <v>195</v>
      </c>
    </row>
    <row r="104" spans="1:16" ht="12.75">
      <c r="A104">
        <v>39572</v>
      </c>
      <c r="B104" s="2" t="s">
        <v>244</v>
      </c>
      <c r="C104" s="2" t="s">
        <v>194</v>
      </c>
      <c r="D104" s="2" t="s">
        <v>109</v>
      </c>
      <c r="E104" s="2" t="s">
        <v>124</v>
      </c>
      <c r="F104" s="2" t="s">
        <v>111</v>
      </c>
      <c r="G104" t="s">
        <v>112</v>
      </c>
      <c r="H104" t="s">
        <v>112</v>
      </c>
      <c r="I104" t="s">
        <v>112</v>
      </c>
      <c r="J104" t="s">
        <v>112</v>
      </c>
      <c r="K104" t="s">
        <v>113</v>
      </c>
      <c r="L104" t="s">
        <v>113</v>
      </c>
      <c r="M104" t="s">
        <v>112</v>
      </c>
      <c r="N104" t="s">
        <v>112</v>
      </c>
      <c r="O104" t="s">
        <v>112</v>
      </c>
      <c r="P104" t="s">
        <v>195</v>
      </c>
    </row>
    <row r="105" spans="1:16" ht="12.75">
      <c r="A105">
        <v>49300</v>
      </c>
      <c r="B105" s="2" t="s">
        <v>244</v>
      </c>
      <c r="C105" s="2" t="s">
        <v>194</v>
      </c>
      <c r="D105" s="2" t="s">
        <v>109</v>
      </c>
      <c r="E105" s="2" t="s">
        <v>182</v>
      </c>
      <c r="F105" s="2" t="s">
        <v>178</v>
      </c>
      <c r="G105" t="s">
        <v>112</v>
      </c>
      <c r="H105" t="s">
        <v>112</v>
      </c>
      <c r="I105" t="s">
        <v>112</v>
      </c>
      <c r="J105" t="s">
        <v>112</v>
      </c>
      <c r="K105" t="s">
        <v>112</v>
      </c>
      <c r="L105" t="s">
        <v>112</v>
      </c>
      <c r="M105" t="s">
        <v>113</v>
      </c>
      <c r="N105" t="s">
        <v>112</v>
      </c>
      <c r="O105" t="s">
        <v>112</v>
      </c>
      <c r="P105" t="s">
        <v>195</v>
      </c>
    </row>
    <row r="106" spans="1:16" ht="12.75">
      <c r="A106">
        <v>39532</v>
      </c>
      <c r="B106" s="2" t="s">
        <v>244</v>
      </c>
      <c r="C106" s="2" t="s">
        <v>194</v>
      </c>
      <c r="D106" s="2" t="s">
        <v>109</v>
      </c>
      <c r="E106" s="2" t="s">
        <v>122</v>
      </c>
      <c r="F106" s="2" t="s">
        <v>111</v>
      </c>
      <c r="G106" t="s">
        <v>112</v>
      </c>
      <c r="H106" t="s">
        <v>113</v>
      </c>
      <c r="I106" t="s">
        <v>112</v>
      </c>
      <c r="J106" t="s">
        <v>112</v>
      </c>
      <c r="K106" t="s">
        <v>112</v>
      </c>
      <c r="L106" t="s">
        <v>113</v>
      </c>
      <c r="M106" t="s">
        <v>112</v>
      </c>
      <c r="N106" t="s">
        <v>112</v>
      </c>
      <c r="O106" t="s">
        <v>112</v>
      </c>
      <c r="P106" t="s">
        <v>195</v>
      </c>
    </row>
    <row r="107" spans="1:16" ht="12.75">
      <c r="A107">
        <v>82686</v>
      </c>
      <c r="B107" s="2" t="s">
        <v>245</v>
      </c>
      <c r="C107" s="2" t="s">
        <v>194</v>
      </c>
      <c r="D107" s="2" t="s">
        <v>109</v>
      </c>
      <c r="E107" s="2" t="s">
        <v>110</v>
      </c>
      <c r="F107" s="2" t="s">
        <v>111</v>
      </c>
      <c r="G107" t="s">
        <v>112</v>
      </c>
      <c r="H107" t="s">
        <v>113</v>
      </c>
      <c r="I107" t="s">
        <v>112</v>
      </c>
      <c r="J107" t="s">
        <v>112</v>
      </c>
      <c r="K107" t="s">
        <v>113</v>
      </c>
      <c r="L107" t="s">
        <v>112</v>
      </c>
      <c r="M107" t="s">
        <v>112</v>
      </c>
      <c r="N107" t="s">
        <v>112</v>
      </c>
      <c r="O107" t="s">
        <v>112</v>
      </c>
      <c r="P107" t="s">
        <v>196</v>
      </c>
    </row>
    <row r="108" spans="1:16" ht="12.75">
      <c r="A108">
        <v>82674</v>
      </c>
      <c r="B108" s="2" t="s">
        <v>246</v>
      </c>
      <c r="C108" s="2" t="s">
        <v>175</v>
      </c>
      <c r="D108" s="2" t="s">
        <v>109</v>
      </c>
      <c r="E108" s="2" t="s">
        <v>159</v>
      </c>
      <c r="F108" s="2" t="s">
        <v>111</v>
      </c>
      <c r="G108" t="s">
        <v>112</v>
      </c>
      <c r="H108" t="s">
        <v>112</v>
      </c>
      <c r="I108" t="s">
        <v>112</v>
      </c>
      <c r="J108" t="s">
        <v>112</v>
      </c>
      <c r="K108" t="s">
        <v>113</v>
      </c>
      <c r="L108" t="s">
        <v>113</v>
      </c>
      <c r="M108" t="s">
        <v>112</v>
      </c>
      <c r="N108" t="s">
        <v>112</v>
      </c>
      <c r="O108" t="s">
        <v>112</v>
      </c>
      <c r="P108" t="s">
        <v>197</v>
      </c>
    </row>
    <row r="109" spans="1:16" ht="12.75">
      <c r="A109">
        <v>82667</v>
      </c>
      <c r="B109" s="2" t="s">
        <v>246</v>
      </c>
      <c r="C109" s="2" t="s">
        <v>175</v>
      </c>
      <c r="D109" s="2" t="s">
        <v>109</v>
      </c>
      <c r="E109" s="2" t="s">
        <v>155</v>
      </c>
      <c r="F109" s="2" t="s">
        <v>111</v>
      </c>
      <c r="G109" t="s">
        <v>112</v>
      </c>
      <c r="H109" t="s">
        <v>112</v>
      </c>
      <c r="I109" t="s">
        <v>112</v>
      </c>
      <c r="J109" t="s">
        <v>112</v>
      </c>
      <c r="K109" t="s">
        <v>113</v>
      </c>
      <c r="L109" t="s">
        <v>113</v>
      </c>
      <c r="M109" t="s">
        <v>112</v>
      </c>
      <c r="N109" t="s">
        <v>112</v>
      </c>
      <c r="O109" t="s">
        <v>112</v>
      </c>
      <c r="P109" t="s">
        <v>197</v>
      </c>
    </row>
    <row r="110" spans="1:16" ht="12.75">
      <c r="A110">
        <v>82671</v>
      </c>
      <c r="B110" s="2" t="s">
        <v>247</v>
      </c>
      <c r="C110" s="2" t="s">
        <v>175</v>
      </c>
      <c r="D110" s="2" t="s">
        <v>109</v>
      </c>
      <c r="E110" s="2" t="s">
        <v>198</v>
      </c>
      <c r="F110" s="2" t="s">
        <v>111</v>
      </c>
      <c r="G110" t="s">
        <v>112</v>
      </c>
      <c r="H110" t="s">
        <v>112</v>
      </c>
      <c r="I110" t="s">
        <v>113</v>
      </c>
      <c r="J110" t="s">
        <v>112</v>
      </c>
      <c r="K110" t="s">
        <v>113</v>
      </c>
      <c r="L110" t="s">
        <v>112</v>
      </c>
      <c r="M110" t="s">
        <v>112</v>
      </c>
      <c r="N110" t="s">
        <v>112</v>
      </c>
      <c r="O110" t="s">
        <v>112</v>
      </c>
      <c r="P110" t="s">
        <v>199</v>
      </c>
    </row>
    <row r="111" spans="1:16" ht="12.75">
      <c r="A111">
        <v>82674</v>
      </c>
      <c r="B111" s="2" t="s">
        <v>248</v>
      </c>
      <c r="C111" s="2" t="s">
        <v>175</v>
      </c>
      <c r="D111" s="2" t="s">
        <v>109</v>
      </c>
      <c r="E111" s="2" t="s">
        <v>159</v>
      </c>
      <c r="F111" s="2" t="s">
        <v>111</v>
      </c>
      <c r="G111" t="s">
        <v>112</v>
      </c>
      <c r="H111" t="s">
        <v>112</v>
      </c>
      <c r="I111" t="s">
        <v>112</v>
      </c>
      <c r="J111" t="s">
        <v>112</v>
      </c>
      <c r="K111" t="s">
        <v>113</v>
      </c>
      <c r="L111" t="s">
        <v>113</v>
      </c>
      <c r="M111" t="s">
        <v>112</v>
      </c>
      <c r="N111" t="s">
        <v>112</v>
      </c>
      <c r="O111" t="s">
        <v>112</v>
      </c>
      <c r="P111" t="s">
        <v>200</v>
      </c>
    </row>
    <row r="112" spans="1:16" ht="12.75">
      <c r="A112">
        <v>46342</v>
      </c>
      <c r="B112" s="2" t="s">
        <v>249</v>
      </c>
      <c r="C112" s="2" t="s">
        <v>134</v>
      </c>
      <c r="D112" s="2" t="s">
        <v>109</v>
      </c>
      <c r="E112" s="2" t="s">
        <v>120</v>
      </c>
      <c r="F112" s="2" t="s">
        <v>111</v>
      </c>
      <c r="G112" t="s">
        <v>112</v>
      </c>
      <c r="H112" t="s">
        <v>112</v>
      </c>
      <c r="I112" t="s">
        <v>112</v>
      </c>
      <c r="J112" t="s">
        <v>112</v>
      </c>
      <c r="K112" t="s">
        <v>112</v>
      </c>
      <c r="L112" t="s">
        <v>112</v>
      </c>
      <c r="M112" t="s">
        <v>113</v>
      </c>
      <c r="N112" t="s">
        <v>112</v>
      </c>
      <c r="O112" t="s">
        <v>112</v>
      </c>
      <c r="P112" t="s">
        <v>201</v>
      </c>
    </row>
    <row r="113" spans="1:16" ht="12.75">
      <c r="A113">
        <v>82686</v>
      </c>
      <c r="B113" s="2" t="s">
        <v>249</v>
      </c>
      <c r="C113" s="2" t="s">
        <v>134</v>
      </c>
      <c r="D113" s="2" t="s">
        <v>109</v>
      </c>
      <c r="E113" s="2" t="s">
        <v>110</v>
      </c>
      <c r="F113" s="2" t="s">
        <v>111</v>
      </c>
      <c r="G113" t="s">
        <v>112</v>
      </c>
      <c r="H113" t="s">
        <v>113</v>
      </c>
      <c r="I113" t="s">
        <v>112</v>
      </c>
      <c r="J113" t="s">
        <v>112</v>
      </c>
      <c r="K113" t="s">
        <v>112</v>
      </c>
      <c r="L113" t="s">
        <v>112</v>
      </c>
      <c r="M113" t="s">
        <v>112</v>
      </c>
      <c r="N113" t="s">
        <v>112</v>
      </c>
      <c r="O113" t="s">
        <v>112</v>
      </c>
      <c r="P113" t="s">
        <v>201</v>
      </c>
    </row>
    <row r="114" spans="1:16" ht="12.75">
      <c r="A114">
        <v>39381</v>
      </c>
      <c r="B114" s="2" t="s">
        <v>249</v>
      </c>
      <c r="C114" s="2" t="s">
        <v>134</v>
      </c>
      <c r="D114" s="2" t="s">
        <v>109</v>
      </c>
      <c r="E114" s="2" t="s">
        <v>202</v>
      </c>
      <c r="F114" s="2" t="s">
        <v>111</v>
      </c>
      <c r="G114" t="s">
        <v>112</v>
      </c>
      <c r="H114" t="s">
        <v>113</v>
      </c>
      <c r="I114" t="s">
        <v>112</v>
      </c>
      <c r="J114" t="s">
        <v>112</v>
      </c>
      <c r="K114" t="s">
        <v>112</v>
      </c>
      <c r="L114" t="s">
        <v>112</v>
      </c>
      <c r="M114" t="s">
        <v>112</v>
      </c>
      <c r="N114" t="s">
        <v>112</v>
      </c>
      <c r="O114" t="s">
        <v>112</v>
      </c>
      <c r="P114" t="s">
        <v>201</v>
      </c>
    </row>
    <row r="115" spans="2:6" ht="12.75">
      <c r="B115" s="2"/>
      <c r="C115" s="2"/>
      <c r="D115" s="2"/>
      <c r="E115" s="2"/>
      <c r="F115" s="2"/>
    </row>
    <row r="116" spans="2:6" ht="12.75">
      <c r="B116" s="2"/>
      <c r="C116" s="2"/>
      <c r="D116" s="2"/>
      <c r="E116" s="2"/>
      <c r="F116" s="2"/>
    </row>
    <row r="117" spans="2:6" ht="12.75">
      <c r="B117" s="2"/>
      <c r="C117" s="2"/>
      <c r="D117" s="2"/>
      <c r="E117" s="2"/>
      <c r="F117" s="2"/>
    </row>
    <row r="118" spans="2:6" ht="12.75">
      <c r="B118" s="2"/>
      <c r="C118" s="2"/>
      <c r="D118" s="2"/>
      <c r="E118" s="2"/>
      <c r="F118" s="2"/>
    </row>
    <row r="119" spans="2:6" ht="12.75">
      <c r="B119" s="2"/>
      <c r="C119" s="2"/>
      <c r="D119" s="2"/>
      <c r="E119" s="2"/>
      <c r="F119" s="2"/>
    </row>
    <row r="120" spans="2:6" ht="12.75">
      <c r="B120" s="2"/>
      <c r="C120" s="2"/>
      <c r="D120" s="2"/>
      <c r="E120" s="2"/>
      <c r="F120" s="2"/>
    </row>
    <row r="121" spans="2:6" ht="12.75">
      <c r="B121" s="2"/>
      <c r="C121" s="2"/>
      <c r="D121" s="2"/>
      <c r="E121" s="2"/>
      <c r="F121" s="2"/>
    </row>
    <row r="122" spans="2:6" ht="12.75">
      <c r="B122" s="2"/>
      <c r="C122" s="2"/>
      <c r="D122" s="2"/>
      <c r="E122" s="2"/>
      <c r="F122" s="2"/>
    </row>
    <row r="123" spans="2:6" ht="12.75">
      <c r="B123" s="2"/>
      <c r="C123" s="2"/>
      <c r="D123" s="2"/>
      <c r="E123" s="2"/>
      <c r="F123" s="2"/>
    </row>
    <row r="124" spans="2:6" ht="12.75">
      <c r="B124" s="2"/>
      <c r="C124" s="2"/>
      <c r="D124" s="2"/>
      <c r="E124" s="2"/>
      <c r="F124" s="2"/>
    </row>
    <row r="125" spans="2:6" ht="12.75">
      <c r="B125" s="2"/>
      <c r="C125" s="2"/>
      <c r="D125" s="2"/>
      <c r="E125" s="2"/>
      <c r="F125" s="2"/>
    </row>
    <row r="126" spans="2:6" ht="12.75">
      <c r="B126" s="2"/>
      <c r="C126" s="2"/>
      <c r="D126" s="2"/>
      <c r="E126" s="2"/>
      <c r="F126" s="2"/>
    </row>
    <row r="127" spans="2:6" ht="12.75">
      <c r="B127" s="2"/>
      <c r="C127" s="2"/>
      <c r="D127" s="2"/>
      <c r="E127" s="2"/>
      <c r="F127" s="2"/>
    </row>
    <row r="128" spans="2:6" ht="12.75">
      <c r="B128" s="2"/>
      <c r="C128" s="2"/>
      <c r="D128" s="2"/>
      <c r="E128" s="2"/>
      <c r="F128" s="2"/>
    </row>
    <row r="129" spans="2:6" ht="12.75">
      <c r="B129" s="2"/>
      <c r="C129" s="2"/>
      <c r="D129" s="2"/>
      <c r="E129" s="2"/>
      <c r="F129" s="2"/>
    </row>
    <row r="130" spans="2:6" ht="12.75">
      <c r="B130" s="2"/>
      <c r="C130" s="2"/>
      <c r="D130" s="2"/>
      <c r="E130" s="2"/>
      <c r="F130" s="2"/>
    </row>
    <row r="131" spans="2:6" ht="12.75">
      <c r="B131" s="2"/>
      <c r="C131" s="2"/>
      <c r="D131" s="2"/>
      <c r="E131" s="2"/>
      <c r="F131" s="2"/>
    </row>
    <row r="132" spans="2:6" ht="12.75">
      <c r="B132" s="2"/>
      <c r="C132" s="2"/>
      <c r="D132" s="2"/>
      <c r="E132" s="2"/>
      <c r="F132" s="2"/>
    </row>
    <row r="133" spans="2:6" ht="12.75">
      <c r="B133" s="2"/>
      <c r="C133" s="2"/>
      <c r="D133" s="2"/>
      <c r="E133" s="2"/>
      <c r="F133" s="2"/>
    </row>
    <row r="134" spans="2:6" ht="12.75">
      <c r="B134" s="2"/>
      <c r="C134" s="2"/>
      <c r="D134" s="2"/>
      <c r="E134" s="2"/>
      <c r="F134" s="2"/>
    </row>
    <row r="135" spans="2:6" ht="12.75">
      <c r="B135" s="2"/>
      <c r="C135" s="2"/>
      <c r="D135" s="2"/>
      <c r="E135" s="2"/>
      <c r="F135" s="2"/>
    </row>
    <row r="136" spans="2:6" ht="12.75">
      <c r="B136" s="2"/>
      <c r="C136" s="2"/>
      <c r="D136" s="2"/>
      <c r="E136" s="2"/>
      <c r="F136" s="2"/>
    </row>
    <row r="137" spans="2:6" ht="12.75">
      <c r="B137" s="2"/>
      <c r="C137" s="2"/>
      <c r="D137" s="2"/>
      <c r="E137" s="2"/>
      <c r="F137" s="2"/>
    </row>
    <row r="138" spans="2:6" ht="12.75">
      <c r="B138" s="2"/>
      <c r="C138" s="2"/>
      <c r="D138" s="2"/>
      <c r="E138" s="2"/>
      <c r="F138" s="2"/>
    </row>
    <row r="139" spans="2:6" ht="12.75">
      <c r="B139" s="2"/>
      <c r="C139" s="2"/>
      <c r="D139" s="2"/>
      <c r="E139" s="2"/>
      <c r="F139" s="2"/>
    </row>
    <row r="140" spans="2:6" ht="12.75">
      <c r="B140" s="2"/>
      <c r="C140" s="2"/>
      <c r="D140" s="2"/>
      <c r="E140" s="2"/>
      <c r="F140" s="2"/>
    </row>
    <row r="141" spans="2:6" ht="12.75">
      <c r="B141" s="2"/>
      <c r="C141" s="2"/>
      <c r="D141" s="2"/>
      <c r="E141" s="2"/>
      <c r="F141" s="2"/>
    </row>
    <row r="142" spans="2:6" ht="12.75">
      <c r="B142" s="2"/>
      <c r="C142" s="2"/>
      <c r="D142" s="2"/>
      <c r="E142" s="2"/>
      <c r="F142" s="2"/>
    </row>
    <row r="143" spans="2:6" ht="12.75">
      <c r="B143" s="2"/>
      <c r="C143" s="2"/>
      <c r="D143" s="2"/>
      <c r="E143" s="2"/>
      <c r="F143" s="2"/>
    </row>
    <row r="144" spans="2:6" ht="12.75">
      <c r="B144" s="2"/>
      <c r="C144" s="2"/>
      <c r="D144" s="2"/>
      <c r="E144" s="2"/>
      <c r="F144" s="2"/>
    </row>
    <row r="145" spans="2:6" ht="12.75">
      <c r="B145" s="2"/>
      <c r="C145" s="2"/>
      <c r="D145" s="2"/>
      <c r="E145" s="2"/>
      <c r="F145" s="2"/>
    </row>
    <row r="146" spans="2:6" ht="12.75">
      <c r="B146" s="2"/>
      <c r="C146" s="2"/>
      <c r="D146" s="2"/>
      <c r="E146" s="2"/>
      <c r="F146" s="2"/>
    </row>
    <row r="147" spans="2:6" ht="12.75">
      <c r="B147" s="2"/>
      <c r="C147" s="2"/>
      <c r="D147" s="2"/>
      <c r="E147" s="2"/>
      <c r="F147" s="2"/>
    </row>
    <row r="148" spans="2:6" ht="12.75">
      <c r="B148" s="2"/>
      <c r="C148" s="2"/>
      <c r="D148" s="2"/>
      <c r="E148" s="2"/>
      <c r="F148" s="2"/>
    </row>
    <row r="149" spans="2:6" ht="12.75">
      <c r="B149" s="2"/>
      <c r="C149" s="2"/>
      <c r="D149" s="2"/>
      <c r="E149" s="2"/>
      <c r="F149" s="2"/>
    </row>
    <row r="150" spans="2:6" ht="12.75">
      <c r="B150" s="2"/>
      <c r="C150" s="2"/>
      <c r="D150" s="2"/>
      <c r="E150" s="2"/>
      <c r="F150" s="2"/>
    </row>
    <row r="151" spans="2:6" ht="12.75">
      <c r="B151" s="2"/>
      <c r="C151" s="2"/>
      <c r="D151" s="2"/>
      <c r="E151" s="2"/>
      <c r="F151" s="2"/>
    </row>
    <row r="152" spans="2:6" ht="12.75">
      <c r="B152" s="2"/>
      <c r="C152" s="2"/>
      <c r="D152" s="2"/>
      <c r="E152" s="2"/>
      <c r="F152" s="2"/>
    </row>
    <row r="153" spans="2:6" ht="12.75">
      <c r="B153" s="2"/>
      <c r="C153" s="2"/>
      <c r="D153" s="2"/>
      <c r="E153" s="2"/>
      <c r="F153" s="2"/>
    </row>
    <row r="154" spans="2:6" ht="12.75">
      <c r="B154" s="2"/>
      <c r="C154" s="2"/>
      <c r="D154" s="2"/>
      <c r="E154" s="2"/>
      <c r="F154" s="2"/>
    </row>
    <row r="155" spans="2:6" ht="12.75">
      <c r="B155" s="2"/>
      <c r="C155" s="2"/>
      <c r="D155" s="2"/>
      <c r="E155" s="2"/>
      <c r="F155" s="2"/>
    </row>
    <row r="156" spans="2:6" ht="12.75">
      <c r="B156" s="2"/>
      <c r="C156" s="2"/>
      <c r="D156" s="2"/>
      <c r="E156" s="2"/>
      <c r="F156" s="2"/>
    </row>
    <row r="157" spans="2:6" ht="12.75">
      <c r="B157" s="2"/>
      <c r="C157" s="2"/>
      <c r="D157" s="2"/>
      <c r="E157" s="2"/>
      <c r="F157" s="2"/>
    </row>
    <row r="158" spans="2:6" ht="12.75">
      <c r="B158" s="2"/>
      <c r="C158" s="2"/>
      <c r="D158" s="2"/>
      <c r="E158" s="2"/>
      <c r="F158" s="2"/>
    </row>
    <row r="159" spans="2:6" ht="12.75">
      <c r="B159" s="2"/>
      <c r="C159" s="2"/>
      <c r="D159" s="2"/>
      <c r="E159" s="2"/>
      <c r="F159" s="2"/>
    </row>
    <row r="160" spans="2:6" ht="12.75">
      <c r="B160" s="2"/>
      <c r="C160" s="2"/>
      <c r="D160" s="2"/>
      <c r="E160" s="2"/>
      <c r="F160" s="2"/>
    </row>
    <row r="161" spans="2:6" ht="12.75">
      <c r="B161" s="2"/>
      <c r="C161" s="2"/>
      <c r="D161" s="2"/>
      <c r="E161" s="2"/>
      <c r="F161" s="2"/>
    </row>
    <row r="162" spans="2:6" ht="12.75">
      <c r="B162" s="2"/>
      <c r="C162" s="2"/>
      <c r="D162" s="2"/>
      <c r="E162" s="2"/>
      <c r="F162" s="2"/>
    </row>
    <row r="163" spans="2:6" ht="12.75">
      <c r="B163" s="2"/>
      <c r="C163" s="2"/>
      <c r="D163" s="2"/>
      <c r="E163" s="2"/>
      <c r="F163" s="2"/>
    </row>
    <row r="164" spans="2:6" ht="12.75">
      <c r="B164" s="2"/>
      <c r="C164" s="2"/>
      <c r="D164" s="2"/>
      <c r="E164" s="2"/>
      <c r="F164" s="2"/>
    </row>
    <row r="165" spans="2:6" ht="12.75">
      <c r="B165" s="2"/>
      <c r="C165" s="2"/>
      <c r="D165" s="2"/>
      <c r="E165" s="2"/>
      <c r="F165" s="2"/>
    </row>
    <row r="166" spans="2:6" ht="12.75">
      <c r="B166" s="2"/>
      <c r="C166" s="2"/>
      <c r="D166" s="2"/>
      <c r="E166" s="2"/>
      <c r="F166" s="2"/>
    </row>
    <row r="167" spans="2:6" ht="12.75">
      <c r="B167" s="2"/>
      <c r="C167" s="2"/>
      <c r="D167" s="2"/>
      <c r="E167" s="2"/>
      <c r="F167" s="2"/>
    </row>
    <row r="168" spans="2:6" ht="12.75">
      <c r="B168" s="2"/>
      <c r="C168" s="2"/>
      <c r="D168" s="2"/>
      <c r="E168" s="2"/>
      <c r="F168" s="2"/>
    </row>
    <row r="169" spans="2:6" ht="12.75">
      <c r="B169" s="2"/>
      <c r="C169" s="2"/>
      <c r="D169" s="2"/>
      <c r="E169" s="2"/>
      <c r="F169" s="2"/>
    </row>
    <row r="170" spans="2:6" ht="12.75">
      <c r="B170" s="2"/>
      <c r="C170" s="2"/>
      <c r="D170" s="2"/>
      <c r="E170" s="2"/>
      <c r="F170" s="2"/>
    </row>
    <row r="171" spans="2:6" ht="12.75">
      <c r="B171" s="2"/>
      <c r="C171" s="2"/>
      <c r="D171" s="2"/>
      <c r="E171" s="2"/>
      <c r="F171" s="2"/>
    </row>
    <row r="172" spans="2:6" ht="12.75">
      <c r="B172" s="2"/>
      <c r="C172" s="2"/>
      <c r="D172" s="2"/>
      <c r="E172" s="2"/>
      <c r="F172" s="2"/>
    </row>
    <row r="173" spans="2:6" ht="12.75">
      <c r="B173" s="2"/>
      <c r="C173" s="2"/>
      <c r="D173" s="2"/>
      <c r="E173" s="2"/>
      <c r="F173" s="2"/>
    </row>
    <row r="174" spans="2:6" ht="12.75">
      <c r="B174" s="2"/>
      <c r="C174" s="2"/>
      <c r="D174" s="2"/>
      <c r="E174" s="2"/>
      <c r="F174" s="2"/>
    </row>
    <row r="175" spans="2:6" ht="12.75">
      <c r="B175" s="2"/>
      <c r="C175" s="2"/>
      <c r="D175" s="2"/>
      <c r="E175" s="2"/>
      <c r="F175" s="2"/>
    </row>
    <row r="176" spans="2:6" ht="12.75">
      <c r="B176" s="2"/>
      <c r="C176" s="2"/>
      <c r="D176" s="2"/>
      <c r="E176" s="2"/>
      <c r="F176" s="2"/>
    </row>
    <row r="177" spans="2:6" ht="12.75">
      <c r="B177" s="2"/>
      <c r="C177" s="2"/>
      <c r="D177" s="2"/>
      <c r="E177" s="2"/>
      <c r="F177" s="2"/>
    </row>
    <row r="178" spans="2:6" ht="12.75">
      <c r="B178" s="2"/>
      <c r="C178" s="2"/>
      <c r="D178" s="2"/>
      <c r="E178" s="2"/>
      <c r="F178" s="2"/>
    </row>
    <row r="179" spans="2:6" ht="12.75">
      <c r="B179" s="2"/>
      <c r="C179" s="2"/>
      <c r="D179" s="2"/>
      <c r="E179" s="2"/>
      <c r="F179" s="2"/>
    </row>
    <row r="180" spans="2:6" ht="12.75">
      <c r="B180" s="2"/>
      <c r="C180" s="2"/>
      <c r="D180" s="2"/>
      <c r="E180" s="2"/>
      <c r="F180" s="2"/>
    </row>
    <row r="181" spans="2:6" ht="12.75">
      <c r="B181" s="2"/>
      <c r="C181" s="2"/>
      <c r="D181" s="2"/>
      <c r="E181" s="2"/>
      <c r="F181" s="2"/>
    </row>
    <row r="182" spans="2:6" ht="12.75">
      <c r="B182" s="2"/>
      <c r="C182" s="2"/>
      <c r="D182" s="2"/>
      <c r="E182" s="2"/>
      <c r="F182" s="2"/>
    </row>
    <row r="183" spans="2:6" ht="12.75">
      <c r="B183" s="2"/>
      <c r="C183" s="2"/>
      <c r="D183" s="2"/>
      <c r="E183" s="2"/>
      <c r="F183" s="2"/>
    </row>
    <row r="184" spans="2:6" ht="12.75">
      <c r="B184" s="2"/>
      <c r="C184" s="2"/>
      <c r="D184" s="2"/>
      <c r="E184" s="2"/>
      <c r="F184" s="2"/>
    </row>
    <row r="185" spans="2:6" ht="12.75">
      <c r="B185" s="2"/>
      <c r="C185" s="2"/>
      <c r="D185" s="2"/>
      <c r="E185" s="2"/>
      <c r="F185" s="2"/>
    </row>
    <row r="186" spans="2:6" ht="12.75">
      <c r="B186" s="2"/>
      <c r="C186" s="2"/>
      <c r="D186" s="2"/>
      <c r="E186" s="2"/>
      <c r="F186" s="2"/>
    </row>
    <row r="187" spans="2:6" ht="12.75">
      <c r="B187" s="2"/>
      <c r="C187" s="2"/>
      <c r="D187" s="2"/>
      <c r="E187" s="2"/>
      <c r="F187" s="2"/>
    </row>
    <row r="188" spans="2:6" ht="12.75">
      <c r="B188" s="2"/>
      <c r="C188" s="2"/>
      <c r="D188" s="2"/>
      <c r="E188" s="2"/>
      <c r="F188" s="2"/>
    </row>
    <row r="189" spans="2:6" ht="12.75">
      <c r="B189" s="2"/>
      <c r="C189" s="2"/>
      <c r="D189" s="2"/>
      <c r="E189" s="2"/>
      <c r="F189" s="2"/>
    </row>
    <row r="190" spans="2:6" ht="12.75">
      <c r="B190" s="2"/>
      <c r="C190" s="2"/>
      <c r="D190" s="2"/>
      <c r="E190" s="2"/>
      <c r="F190" s="2"/>
    </row>
    <row r="191" spans="2:6" ht="12.75">
      <c r="B191" s="2"/>
      <c r="C191" s="2"/>
      <c r="D191" s="2"/>
      <c r="E191" s="2"/>
      <c r="F191" s="2"/>
    </row>
    <row r="192" spans="2:6" ht="12.75">
      <c r="B192" s="2"/>
      <c r="C192" s="2"/>
      <c r="D192" s="2"/>
      <c r="E192" s="2"/>
      <c r="F192" s="2"/>
    </row>
    <row r="193" spans="2:6" ht="12.75">
      <c r="B193" s="2"/>
      <c r="C193" s="2"/>
      <c r="D193" s="2"/>
      <c r="E193" s="2"/>
      <c r="F193" s="2"/>
    </row>
    <row r="194" spans="2:6" ht="12.75">
      <c r="B194" s="2"/>
      <c r="C194" s="2"/>
      <c r="D194" s="2"/>
      <c r="E194" s="2"/>
      <c r="F194" s="2"/>
    </row>
    <row r="195" spans="2:6" ht="12.75">
      <c r="B195" s="2"/>
      <c r="C195" s="2"/>
      <c r="D195" s="2"/>
      <c r="E195" s="2"/>
      <c r="F195" s="2"/>
    </row>
    <row r="196" spans="2:6" ht="12.75">
      <c r="B196" s="2"/>
      <c r="C196" s="2"/>
      <c r="D196" s="2"/>
      <c r="E196" s="2"/>
      <c r="F196" s="2"/>
    </row>
    <row r="197" spans="2:6" ht="12.75">
      <c r="B197" s="2"/>
      <c r="C197" s="2"/>
      <c r="D197" s="2"/>
      <c r="E197" s="2"/>
      <c r="F197" s="2"/>
    </row>
    <row r="198" spans="2:6" ht="12.75">
      <c r="B198" s="2"/>
      <c r="C198" s="2"/>
      <c r="D198" s="2"/>
      <c r="E198" s="2"/>
      <c r="F198" s="2"/>
    </row>
    <row r="199" spans="2:6" ht="12.75">
      <c r="B199" s="2"/>
      <c r="C199" s="2"/>
      <c r="D199" s="2"/>
      <c r="E199" s="2"/>
      <c r="F199" s="2"/>
    </row>
    <row r="200" spans="2:6" ht="12.75">
      <c r="B200" s="2"/>
      <c r="C200" s="2"/>
      <c r="D200" s="2"/>
      <c r="E200" s="2"/>
      <c r="F200" s="2"/>
    </row>
    <row r="201" spans="2:6" ht="12.75">
      <c r="B201" s="2"/>
      <c r="C201" s="2"/>
      <c r="D201" s="2"/>
      <c r="E201" s="2"/>
      <c r="F201" s="2"/>
    </row>
    <row r="202" spans="2:6" ht="12.75">
      <c r="B202" s="2"/>
      <c r="C202" s="2"/>
      <c r="D202" s="2"/>
      <c r="E202" s="2"/>
      <c r="F202" s="2"/>
    </row>
    <row r="203" spans="2:6" ht="12.75">
      <c r="B203" s="2"/>
      <c r="C203" s="2"/>
      <c r="D203" s="2"/>
      <c r="E203" s="2"/>
      <c r="F203" s="2"/>
    </row>
    <row r="204" spans="2:6" ht="12.75">
      <c r="B204" s="2"/>
      <c r="C204" s="2"/>
      <c r="D204" s="2"/>
      <c r="E204" s="2"/>
      <c r="F204" s="2"/>
    </row>
    <row r="205" spans="2:6" ht="12.75">
      <c r="B205" s="2"/>
      <c r="C205" s="2"/>
      <c r="D205" s="2"/>
      <c r="E205" s="2"/>
      <c r="F205" s="2"/>
    </row>
    <row r="206" spans="2:6" ht="12.75">
      <c r="B206" s="2"/>
      <c r="C206" s="2"/>
      <c r="D206" s="2"/>
      <c r="E206" s="2"/>
      <c r="F206" s="2"/>
    </row>
    <row r="207" spans="2:6" ht="12.75">
      <c r="B207" s="2"/>
      <c r="C207" s="2"/>
      <c r="D207" s="2"/>
      <c r="E207" s="2"/>
      <c r="F207" s="2"/>
    </row>
    <row r="208" spans="2:6" ht="12.75">
      <c r="B208" s="2"/>
      <c r="C208" s="2"/>
      <c r="D208" s="2"/>
      <c r="E208" s="2"/>
      <c r="F208" s="2"/>
    </row>
    <row r="209" spans="2:6" ht="12.75">
      <c r="B209" s="2"/>
      <c r="C209" s="2"/>
      <c r="D209" s="2"/>
      <c r="E209" s="2"/>
      <c r="F209" s="2"/>
    </row>
    <row r="210" spans="2:6" ht="12.75">
      <c r="B210" s="2"/>
      <c r="C210" s="2"/>
      <c r="D210" s="2"/>
      <c r="E210" s="2"/>
      <c r="F210" s="2"/>
    </row>
    <row r="211" spans="2:6" ht="12.75">
      <c r="B211" s="2"/>
      <c r="C211" s="2"/>
      <c r="D211" s="2"/>
      <c r="E211" s="2"/>
      <c r="F211" s="2"/>
    </row>
    <row r="212" spans="2:6" ht="12.75">
      <c r="B212" s="2"/>
      <c r="C212" s="2"/>
      <c r="D212" s="2"/>
      <c r="E212" s="2"/>
      <c r="F212" s="2"/>
    </row>
    <row r="213" spans="2:6" ht="12.75">
      <c r="B213" s="2"/>
      <c r="C213" s="2"/>
      <c r="D213" s="2"/>
      <c r="E213" s="2"/>
      <c r="F213" s="2"/>
    </row>
    <row r="214" spans="2:6" ht="12.75">
      <c r="B214" s="2"/>
      <c r="C214" s="2"/>
      <c r="D214" s="2"/>
      <c r="E214" s="2"/>
      <c r="F214" s="2"/>
    </row>
    <row r="215" spans="2:6" ht="12.75">
      <c r="B215" s="2"/>
      <c r="C215" s="2"/>
      <c r="D215" s="2"/>
      <c r="E215" s="2"/>
      <c r="F215" s="2"/>
    </row>
    <row r="216" spans="2:6" ht="12.75">
      <c r="B216" s="2"/>
      <c r="C216" s="2"/>
      <c r="D216" s="2"/>
      <c r="E216" s="2"/>
      <c r="F216" s="2"/>
    </row>
    <row r="217" spans="2:6" ht="12.75">
      <c r="B217" s="2"/>
      <c r="C217" s="2"/>
      <c r="D217" s="2"/>
      <c r="E217" s="2"/>
      <c r="F217" s="2"/>
    </row>
    <row r="218" spans="2:6" ht="12.75">
      <c r="B218" s="2"/>
      <c r="C218" s="2"/>
      <c r="D218" s="2"/>
      <c r="E218" s="2"/>
      <c r="F218" s="2"/>
    </row>
    <row r="219" spans="2:6" ht="12.75">
      <c r="B219" s="2"/>
      <c r="C219" s="2"/>
      <c r="D219" s="2"/>
      <c r="E219" s="2"/>
      <c r="F219" s="2"/>
    </row>
    <row r="220" spans="2:6" ht="12.75">
      <c r="B220" s="2"/>
      <c r="C220" s="2"/>
      <c r="D220" s="2"/>
      <c r="E220" s="2"/>
      <c r="F220" s="2"/>
    </row>
    <row r="221" spans="2:6" ht="12.75">
      <c r="B221" s="2"/>
      <c r="C221" s="2"/>
      <c r="D221" s="2"/>
      <c r="E221" s="2"/>
      <c r="F221" s="2"/>
    </row>
    <row r="222" spans="2:6" ht="12.75">
      <c r="B222" s="2"/>
      <c r="C222" s="2"/>
      <c r="D222" s="2"/>
      <c r="E222" s="2"/>
      <c r="F222" s="2"/>
    </row>
    <row r="223" spans="2:6" ht="12.75">
      <c r="B223" s="2"/>
      <c r="C223" s="2"/>
      <c r="D223" s="2"/>
      <c r="E223" s="2"/>
      <c r="F223" s="2"/>
    </row>
    <row r="224" spans="2:6" ht="12.75">
      <c r="B224" s="2"/>
      <c r="C224" s="2"/>
      <c r="D224" s="2"/>
      <c r="E224" s="2"/>
      <c r="F224" s="2"/>
    </row>
    <row r="225" spans="2:6" ht="12.75">
      <c r="B225" s="2"/>
      <c r="C225" s="2"/>
      <c r="D225" s="2"/>
      <c r="E225" s="2"/>
      <c r="F225" s="2"/>
    </row>
    <row r="226" spans="2:6" ht="12.75">
      <c r="B226" s="2"/>
      <c r="C226" s="2"/>
      <c r="D226" s="2"/>
      <c r="E226" s="2"/>
      <c r="F226" s="2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9"/>
  <sheetViews>
    <sheetView zoomScalePageLayoutView="0" workbookViewId="0" topLeftCell="A115">
      <selection activeCell="C123" sqref="C123"/>
    </sheetView>
  </sheetViews>
  <sheetFormatPr defaultColWidth="9.140625" defaultRowHeight="12.75"/>
  <cols>
    <col min="2" max="2" width="18.28125" style="28" customWidth="1"/>
    <col min="3" max="3" width="56.57421875" style="0" customWidth="1"/>
    <col min="4" max="5" width="9.140625" style="3" customWidth="1"/>
    <col min="6" max="6" width="18.7109375" style="0" customWidth="1"/>
    <col min="7" max="9" width="9.140625" style="3" customWidth="1"/>
    <col min="10" max="10" width="9.140625" style="5" customWidth="1"/>
    <col min="11" max="11" width="10.57421875" style="3" customWidth="1"/>
    <col min="12" max="12" width="11.57421875" style="3" customWidth="1"/>
    <col min="13" max="13" width="10.28125" style="3" customWidth="1"/>
    <col min="14" max="14" width="11.57421875" style="3" customWidth="1"/>
    <col min="15" max="15" width="12.7109375" style="3" customWidth="1"/>
    <col min="16" max="16" width="14.28125" style="3" customWidth="1"/>
    <col min="17" max="17" width="11.140625" style="3" customWidth="1"/>
    <col min="18" max="18" width="12.140625" style="3" customWidth="1"/>
    <col min="19" max="19" width="14.28125" style="3" customWidth="1"/>
  </cols>
  <sheetData>
    <row r="1" spans="1:19" ht="12.75">
      <c r="A1" s="3" t="s">
        <v>86</v>
      </c>
      <c r="B1" s="4" t="s">
        <v>87</v>
      </c>
      <c r="C1" s="3" t="s">
        <v>101</v>
      </c>
      <c r="D1" s="3" t="s">
        <v>88</v>
      </c>
      <c r="E1" s="3" t="s">
        <v>89</v>
      </c>
      <c r="F1" s="3" t="s">
        <v>90</v>
      </c>
      <c r="G1" s="3" t="s">
        <v>91</v>
      </c>
      <c r="H1" s="3" t="s">
        <v>250</v>
      </c>
      <c r="I1" s="5" t="s">
        <v>250</v>
      </c>
      <c r="J1" s="6" t="s">
        <v>250</v>
      </c>
      <c r="K1" s="3" t="s">
        <v>251</v>
      </c>
      <c r="L1" s="3" t="s">
        <v>252</v>
      </c>
      <c r="M1" s="3" t="s">
        <v>253</v>
      </c>
      <c r="N1" s="3" t="s">
        <v>254</v>
      </c>
      <c r="O1" s="3" t="s">
        <v>255</v>
      </c>
      <c r="P1" s="3" t="s">
        <v>256</v>
      </c>
      <c r="Q1" s="3" t="s">
        <v>257</v>
      </c>
      <c r="R1" s="3" t="s">
        <v>258</v>
      </c>
      <c r="S1" s="7" t="s">
        <v>259</v>
      </c>
    </row>
    <row r="2" spans="1:19" ht="12.75">
      <c r="A2" s="8" t="s">
        <v>102</v>
      </c>
      <c r="B2" s="9" t="s">
        <v>103</v>
      </c>
      <c r="C2" s="8" t="s">
        <v>107</v>
      </c>
      <c r="D2" s="8" t="s">
        <v>104</v>
      </c>
      <c r="E2" s="8" t="s">
        <v>102</v>
      </c>
      <c r="F2" s="8" t="s">
        <v>105</v>
      </c>
      <c r="G2" s="8" t="s">
        <v>106</v>
      </c>
      <c r="H2" s="8" t="s">
        <v>260</v>
      </c>
      <c r="I2" s="10" t="s">
        <v>261</v>
      </c>
      <c r="J2" s="11" t="s">
        <v>260</v>
      </c>
      <c r="K2" s="8" t="s">
        <v>102</v>
      </c>
      <c r="L2" s="8" t="s">
        <v>102</v>
      </c>
      <c r="M2" s="8" t="s">
        <v>102</v>
      </c>
      <c r="N2" s="8" t="s">
        <v>102</v>
      </c>
      <c r="O2" s="8" t="s">
        <v>102</v>
      </c>
      <c r="P2" s="8" t="s">
        <v>102</v>
      </c>
      <c r="Q2" s="8" t="s">
        <v>102</v>
      </c>
      <c r="R2" s="8" t="s">
        <v>102</v>
      </c>
      <c r="S2" s="12" t="s">
        <v>102</v>
      </c>
    </row>
    <row r="3" spans="1:19" ht="12.75">
      <c r="A3">
        <v>82686</v>
      </c>
      <c r="B3" s="2" t="s">
        <v>203</v>
      </c>
      <c r="C3" t="s">
        <v>114</v>
      </c>
      <c r="D3" s="3" t="s">
        <v>108</v>
      </c>
      <c r="E3" s="3" t="s">
        <v>262</v>
      </c>
      <c r="F3" t="s">
        <v>110</v>
      </c>
      <c r="G3" s="3" t="s">
        <v>111</v>
      </c>
      <c r="H3" s="3">
        <f>COUNTIF(K3:S3,"Yes")</f>
        <v>2</v>
      </c>
      <c r="I3" s="5"/>
      <c r="J3" s="6"/>
      <c r="K3" s="3" t="s">
        <v>112</v>
      </c>
      <c r="L3" s="5" t="s">
        <v>113</v>
      </c>
      <c r="M3" s="3" t="s">
        <v>112</v>
      </c>
      <c r="N3" s="3" t="s">
        <v>112</v>
      </c>
      <c r="O3" s="5" t="s">
        <v>113</v>
      </c>
      <c r="P3" s="3" t="s">
        <v>112</v>
      </c>
      <c r="Q3" s="3" t="s">
        <v>112</v>
      </c>
      <c r="R3" s="3" t="s">
        <v>112</v>
      </c>
      <c r="S3" s="7" t="s">
        <v>112</v>
      </c>
    </row>
    <row r="4" spans="1:19" ht="12.75">
      <c r="A4" s="13">
        <v>38933</v>
      </c>
      <c r="B4" s="14" t="s">
        <v>203</v>
      </c>
      <c r="C4" s="13" t="s">
        <v>114</v>
      </c>
      <c r="D4" s="8" t="s">
        <v>108</v>
      </c>
      <c r="E4" s="8" t="s">
        <v>262</v>
      </c>
      <c r="F4" s="13" t="s">
        <v>115</v>
      </c>
      <c r="G4" s="8" t="s">
        <v>111</v>
      </c>
      <c r="H4" s="8">
        <f aca="true" t="shared" si="0" ref="H4:H67">COUNTIF(K4:S4,"Yes")</f>
        <v>3</v>
      </c>
      <c r="I4" s="10">
        <f>SUM(H3:H4)</f>
        <v>5</v>
      </c>
      <c r="J4" s="11">
        <v>2</v>
      </c>
      <c r="K4" s="10" t="s">
        <v>113</v>
      </c>
      <c r="L4" s="10" t="s">
        <v>113</v>
      </c>
      <c r="M4" s="8" t="s">
        <v>112</v>
      </c>
      <c r="N4" s="8" t="s">
        <v>112</v>
      </c>
      <c r="O4" s="10" t="s">
        <v>113</v>
      </c>
      <c r="P4" s="8" t="s">
        <v>112</v>
      </c>
      <c r="Q4" s="8" t="s">
        <v>112</v>
      </c>
      <c r="R4" s="8" t="s">
        <v>112</v>
      </c>
      <c r="S4" s="12" t="s">
        <v>112</v>
      </c>
    </row>
    <row r="5" spans="1:19" ht="12.75">
      <c r="A5" s="15">
        <v>39632</v>
      </c>
      <c r="B5" s="16" t="s">
        <v>204</v>
      </c>
      <c r="C5" s="15" t="s">
        <v>118</v>
      </c>
      <c r="D5" s="17" t="s">
        <v>116</v>
      </c>
      <c r="E5" s="17" t="s">
        <v>262</v>
      </c>
      <c r="F5" s="15" t="s">
        <v>117</v>
      </c>
      <c r="G5" s="17" t="s">
        <v>111</v>
      </c>
      <c r="H5" s="17">
        <f t="shared" si="0"/>
        <v>1</v>
      </c>
      <c r="I5" s="18">
        <f>H5</f>
        <v>1</v>
      </c>
      <c r="J5" s="19">
        <v>1</v>
      </c>
      <c r="K5" s="17" t="s">
        <v>112</v>
      </c>
      <c r="L5" s="17" t="s">
        <v>112</v>
      </c>
      <c r="M5" s="17" t="s">
        <v>112</v>
      </c>
      <c r="N5" s="17" t="s">
        <v>112</v>
      </c>
      <c r="O5" s="17" t="s">
        <v>112</v>
      </c>
      <c r="P5" s="17" t="s">
        <v>112</v>
      </c>
      <c r="Q5" s="17" t="s">
        <v>112</v>
      </c>
      <c r="R5" s="18" t="s">
        <v>113</v>
      </c>
      <c r="S5" s="20" t="s">
        <v>112</v>
      </c>
    </row>
    <row r="6" spans="1:19" ht="12.75">
      <c r="A6">
        <v>46342</v>
      </c>
      <c r="B6" s="2" t="s">
        <v>205</v>
      </c>
      <c r="C6" t="s">
        <v>121</v>
      </c>
      <c r="D6" s="3" t="s">
        <v>119</v>
      </c>
      <c r="E6" s="3" t="s">
        <v>262</v>
      </c>
      <c r="F6" t="s">
        <v>120</v>
      </c>
      <c r="G6" s="3" t="s">
        <v>111</v>
      </c>
      <c r="H6" s="3">
        <f t="shared" si="0"/>
        <v>1</v>
      </c>
      <c r="I6" s="5"/>
      <c r="J6" s="6"/>
      <c r="K6" s="3" t="s">
        <v>112</v>
      </c>
      <c r="L6" s="3" t="s">
        <v>112</v>
      </c>
      <c r="M6" s="3" t="s">
        <v>112</v>
      </c>
      <c r="N6" s="3" t="s">
        <v>112</v>
      </c>
      <c r="O6" s="3" t="s">
        <v>112</v>
      </c>
      <c r="P6" s="3" t="s">
        <v>112</v>
      </c>
      <c r="Q6" s="5" t="s">
        <v>113</v>
      </c>
      <c r="R6" s="3" t="s">
        <v>112</v>
      </c>
      <c r="S6" s="7" t="s">
        <v>112</v>
      </c>
    </row>
    <row r="7" spans="1:19" ht="12.75">
      <c r="A7">
        <v>82686</v>
      </c>
      <c r="B7" s="2" t="s">
        <v>205</v>
      </c>
      <c r="C7" t="s">
        <v>121</v>
      </c>
      <c r="D7" s="3" t="s">
        <v>119</v>
      </c>
      <c r="E7" s="3" t="s">
        <v>262</v>
      </c>
      <c r="F7" t="s">
        <v>110</v>
      </c>
      <c r="G7" s="3" t="s">
        <v>111</v>
      </c>
      <c r="H7" s="3">
        <f t="shared" si="0"/>
        <v>1</v>
      </c>
      <c r="I7" s="5"/>
      <c r="J7" s="6"/>
      <c r="K7" s="3" t="s">
        <v>112</v>
      </c>
      <c r="L7" s="5" t="s">
        <v>113</v>
      </c>
      <c r="M7" s="3" t="s">
        <v>112</v>
      </c>
      <c r="N7" s="3" t="s">
        <v>112</v>
      </c>
      <c r="O7" s="3" t="s">
        <v>112</v>
      </c>
      <c r="P7" s="3" t="s">
        <v>112</v>
      </c>
      <c r="Q7" s="3" t="s">
        <v>112</v>
      </c>
      <c r="R7" s="3" t="s">
        <v>112</v>
      </c>
      <c r="S7" s="7" t="s">
        <v>112</v>
      </c>
    </row>
    <row r="8" spans="1:19" ht="12.75">
      <c r="A8" s="13">
        <v>39532</v>
      </c>
      <c r="B8" s="14" t="s">
        <v>205</v>
      </c>
      <c r="C8" s="13" t="s">
        <v>121</v>
      </c>
      <c r="D8" s="8" t="s">
        <v>119</v>
      </c>
      <c r="E8" s="8" t="s">
        <v>262</v>
      </c>
      <c r="F8" s="13" t="s">
        <v>122</v>
      </c>
      <c r="G8" s="8" t="s">
        <v>111</v>
      </c>
      <c r="H8" s="8">
        <f t="shared" si="0"/>
        <v>2</v>
      </c>
      <c r="I8" s="10">
        <f>SUM(H6:H8)</f>
        <v>4</v>
      </c>
      <c r="J8" s="11">
        <v>3</v>
      </c>
      <c r="K8" s="8" t="s">
        <v>112</v>
      </c>
      <c r="L8" s="10" t="s">
        <v>113</v>
      </c>
      <c r="M8" s="8" t="s">
        <v>112</v>
      </c>
      <c r="N8" s="8" t="s">
        <v>112</v>
      </c>
      <c r="O8" s="10" t="s">
        <v>113</v>
      </c>
      <c r="P8" s="8" t="s">
        <v>112</v>
      </c>
      <c r="Q8" s="8" t="s">
        <v>112</v>
      </c>
      <c r="R8" s="8" t="s">
        <v>112</v>
      </c>
      <c r="S8" s="12" t="s">
        <v>112</v>
      </c>
    </row>
    <row r="9" spans="1:19" ht="12.75">
      <c r="A9" s="15">
        <v>39572</v>
      </c>
      <c r="B9" s="16" t="s">
        <v>206</v>
      </c>
      <c r="C9" s="15" t="s">
        <v>125</v>
      </c>
      <c r="D9" s="17" t="s">
        <v>123</v>
      </c>
      <c r="E9" s="17" t="s">
        <v>262</v>
      </c>
      <c r="F9" s="15" t="s">
        <v>124</v>
      </c>
      <c r="G9" s="17" t="s">
        <v>111</v>
      </c>
      <c r="H9" s="17">
        <f t="shared" si="0"/>
        <v>1</v>
      </c>
      <c r="I9" s="18">
        <f>H9</f>
        <v>1</v>
      </c>
      <c r="J9" s="19">
        <v>1</v>
      </c>
      <c r="K9" s="17" t="s">
        <v>112</v>
      </c>
      <c r="L9" s="17" t="s">
        <v>112</v>
      </c>
      <c r="M9" s="17" t="s">
        <v>112</v>
      </c>
      <c r="N9" s="17" t="s">
        <v>112</v>
      </c>
      <c r="O9" s="18" t="s">
        <v>113</v>
      </c>
      <c r="P9" s="17" t="s">
        <v>112</v>
      </c>
      <c r="Q9" s="17" t="s">
        <v>112</v>
      </c>
      <c r="R9" s="17" t="s">
        <v>112</v>
      </c>
      <c r="S9" s="20" t="s">
        <v>112</v>
      </c>
    </row>
    <row r="10" spans="1:19" ht="12.75">
      <c r="A10" s="15">
        <v>34653</v>
      </c>
      <c r="B10" s="16" t="s">
        <v>207</v>
      </c>
      <c r="C10" s="15" t="s">
        <v>127</v>
      </c>
      <c r="D10" s="17" t="s">
        <v>123</v>
      </c>
      <c r="E10" s="17" t="s">
        <v>262</v>
      </c>
      <c r="F10" s="15" t="s">
        <v>126</v>
      </c>
      <c r="G10" s="17" t="s">
        <v>111</v>
      </c>
      <c r="H10" s="17">
        <f t="shared" si="0"/>
        <v>1</v>
      </c>
      <c r="I10" s="18">
        <f>H10</f>
        <v>1</v>
      </c>
      <c r="J10" s="19">
        <v>1</v>
      </c>
      <c r="K10" s="17" t="s">
        <v>112</v>
      </c>
      <c r="L10" s="18" t="s">
        <v>113</v>
      </c>
      <c r="M10" s="17" t="s">
        <v>112</v>
      </c>
      <c r="N10" s="17" t="s">
        <v>112</v>
      </c>
      <c r="O10" s="17" t="s">
        <v>112</v>
      </c>
      <c r="P10" s="17" t="s">
        <v>112</v>
      </c>
      <c r="Q10" s="17" t="s">
        <v>112</v>
      </c>
      <c r="R10" s="17" t="s">
        <v>112</v>
      </c>
      <c r="S10" s="20" t="s">
        <v>112</v>
      </c>
    </row>
    <row r="11" spans="1:19" ht="12.75">
      <c r="A11" s="15">
        <v>34653</v>
      </c>
      <c r="B11" s="16" t="s">
        <v>208</v>
      </c>
      <c r="C11" s="15" t="s">
        <v>129</v>
      </c>
      <c r="D11" s="17" t="s">
        <v>128</v>
      </c>
      <c r="E11" s="17" t="s">
        <v>262</v>
      </c>
      <c r="F11" s="15" t="s">
        <v>126</v>
      </c>
      <c r="G11" s="17" t="s">
        <v>111</v>
      </c>
      <c r="H11" s="17">
        <f t="shared" si="0"/>
        <v>1</v>
      </c>
      <c r="I11" s="18">
        <f>H11</f>
        <v>1</v>
      </c>
      <c r="J11" s="19">
        <v>1</v>
      </c>
      <c r="K11" s="17" t="s">
        <v>112</v>
      </c>
      <c r="L11" s="18" t="s">
        <v>113</v>
      </c>
      <c r="M11" s="17" t="s">
        <v>112</v>
      </c>
      <c r="N11" s="17" t="s">
        <v>112</v>
      </c>
      <c r="O11" s="17" t="s">
        <v>112</v>
      </c>
      <c r="P11" s="17" t="s">
        <v>112</v>
      </c>
      <c r="Q11" s="17" t="s">
        <v>112</v>
      </c>
      <c r="R11" s="17" t="s">
        <v>112</v>
      </c>
      <c r="S11" s="20" t="s">
        <v>112</v>
      </c>
    </row>
    <row r="12" spans="1:19" ht="12.75">
      <c r="A12">
        <v>39632</v>
      </c>
      <c r="B12" s="2" t="s">
        <v>209</v>
      </c>
      <c r="C12" t="s">
        <v>131</v>
      </c>
      <c r="D12" s="3" t="s">
        <v>130</v>
      </c>
      <c r="E12" s="3" t="s">
        <v>262</v>
      </c>
      <c r="F12" t="s">
        <v>117</v>
      </c>
      <c r="G12" s="3" t="s">
        <v>111</v>
      </c>
      <c r="H12" s="3">
        <f t="shared" si="0"/>
        <v>4</v>
      </c>
      <c r="I12" s="5"/>
      <c r="J12" s="6"/>
      <c r="K12" s="3" t="s">
        <v>112</v>
      </c>
      <c r="L12" s="3" t="s">
        <v>112</v>
      </c>
      <c r="M12" s="3" t="s">
        <v>112</v>
      </c>
      <c r="N12" s="3" t="s">
        <v>112</v>
      </c>
      <c r="O12" s="3" t="s">
        <v>112</v>
      </c>
      <c r="P12" s="5" t="s">
        <v>113</v>
      </c>
      <c r="Q12" s="5" t="s">
        <v>113</v>
      </c>
      <c r="R12" s="5" t="s">
        <v>113</v>
      </c>
      <c r="S12" s="21" t="s">
        <v>113</v>
      </c>
    </row>
    <row r="13" spans="1:19" ht="12.75">
      <c r="A13" s="13">
        <v>38933</v>
      </c>
      <c r="B13" s="14" t="s">
        <v>209</v>
      </c>
      <c r="C13" s="13" t="s">
        <v>131</v>
      </c>
      <c r="D13" s="8" t="s">
        <v>130</v>
      </c>
      <c r="E13" s="8" t="s">
        <v>262</v>
      </c>
      <c r="F13" s="13" t="s">
        <v>115</v>
      </c>
      <c r="G13" s="8" t="s">
        <v>111</v>
      </c>
      <c r="H13" s="8">
        <f t="shared" si="0"/>
        <v>4</v>
      </c>
      <c r="I13" s="10">
        <f>SUM(H12:H13)</f>
        <v>8</v>
      </c>
      <c r="J13" s="11">
        <v>2</v>
      </c>
      <c r="K13" s="10" t="s">
        <v>113</v>
      </c>
      <c r="L13" s="10" t="s">
        <v>113</v>
      </c>
      <c r="M13" s="8" t="s">
        <v>112</v>
      </c>
      <c r="N13" s="8" t="s">
        <v>112</v>
      </c>
      <c r="O13" s="10" t="s">
        <v>113</v>
      </c>
      <c r="P13" s="10" t="s">
        <v>113</v>
      </c>
      <c r="Q13" s="8" t="s">
        <v>112</v>
      </c>
      <c r="R13" s="8" t="s">
        <v>112</v>
      </c>
      <c r="S13" s="12" t="s">
        <v>112</v>
      </c>
    </row>
    <row r="14" spans="1:19" ht="12.75">
      <c r="A14" s="15">
        <v>39632</v>
      </c>
      <c r="B14" s="16" t="s">
        <v>210</v>
      </c>
      <c r="C14" s="15" t="s">
        <v>133</v>
      </c>
      <c r="D14" s="17" t="s">
        <v>132</v>
      </c>
      <c r="E14" s="17" t="s">
        <v>262</v>
      </c>
      <c r="F14" s="15" t="s">
        <v>117</v>
      </c>
      <c r="G14" s="17" t="s">
        <v>111</v>
      </c>
      <c r="H14" s="17">
        <f t="shared" si="0"/>
        <v>1</v>
      </c>
      <c r="I14" s="18">
        <f>H14</f>
        <v>1</v>
      </c>
      <c r="J14" s="19">
        <v>1</v>
      </c>
      <c r="K14" s="17" t="s">
        <v>112</v>
      </c>
      <c r="L14" s="17" t="s">
        <v>112</v>
      </c>
      <c r="M14" s="17" t="s">
        <v>112</v>
      </c>
      <c r="N14" s="17" t="s">
        <v>112</v>
      </c>
      <c r="O14" s="17" t="s">
        <v>112</v>
      </c>
      <c r="P14" s="17" t="s">
        <v>112</v>
      </c>
      <c r="Q14" s="17" t="s">
        <v>112</v>
      </c>
      <c r="R14" s="18" t="s">
        <v>113</v>
      </c>
      <c r="S14" s="20" t="s">
        <v>112</v>
      </c>
    </row>
    <row r="15" spans="1:19" ht="12.75">
      <c r="A15">
        <v>46342</v>
      </c>
      <c r="B15" s="2" t="s">
        <v>211</v>
      </c>
      <c r="C15" t="s">
        <v>135</v>
      </c>
      <c r="D15" s="3" t="s">
        <v>134</v>
      </c>
      <c r="E15" s="3" t="s">
        <v>262</v>
      </c>
      <c r="F15" t="s">
        <v>120</v>
      </c>
      <c r="G15" s="3" t="s">
        <v>111</v>
      </c>
      <c r="H15" s="3">
        <f t="shared" si="0"/>
        <v>1</v>
      </c>
      <c r="I15" s="5"/>
      <c r="J15" s="6"/>
      <c r="K15" s="3" t="s">
        <v>112</v>
      </c>
      <c r="L15" s="3" t="s">
        <v>112</v>
      </c>
      <c r="M15" s="3" t="s">
        <v>112</v>
      </c>
      <c r="N15" s="3" t="s">
        <v>112</v>
      </c>
      <c r="O15" s="3" t="s">
        <v>112</v>
      </c>
      <c r="P15" s="3" t="s">
        <v>112</v>
      </c>
      <c r="Q15" s="5" t="s">
        <v>113</v>
      </c>
      <c r="R15" s="3" t="s">
        <v>112</v>
      </c>
      <c r="S15" s="7" t="s">
        <v>112</v>
      </c>
    </row>
    <row r="16" spans="1:19" ht="12.75">
      <c r="A16">
        <v>39632</v>
      </c>
      <c r="B16" s="2" t="s">
        <v>211</v>
      </c>
      <c r="C16" t="s">
        <v>135</v>
      </c>
      <c r="D16" s="3" t="s">
        <v>134</v>
      </c>
      <c r="E16" s="3" t="s">
        <v>262</v>
      </c>
      <c r="F16" t="s">
        <v>117</v>
      </c>
      <c r="G16" s="3" t="s">
        <v>111</v>
      </c>
      <c r="H16" s="3">
        <f t="shared" si="0"/>
        <v>3</v>
      </c>
      <c r="I16" s="5"/>
      <c r="J16" s="6"/>
      <c r="K16" s="3" t="s">
        <v>112</v>
      </c>
      <c r="L16" s="3" t="s">
        <v>112</v>
      </c>
      <c r="M16" s="3" t="s">
        <v>112</v>
      </c>
      <c r="N16" s="3" t="s">
        <v>112</v>
      </c>
      <c r="O16" s="3" t="s">
        <v>112</v>
      </c>
      <c r="P16" s="3" t="s">
        <v>112</v>
      </c>
      <c r="Q16" s="5" t="s">
        <v>113</v>
      </c>
      <c r="R16" s="5" t="s">
        <v>113</v>
      </c>
      <c r="S16" s="21" t="s">
        <v>113</v>
      </c>
    </row>
    <row r="17" spans="1:19" ht="12.75">
      <c r="A17" s="13">
        <v>38933</v>
      </c>
      <c r="B17" s="14" t="s">
        <v>211</v>
      </c>
      <c r="C17" s="13" t="s">
        <v>135</v>
      </c>
      <c r="D17" s="8" t="s">
        <v>134</v>
      </c>
      <c r="E17" s="8" t="s">
        <v>262</v>
      </c>
      <c r="F17" s="13" t="s">
        <v>115</v>
      </c>
      <c r="G17" s="8" t="s">
        <v>111</v>
      </c>
      <c r="H17" s="8">
        <f t="shared" si="0"/>
        <v>3</v>
      </c>
      <c r="I17" s="10">
        <f>SUM(H15:H17)</f>
        <v>7</v>
      </c>
      <c r="J17" s="11">
        <v>3</v>
      </c>
      <c r="K17" s="8" t="s">
        <v>112</v>
      </c>
      <c r="L17" s="10" t="s">
        <v>113</v>
      </c>
      <c r="M17" s="8" t="s">
        <v>112</v>
      </c>
      <c r="N17" s="8" t="s">
        <v>112</v>
      </c>
      <c r="O17" s="10" t="s">
        <v>113</v>
      </c>
      <c r="P17" s="10" t="s">
        <v>113</v>
      </c>
      <c r="Q17" s="8" t="s">
        <v>112</v>
      </c>
      <c r="R17" s="8" t="s">
        <v>112</v>
      </c>
      <c r="S17" s="12" t="s">
        <v>112</v>
      </c>
    </row>
    <row r="18" spans="1:19" ht="12.75">
      <c r="A18" s="15">
        <v>82686</v>
      </c>
      <c r="B18" s="16" t="s">
        <v>212</v>
      </c>
      <c r="C18" s="15" t="s">
        <v>136</v>
      </c>
      <c r="D18" s="17" t="s">
        <v>134</v>
      </c>
      <c r="E18" s="17" t="s">
        <v>262</v>
      </c>
      <c r="F18" s="15" t="s">
        <v>110</v>
      </c>
      <c r="G18" s="17" t="s">
        <v>111</v>
      </c>
      <c r="H18" s="17">
        <f t="shared" si="0"/>
        <v>1</v>
      </c>
      <c r="I18" s="18">
        <f>H18</f>
        <v>1</v>
      </c>
      <c r="J18" s="19">
        <v>1</v>
      </c>
      <c r="K18" s="17" t="s">
        <v>112</v>
      </c>
      <c r="L18" s="18" t="s">
        <v>113</v>
      </c>
      <c r="M18" s="17" t="s">
        <v>112</v>
      </c>
      <c r="N18" s="17" t="s">
        <v>112</v>
      </c>
      <c r="O18" s="17" t="s">
        <v>112</v>
      </c>
      <c r="P18" s="17" t="s">
        <v>112</v>
      </c>
      <c r="Q18" s="17" t="s">
        <v>112</v>
      </c>
      <c r="R18" s="17" t="s">
        <v>112</v>
      </c>
      <c r="S18" s="20" t="s">
        <v>112</v>
      </c>
    </row>
    <row r="19" spans="1:19" ht="12.75">
      <c r="A19">
        <v>39632</v>
      </c>
      <c r="B19" s="2" t="s">
        <v>213</v>
      </c>
      <c r="C19" t="s">
        <v>137</v>
      </c>
      <c r="D19" s="3" t="s">
        <v>130</v>
      </c>
      <c r="E19" s="3" t="s">
        <v>262</v>
      </c>
      <c r="F19" t="s">
        <v>117</v>
      </c>
      <c r="G19" s="3" t="s">
        <v>111</v>
      </c>
      <c r="H19" s="3">
        <f t="shared" si="0"/>
        <v>1</v>
      </c>
      <c r="I19" s="5"/>
      <c r="J19" s="6"/>
      <c r="K19" s="3" t="s">
        <v>112</v>
      </c>
      <c r="L19" s="3" t="s">
        <v>112</v>
      </c>
      <c r="M19" s="3" t="s">
        <v>112</v>
      </c>
      <c r="N19" s="3" t="s">
        <v>112</v>
      </c>
      <c r="O19" s="3" t="s">
        <v>112</v>
      </c>
      <c r="P19" s="3" t="s">
        <v>112</v>
      </c>
      <c r="Q19" s="3" t="s">
        <v>112</v>
      </c>
      <c r="R19" s="5" t="s">
        <v>113</v>
      </c>
      <c r="S19" s="7" t="s">
        <v>112</v>
      </c>
    </row>
    <row r="20" spans="1:19" ht="12.75">
      <c r="A20" s="13">
        <v>82677</v>
      </c>
      <c r="B20" s="14" t="s">
        <v>213</v>
      </c>
      <c r="C20" s="13" t="s">
        <v>137</v>
      </c>
      <c r="D20" s="8" t="s">
        <v>130</v>
      </c>
      <c r="E20" s="8" t="s">
        <v>262</v>
      </c>
      <c r="F20" s="13" t="s">
        <v>138</v>
      </c>
      <c r="G20" s="8" t="s">
        <v>111</v>
      </c>
      <c r="H20" s="8">
        <f t="shared" si="0"/>
        <v>1</v>
      </c>
      <c r="I20" s="10">
        <f>SUM(H19:H20)</f>
        <v>2</v>
      </c>
      <c r="J20" s="11">
        <v>2</v>
      </c>
      <c r="K20" s="8" t="s">
        <v>112</v>
      </c>
      <c r="L20" s="8" t="s">
        <v>112</v>
      </c>
      <c r="M20" s="8" t="s">
        <v>112</v>
      </c>
      <c r="N20" s="8" t="s">
        <v>112</v>
      </c>
      <c r="O20" s="8" t="s">
        <v>112</v>
      </c>
      <c r="P20" s="10" t="s">
        <v>113</v>
      </c>
      <c r="Q20" s="8" t="s">
        <v>112</v>
      </c>
      <c r="R20" s="8" t="s">
        <v>112</v>
      </c>
      <c r="S20" s="12" t="s">
        <v>112</v>
      </c>
    </row>
    <row r="21" spans="1:19" ht="12.75">
      <c r="A21" s="15">
        <v>39532</v>
      </c>
      <c r="B21" s="16" t="s">
        <v>214</v>
      </c>
      <c r="C21" s="15" t="s">
        <v>139</v>
      </c>
      <c r="D21" s="17" t="s">
        <v>130</v>
      </c>
      <c r="E21" s="17" t="s">
        <v>262</v>
      </c>
      <c r="F21" s="15" t="s">
        <v>122</v>
      </c>
      <c r="G21" s="17" t="s">
        <v>111</v>
      </c>
      <c r="H21" s="17">
        <f t="shared" si="0"/>
        <v>2</v>
      </c>
      <c r="I21" s="18">
        <f>H21</f>
        <v>2</v>
      </c>
      <c r="J21" s="19">
        <v>1</v>
      </c>
      <c r="K21" s="17" t="s">
        <v>112</v>
      </c>
      <c r="L21" s="18" t="s">
        <v>113</v>
      </c>
      <c r="M21" s="17" t="s">
        <v>112</v>
      </c>
      <c r="N21" s="17" t="s">
        <v>112</v>
      </c>
      <c r="O21" s="17" t="s">
        <v>112</v>
      </c>
      <c r="P21" s="18" t="s">
        <v>113</v>
      </c>
      <c r="Q21" s="17" t="s">
        <v>112</v>
      </c>
      <c r="R21" s="17" t="s">
        <v>112</v>
      </c>
      <c r="S21" s="20" t="s">
        <v>112</v>
      </c>
    </row>
    <row r="22" spans="1:19" ht="12.75">
      <c r="A22" s="15">
        <v>46342</v>
      </c>
      <c r="B22" s="16" t="s">
        <v>215</v>
      </c>
      <c r="C22" s="15" t="s">
        <v>141</v>
      </c>
      <c r="D22" s="17" t="s">
        <v>140</v>
      </c>
      <c r="E22" s="17" t="s">
        <v>262</v>
      </c>
      <c r="F22" s="15" t="s">
        <v>120</v>
      </c>
      <c r="G22" s="17" t="s">
        <v>111</v>
      </c>
      <c r="H22" s="17">
        <f t="shared" si="0"/>
        <v>1</v>
      </c>
      <c r="I22" s="18">
        <f>H22</f>
        <v>1</v>
      </c>
      <c r="J22" s="19">
        <v>1</v>
      </c>
      <c r="K22" s="17" t="s">
        <v>112</v>
      </c>
      <c r="L22" s="17" t="s">
        <v>112</v>
      </c>
      <c r="M22" s="17" t="s">
        <v>112</v>
      </c>
      <c r="N22" s="17" t="s">
        <v>112</v>
      </c>
      <c r="O22" s="17" t="s">
        <v>112</v>
      </c>
      <c r="P22" s="17" t="s">
        <v>112</v>
      </c>
      <c r="Q22" s="18" t="s">
        <v>113</v>
      </c>
      <c r="R22" s="17" t="s">
        <v>112</v>
      </c>
      <c r="S22" s="20" t="s">
        <v>112</v>
      </c>
    </row>
    <row r="23" spans="1:19" ht="12.75">
      <c r="A23">
        <v>46342</v>
      </c>
      <c r="B23" s="2" t="s">
        <v>216</v>
      </c>
      <c r="C23" t="s">
        <v>142</v>
      </c>
      <c r="D23" s="3" t="s">
        <v>132</v>
      </c>
      <c r="E23" s="3" t="s">
        <v>262</v>
      </c>
      <c r="F23" t="s">
        <v>120</v>
      </c>
      <c r="G23" s="3" t="s">
        <v>111</v>
      </c>
      <c r="H23" s="3">
        <f t="shared" si="0"/>
        <v>1</v>
      </c>
      <c r="I23" s="5"/>
      <c r="J23" s="6"/>
      <c r="K23" s="3" t="s">
        <v>112</v>
      </c>
      <c r="L23" s="3" t="s">
        <v>112</v>
      </c>
      <c r="M23" s="3" t="s">
        <v>112</v>
      </c>
      <c r="N23" s="3" t="s">
        <v>112</v>
      </c>
      <c r="O23" s="3" t="s">
        <v>112</v>
      </c>
      <c r="P23" s="3" t="s">
        <v>112</v>
      </c>
      <c r="Q23" s="5" t="s">
        <v>113</v>
      </c>
      <c r="R23" s="3" t="s">
        <v>112</v>
      </c>
      <c r="S23" s="7" t="s">
        <v>112</v>
      </c>
    </row>
    <row r="24" spans="1:19" ht="12.75">
      <c r="A24" s="13">
        <v>39632</v>
      </c>
      <c r="B24" s="14" t="s">
        <v>216</v>
      </c>
      <c r="C24" s="13" t="s">
        <v>142</v>
      </c>
      <c r="D24" s="8" t="s">
        <v>132</v>
      </c>
      <c r="E24" s="8" t="s">
        <v>262</v>
      </c>
      <c r="F24" s="13" t="s">
        <v>117</v>
      </c>
      <c r="G24" s="8" t="s">
        <v>111</v>
      </c>
      <c r="H24" s="8">
        <f t="shared" si="0"/>
        <v>1</v>
      </c>
      <c r="I24" s="10">
        <f>SUM(H23:H24)</f>
        <v>2</v>
      </c>
      <c r="J24" s="11">
        <v>2</v>
      </c>
      <c r="K24" s="8" t="s">
        <v>112</v>
      </c>
      <c r="L24" s="8" t="s">
        <v>112</v>
      </c>
      <c r="M24" s="8" t="s">
        <v>112</v>
      </c>
      <c r="N24" s="8" t="s">
        <v>112</v>
      </c>
      <c r="O24" s="8" t="s">
        <v>112</v>
      </c>
      <c r="P24" s="8" t="s">
        <v>112</v>
      </c>
      <c r="Q24" s="8" t="s">
        <v>112</v>
      </c>
      <c r="R24" s="10" t="s">
        <v>113</v>
      </c>
      <c r="S24" s="12" t="s">
        <v>112</v>
      </c>
    </row>
    <row r="25" spans="1:19" ht="12.75">
      <c r="A25">
        <v>46342</v>
      </c>
      <c r="B25" s="2" t="s">
        <v>217</v>
      </c>
      <c r="C25" t="s">
        <v>143</v>
      </c>
      <c r="D25" s="3" t="s">
        <v>132</v>
      </c>
      <c r="E25" s="3" t="s">
        <v>262</v>
      </c>
      <c r="F25" t="s">
        <v>120</v>
      </c>
      <c r="G25" s="3" t="s">
        <v>111</v>
      </c>
      <c r="H25" s="3">
        <f t="shared" si="0"/>
        <v>1</v>
      </c>
      <c r="I25" s="5"/>
      <c r="J25" s="6"/>
      <c r="K25" s="3" t="s">
        <v>112</v>
      </c>
      <c r="L25" s="3" t="s">
        <v>112</v>
      </c>
      <c r="M25" s="3" t="s">
        <v>112</v>
      </c>
      <c r="N25" s="3" t="s">
        <v>112</v>
      </c>
      <c r="O25" s="3" t="s">
        <v>112</v>
      </c>
      <c r="P25" s="3" t="s">
        <v>112</v>
      </c>
      <c r="Q25" s="5" t="s">
        <v>113</v>
      </c>
      <c r="R25" s="3" t="s">
        <v>112</v>
      </c>
      <c r="S25" s="7" t="s">
        <v>112</v>
      </c>
    </row>
    <row r="26" spans="1:19" ht="12.75">
      <c r="A26" s="13">
        <v>39632</v>
      </c>
      <c r="B26" s="14" t="s">
        <v>217</v>
      </c>
      <c r="C26" s="13" t="s">
        <v>143</v>
      </c>
      <c r="D26" s="8" t="s">
        <v>132</v>
      </c>
      <c r="E26" s="8" t="s">
        <v>262</v>
      </c>
      <c r="F26" s="13" t="s">
        <v>117</v>
      </c>
      <c r="G26" s="8" t="s">
        <v>111</v>
      </c>
      <c r="H26" s="8">
        <f t="shared" si="0"/>
        <v>2</v>
      </c>
      <c r="I26" s="10">
        <f>SUM(H25:H26)</f>
        <v>3</v>
      </c>
      <c r="J26" s="11">
        <v>2</v>
      </c>
      <c r="K26" s="8" t="s">
        <v>112</v>
      </c>
      <c r="L26" s="8" t="s">
        <v>112</v>
      </c>
      <c r="M26" s="8" t="s">
        <v>112</v>
      </c>
      <c r="N26" s="8" t="s">
        <v>112</v>
      </c>
      <c r="O26" s="8" t="s">
        <v>112</v>
      </c>
      <c r="P26" s="8" t="s">
        <v>112</v>
      </c>
      <c r="Q26" s="10" t="s">
        <v>113</v>
      </c>
      <c r="R26" s="10" t="s">
        <v>113</v>
      </c>
      <c r="S26" s="12" t="s">
        <v>112</v>
      </c>
    </row>
    <row r="27" spans="1:19" ht="12.75">
      <c r="A27">
        <v>46342</v>
      </c>
      <c r="B27" s="2" t="s">
        <v>218</v>
      </c>
      <c r="C27" t="s">
        <v>144</v>
      </c>
      <c r="D27" s="3" t="s">
        <v>132</v>
      </c>
      <c r="E27" s="3" t="s">
        <v>262</v>
      </c>
      <c r="F27" t="s">
        <v>120</v>
      </c>
      <c r="G27" s="3" t="s">
        <v>111</v>
      </c>
      <c r="H27" s="3">
        <f t="shared" si="0"/>
        <v>1</v>
      </c>
      <c r="I27" s="5"/>
      <c r="J27" s="6"/>
      <c r="K27" s="3" t="s">
        <v>112</v>
      </c>
      <c r="L27" s="3" t="s">
        <v>112</v>
      </c>
      <c r="M27" s="3" t="s">
        <v>112</v>
      </c>
      <c r="N27" s="3" t="s">
        <v>112</v>
      </c>
      <c r="O27" s="3" t="s">
        <v>112</v>
      </c>
      <c r="P27" s="3" t="s">
        <v>112</v>
      </c>
      <c r="Q27" s="5" t="s">
        <v>113</v>
      </c>
      <c r="R27" s="3" t="s">
        <v>112</v>
      </c>
      <c r="S27" s="7" t="s">
        <v>112</v>
      </c>
    </row>
    <row r="28" spans="1:19" ht="12.75">
      <c r="A28" s="13">
        <v>39632</v>
      </c>
      <c r="B28" s="14" t="s">
        <v>218</v>
      </c>
      <c r="C28" s="13" t="s">
        <v>144</v>
      </c>
      <c r="D28" s="8" t="s">
        <v>132</v>
      </c>
      <c r="E28" s="8" t="s">
        <v>262</v>
      </c>
      <c r="F28" s="13" t="s">
        <v>117</v>
      </c>
      <c r="G28" s="8" t="s">
        <v>111</v>
      </c>
      <c r="H28" s="8">
        <f t="shared" si="0"/>
        <v>1</v>
      </c>
      <c r="I28" s="10">
        <f>SUM(H27:H28)</f>
        <v>2</v>
      </c>
      <c r="J28" s="11">
        <v>2</v>
      </c>
      <c r="K28" s="8" t="s">
        <v>112</v>
      </c>
      <c r="L28" s="8" t="s">
        <v>112</v>
      </c>
      <c r="M28" s="8" t="s">
        <v>112</v>
      </c>
      <c r="N28" s="8" t="s">
        <v>112</v>
      </c>
      <c r="O28" s="8" t="s">
        <v>112</v>
      </c>
      <c r="P28" s="8" t="s">
        <v>112</v>
      </c>
      <c r="Q28" s="8" t="s">
        <v>112</v>
      </c>
      <c r="R28" s="10" t="s">
        <v>113</v>
      </c>
      <c r="S28" s="12" t="s">
        <v>112</v>
      </c>
    </row>
    <row r="29" spans="1:19" ht="12.75">
      <c r="A29" s="15">
        <v>34653</v>
      </c>
      <c r="B29" s="16" t="s">
        <v>219</v>
      </c>
      <c r="C29" s="15" t="s">
        <v>146</v>
      </c>
      <c r="D29" s="17" t="s">
        <v>145</v>
      </c>
      <c r="E29" s="17" t="s">
        <v>262</v>
      </c>
      <c r="F29" s="15" t="s">
        <v>126</v>
      </c>
      <c r="G29" s="17" t="s">
        <v>111</v>
      </c>
      <c r="H29" s="17">
        <f t="shared" si="0"/>
        <v>1</v>
      </c>
      <c r="I29" s="18">
        <f>H29</f>
        <v>1</v>
      </c>
      <c r="J29" s="19">
        <v>1</v>
      </c>
      <c r="K29" s="17" t="s">
        <v>112</v>
      </c>
      <c r="L29" s="18" t="s">
        <v>113</v>
      </c>
      <c r="M29" s="17" t="s">
        <v>112</v>
      </c>
      <c r="N29" s="17" t="s">
        <v>112</v>
      </c>
      <c r="O29" s="17" t="s">
        <v>112</v>
      </c>
      <c r="P29" s="17" t="s">
        <v>112</v>
      </c>
      <c r="Q29" s="17" t="s">
        <v>112</v>
      </c>
      <c r="R29" s="17" t="s">
        <v>112</v>
      </c>
      <c r="S29" s="20" t="s">
        <v>112</v>
      </c>
    </row>
    <row r="30" spans="1:19" ht="12.75">
      <c r="A30" s="15">
        <v>34653</v>
      </c>
      <c r="B30" s="16" t="s">
        <v>220</v>
      </c>
      <c r="C30" s="15" t="s">
        <v>148</v>
      </c>
      <c r="D30" s="17" t="s">
        <v>147</v>
      </c>
      <c r="E30" s="17" t="s">
        <v>262</v>
      </c>
      <c r="F30" s="15" t="s">
        <v>126</v>
      </c>
      <c r="G30" s="17" t="s">
        <v>111</v>
      </c>
      <c r="H30" s="17">
        <f t="shared" si="0"/>
        <v>1</v>
      </c>
      <c r="I30" s="18">
        <f>H30</f>
        <v>1</v>
      </c>
      <c r="J30" s="19">
        <v>1</v>
      </c>
      <c r="K30" s="17" t="s">
        <v>112</v>
      </c>
      <c r="L30" s="18" t="s">
        <v>113</v>
      </c>
      <c r="M30" s="17" t="s">
        <v>112</v>
      </c>
      <c r="N30" s="17" t="s">
        <v>112</v>
      </c>
      <c r="O30" s="17" t="s">
        <v>112</v>
      </c>
      <c r="P30" s="17" t="s">
        <v>112</v>
      </c>
      <c r="Q30" s="17" t="s">
        <v>112</v>
      </c>
      <c r="R30" s="17" t="s">
        <v>112</v>
      </c>
      <c r="S30" s="20" t="s">
        <v>112</v>
      </c>
    </row>
    <row r="31" spans="1:19" ht="12.75">
      <c r="A31" s="15">
        <v>39632</v>
      </c>
      <c r="B31" s="16" t="s">
        <v>221</v>
      </c>
      <c r="C31" s="15" t="s">
        <v>150</v>
      </c>
      <c r="D31" s="17" t="s">
        <v>149</v>
      </c>
      <c r="E31" s="17" t="s">
        <v>262</v>
      </c>
      <c r="F31" s="15" t="s">
        <v>117</v>
      </c>
      <c r="G31" s="17" t="s">
        <v>111</v>
      </c>
      <c r="H31" s="17">
        <f t="shared" si="0"/>
        <v>1</v>
      </c>
      <c r="I31" s="18">
        <f>H31</f>
        <v>1</v>
      </c>
      <c r="J31" s="19">
        <v>1</v>
      </c>
      <c r="K31" s="17" t="s">
        <v>112</v>
      </c>
      <c r="L31" s="17" t="s">
        <v>112</v>
      </c>
      <c r="M31" s="17" t="s">
        <v>112</v>
      </c>
      <c r="N31" s="17" t="s">
        <v>112</v>
      </c>
      <c r="O31" s="17" t="s">
        <v>112</v>
      </c>
      <c r="P31" s="17" t="s">
        <v>112</v>
      </c>
      <c r="Q31" s="17" t="s">
        <v>112</v>
      </c>
      <c r="R31" s="18" t="s">
        <v>113</v>
      </c>
      <c r="S31" s="20" t="s">
        <v>112</v>
      </c>
    </row>
    <row r="32" spans="1:19" ht="12.75">
      <c r="A32" s="15">
        <v>38933</v>
      </c>
      <c r="B32" s="16" t="s">
        <v>222</v>
      </c>
      <c r="C32" s="15" t="s">
        <v>151</v>
      </c>
      <c r="D32" s="17" t="s">
        <v>149</v>
      </c>
      <c r="E32" s="17" t="s">
        <v>262</v>
      </c>
      <c r="F32" s="15" t="s">
        <v>115</v>
      </c>
      <c r="G32" s="17" t="s">
        <v>111</v>
      </c>
      <c r="H32" s="17">
        <f t="shared" si="0"/>
        <v>1</v>
      </c>
      <c r="I32" s="18">
        <f>H32</f>
        <v>1</v>
      </c>
      <c r="J32" s="19">
        <v>1</v>
      </c>
      <c r="K32" s="17" t="s">
        <v>112</v>
      </c>
      <c r="L32" s="18" t="s">
        <v>113</v>
      </c>
      <c r="M32" s="17" t="s">
        <v>112</v>
      </c>
      <c r="N32" s="17" t="s">
        <v>112</v>
      </c>
      <c r="O32" s="17" t="s">
        <v>112</v>
      </c>
      <c r="P32" s="17" t="s">
        <v>112</v>
      </c>
      <c r="Q32" s="17" t="s">
        <v>112</v>
      </c>
      <c r="R32" s="17" t="s">
        <v>112</v>
      </c>
      <c r="S32" s="20" t="s">
        <v>112</v>
      </c>
    </row>
    <row r="33" spans="1:19" ht="12.75">
      <c r="A33" s="15">
        <v>38933</v>
      </c>
      <c r="B33" s="16" t="s">
        <v>223</v>
      </c>
      <c r="C33" s="15" t="s">
        <v>153</v>
      </c>
      <c r="D33" s="17" t="s">
        <v>152</v>
      </c>
      <c r="E33" s="17" t="s">
        <v>262</v>
      </c>
      <c r="F33" s="15" t="s">
        <v>115</v>
      </c>
      <c r="G33" s="17" t="s">
        <v>111</v>
      </c>
      <c r="H33" s="17">
        <f t="shared" si="0"/>
        <v>2</v>
      </c>
      <c r="I33" s="18">
        <f>H33</f>
        <v>2</v>
      </c>
      <c r="J33" s="19">
        <v>1</v>
      </c>
      <c r="K33" s="17" t="s">
        <v>112</v>
      </c>
      <c r="L33" s="18" t="s">
        <v>113</v>
      </c>
      <c r="M33" s="17" t="s">
        <v>112</v>
      </c>
      <c r="N33" s="17" t="s">
        <v>112</v>
      </c>
      <c r="O33" s="18" t="s">
        <v>113</v>
      </c>
      <c r="P33" s="17" t="s">
        <v>112</v>
      </c>
      <c r="Q33" s="17" t="s">
        <v>112</v>
      </c>
      <c r="R33" s="17" t="s">
        <v>112</v>
      </c>
      <c r="S33" s="20" t="s">
        <v>112</v>
      </c>
    </row>
    <row r="34" spans="1:19" ht="12.75">
      <c r="A34">
        <v>39632</v>
      </c>
      <c r="B34" s="2" t="s">
        <v>224</v>
      </c>
      <c r="C34" t="s">
        <v>154</v>
      </c>
      <c r="D34" s="3" t="s">
        <v>152</v>
      </c>
      <c r="E34" s="3" t="s">
        <v>262</v>
      </c>
      <c r="F34" t="s">
        <v>117</v>
      </c>
      <c r="G34" s="3" t="s">
        <v>111</v>
      </c>
      <c r="H34" s="3">
        <f t="shared" si="0"/>
        <v>2</v>
      </c>
      <c r="I34" s="5"/>
      <c r="J34" s="6"/>
      <c r="K34" s="3" t="s">
        <v>112</v>
      </c>
      <c r="L34" s="3" t="s">
        <v>112</v>
      </c>
      <c r="M34" s="3" t="s">
        <v>112</v>
      </c>
      <c r="N34" s="3" t="s">
        <v>112</v>
      </c>
      <c r="O34" s="3" t="s">
        <v>112</v>
      </c>
      <c r="P34" s="3" t="s">
        <v>112</v>
      </c>
      <c r="Q34" s="5" t="s">
        <v>113</v>
      </c>
      <c r="R34" s="5" t="s">
        <v>113</v>
      </c>
      <c r="S34" s="7" t="s">
        <v>112</v>
      </c>
    </row>
    <row r="35" spans="1:19" ht="12.75">
      <c r="A35">
        <v>38933</v>
      </c>
      <c r="B35" s="2" t="s">
        <v>224</v>
      </c>
      <c r="C35" t="s">
        <v>154</v>
      </c>
      <c r="D35" s="3" t="s">
        <v>152</v>
      </c>
      <c r="E35" s="3" t="s">
        <v>262</v>
      </c>
      <c r="F35" t="s">
        <v>115</v>
      </c>
      <c r="G35" s="3" t="s">
        <v>111</v>
      </c>
      <c r="H35" s="3">
        <f t="shared" si="0"/>
        <v>3</v>
      </c>
      <c r="I35" s="5"/>
      <c r="J35" s="6"/>
      <c r="K35" s="5" t="s">
        <v>113</v>
      </c>
      <c r="L35" s="5" t="s">
        <v>113</v>
      </c>
      <c r="M35" s="3" t="s">
        <v>112</v>
      </c>
      <c r="N35" s="3" t="s">
        <v>112</v>
      </c>
      <c r="O35" s="5" t="s">
        <v>113</v>
      </c>
      <c r="P35" s="3" t="s">
        <v>112</v>
      </c>
      <c r="Q35" s="3" t="s">
        <v>112</v>
      </c>
      <c r="R35" s="3" t="s">
        <v>112</v>
      </c>
      <c r="S35" s="7" t="s">
        <v>112</v>
      </c>
    </row>
    <row r="36" spans="1:19" ht="12.75">
      <c r="A36" s="13">
        <v>82667</v>
      </c>
      <c r="B36" s="14" t="s">
        <v>224</v>
      </c>
      <c r="C36" s="13" t="s">
        <v>154</v>
      </c>
      <c r="D36" s="8" t="s">
        <v>152</v>
      </c>
      <c r="E36" s="8" t="s">
        <v>262</v>
      </c>
      <c r="F36" s="13" t="s">
        <v>155</v>
      </c>
      <c r="G36" s="8" t="s">
        <v>111</v>
      </c>
      <c r="H36" s="8">
        <f t="shared" si="0"/>
        <v>2</v>
      </c>
      <c r="I36" s="10">
        <f>SUM(H34:H36)</f>
        <v>7</v>
      </c>
      <c r="J36" s="11">
        <v>3</v>
      </c>
      <c r="K36" s="8" t="s">
        <v>112</v>
      </c>
      <c r="L36" s="8" t="s">
        <v>112</v>
      </c>
      <c r="M36" s="8" t="s">
        <v>112</v>
      </c>
      <c r="N36" s="8" t="s">
        <v>112</v>
      </c>
      <c r="O36" s="10" t="s">
        <v>113</v>
      </c>
      <c r="P36" s="10" t="s">
        <v>113</v>
      </c>
      <c r="Q36" s="8" t="s">
        <v>112</v>
      </c>
      <c r="R36" s="8" t="s">
        <v>112</v>
      </c>
      <c r="S36" s="12" t="s">
        <v>112</v>
      </c>
    </row>
    <row r="37" spans="1:19" ht="12.75">
      <c r="A37">
        <v>39632</v>
      </c>
      <c r="B37" s="2" t="s">
        <v>225</v>
      </c>
      <c r="C37" t="s">
        <v>156</v>
      </c>
      <c r="D37" s="3" t="s">
        <v>152</v>
      </c>
      <c r="E37" s="3" t="s">
        <v>262</v>
      </c>
      <c r="F37" t="s">
        <v>117</v>
      </c>
      <c r="G37" s="3" t="s">
        <v>111</v>
      </c>
      <c r="H37" s="3">
        <f t="shared" si="0"/>
        <v>3</v>
      </c>
      <c r="I37" s="5"/>
      <c r="J37" s="6"/>
      <c r="K37" s="3" t="s">
        <v>112</v>
      </c>
      <c r="L37" s="3" t="s">
        <v>112</v>
      </c>
      <c r="M37" s="3" t="s">
        <v>112</v>
      </c>
      <c r="N37" s="3" t="s">
        <v>112</v>
      </c>
      <c r="O37" s="3" t="s">
        <v>112</v>
      </c>
      <c r="P37" s="3" t="s">
        <v>112</v>
      </c>
      <c r="Q37" s="5" t="s">
        <v>113</v>
      </c>
      <c r="R37" s="5" t="s">
        <v>113</v>
      </c>
      <c r="S37" s="21" t="s">
        <v>113</v>
      </c>
    </row>
    <row r="38" spans="1:19" ht="12.75">
      <c r="A38" s="13">
        <v>38933</v>
      </c>
      <c r="B38" s="14" t="s">
        <v>225</v>
      </c>
      <c r="C38" s="13" t="s">
        <v>156</v>
      </c>
      <c r="D38" s="8" t="s">
        <v>152</v>
      </c>
      <c r="E38" s="8" t="s">
        <v>262</v>
      </c>
      <c r="F38" s="13" t="s">
        <v>115</v>
      </c>
      <c r="G38" s="8" t="s">
        <v>111</v>
      </c>
      <c r="H38" s="8">
        <f t="shared" si="0"/>
        <v>3</v>
      </c>
      <c r="I38" s="10">
        <f>SUM(H37:H38)</f>
        <v>6</v>
      </c>
      <c r="J38" s="11">
        <v>2</v>
      </c>
      <c r="K38" s="10" t="s">
        <v>113</v>
      </c>
      <c r="L38" s="10" t="s">
        <v>113</v>
      </c>
      <c r="M38" s="8" t="s">
        <v>112</v>
      </c>
      <c r="N38" s="8" t="s">
        <v>112</v>
      </c>
      <c r="O38" s="10" t="s">
        <v>113</v>
      </c>
      <c r="P38" s="8" t="s">
        <v>112</v>
      </c>
      <c r="Q38" s="8" t="s">
        <v>112</v>
      </c>
      <c r="R38" s="8" t="s">
        <v>112</v>
      </c>
      <c r="S38" s="12" t="s">
        <v>112</v>
      </c>
    </row>
    <row r="39" spans="1:19" ht="12.75">
      <c r="A39">
        <v>46342</v>
      </c>
      <c r="B39" s="2" t="s">
        <v>226</v>
      </c>
      <c r="C39" t="s">
        <v>158</v>
      </c>
      <c r="D39" s="3" t="s">
        <v>157</v>
      </c>
      <c r="E39" s="3" t="s">
        <v>262</v>
      </c>
      <c r="F39" t="s">
        <v>120</v>
      </c>
      <c r="G39" s="3" t="s">
        <v>111</v>
      </c>
      <c r="H39" s="3">
        <f t="shared" si="0"/>
        <v>1</v>
      </c>
      <c r="I39" s="5"/>
      <c r="J39" s="6"/>
      <c r="K39" s="3" t="s">
        <v>112</v>
      </c>
      <c r="L39" s="3" t="s">
        <v>112</v>
      </c>
      <c r="M39" s="3" t="s">
        <v>112</v>
      </c>
      <c r="N39" s="3" t="s">
        <v>112</v>
      </c>
      <c r="O39" s="3" t="s">
        <v>112</v>
      </c>
      <c r="P39" s="3" t="s">
        <v>112</v>
      </c>
      <c r="Q39" s="5" t="s">
        <v>113</v>
      </c>
      <c r="R39" s="3" t="s">
        <v>112</v>
      </c>
      <c r="S39" s="7" t="s">
        <v>112</v>
      </c>
    </row>
    <row r="40" spans="1:19" ht="12.75">
      <c r="A40">
        <v>82686</v>
      </c>
      <c r="B40" s="2" t="s">
        <v>226</v>
      </c>
      <c r="C40" t="s">
        <v>158</v>
      </c>
      <c r="D40" s="3" t="s">
        <v>157</v>
      </c>
      <c r="E40" s="3" t="s">
        <v>262</v>
      </c>
      <c r="F40" t="s">
        <v>110</v>
      </c>
      <c r="G40" s="3" t="s">
        <v>111</v>
      </c>
      <c r="H40" s="3">
        <f t="shared" si="0"/>
        <v>1</v>
      </c>
      <c r="I40" s="5"/>
      <c r="J40" s="6"/>
      <c r="K40" s="3" t="s">
        <v>112</v>
      </c>
      <c r="L40" s="5" t="s">
        <v>113</v>
      </c>
      <c r="M40" s="3" t="s">
        <v>112</v>
      </c>
      <c r="N40" s="3" t="s">
        <v>112</v>
      </c>
      <c r="O40" s="3" t="s">
        <v>112</v>
      </c>
      <c r="P40" s="3" t="s">
        <v>112</v>
      </c>
      <c r="Q40" s="3" t="s">
        <v>112</v>
      </c>
      <c r="R40" s="3" t="s">
        <v>112</v>
      </c>
      <c r="S40" s="7" t="s">
        <v>112</v>
      </c>
    </row>
    <row r="41" spans="1:19" ht="12.75">
      <c r="A41">
        <v>82674</v>
      </c>
      <c r="B41" s="2" t="s">
        <v>226</v>
      </c>
      <c r="C41" t="s">
        <v>158</v>
      </c>
      <c r="D41" s="3" t="s">
        <v>157</v>
      </c>
      <c r="E41" s="3" t="s">
        <v>262</v>
      </c>
      <c r="F41" t="s">
        <v>159</v>
      </c>
      <c r="G41" s="3" t="s">
        <v>111</v>
      </c>
      <c r="H41" s="3">
        <f t="shared" si="0"/>
        <v>1</v>
      </c>
      <c r="I41" s="5"/>
      <c r="J41" s="6"/>
      <c r="K41" s="3" t="s">
        <v>112</v>
      </c>
      <c r="L41" s="3" t="s">
        <v>112</v>
      </c>
      <c r="M41" s="3" t="s">
        <v>112</v>
      </c>
      <c r="N41" s="3" t="s">
        <v>112</v>
      </c>
      <c r="O41" s="5" t="s">
        <v>113</v>
      </c>
      <c r="P41" s="3" t="s">
        <v>112</v>
      </c>
      <c r="Q41" s="3" t="s">
        <v>112</v>
      </c>
      <c r="R41" s="3" t="s">
        <v>112</v>
      </c>
      <c r="S41" s="7" t="s">
        <v>112</v>
      </c>
    </row>
    <row r="42" spans="1:19" ht="12.75">
      <c r="A42">
        <v>38933</v>
      </c>
      <c r="B42" s="2" t="s">
        <v>226</v>
      </c>
      <c r="C42" t="s">
        <v>158</v>
      </c>
      <c r="D42" s="3" t="s">
        <v>157</v>
      </c>
      <c r="E42" s="3" t="s">
        <v>262</v>
      </c>
      <c r="F42" t="s">
        <v>115</v>
      </c>
      <c r="G42" s="3" t="s">
        <v>111</v>
      </c>
      <c r="H42" s="3">
        <f t="shared" si="0"/>
        <v>4</v>
      </c>
      <c r="I42" s="5"/>
      <c r="J42" s="6"/>
      <c r="K42" s="5" t="s">
        <v>113</v>
      </c>
      <c r="L42" s="5" t="s">
        <v>113</v>
      </c>
      <c r="M42" s="3" t="s">
        <v>112</v>
      </c>
      <c r="N42" s="3" t="s">
        <v>112</v>
      </c>
      <c r="O42" s="5" t="s">
        <v>113</v>
      </c>
      <c r="P42" s="5" t="s">
        <v>113</v>
      </c>
      <c r="Q42" s="3" t="s">
        <v>112</v>
      </c>
      <c r="R42" s="3" t="s">
        <v>112</v>
      </c>
      <c r="S42" s="7" t="s">
        <v>112</v>
      </c>
    </row>
    <row r="43" spans="1:19" ht="12.75">
      <c r="A43">
        <v>39572</v>
      </c>
      <c r="B43" s="2" t="s">
        <v>226</v>
      </c>
      <c r="C43" t="s">
        <v>158</v>
      </c>
      <c r="D43" s="3" t="s">
        <v>157</v>
      </c>
      <c r="E43" s="3" t="s">
        <v>262</v>
      </c>
      <c r="F43" t="s">
        <v>124</v>
      </c>
      <c r="G43" s="3" t="s">
        <v>111</v>
      </c>
      <c r="H43" s="3">
        <f t="shared" si="0"/>
        <v>2</v>
      </c>
      <c r="I43" s="5"/>
      <c r="J43" s="6"/>
      <c r="K43" s="3" t="s">
        <v>112</v>
      </c>
      <c r="L43" s="3" t="s">
        <v>112</v>
      </c>
      <c r="M43" s="3" t="s">
        <v>112</v>
      </c>
      <c r="N43" s="3" t="s">
        <v>112</v>
      </c>
      <c r="O43" s="5" t="s">
        <v>113</v>
      </c>
      <c r="P43" s="5" t="s">
        <v>113</v>
      </c>
      <c r="Q43" s="3" t="s">
        <v>112</v>
      </c>
      <c r="R43" s="3" t="s">
        <v>112</v>
      </c>
      <c r="S43" s="7" t="s">
        <v>112</v>
      </c>
    </row>
    <row r="44" spans="1:19" ht="12.75">
      <c r="A44">
        <v>82667</v>
      </c>
      <c r="B44" s="2" t="s">
        <v>226</v>
      </c>
      <c r="C44" t="s">
        <v>158</v>
      </c>
      <c r="D44" s="3" t="s">
        <v>157</v>
      </c>
      <c r="E44" s="3" t="s">
        <v>262</v>
      </c>
      <c r="F44" t="s">
        <v>155</v>
      </c>
      <c r="G44" s="3" t="s">
        <v>111</v>
      </c>
      <c r="H44" s="3">
        <f t="shared" si="0"/>
        <v>2</v>
      </c>
      <c r="I44" s="5"/>
      <c r="J44" s="6"/>
      <c r="K44" s="3" t="s">
        <v>112</v>
      </c>
      <c r="L44" s="3" t="s">
        <v>112</v>
      </c>
      <c r="M44" s="3" t="s">
        <v>112</v>
      </c>
      <c r="N44" s="3" t="s">
        <v>112</v>
      </c>
      <c r="O44" s="5" t="s">
        <v>113</v>
      </c>
      <c r="P44" s="5" t="s">
        <v>113</v>
      </c>
      <c r="Q44" s="3" t="s">
        <v>112</v>
      </c>
      <c r="R44" s="3" t="s">
        <v>112</v>
      </c>
      <c r="S44" s="7" t="s">
        <v>112</v>
      </c>
    </row>
    <row r="45" spans="1:19" ht="12.75">
      <c r="A45">
        <v>82664</v>
      </c>
      <c r="B45" s="2" t="s">
        <v>226</v>
      </c>
      <c r="C45" t="s">
        <v>158</v>
      </c>
      <c r="D45" s="3" t="s">
        <v>157</v>
      </c>
      <c r="E45" s="3" t="s">
        <v>262</v>
      </c>
      <c r="F45" t="s">
        <v>160</v>
      </c>
      <c r="G45" s="3" t="s">
        <v>111</v>
      </c>
      <c r="H45" s="3">
        <f t="shared" si="0"/>
        <v>2</v>
      </c>
      <c r="I45" s="5"/>
      <c r="J45" s="6"/>
      <c r="K45" s="3" t="s">
        <v>112</v>
      </c>
      <c r="L45" s="3" t="s">
        <v>112</v>
      </c>
      <c r="M45" s="5" t="s">
        <v>113</v>
      </c>
      <c r="N45" s="3" t="s">
        <v>112</v>
      </c>
      <c r="O45" s="5" t="s">
        <v>113</v>
      </c>
      <c r="P45" s="3" t="s">
        <v>112</v>
      </c>
      <c r="Q45" s="3" t="s">
        <v>112</v>
      </c>
      <c r="R45" s="3" t="s">
        <v>112</v>
      </c>
      <c r="S45" s="7" t="s">
        <v>112</v>
      </c>
    </row>
    <row r="46" spans="1:19" ht="12.75">
      <c r="A46">
        <v>82675</v>
      </c>
      <c r="B46" s="2" t="s">
        <v>226</v>
      </c>
      <c r="C46" t="s">
        <v>158</v>
      </c>
      <c r="D46" s="3" t="s">
        <v>157</v>
      </c>
      <c r="E46" s="3" t="s">
        <v>262</v>
      </c>
      <c r="F46" t="s">
        <v>161</v>
      </c>
      <c r="G46" s="3" t="s">
        <v>111</v>
      </c>
      <c r="H46" s="3">
        <f t="shared" si="0"/>
        <v>3</v>
      </c>
      <c r="I46" s="5"/>
      <c r="J46" s="6"/>
      <c r="K46" s="3" t="s">
        <v>112</v>
      </c>
      <c r="L46" s="3" t="s">
        <v>112</v>
      </c>
      <c r="M46" s="5" t="s">
        <v>113</v>
      </c>
      <c r="N46" s="3" t="s">
        <v>112</v>
      </c>
      <c r="O46" s="5" t="s">
        <v>113</v>
      </c>
      <c r="P46" s="5" t="s">
        <v>113</v>
      </c>
      <c r="Q46" s="3" t="s">
        <v>112</v>
      </c>
      <c r="R46" s="3" t="s">
        <v>112</v>
      </c>
      <c r="S46" s="7" t="s">
        <v>112</v>
      </c>
    </row>
    <row r="47" spans="1:19" ht="12.75">
      <c r="A47" s="13">
        <v>34653</v>
      </c>
      <c r="B47" s="14" t="s">
        <v>226</v>
      </c>
      <c r="C47" s="13" t="s">
        <v>158</v>
      </c>
      <c r="D47" s="8" t="s">
        <v>157</v>
      </c>
      <c r="E47" s="8" t="s">
        <v>262</v>
      </c>
      <c r="F47" s="13" t="s">
        <v>126</v>
      </c>
      <c r="G47" s="8" t="s">
        <v>111</v>
      </c>
      <c r="H47" s="8">
        <f t="shared" si="0"/>
        <v>1</v>
      </c>
      <c r="I47" s="10">
        <f>SUM(H39:H47)</f>
        <v>17</v>
      </c>
      <c r="J47" s="11">
        <v>9</v>
      </c>
      <c r="K47" s="8" t="s">
        <v>112</v>
      </c>
      <c r="L47" s="10" t="s">
        <v>113</v>
      </c>
      <c r="M47" s="8" t="s">
        <v>112</v>
      </c>
      <c r="N47" s="8" t="s">
        <v>112</v>
      </c>
      <c r="O47" s="8" t="s">
        <v>112</v>
      </c>
      <c r="P47" s="8" t="s">
        <v>112</v>
      </c>
      <c r="Q47" s="8" t="s">
        <v>112</v>
      </c>
      <c r="R47" s="8" t="s">
        <v>112</v>
      </c>
      <c r="S47" s="12" t="s">
        <v>112</v>
      </c>
    </row>
    <row r="48" spans="1:19" ht="12.75">
      <c r="A48">
        <v>46342</v>
      </c>
      <c r="B48" s="2" t="s">
        <v>227</v>
      </c>
      <c r="C48" t="s">
        <v>163</v>
      </c>
      <c r="D48" s="3" t="s">
        <v>162</v>
      </c>
      <c r="E48" s="3" t="s">
        <v>262</v>
      </c>
      <c r="F48" t="s">
        <v>120</v>
      </c>
      <c r="G48" s="3" t="s">
        <v>111</v>
      </c>
      <c r="H48" s="3">
        <f t="shared" si="0"/>
        <v>1</v>
      </c>
      <c r="I48" s="5"/>
      <c r="J48" s="6"/>
      <c r="K48" s="3" t="s">
        <v>112</v>
      </c>
      <c r="L48" s="3" t="s">
        <v>112</v>
      </c>
      <c r="M48" s="3" t="s">
        <v>112</v>
      </c>
      <c r="N48" s="3" t="s">
        <v>112</v>
      </c>
      <c r="O48" s="3" t="s">
        <v>112</v>
      </c>
      <c r="P48" s="3" t="s">
        <v>112</v>
      </c>
      <c r="Q48" s="5" t="s">
        <v>113</v>
      </c>
      <c r="R48" s="3" t="s">
        <v>112</v>
      </c>
      <c r="S48" s="7" t="s">
        <v>112</v>
      </c>
    </row>
    <row r="49" spans="1:19" ht="12.75">
      <c r="A49">
        <v>39632</v>
      </c>
      <c r="B49" s="2" t="s">
        <v>227</v>
      </c>
      <c r="C49" t="s">
        <v>163</v>
      </c>
      <c r="D49" s="3" t="s">
        <v>162</v>
      </c>
      <c r="E49" s="3" t="s">
        <v>262</v>
      </c>
      <c r="F49" t="s">
        <v>117</v>
      </c>
      <c r="G49" s="3" t="s">
        <v>111</v>
      </c>
      <c r="H49" s="3">
        <f t="shared" si="0"/>
        <v>1</v>
      </c>
      <c r="I49" s="5"/>
      <c r="J49" s="6"/>
      <c r="K49" s="3" t="s">
        <v>112</v>
      </c>
      <c r="L49" s="3" t="s">
        <v>112</v>
      </c>
      <c r="M49" s="3" t="s">
        <v>112</v>
      </c>
      <c r="N49" s="3" t="s">
        <v>112</v>
      </c>
      <c r="O49" s="3" t="s">
        <v>112</v>
      </c>
      <c r="P49" s="3" t="s">
        <v>112</v>
      </c>
      <c r="Q49" s="3" t="s">
        <v>112</v>
      </c>
      <c r="R49" s="5" t="s">
        <v>113</v>
      </c>
      <c r="S49" s="7" t="s">
        <v>112</v>
      </c>
    </row>
    <row r="50" spans="1:19" ht="12.75">
      <c r="A50">
        <v>38933</v>
      </c>
      <c r="B50" s="2" t="s">
        <v>227</v>
      </c>
      <c r="C50" t="s">
        <v>163</v>
      </c>
      <c r="D50" s="3" t="s">
        <v>162</v>
      </c>
      <c r="E50" s="3" t="s">
        <v>262</v>
      </c>
      <c r="F50" t="s">
        <v>115</v>
      </c>
      <c r="G50" s="3" t="s">
        <v>111</v>
      </c>
      <c r="H50" s="3">
        <f t="shared" si="0"/>
        <v>4</v>
      </c>
      <c r="I50" s="5"/>
      <c r="J50" s="6"/>
      <c r="K50" s="5" t="s">
        <v>113</v>
      </c>
      <c r="L50" s="5" t="s">
        <v>113</v>
      </c>
      <c r="M50" s="3" t="s">
        <v>112</v>
      </c>
      <c r="N50" s="3" t="s">
        <v>112</v>
      </c>
      <c r="O50" s="5" t="s">
        <v>113</v>
      </c>
      <c r="P50" s="5" t="s">
        <v>113</v>
      </c>
      <c r="Q50" s="3" t="s">
        <v>112</v>
      </c>
      <c r="R50" s="3" t="s">
        <v>112</v>
      </c>
      <c r="S50" s="7" t="s">
        <v>112</v>
      </c>
    </row>
    <row r="51" spans="1:19" ht="12.75">
      <c r="A51" s="13">
        <v>39542</v>
      </c>
      <c r="B51" s="14" t="s">
        <v>227</v>
      </c>
      <c r="C51" s="13" t="s">
        <v>163</v>
      </c>
      <c r="D51" s="8" t="s">
        <v>162</v>
      </c>
      <c r="E51" s="8" t="s">
        <v>262</v>
      </c>
      <c r="F51" s="13" t="s">
        <v>164</v>
      </c>
      <c r="G51" s="8" t="s">
        <v>111</v>
      </c>
      <c r="H51" s="8">
        <f t="shared" si="0"/>
        <v>4</v>
      </c>
      <c r="I51" s="10">
        <f>SUM(H48:H51)</f>
        <v>10</v>
      </c>
      <c r="J51" s="11">
        <v>4</v>
      </c>
      <c r="K51" s="10" t="s">
        <v>113</v>
      </c>
      <c r="L51" s="10" t="s">
        <v>113</v>
      </c>
      <c r="M51" s="8" t="s">
        <v>112</v>
      </c>
      <c r="N51" s="8" t="s">
        <v>112</v>
      </c>
      <c r="O51" s="10" t="s">
        <v>113</v>
      </c>
      <c r="P51" s="10" t="s">
        <v>113</v>
      </c>
      <c r="Q51" s="8" t="s">
        <v>112</v>
      </c>
      <c r="R51" s="8" t="s">
        <v>112</v>
      </c>
      <c r="S51" s="12" t="s">
        <v>112</v>
      </c>
    </row>
    <row r="52" spans="1:19" ht="12.75">
      <c r="A52">
        <v>46342</v>
      </c>
      <c r="B52" s="2" t="s">
        <v>228</v>
      </c>
      <c r="C52" t="s">
        <v>165</v>
      </c>
      <c r="D52" s="3" t="s">
        <v>162</v>
      </c>
      <c r="E52" s="3" t="s">
        <v>262</v>
      </c>
      <c r="F52" t="s">
        <v>120</v>
      </c>
      <c r="G52" s="3" t="s">
        <v>111</v>
      </c>
      <c r="H52" s="3">
        <f t="shared" si="0"/>
        <v>1</v>
      </c>
      <c r="I52" s="5"/>
      <c r="J52" s="6"/>
      <c r="K52" s="3" t="s">
        <v>112</v>
      </c>
      <c r="L52" s="3" t="s">
        <v>112</v>
      </c>
      <c r="M52" s="3" t="s">
        <v>112</v>
      </c>
      <c r="N52" s="3" t="s">
        <v>112</v>
      </c>
      <c r="O52" s="3" t="s">
        <v>112</v>
      </c>
      <c r="P52" s="3" t="s">
        <v>112</v>
      </c>
      <c r="Q52" s="5" t="s">
        <v>113</v>
      </c>
      <c r="R52" s="3" t="s">
        <v>112</v>
      </c>
      <c r="S52" s="7" t="s">
        <v>112</v>
      </c>
    </row>
    <row r="53" spans="1:19" ht="12.75">
      <c r="A53" s="13">
        <v>38933</v>
      </c>
      <c r="B53" s="14" t="s">
        <v>228</v>
      </c>
      <c r="C53" s="13" t="s">
        <v>165</v>
      </c>
      <c r="D53" s="8" t="s">
        <v>162</v>
      </c>
      <c r="E53" s="8" t="s">
        <v>262</v>
      </c>
      <c r="F53" s="13" t="s">
        <v>115</v>
      </c>
      <c r="G53" s="8" t="s">
        <v>111</v>
      </c>
      <c r="H53" s="8">
        <f t="shared" si="0"/>
        <v>3</v>
      </c>
      <c r="I53" s="10">
        <f>SUM(H52:H53)</f>
        <v>4</v>
      </c>
      <c r="J53" s="11">
        <v>2</v>
      </c>
      <c r="K53" s="8" t="s">
        <v>112</v>
      </c>
      <c r="L53" s="10" t="s">
        <v>113</v>
      </c>
      <c r="M53" s="8" t="s">
        <v>112</v>
      </c>
      <c r="N53" s="8" t="s">
        <v>112</v>
      </c>
      <c r="O53" s="10" t="s">
        <v>113</v>
      </c>
      <c r="P53" s="10" t="s">
        <v>113</v>
      </c>
      <c r="Q53" s="8" t="s">
        <v>112</v>
      </c>
      <c r="R53" s="8" t="s">
        <v>112</v>
      </c>
      <c r="S53" s="12" t="s">
        <v>112</v>
      </c>
    </row>
    <row r="54" spans="1:19" ht="12.75">
      <c r="A54">
        <v>46342</v>
      </c>
      <c r="B54" s="2" t="s">
        <v>229</v>
      </c>
      <c r="C54" t="s">
        <v>166</v>
      </c>
      <c r="D54" s="3" t="s">
        <v>162</v>
      </c>
      <c r="E54" s="3" t="s">
        <v>262</v>
      </c>
      <c r="F54" t="s">
        <v>120</v>
      </c>
      <c r="G54" s="3" t="s">
        <v>111</v>
      </c>
      <c r="H54" s="3">
        <f t="shared" si="0"/>
        <v>1</v>
      </c>
      <c r="I54" s="5"/>
      <c r="J54" s="6"/>
      <c r="K54" s="3" t="s">
        <v>112</v>
      </c>
      <c r="L54" s="3" t="s">
        <v>112</v>
      </c>
      <c r="M54" s="3" t="s">
        <v>112</v>
      </c>
      <c r="N54" s="3" t="s">
        <v>112</v>
      </c>
      <c r="O54" s="3" t="s">
        <v>112</v>
      </c>
      <c r="P54" s="3" t="s">
        <v>112</v>
      </c>
      <c r="Q54" s="5" t="s">
        <v>113</v>
      </c>
      <c r="R54" s="3" t="s">
        <v>112</v>
      </c>
      <c r="S54" s="7" t="s">
        <v>112</v>
      </c>
    </row>
    <row r="55" spans="1:19" ht="12.75">
      <c r="A55" s="13">
        <v>38933</v>
      </c>
      <c r="B55" s="14" t="s">
        <v>229</v>
      </c>
      <c r="C55" s="13" t="s">
        <v>166</v>
      </c>
      <c r="D55" s="8" t="s">
        <v>162</v>
      </c>
      <c r="E55" s="8" t="s">
        <v>262</v>
      </c>
      <c r="F55" s="13" t="s">
        <v>115</v>
      </c>
      <c r="G55" s="8" t="s">
        <v>111</v>
      </c>
      <c r="H55" s="8">
        <f t="shared" si="0"/>
        <v>4</v>
      </c>
      <c r="I55" s="10">
        <f>SUM(H54:H55)</f>
        <v>5</v>
      </c>
      <c r="J55" s="11">
        <v>2</v>
      </c>
      <c r="K55" s="10" t="s">
        <v>113</v>
      </c>
      <c r="L55" s="10" t="s">
        <v>113</v>
      </c>
      <c r="M55" s="8" t="s">
        <v>112</v>
      </c>
      <c r="N55" s="8" t="s">
        <v>112</v>
      </c>
      <c r="O55" s="10" t="s">
        <v>113</v>
      </c>
      <c r="P55" s="10" t="s">
        <v>113</v>
      </c>
      <c r="Q55" s="8" t="s">
        <v>112</v>
      </c>
      <c r="R55" s="8" t="s">
        <v>112</v>
      </c>
      <c r="S55" s="12" t="s">
        <v>112</v>
      </c>
    </row>
    <row r="56" spans="1:19" ht="12.75">
      <c r="A56">
        <v>46342</v>
      </c>
      <c r="B56" s="2" t="s">
        <v>230</v>
      </c>
      <c r="C56" t="s">
        <v>168</v>
      </c>
      <c r="D56" s="3" t="s">
        <v>167</v>
      </c>
      <c r="E56" s="3" t="s">
        <v>262</v>
      </c>
      <c r="F56" t="s">
        <v>120</v>
      </c>
      <c r="G56" s="3" t="s">
        <v>111</v>
      </c>
      <c r="H56" s="3">
        <f t="shared" si="0"/>
        <v>1</v>
      </c>
      <c r="I56" s="5"/>
      <c r="J56" s="6"/>
      <c r="K56" s="3" t="s">
        <v>112</v>
      </c>
      <c r="L56" s="3" t="s">
        <v>112</v>
      </c>
      <c r="M56" s="3" t="s">
        <v>112</v>
      </c>
      <c r="N56" s="3" t="s">
        <v>112</v>
      </c>
      <c r="O56" s="3" t="s">
        <v>112</v>
      </c>
      <c r="P56" s="3" t="s">
        <v>112</v>
      </c>
      <c r="Q56" s="5" t="s">
        <v>113</v>
      </c>
      <c r="R56" s="3" t="s">
        <v>112</v>
      </c>
      <c r="S56" s="7" t="s">
        <v>112</v>
      </c>
    </row>
    <row r="57" spans="1:19" ht="12.75">
      <c r="A57" s="13">
        <v>39632</v>
      </c>
      <c r="B57" s="14" t="s">
        <v>230</v>
      </c>
      <c r="C57" s="13" t="s">
        <v>168</v>
      </c>
      <c r="D57" s="8" t="s">
        <v>167</v>
      </c>
      <c r="E57" s="8" t="s">
        <v>262</v>
      </c>
      <c r="F57" s="13" t="s">
        <v>117</v>
      </c>
      <c r="G57" s="8" t="s">
        <v>111</v>
      </c>
      <c r="H57" s="8">
        <f t="shared" si="0"/>
        <v>1</v>
      </c>
      <c r="I57" s="10">
        <f>SUM(H56:H57)</f>
        <v>2</v>
      </c>
      <c r="J57" s="11">
        <v>2</v>
      </c>
      <c r="K57" s="8" t="s">
        <v>112</v>
      </c>
      <c r="L57" s="8" t="s">
        <v>112</v>
      </c>
      <c r="M57" s="8" t="s">
        <v>112</v>
      </c>
      <c r="N57" s="8" t="s">
        <v>112</v>
      </c>
      <c r="O57" s="8" t="s">
        <v>112</v>
      </c>
      <c r="P57" s="8" t="s">
        <v>112</v>
      </c>
      <c r="Q57" s="8" t="s">
        <v>112</v>
      </c>
      <c r="R57" s="10" t="s">
        <v>113</v>
      </c>
      <c r="S57" s="12" t="s">
        <v>112</v>
      </c>
    </row>
    <row r="58" spans="1:19" ht="12.75">
      <c r="A58">
        <v>39632</v>
      </c>
      <c r="B58" s="2" t="s">
        <v>231</v>
      </c>
      <c r="C58" t="s">
        <v>170</v>
      </c>
      <c r="D58" s="3" t="s">
        <v>169</v>
      </c>
      <c r="E58" s="3" t="s">
        <v>262</v>
      </c>
      <c r="F58" t="s">
        <v>117</v>
      </c>
      <c r="G58" s="3" t="s">
        <v>111</v>
      </c>
      <c r="H58" s="3">
        <f t="shared" si="0"/>
        <v>1</v>
      </c>
      <c r="I58" s="5"/>
      <c r="J58" s="6"/>
      <c r="K58" s="3" t="s">
        <v>112</v>
      </c>
      <c r="L58" s="3" t="s">
        <v>112</v>
      </c>
      <c r="M58" s="3" t="s">
        <v>112</v>
      </c>
      <c r="N58" s="3" t="s">
        <v>112</v>
      </c>
      <c r="O58" s="3" t="s">
        <v>112</v>
      </c>
      <c r="P58" s="3" t="s">
        <v>112</v>
      </c>
      <c r="Q58" s="3" t="s">
        <v>112</v>
      </c>
      <c r="R58" s="5" t="s">
        <v>113</v>
      </c>
      <c r="S58" s="7" t="s">
        <v>112</v>
      </c>
    </row>
    <row r="59" spans="1:19" ht="12.75">
      <c r="A59">
        <v>82686</v>
      </c>
      <c r="B59" s="2" t="s">
        <v>231</v>
      </c>
      <c r="C59" t="s">
        <v>170</v>
      </c>
      <c r="D59" s="3" t="s">
        <v>169</v>
      </c>
      <c r="E59" s="3" t="s">
        <v>262</v>
      </c>
      <c r="F59" t="s">
        <v>110</v>
      </c>
      <c r="G59" s="3" t="s">
        <v>111</v>
      </c>
      <c r="H59" s="3">
        <f t="shared" si="0"/>
        <v>1</v>
      </c>
      <c r="I59" s="5"/>
      <c r="J59" s="6"/>
      <c r="K59" s="3" t="s">
        <v>112</v>
      </c>
      <c r="L59" s="5" t="s">
        <v>113</v>
      </c>
      <c r="M59" s="3" t="s">
        <v>112</v>
      </c>
      <c r="N59" s="3" t="s">
        <v>112</v>
      </c>
      <c r="O59" s="3" t="s">
        <v>112</v>
      </c>
      <c r="P59" s="3" t="s">
        <v>112</v>
      </c>
      <c r="Q59" s="3" t="s">
        <v>112</v>
      </c>
      <c r="R59" s="3" t="s">
        <v>112</v>
      </c>
      <c r="S59" s="7" t="s">
        <v>112</v>
      </c>
    </row>
    <row r="60" spans="1:19" ht="12.75">
      <c r="A60">
        <v>39532</v>
      </c>
      <c r="B60" s="2" t="s">
        <v>231</v>
      </c>
      <c r="C60" t="s">
        <v>170</v>
      </c>
      <c r="D60" s="3" t="s">
        <v>169</v>
      </c>
      <c r="E60" s="3" t="s">
        <v>262</v>
      </c>
      <c r="F60" t="s">
        <v>122</v>
      </c>
      <c r="G60" s="3" t="s">
        <v>111</v>
      </c>
      <c r="H60" s="3">
        <f t="shared" si="0"/>
        <v>3</v>
      </c>
      <c r="I60" s="5"/>
      <c r="J60" s="6"/>
      <c r="K60" s="3" t="s">
        <v>112</v>
      </c>
      <c r="L60" s="5" t="s">
        <v>113</v>
      </c>
      <c r="M60" s="3" t="s">
        <v>112</v>
      </c>
      <c r="N60" s="3" t="s">
        <v>112</v>
      </c>
      <c r="O60" s="5" t="s">
        <v>113</v>
      </c>
      <c r="P60" s="5" t="s">
        <v>113</v>
      </c>
      <c r="Q60" s="3" t="s">
        <v>112</v>
      </c>
      <c r="R60" s="3" t="s">
        <v>112</v>
      </c>
      <c r="S60" s="7" t="s">
        <v>112</v>
      </c>
    </row>
    <row r="61" spans="1:19" ht="12.75">
      <c r="A61">
        <v>82667</v>
      </c>
      <c r="B61" s="2" t="s">
        <v>231</v>
      </c>
      <c r="C61" t="s">
        <v>170</v>
      </c>
      <c r="D61" s="3" t="s">
        <v>169</v>
      </c>
      <c r="E61" s="3" t="s">
        <v>262</v>
      </c>
      <c r="F61" t="s">
        <v>155</v>
      </c>
      <c r="G61" s="3" t="s">
        <v>111</v>
      </c>
      <c r="H61" s="3">
        <f t="shared" si="0"/>
        <v>2</v>
      </c>
      <c r="I61" s="5"/>
      <c r="J61" s="6"/>
      <c r="K61" s="3" t="s">
        <v>112</v>
      </c>
      <c r="L61" s="3" t="s">
        <v>112</v>
      </c>
      <c r="M61" s="3" t="s">
        <v>112</v>
      </c>
      <c r="N61" s="3" t="s">
        <v>112</v>
      </c>
      <c r="O61" s="5" t="s">
        <v>113</v>
      </c>
      <c r="P61" s="5" t="s">
        <v>113</v>
      </c>
      <c r="Q61" s="3" t="s">
        <v>112</v>
      </c>
      <c r="R61" s="3" t="s">
        <v>112</v>
      </c>
      <c r="S61" s="7" t="s">
        <v>112</v>
      </c>
    </row>
    <row r="62" spans="1:19" ht="12.75">
      <c r="A62">
        <v>82681</v>
      </c>
      <c r="B62" s="2" t="s">
        <v>231</v>
      </c>
      <c r="C62" t="s">
        <v>170</v>
      </c>
      <c r="D62" s="3" t="s">
        <v>169</v>
      </c>
      <c r="E62" s="3" t="s">
        <v>262</v>
      </c>
      <c r="F62" t="s">
        <v>171</v>
      </c>
      <c r="G62" s="3" t="s">
        <v>111</v>
      </c>
      <c r="H62" s="3">
        <f t="shared" si="0"/>
        <v>1</v>
      </c>
      <c r="I62" s="5"/>
      <c r="J62" s="6"/>
      <c r="K62" s="3" t="s">
        <v>112</v>
      </c>
      <c r="L62" s="3" t="s">
        <v>112</v>
      </c>
      <c r="M62" s="3" t="s">
        <v>112</v>
      </c>
      <c r="N62" s="3" t="s">
        <v>112</v>
      </c>
      <c r="O62" s="3" t="s">
        <v>112</v>
      </c>
      <c r="P62" s="5" t="s">
        <v>113</v>
      </c>
      <c r="Q62" s="3" t="s">
        <v>112</v>
      </c>
      <c r="R62" s="3" t="s">
        <v>112</v>
      </c>
      <c r="S62" s="7" t="s">
        <v>112</v>
      </c>
    </row>
    <row r="63" spans="1:19" ht="12.75">
      <c r="A63" s="13">
        <v>34653</v>
      </c>
      <c r="B63" s="14" t="s">
        <v>231</v>
      </c>
      <c r="C63" s="13" t="s">
        <v>170</v>
      </c>
      <c r="D63" s="8" t="s">
        <v>169</v>
      </c>
      <c r="E63" s="8" t="s">
        <v>262</v>
      </c>
      <c r="F63" s="13" t="s">
        <v>126</v>
      </c>
      <c r="G63" s="8" t="s">
        <v>111</v>
      </c>
      <c r="H63" s="8">
        <f t="shared" si="0"/>
        <v>1</v>
      </c>
      <c r="I63" s="10">
        <f>SUM(H58:H63)</f>
        <v>9</v>
      </c>
      <c r="J63" s="11">
        <v>6</v>
      </c>
      <c r="K63" s="8" t="s">
        <v>112</v>
      </c>
      <c r="L63" s="10" t="s">
        <v>113</v>
      </c>
      <c r="M63" s="8" t="s">
        <v>112</v>
      </c>
      <c r="N63" s="8" t="s">
        <v>112</v>
      </c>
      <c r="O63" s="8" t="s">
        <v>112</v>
      </c>
      <c r="P63" s="8" t="s">
        <v>112</v>
      </c>
      <c r="Q63" s="8" t="s">
        <v>112</v>
      </c>
      <c r="R63" s="8" t="s">
        <v>112</v>
      </c>
      <c r="S63" s="12" t="s">
        <v>112</v>
      </c>
    </row>
    <row r="64" spans="1:19" ht="12.75">
      <c r="A64">
        <v>82686</v>
      </c>
      <c r="B64" s="2" t="s">
        <v>232</v>
      </c>
      <c r="C64" t="s">
        <v>172</v>
      </c>
      <c r="D64" s="3" t="s">
        <v>169</v>
      </c>
      <c r="E64" s="3" t="s">
        <v>262</v>
      </c>
      <c r="F64" t="s">
        <v>110</v>
      </c>
      <c r="G64" s="3" t="s">
        <v>111</v>
      </c>
      <c r="H64" s="3">
        <f t="shared" si="0"/>
        <v>2</v>
      </c>
      <c r="I64" s="5"/>
      <c r="J64" s="6"/>
      <c r="K64" s="3" t="s">
        <v>112</v>
      </c>
      <c r="L64" s="5" t="s">
        <v>113</v>
      </c>
      <c r="M64" s="3" t="s">
        <v>112</v>
      </c>
      <c r="N64" s="3" t="s">
        <v>112</v>
      </c>
      <c r="O64" s="5" t="s">
        <v>113</v>
      </c>
      <c r="P64" s="3" t="s">
        <v>112</v>
      </c>
      <c r="Q64" s="3" t="s">
        <v>112</v>
      </c>
      <c r="R64" s="3" t="s">
        <v>112</v>
      </c>
      <c r="S64" s="7" t="s">
        <v>112</v>
      </c>
    </row>
    <row r="65" spans="1:19" ht="12.75">
      <c r="A65">
        <v>39532</v>
      </c>
      <c r="B65" s="2" t="s">
        <v>232</v>
      </c>
      <c r="C65" t="s">
        <v>172</v>
      </c>
      <c r="D65" s="3" t="s">
        <v>169</v>
      </c>
      <c r="E65" s="3" t="s">
        <v>262</v>
      </c>
      <c r="F65" t="s">
        <v>122</v>
      </c>
      <c r="G65" s="3" t="s">
        <v>111</v>
      </c>
      <c r="H65" s="3">
        <f t="shared" si="0"/>
        <v>3</v>
      </c>
      <c r="I65" s="5"/>
      <c r="J65" s="6"/>
      <c r="K65" s="3" t="s">
        <v>112</v>
      </c>
      <c r="L65" s="5" t="s">
        <v>113</v>
      </c>
      <c r="M65" s="3" t="s">
        <v>112</v>
      </c>
      <c r="N65" s="3" t="s">
        <v>112</v>
      </c>
      <c r="O65" s="5" t="s">
        <v>113</v>
      </c>
      <c r="P65" s="5" t="s">
        <v>113</v>
      </c>
      <c r="Q65" s="3" t="s">
        <v>112</v>
      </c>
      <c r="R65" s="3" t="s">
        <v>112</v>
      </c>
      <c r="S65" s="7" t="s">
        <v>112</v>
      </c>
    </row>
    <row r="66" spans="1:19" ht="12.75">
      <c r="A66">
        <v>82667</v>
      </c>
      <c r="B66" s="2" t="s">
        <v>232</v>
      </c>
      <c r="C66" t="s">
        <v>172</v>
      </c>
      <c r="D66" s="3" t="s">
        <v>169</v>
      </c>
      <c r="E66" s="3" t="s">
        <v>262</v>
      </c>
      <c r="F66" t="s">
        <v>155</v>
      </c>
      <c r="G66" s="3" t="s">
        <v>111</v>
      </c>
      <c r="H66" s="3">
        <f t="shared" si="0"/>
        <v>2</v>
      </c>
      <c r="I66" s="5"/>
      <c r="J66" s="6"/>
      <c r="K66" s="3" t="s">
        <v>112</v>
      </c>
      <c r="L66" s="3" t="s">
        <v>112</v>
      </c>
      <c r="M66" s="3" t="s">
        <v>112</v>
      </c>
      <c r="N66" s="3" t="s">
        <v>112</v>
      </c>
      <c r="O66" s="5" t="s">
        <v>113</v>
      </c>
      <c r="P66" s="5" t="s">
        <v>113</v>
      </c>
      <c r="Q66" s="3" t="s">
        <v>112</v>
      </c>
      <c r="R66" s="3" t="s">
        <v>112</v>
      </c>
      <c r="S66" s="7" t="s">
        <v>112</v>
      </c>
    </row>
    <row r="67" spans="1:19" ht="12.75">
      <c r="A67" s="13">
        <v>34653</v>
      </c>
      <c r="B67" s="14" t="s">
        <v>232</v>
      </c>
      <c r="C67" s="13" t="s">
        <v>172</v>
      </c>
      <c r="D67" s="8" t="s">
        <v>169</v>
      </c>
      <c r="E67" s="8" t="s">
        <v>262</v>
      </c>
      <c r="F67" s="13" t="s">
        <v>126</v>
      </c>
      <c r="G67" s="8" t="s">
        <v>111</v>
      </c>
      <c r="H67" s="8">
        <f t="shared" si="0"/>
        <v>1</v>
      </c>
      <c r="I67" s="10">
        <f>SUM(H64:H67)</f>
        <v>8</v>
      </c>
      <c r="J67" s="11">
        <v>4</v>
      </c>
      <c r="K67" s="8" t="s">
        <v>112</v>
      </c>
      <c r="L67" s="10" t="s">
        <v>113</v>
      </c>
      <c r="M67" s="8" t="s">
        <v>112</v>
      </c>
      <c r="N67" s="8" t="s">
        <v>112</v>
      </c>
      <c r="O67" s="8" t="s">
        <v>112</v>
      </c>
      <c r="P67" s="8" t="s">
        <v>112</v>
      </c>
      <c r="Q67" s="8" t="s">
        <v>112</v>
      </c>
      <c r="R67" s="8" t="s">
        <v>112</v>
      </c>
      <c r="S67" s="12" t="s">
        <v>112</v>
      </c>
    </row>
    <row r="68" spans="1:19" ht="12.75">
      <c r="A68">
        <v>39632</v>
      </c>
      <c r="B68" s="2" t="s">
        <v>233</v>
      </c>
      <c r="C68" t="s">
        <v>174</v>
      </c>
      <c r="D68" s="3" t="s">
        <v>173</v>
      </c>
      <c r="E68" s="3" t="s">
        <v>262</v>
      </c>
      <c r="F68" t="s">
        <v>117</v>
      </c>
      <c r="G68" s="3" t="s">
        <v>111</v>
      </c>
      <c r="H68" s="3">
        <f aca="true" t="shared" si="1" ref="H68:H114">COUNTIF(K68:S68,"Yes")</f>
        <v>4</v>
      </c>
      <c r="I68" s="5"/>
      <c r="J68" s="6"/>
      <c r="K68" s="3" t="s">
        <v>112</v>
      </c>
      <c r="L68" s="3" t="s">
        <v>112</v>
      </c>
      <c r="M68" s="3" t="s">
        <v>112</v>
      </c>
      <c r="N68" s="3" t="s">
        <v>112</v>
      </c>
      <c r="O68" s="3" t="s">
        <v>112</v>
      </c>
      <c r="P68" s="5" t="s">
        <v>113</v>
      </c>
      <c r="Q68" s="5" t="s">
        <v>113</v>
      </c>
      <c r="R68" s="5" t="s">
        <v>113</v>
      </c>
      <c r="S68" s="21" t="s">
        <v>113</v>
      </c>
    </row>
    <row r="69" spans="1:19" ht="12.75">
      <c r="A69">
        <v>82674</v>
      </c>
      <c r="B69" s="2" t="s">
        <v>233</v>
      </c>
      <c r="C69" t="s">
        <v>174</v>
      </c>
      <c r="D69" s="3" t="s">
        <v>173</v>
      </c>
      <c r="E69" s="3" t="s">
        <v>262</v>
      </c>
      <c r="F69" t="s">
        <v>159</v>
      </c>
      <c r="G69" s="3" t="s">
        <v>111</v>
      </c>
      <c r="H69" s="3">
        <f t="shared" si="1"/>
        <v>2</v>
      </c>
      <c r="I69" s="5"/>
      <c r="J69" s="6"/>
      <c r="K69" s="3" t="s">
        <v>112</v>
      </c>
      <c r="L69" s="3" t="s">
        <v>112</v>
      </c>
      <c r="M69" s="3" t="s">
        <v>112</v>
      </c>
      <c r="N69" s="3" t="s">
        <v>112</v>
      </c>
      <c r="O69" s="5" t="s">
        <v>113</v>
      </c>
      <c r="P69" s="5" t="s">
        <v>113</v>
      </c>
      <c r="Q69" s="3" t="s">
        <v>112</v>
      </c>
      <c r="R69" s="3" t="s">
        <v>112</v>
      </c>
      <c r="S69" s="7" t="s">
        <v>112</v>
      </c>
    </row>
    <row r="70" spans="1:19" ht="12.75">
      <c r="A70">
        <v>38933</v>
      </c>
      <c r="B70" s="2" t="s">
        <v>233</v>
      </c>
      <c r="C70" t="s">
        <v>174</v>
      </c>
      <c r="D70" s="3" t="s">
        <v>173</v>
      </c>
      <c r="E70" s="3" t="s">
        <v>262</v>
      </c>
      <c r="F70" t="s">
        <v>115</v>
      </c>
      <c r="G70" s="3" t="s">
        <v>111</v>
      </c>
      <c r="H70" s="3">
        <f t="shared" si="1"/>
        <v>3</v>
      </c>
      <c r="I70" s="5"/>
      <c r="J70" s="6"/>
      <c r="K70" s="3" t="s">
        <v>112</v>
      </c>
      <c r="L70" s="5" t="s">
        <v>113</v>
      </c>
      <c r="M70" s="3" t="s">
        <v>112</v>
      </c>
      <c r="N70" s="3" t="s">
        <v>112</v>
      </c>
      <c r="O70" s="5" t="s">
        <v>113</v>
      </c>
      <c r="P70" s="5" t="s">
        <v>113</v>
      </c>
      <c r="Q70" s="3" t="s">
        <v>112</v>
      </c>
      <c r="R70" s="3" t="s">
        <v>112</v>
      </c>
      <c r="S70" s="7" t="s">
        <v>112</v>
      </c>
    </row>
    <row r="71" spans="1:19" ht="12.75">
      <c r="A71">
        <v>82667</v>
      </c>
      <c r="B71" s="2" t="s">
        <v>233</v>
      </c>
      <c r="C71" t="s">
        <v>174</v>
      </c>
      <c r="D71" s="3" t="s">
        <v>173</v>
      </c>
      <c r="E71" s="3" t="s">
        <v>262</v>
      </c>
      <c r="F71" t="s">
        <v>155</v>
      </c>
      <c r="G71" s="3" t="s">
        <v>111</v>
      </c>
      <c r="H71" s="3">
        <f t="shared" si="1"/>
        <v>1</v>
      </c>
      <c r="I71" s="5"/>
      <c r="J71" s="6"/>
      <c r="K71" s="3" t="s">
        <v>112</v>
      </c>
      <c r="L71" s="3" t="s">
        <v>112</v>
      </c>
      <c r="M71" s="3" t="s">
        <v>112</v>
      </c>
      <c r="N71" s="3" t="s">
        <v>112</v>
      </c>
      <c r="O71" s="3" t="s">
        <v>112</v>
      </c>
      <c r="P71" s="5" t="s">
        <v>113</v>
      </c>
      <c r="Q71" s="3" t="s">
        <v>112</v>
      </c>
      <c r="R71" s="3" t="s">
        <v>112</v>
      </c>
      <c r="S71" s="7" t="s">
        <v>112</v>
      </c>
    </row>
    <row r="72" spans="1:19" ht="12.75">
      <c r="A72" s="13">
        <v>34653</v>
      </c>
      <c r="B72" s="14" t="s">
        <v>233</v>
      </c>
      <c r="C72" s="13" t="s">
        <v>174</v>
      </c>
      <c r="D72" s="8" t="s">
        <v>173</v>
      </c>
      <c r="E72" s="8" t="s">
        <v>262</v>
      </c>
      <c r="F72" s="13" t="s">
        <v>126</v>
      </c>
      <c r="G72" s="8" t="s">
        <v>111</v>
      </c>
      <c r="H72" s="8">
        <f t="shared" si="1"/>
        <v>1</v>
      </c>
      <c r="I72" s="10">
        <f>SUM(H68:H72)</f>
        <v>11</v>
      </c>
      <c r="J72" s="11">
        <v>5</v>
      </c>
      <c r="K72" s="8" t="s">
        <v>112</v>
      </c>
      <c r="L72" s="10" t="s">
        <v>113</v>
      </c>
      <c r="M72" s="8" t="s">
        <v>112</v>
      </c>
      <c r="N72" s="8" t="s">
        <v>112</v>
      </c>
      <c r="O72" s="8" t="s">
        <v>112</v>
      </c>
      <c r="P72" s="8" t="s">
        <v>112</v>
      </c>
      <c r="Q72" s="8" t="s">
        <v>112</v>
      </c>
      <c r="R72" s="8" t="s">
        <v>112</v>
      </c>
      <c r="S72" s="12" t="s">
        <v>112</v>
      </c>
    </row>
    <row r="73" spans="1:19" ht="12.75">
      <c r="A73">
        <v>82686</v>
      </c>
      <c r="B73" s="2" t="s">
        <v>234</v>
      </c>
      <c r="C73" t="s">
        <v>176</v>
      </c>
      <c r="D73" s="3" t="s">
        <v>175</v>
      </c>
      <c r="E73" s="3" t="s">
        <v>262</v>
      </c>
      <c r="F73" t="s">
        <v>110</v>
      </c>
      <c r="G73" s="3" t="s">
        <v>111</v>
      </c>
      <c r="H73" s="3">
        <f t="shared" si="1"/>
        <v>4</v>
      </c>
      <c r="I73" s="5"/>
      <c r="J73" s="6"/>
      <c r="K73" s="3" t="s">
        <v>112</v>
      </c>
      <c r="L73" s="5" t="s">
        <v>113</v>
      </c>
      <c r="M73" s="5" t="s">
        <v>113</v>
      </c>
      <c r="N73" s="3" t="s">
        <v>112</v>
      </c>
      <c r="O73" s="5" t="s">
        <v>113</v>
      </c>
      <c r="P73" s="5" t="s">
        <v>113</v>
      </c>
      <c r="Q73" s="3" t="s">
        <v>112</v>
      </c>
      <c r="R73" s="3" t="s">
        <v>112</v>
      </c>
      <c r="S73" s="7" t="s">
        <v>112</v>
      </c>
    </row>
    <row r="74" spans="1:19" ht="12.75">
      <c r="A74">
        <v>39572</v>
      </c>
      <c r="B74" s="2" t="s">
        <v>234</v>
      </c>
      <c r="C74" t="s">
        <v>176</v>
      </c>
      <c r="D74" s="3" t="s">
        <v>175</v>
      </c>
      <c r="E74" s="3" t="s">
        <v>262</v>
      </c>
      <c r="F74" t="s">
        <v>124</v>
      </c>
      <c r="G74" s="3" t="s">
        <v>111</v>
      </c>
      <c r="H74" s="3">
        <f t="shared" si="1"/>
        <v>1</v>
      </c>
      <c r="I74" s="5"/>
      <c r="J74" s="6"/>
      <c r="K74" s="3" t="s">
        <v>112</v>
      </c>
      <c r="L74" s="3" t="s">
        <v>112</v>
      </c>
      <c r="M74" s="3" t="s">
        <v>112</v>
      </c>
      <c r="N74" s="3" t="s">
        <v>112</v>
      </c>
      <c r="O74" s="5" t="s">
        <v>113</v>
      </c>
      <c r="P74" s="3" t="s">
        <v>112</v>
      </c>
      <c r="Q74" s="3" t="s">
        <v>112</v>
      </c>
      <c r="R74" s="3" t="s">
        <v>112</v>
      </c>
      <c r="S74" s="7" t="s">
        <v>112</v>
      </c>
    </row>
    <row r="75" spans="1:19" ht="12.75">
      <c r="A75" s="13">
        <v>49296</v>
      </c>
      <c r="B75" s="14" t="s">
        <v>234</v>
      </c>
      <c r="C75" s="13" t="s">
        <v>176</v>
      </c>
      <c r="D75" s="8" t="s">
        <v>175</v>
      </c>
      <c r="E75" s="8" t="s">
        <v>262</v>
      </c>
      <c r="F75" s="13" t="s">
        <v>177</v>
      </c>
      <c r="G75" s="8" t="s">
        <v>178</v>
      </c>
      <c r="H75" s="8">
        <f t="shared" si="1"/>
        <v>1</v>
      </c>
      <c r="I75" s="10">
        <f>SUM(H73:H75)</f>
        <v>6</v>
      </c>
      <c r="J75" s="11">
        <v>3</v>
      </c>
      <c r="K75" s="8" t="s">
        <v>112</v>
      </c>
      <c r="L75" s="8" t="s">
        <v>112</v>
      </c>
      <c r="M75" s="8" t="s">
        <v>112</v>
      </c>
      <c r="N75" s="8" t="s">
        <v>112</v>
      </c>
      <c r="O75" s="8" t="s">
        <v>112</v>
      </c>
      <c r="P75" s="10" t="s">
        <v>113</v>
      </c>
      <c r="Q75" s="8" t="s">
        <v>112</v>
      </c>
      <c r="R75" s="8" t="s">
        <v>112</v>
      </c>
      <c r="S75" s="12" t="s">
        <v>112</v>
      </c>
    </row>
    <row r="76" spans="1:19" ht="12.75">
      <c r="A76">
        <v>38933</v>
      </c>
      <c r="B76" s="2">
        <v>11261100</v>
      </c>
      <c r="C76" t="s">
        <v>180</v>
      </c>
      <c r="D76" s="3" t="s">
        <v>179</v>
      </c>
      <c r="E76" s="3" t="s">
        <v>262</v>
      </c>
      <c r="F76" t="s">
        <v>115</v>
      </c>
      <c r="G76" s="3" t="s">
        <v>111</v>
      </c>
      <c r="H76" s="3">
        <f t="shared" si="1"/>
        <v>2</v>
      </c>
      <c r="I76" s="5"/>
      <c r="J76" s="6"/>
      <c r="K76" s="3" t="s">
        <v>112</v>
      </c>
      <c r="L76" s="5" t="s">
        <v>113</v>
      </c>
      <c r="M76" s="3" t="s">
        <v>112</v>
      </c>
      <c r="N76" s="3" t="s">
        <v>112</v>
      </c>
      <c r="O76" s="5" t="s">
        <v>113</v>
      </c>
      <c r="P76" s="3" t="s">
        <v>112</v>
      </c>
      <c r="Q76" s="3" t="s">
        <v>112</v>
      </c>
      <c r="R76" s="3" t="s">
        <v>112</v>
      </c>
      <c r="S76" s="7" t="s">
        <v>112</v>
      </c>
    </row>
    <row r="77" spans="1:19" ht="12.75">
      <c r="A77">
        <v>39572</v>
      </c>
      <c r="B77" s="2">
        <v>11261100</v>
      </c>
      <c r="C77" t="s">
        <v>180</v>
      </c>
      <c r="D77" s="3" t="s">
        <v>179</v>
      </c>
      <c r="E77" s="3" t="s">
        <v>262</v>
      </c>
      <c r="F77" t="s">
        <v>124</v>
      </c>
      <c r="G77" s="3" t="s">
        <v>111</v>
      </c>
      <c r="H77" s="3">
        <f t="shared" si="1"/>
        <v>2</v>
      </c>
      <c r="I77" s="5"/>
      <c r="J77" s="6"/>
      <c r="K77" s="3" t="s">
        <v>112</v>
      </c>
      <c r="L77" s="3" t="s">
        <v>112</v>
      </c>
      <c r="M77" s="3" t="s">
        <v>112</v>
      </c>
      <c r="N77" s="3" t="s">
        <v>112</v>
      </c>
      <c r="O77" s="5" t="s">
        <v>113</v>
      </c>
      <c r="P77" s="5" t="s">
        <v>113</v>
      </c>
      <c r="Q77" s="3" t="s">
        <v>112</v>
      </c>
      <c r="R77" s="3" t="s">
        <v>112</v>
      </c>
      <c r="S77" s="7" t="s">
        <v>112</v>
      </c>
    </row>
    <row r="78" spans="1:19" ht="12.75">
      <c r="A78">
        <v>39532</v>
      </c>
      <c r="B78" s="2">
        <v>11261100</v>
      </c>
      <c r="C78" t="s">
        <v>180</v>
      </c>
      <c r="D78" s="3" t="s">
        <v>179</v>
      </c>
      <c r="E78" s="3" t="s">
        <v>262</v>
      </c>
      <c r="F78" t="s">
        <v>122</v>
      </c>
      <c r="G78" s="3" t="s">
        <v>111</v>
      </c>
      <c r="H78" s="3">
        <f t="shared" si="1"/>
        <v>3</v>
      </c>
      <c r="I78" s="5"/>
      <c r="J78" s="6"/>
      <c r="K78" s="3" t="s">
        <v>112</v>
      </c>
      <c r="L78" s="5" t="s">
        <v>113</v>
      </c>
      <c r="M78" s="3" t="s">
        <v>112</v>
      </c>
      <c r="N78" s="3" t="s">
        <v>112</v>
      </c>
      <c r="O78" s="5" t="s">
        <v>113</v>
      </c>
      <c r="P78" s="5" t="s">
        <v>113</v>
      </c>
      <c r="Q78" s="3" t="s">
        <v>112</v>
      </c>
      <c r="R78" s="3" t="s">
        <v>112</v>
      </c>
      <c r="S78" s="7" t="s">
        <v>112</v>
      </c>
    </row>
    <row r="79" spans="1:19" ht="12.75">
      <c r="A79">
        <v>49296</v>
      </c>
      <c r="B79" s="2">
        <v>11261100</v>
      </c>
      <c r="C79" t="s">
        <v>180</v>
      </c>
      <c r="D79" s="3" t="s">
        <v>179</v>
      </c>
      <c r="E79" s="3" t="s">
        <v>262</v>
      </c>
      <c r="F79" t="s">
        <v>177</v>
      </c>
      <c r="G79" s="3" t="s">
        <v>178</v>
      </c>
      <c r="H79" s="3">
        <f t="shared" si="1"/>
        <v>1</v>
      </c>
      <c r="I79" s="5"/>
      <c r="J79" s="6"/>
      <c r="K79" s="3" t="s">
        <v>112</v>
      </c>
      <c r="L79" s="3" t="s">
        <v>112</v>
      </c>
      <c r="M79" s="3" t="s">
        <v>112</v>
      </c>
      <c r="N79" s="3" t="s">
        <v>112</v>
      </c>
      <c r="O79" s="3" t="s">
        <v>112</v>
      </c>
      <c r="P79" s="5" t="s">
        <v>113</v>
      </c>
      <c r="Q79" s="3" t="s">
        <v>112</v>
      </c>
      <c r="R79" s="3" t="s">
        <v>112</v>
      </c>
      <c r="S79" s="7" t="s">
        <v>112</v>
      </c>
    </row>
    <row r="80" spans="1:19" ht="12.75">
      <c r="A80" s="13">
        <v>34653</v>
      </c>
      <c r="B80" s="14">
        <v>11261100</v>
      </c>
      <c r="C80" s="13" t="s">
        <v>180</v>
      </c>
      <c r="D80" s="8" t="s">
        <v>179</v>
      </c>
      <c r="E80" s="8" t="s">
        <v>262</v>
      </c>
      <c r="F80" s="13" t="s">
        <v>126</v>
      </c>
      <c r="G80" s="8" t="s">
        <v>111</v>
      </c>
      <c r="H80" s="8">
        <f t="shared" si="1"/>
        <v>1</v>
      </c>
      <c r="I80" s="10">
        <f>SUM(H76:H80)</f>
        <v>9</v>
      </c>
      <c r="J80" s="11">
        <v>5</v>
      </c>
      <c r="K80" s="8" t="s">
        <v>112</v>
      </c>
      <c r="L80" s="10" t="s">
        <v>113</v>
      </c>
      <c r="M80" s="8" t="s">
        <v>112</v>
      </c>
      <c r="N80" s="8" t="s">
        <v>112</v>
      </c>
      <c r="O80" s="8" t="s">
        <v>112</v>
      </c>
      <c r="P80" s="8" t="s">
        <v>112</v>
      </c>
      <c r="Q80" s="8" t="s">
        <v>112</v>
      </c>
      <c r="R80" s="8" t="s">
        <v>112</v>
      </c>
      <c r="S80" s="12" t="s">
        <v>112</v>
      </c>
    </row>
    <row r="81" spans="1:19" ht="12.75">
      <c r="A81">
        <v>82686</v>
      </c>
      <c r="B81" s="2">
        <v>11273500</v>
      </c>
      <c r="C81" t="s">
        <v>181</v>
      </c>
      <c r="D81" s="3" t="s">
        <v>179</v>
      </c>
      <c r="E81" s="3" t="s">
        <v>262</v>
      </c>
      <c r="F81" t="s">
        <v>110</v>
      </c>
      <c r="G81" s="3" t="s">
        <v>111</v>
      </c>
      <c r="H81" s="3">
        <f t="shared" si="1"/>
        <v>1</v>
      </c>
      <c r="I81" s="5"/>
      <c r="J81" s="6"/>
      <c r="K81" s="3" t="s">
        <v>112</v>
      </c>
      <c r="L81" s="5" t="s">
        <v>113</v>
      </c>
      <c r="M81" s="3" t="s">
        <v>112</v>
      </c>
      <c r="N81" s="3" t="s">
        <v>112</v>
      </c>
      <c r="O81" s="3" t="s">
        <v>112</v>
      </c>
      <c r="P81" s="3" t="s">
        <v>112</v>
      </c>
      <c r="Q81" s="3" t="s">
        <v>112</v>
      </c>
      <c r="R81" s="3" t="s">
        <v>112</v>
      </c>
      <c r="S81" s="7" t="s">
        <v>112</v>
      </c>
    </row>
    <row r="82" spans="1:19" ht="12.75">
      <c r="A82">
        <v>38933</v>
      </c>
      <c r="B82" s="2">
        <v>11273500</v>
      </c>
      <c r="C82" t="s">
        <v>181</v>
      </c>
      <c r="D82" s="3" t="s">
        <v>179</v>
      </c>
      <c r="E82" s="3" t="s">
        <v>262</v>
      </c>
      <c r="F82" t="s">
        <v>115</v>
      </c>
      <c r="G82" s="3" t="s">
        <v>111</v>
      </c>
      <c r="H82" s="3">
        <f t="shared" si="1"/>
        <v>4</v>
      </c>
      <c r="I82" s="5"/>
      <c r="J82" s="6"/>
      <c r="K82" s="5" t="s">
        <v>113</v>
      </c>
      <c r="L82" s="5" t="s">
        <v>113</v>
      </c>
      <c r="M82" s="3" t="s">
        <v>112</v>
      </c>
      <c r="N82" s="3" t="s">
        <v>112</v>
      </c>
      <c r="O82" s="5" t="s">
        <v>113</v>
      </c>
      <c r="P82" s="5" t="s">
        <v>113</v>
      </c>
      <c r="Q82" s="3" t="s">
        <v>112</v>
      </c>
      <c r="R82" s="3" t="s">
        <v>112</v>
      </c>
      <c r="S82" s="7" t="s">
        <v>112</v>
      </c>
    </row>
    <row r="83" spans="1:19" ht="12.75">
      <c r="A83">
        <v>39572</v>
      </c>
      <c r="B83" s="2">
        <v>11273500</v>
      </c>
      <c r="C83" t="s">
        <v>181</v>
      </c>
      <c r="D83" s="3" t="s">
        <v>179</v>
      </c>
      <c r="E83" s="3" t="s">
        <v>262</v>
      </c>
      <c r="F83" t="s">
        <v>124</v>
      </c>
      <c r="G83" s="3" t="s">
        <v>111</v>
      </c>
      <c r="H83" s="3">
        <f t="shared" si="1"/>
        <v>2</v>
      </c>
      <c r="I83" s="5"/>
      <c r="J83" s="6"/>
      <c r="K83" s="3" t="s">
        <v>112</v>
      </c>
      <c r="L83" s="3" t="s">
        <v>112</v>
      </c>
      <c r="M83" s="3" t="s">
        <v>112</v>
      </c>
      <c r="N83" s="3" t="s">
        <v>112</v>
      </c>
      <c r="O83" s="5" t="s">
        <v>113</v>
      </c>
      <c r="P83" s="5" t="s">
        <v>113</v>
      </c>
      <c r="Q83" s="3" t="s">
        <v>112</v>
      </c>
      <c r="R83" s="3" t="s">
        <v>112</v>
      </c>
      <c r="S83" s="7" t="s">
        <v>112</v>
      </c>
    </row>
    <row r="84" spans="1:19" ht="12.75">
      <c r="A84" s="13">
        <v>49300</v>
      </c>
      <c r="B84" s="14">
        <v>11273500</v>
      </c>
      <c r="C84" s="13" t="s">
        <v>181</v>
      </c>
      <c r="D84" s="8" t="s">
        <v>179</v>
      </c>
      <c r="E84" s="8" t="s">
        <v>262</v>
      </c>
      <c r="F84" s="13" t="s">
        <v>182</v>
      </c>
      <c r="G84" s="8" t="s">
        <v>178</v>
      </c>
      <c r="H84" s="8">
        <f t="shared" si="1"/>
        <v>1</v>
      </c>
      <c r="I84" s="10">
        <f>SUM(H81:H84)</f>
        <v>8</v>
      </c>
      <c r="J84" s="11">
        <v>4</v>
      </c>
      <c r="K84" s="8" t="s">
        <v>112</v>
      </c>
      <c r="L84" s="8" t="s">
        <v>112</v>
      </c>
      <c r="M84" s="8" t="s">
        <v>112</v>
      </c>
      <c r="N84" s="8" t="s">
        <v>112</v>
      </c>
      <c r="O84" s="8" t="s">
        <v>112</v>
      </c>
      <c r="P84" s="8" t="s">
        <v>112</v>
      </c>
      <c r="Q84" s="10" t="s">
        <v>113</v>
      </c>
      <c r="R84" s="8" t="s">
        <v>112</v>
      </c>
      <c r="S84" s="12" t="s">
        <v>112</v>
      </c>
    </row>
    <row r="85" spans="1:19" ht="12.75">
      <c r="A85">
        <v>82686</v>
      </c>
      <c r="B85" s="2">
        <v>11274538</v>
      </c>
      <c r="C85" t="s">
        <v>183</v>
      </c>
      <c r="D85" s="3" t="s">
        <v>179</v>
      </c>
      <c r="E85" s="3" t="s">
        <v>262</v>
      </c>
      <c r="F85" t="s">
        <v>110</v>
      </c>
      <c r="G85" s="3" t="s">
        <v>111</v>
      </c>
      <c r="H85" s="3">
        <f t="shared" si="1"/>
        <v>4</v>
      </c>
      <c r="I85" s="5"/>
      <c r="J85" s="6"/>
      <c r="K85" s="3" t="s">
        <v>112</v>
      </c>
      <c r="L85" s="5" t="s">
        <v>113</v>
      </c>
      <c r="M85" s="5" t="s">
        <v>113</v>
      </c>
      <c r="N85" s="3" t="s">
        <v>112</v>
      </c>
      <c r="O85" s="5" t="s">
        <v>113</v>
      </c>
      <c r="P85" s="5" t="s">
        <v>113</v>
      </c>
      <c r="Q85" s="3" t="s">
        <v>112</v>
      </c>
      <c r="R85" s="3" t="s">
        <v>112</v>
      </c>
      <c r="S85" s="7" t="s">
        <v>112</v>
      </c>
    </row>
    <row r="86" spans="1:19" ht="12.75">
      <c r="A86">
        <v>38933</v>
      </c>
      <c r="B86" s="2">
        <v>11274538</v>
      </c>
      <c r="C86" t="s">
        <v>183</v>
      </c>
      <c r="D86" s="3" t="s">
        <v>179</v>
      </c>
      <c r="E86" s="3" t="s">
        <v>262</v>
      </c>
      <c r="F86" t="s">
        <v>115</v>
      </c>
      <c r="G86" s="3" t="s">
        <v>111</v>
      </c>
      <c r="H86" s="3">
        <f t="shared" si="1"/>
        <v>4</v>
      </c>
      <c r="I86" s="5"/>
      <c r="J86" s="6"/>
      <c r="K86" s="5" t="s">
        <v>113</v>
      </c>
      <c r="L86" s="5" t="s">
        <v>113</v>
      </c>
      <c r="M86" s="3" t="s">
        <v>112</v>
      </c>
      <c r="N86" s="3" t="s">
        <v>112</v>
      </c>
      <c r="O86" s="5" t="s">
        <v>113</v>
      </c>
      <c r="P86" s="5" t="s">
        <v>113</v>
      </c>
      <c r="Q86" s="3" t="s">
        <v>112</v>
      </c>
      <c r="R86" s="3" t="s">
        <v>112</v>
      </c>
      <c r="S86" s="7" t="s">
        <v>112</v>
      </c>
    </row>
    <row r="87" spans="1:19" ht="12.75">
      <c r="A87">
        <v>39572</v>
      </c>
      <c r="B87" s="2">
        <v>11274538</v>
      </c>
      <c r="C87" t="s">
        <v>183</v>
      </c>
      <c r="D87" s="3" t="s">
        <v>179</v>
      </c>
      <c r="E87" s="3" t="s">
        <v>262</v>
      </c>
      <c r="F87" t="s">
        <v>124</v>
      </c>
      <c r="G87" s="3" t="s">
        <v>111</v>
      </c>
      <c r="H87" s="3">
        <f t="shared" si="1"/>
        <v>2</v>
      </c>
      <c r="I87" s="5"/>
      <c r="J87" s="6"/>
      <c r="K87" s="3" t="s">
        <v>112</v>
      </c>
      <c r="L87" s="3" t="s">
        <v>112</v>
      </c>
      <c r="M87" s="3" t="s">
        <v>112</v>
      </c>
      <c r="N87" s="3" t="s">
        <v>112</v>
      </c>
      <c r="O87" s="5" t="s">
        <v>113</v>
      </c>
      <c r="P87" s="5" t="s">
        <v>113</v>
      </c>
      <c r="Q87" s="3" t="s">
        <v>112</v>
      </c>
      <c r="R87" s="3" t="s">
        <v>112</v>
      </c>
      <c r="S87" s="7" t="s">
        <v>112</v>
      </c>
    </row>
    <row r="88" spans="1:19" ht="12.75">
      <c r="A88">
        <v>82685</v>
      </c>
      <c r="B88" s="2">
        <v>11274538</v>
      </c>
      <c r="C88" t="s">
        <v>183</v>
      </c>
      <c r="D88" s="3" t="s">
        <v>179</v>
      </c>
      <c r="E88" s="3" t="s">
        <v>262</v>
      </c>
      <c r="F88" t="s">
        <v>184</v>
      </c>
      <c r="G88" s="3" t="s">
        <v>111</v>
      </c>
      <c r="H88" s="3">
        <f t="shared" si="1"/>
        <v>3</v>
      </c>
      <c r="I88" s="5"/>
      <c r="J88" s="6"/>
      <c r="K88" s="3" t="s">
        <v>112</v>
      </c>
      <c r="L88" s="3" t="s">
        <v>112</v>
      </c>
      <c r="M88" s="5" t="s">
        <v>113</v>
      </c>
      <c r="N88" s="3" t="s">
        <v>112</v>
      </c>
      <c r="O88" s="3" t="s">
        <v>112</v>
      </c>
      <c r="P88" s="5" t="s">
        <v>113</v>
      </c>
      <c r="Q88" s="5" t="s">
        <v>113</v>
      </c>
      <c r="R88" s="3" t="s">
        <v>112</v>
      </c>
      <c r="S88" s="7" t="s">
        <v>112</v>
      </c>
    </row>
    <row r="89" spans="1:19" ht="12.75">
      <c r="A89" s="13">
        <v>34653</v>
      </c>
      <c r="B89" s="14">
        <v>11274538</v>
      </c>
      <c r="C89" s="13" t="s">
        <v>183</v>
      </c>
      <c r="D89" s="8" t="s">
        <v>179</v>
      </c>
      <c r="E89" s="8" t="s">
        <v>262</v>
      </c>
      <c r="F89" s="13" t="s">
        <v>126</v>
      </c>
      <c r="G89" s="8" t="s">
        <v>111</v>
      </c>
      <c r="H89" s="8">
        <f t="shared" si="1"/>
        <v>1</v>
      </c>
      <c r="I89" s="10">
        <f>SUM(H85:H89)</f>
        <v>14</v>
      </c>
      <c r="J89" s="11">
        <v>5</v>
      </c>
      <c r="K89" s="8" t="s">
        <v>112</v>
      </c>
      <c r="L89" s="10" t="s">
        <v>113</v>
      </c>
      <c r="M89" s="8" t="s">
        <v>112</v>
      </c>
      <c r="N89" s="8" t="s">
        <v>112</v>
      </c>
      <c r="O89" s="8" t="s">
        <v>112</v>
      </c>
      <c r="P89" s="8" t="s">
        <v>112</v>
      </c>
      <c r="Q89" s="8" t="s">
        <v>112</v>
      </c>
      <c r="R89" s="8" t="s">
        <v>112</v>
      </c>
      <c r="S89" s="12" t="s">
        <v>112</v>
      </c>
    </row>
    <row r="90" spans="1:19" ht="12.75">
      <c r="A90" s="15">
        <v>82681</v>
      </c>
      <c r="B90" s="16">
        <v>11390890</v>
      </c>
      <c r="C90" s="15" t="s">
        <v>185</v>
      </c>
      <c r="D90" s="17" t="s">
        <v>179</v>
      </c>
      <c r="E90" s="17" t="s">
        <v>262</v>
      </c>
      <c r="F90" s="15" t="s">
        <v>171</v>
      </c>
      <c r="G90" s="17" t="s">
        <v>111</v>
      </c>
      <c r="H90" s="17">
        <f t="shared" si="1"/>
        <v>1</v>
      </c>
      <c r="I90" s="18">
        <f>H90</f>
        <v>1</v>
      </c>
      <c r="J90" s="19">
        <v>1</v>
      </c>
      <c r="K90" s="17" t="s">
        <v>112</v>
      </c>
      <c r="L90" s="17" t="s">
        <v>112</v>
      </c>
      <c r="M90" s="17" t="s">
        <v>112</v>
      </c>
      <c r="N90" s="17" t="s">
        <v>112</v>
      </c>
      <c r="O90" s="17" t="s">
        <v>112</v>
      </c>
      <c r="P90" s="18" t="s">
        <v>113</v>
      </c>
      <c r="Q90" s="17" t="s">
        <v>112</v>
      </c>
      <c r="R90" s="17" t="s">
        <v>112</v>
      </c>
      <c r="S90" s="20" t="s">
        <v>112</v>
      </c>
    </row>
    <row r="91" spans="1:19" ht="12.75">
      <c r="A91" s="15">
        <v>82686</v>
      </c>
      <c r="B91" s="16">
        <v>12464770</v>
      </c>
      <c r="C91" s="15" t="s">
        <v>187</v>
      </c>
      <c r="D91" s="17" t="s">
        <v>186</v>
      </c>
      <c r="E91" s="17" t="s">
        <v>262</v>
      </c>
      <c r="F91" s="15" t="s">
        <v>110</v>
      </c>
      <c r="G91" s="17" t="s">
        <v>111</v>
      </c>
      <c r="H91" s="17">
        <f t="shared" si="1"/>
        <v>1</v>
      </c>
      <c r="I91" s="18">
        <f>H91</f>
        <v>1</v>
      </c>
      <c r="J91" s="19">
        <v>1</v>
      </c>
      <c r="K91" s="17" t="s">
        <v>112</v>
      </c>
      <c r="L91" s="18" t="s">
        <v>113</v>
      </c>
      <c r="M91" s="17" t="s">
        <v>112</v>
      </c>
      <c r="N91" s="17" t="s">
        <v>112</v>
      </c>
      <c r="O91" s="17" t="s">
        <v>112</v>
      </c>
      <c r="P91" s="17" t="s">
        <v>112</v>
      </c>
      <c r="Q91" s="17" t="s">
        <v>112</v>
      </c>
      <c r="R91" s="17" t="s">
        <v>112</v>
      </c>
      <c r="S91" s="20" t="s">
        <v>112</v>
      </c>
    </row>
    <row r="92" spans="1:19" ht="12.75">
      <c r="A92">
        <v>82686</v>
      </c>
      <c r="B92" s="2">
        <v>12472380</v>
      </c>
      <c r="C92" t="s">
        <v>188</v>
      </c>
      <c r="D92" s="3" t="s">
        <v>186</v>
      </c>
      <c r="E92" s="3" t="s">
        <v>262</v>
      </c>
      <c r="F92" t="s">
        <v>110</v>
      </c>
      <c r="G92" s="3" t="s">
        <v>111</v>
      </c>
      <c r="H92" s="3">
        <f t="shared" si="1"/>
        <v>3</v>
      </c>
      <c r="I92" s="5"/>
      <c r="J92" s="6"/>
      <c r="K92" s="3" t="s">
        <v>112</v>
      </c>
      <c r="L92" s="5" t="s">
        <v>113</v>
      </c>
      <c r="M92" s="5" t="s">
        <v>113</v>
      </c>
      <c r="N92" s="3" t="s">
        <v>112</v>
      </c>
      <c r="O92" s="5" t="s">
        <v>113</v>
      </c>
      <c r="P92" s="3" t="s">
        <v>112</v>
      </c>
      <c r="Q92" s="3" t="s">
        <v>112</v>
      </c>
      <c r="R92" s="3" t="s">
        <v>112</v>
      </c>
      <c r="S92" s="7" t="s">
        <v>112</v>
      </c>
    </row>
    <row r="93" spans="1:19" ht="12.75">
      <c r="A93">
        <v>38933</v>
      </c>
      <c r="B93" s="2">
        <v>12472380</v>
      </c>
      <c r="C93" t="s">
        <v>188</v>
      </c>
      <c r="D93" s="3" t="s">
        <v>186</v>
      </c>
      <c r="E93" s="3" t="s">
        <v>262</v>
      </c>
      <c r="F93" t="s">
        <v>115</v>
      </c>
      <c r="G93" s="3" t="s">
        <v>111</v>
      </c>
      <c r="H93" s="3">
        <f t="shared" si="1"/>
        <v>4</v>
      </c>
      <c r="I93" s="5"/>
      <c r="J93" s="6"/>
      <c r="K93" s="5" t="s">
        <v>113</v>
      </c>
      <c r="L93" s="5" t="s">
        <v>113</v>
      </c>
      <c r="M93" s="3" t="s">
        <v>112</v>
      </c>
      <c r="N93" s="3" t="s">
        <v>112</v>
      </c>
      <c r="O93" s="5" t="s">
        <v>113</v>
      </c>
      <c r="P93" s="5" t="s">
        <v>113</v>
      </c>
      <c r="Q93" s="3" t="s">
        <v>112</v>
      </c>
      <c r="R93" s="3" t="s">
        <v>112</v>
      </c>
      <c r="S93" s="7" t="s">
        <v>112</v>
      </c>
    </row>
    <row r="94" spans="1:19" ht="12.75">
      <c r="A94" s="13">
        <v>34653</v>
      </c>
      <c r="B94" s="14">
        <v>12472380</v>
      </c>
      <c r="C94" s="13" t="s">
        <v>188</v>
      </c>
      <c r="D94" s="8" t="s">
        <v>186</v>
      </c>
      <c r="E94" s="8" t="s">
        <v>262</v>
      </c>
      <c r="F94" s="13" t="s">
        <v>126</v>
      </c>
      <c r="G94" s="8" t="s">
        <v>111</v>
      </c>
      <c r="H94" s="8">
        <f t="shared" si="1"/>
        <v>1</v>
      </c>
      <c r="I94" s="10">
        <f>SUM(H92:H94)</f>
        <v>8</v>
      </c>
      <c r="J94" s="11">
        <v>3</v>
      </c>
      <c r="K94" s="8" t="s">
        <v>112</v>
      </c>
      <c r="L94" s="10" t="s">
        <v>113</v>
      </c>
      <c r="M94" s="8" t="s">
        <v>112</v>
      </c>
      <c r="N94" s="8" t="s">
        <v>112</v>
      </c>
      <c r="O94" s="8" t="s">
        <v>112</v>
      </c>
      <c r="P94" s="8" t="s">
        <v>112</v>
      </c>
      <c r="Q94" s="8" t="s">
        <v>112</v>
      </c>
      <c r="R94" s="8" t="s">
        <v>112</v>
      </c>
      <c r="S94" s="12" t="s">
        <v>112</v>
      </c>
    </row>
    <row r="95" spans="1:19" ht="12.75">
      <c r="A95">
        <v>82686</v>
      </c>
      <c r="B95" s="2">
        <v>12473740</v>
      </c>
      <c r="C95" t="s">
        <v>189</v>
      </c>
      <c r="D95" s="3" t="s">
        <v>186</v>
      </c>
      <c r="E95" s="3" t="s">
        <v>262</v>
      </c>
      <c r="F95" t="s">
        <v>110</v>
      </c>
      <c r="G95" s="3" t="s">
        <v>111</v>
      </c>
      <c r="H95" s="3">
        <f t="shared" si="1"/>
        <v>4</v>
      </c>
      <c r="I95" s="5"/>
      <c r="J95" s="6"/>
      <c r="K95" s="3" t="s">
        <v>112</v>
      </c>
      <c r="L95" s="5" t="s">
        <v>113</v>
      </c>
      <c r="M95" s="5" t="s">
        <v>113</v>
      </c>
      <c r="N95" s="3" t="s">
        <v>112</v>
      </c>
      <c r="O95" s="5" t="s">
        <v>113</v>
      </c>
      <c r="P95" s="5" t="s">
        <v>113</v>
      </c>
      <c r="Q95" s="3" t="s">
        <v>112</v>
      </c>
      <c r="R95" s="3" t="s">
        <v>112</v>
      </c>
      <c r="S95" s="7" t="s">
        <v>112</v>
      </c>
    </row>
    <row r="96" spans="1:19" ht="12.75">
      <c r="A96" s="13">
        <v>38933</v>
      </c>
      <c r="B96" s="14">
        <v>12473740</v>
      </c>
      <c r="C96" s="13" t="s">
        <v>189</v>
      </c>
      <c r="D96" s="8" t="s">
        <v>186</v>
      </c>
      <c r="E96" s="8" t="s">
        <v>262</v>
      </c>
      <c r="F96" s="13" t="s">
        <v>115</v>
      </c>
      <c r="G96" s="8" t="s">
        <v>111</v>
      </c>
      <c r="H96" s="8">
        <f t="shared" si="1"/>
        <v>3</v>
      </c>
      <c r="I96" s="10">
        <f>SUM(H95:H96)</f>
        <v>7</v>
      </c>
      <c r="J96" s="11">
        <v>2</v>
      </c>
      <c r="K96" s="8" t="s">
        <v>112</v>
      </c>
      <c r="L96" s="10" t="s">
        <v>113</v>
      </c>
      <c r="M96" s="8" t="s">
        <v>112</v>
      </c>
      <c r="N96" s="8" t="s">
        <v>112</v>
      </c>
      <c r="O96" s="10" t="s">
        <v>113</v>
      </c>
      <c r="P96" s="10" t="s">
        <v>113</v>
      </c>
      <c r="Q96" s="8" t="s">
        <v>112</v>
      </c>
      <c r="R96" s="8" t="s">
        <v>112</v>
      </c>
      <c r="S96" s="12" t="s">
        <v>112</v>
      </c>
    </row>
    <row r="97" spans="1:19" ht="12.75">
      <c r="A97">
        <v>82686</v>
      </c>
      <c r="B97" s="2">
        <v>12505450</v>
      </c>
      <c r="C97" t="s">
        <v>190</v>
      </c>
      <c r="D97" s="3" t="s">
        <v>186</v>
      </c>
      <c r="E97" s="3" t="s">
        <v>262</v>
      </c>
      <c r="F97" t="s">
        <v>110</v>
      </c>
      <c r="G97" s="3" t="s">
        <v>111</v>
      </c>
      <c r="H97" s="3">
        <f t="shared" si="1"/>
        <v>2</v>
      </c>
      <c r="I97" s="5"/>
      <c r="J97" s="6"/>
      <c r="K97" s="3" t="s">
        <v>112</v>
      </c>
      <c r="L97" s="5" t="s">
        <v>113</v>
      </c>
      <c r="M97" s="3" t="s">
        <v>112</v>
      </c>
      <c r="N97" s="3" t="s">
        <v>112</v>
      </c>
      <c r="O97" s="5" t="s">
        <v>113</v>
      </c>
      <c r="P97" s="3" t="s">
        <v>112</v>
      </c>
      <c r="Q97" s="3" t="s">
        <v>112</v>
      </c>
      <c r="R97" s="3" t="s">
        <v>112</v>
      </c>
      <c r="S97" s="7" t="s">
        <v>112</v>
      </c>
    </row>
    <row r="98" spans="1:19" ht="12.75">
      <c r="A98">
        <v>82680</v>
      </c>
      <c r="B98" s="2">
        <v>12505450</v>
      </c>
      <c r="C98" t="s">
        <v>190</v>
      </c>
      <c r="D98" s="3" t="s">
        <v>186</v>
      </c>
      <c r="E98" s="3" t="s">
        <v>262</v>
      </c>
      <c r="F98" t="s">
        <v>191</v>
      </c>
      <c r="G98" s="3" t="s">
        <v>111</v>
      </c>
      <c r="H98" s="3">
        <f t="shared" si="1"/>
        <v>2</v>
      </c>
      <c r="I98" s="5"/>
      <c r="J98" s="6"/>
      <c r="K98" s="3" t="s">
        <v>112</v>
      </c>
      <c r="L98" s="3" t="s">
        <v>112</v>
      </c>
      <c r="M98" s="3" t="s">
        <v>112</v>
      </c>
      <c r="N98" s="3" t="s">
        <v>112</v>
      </c>
      <c r="O98" s="5" t="s">
        <v>113</v>
      </c>
      <c r="P98" s="5" t="s">
        <v>113</v>
      </c>
      <c r="Q98" s="3" t="s">
        <v>112</v>
      </c>
      <c r="R98" s="3" t="s">
        <v>112</v>
      </c>
      <c r="S98" s="7" t="s">
        <v>112</v>
      </c>
    </row>
    <row r="99" spans="1:19" ht="12.75">
      <c r="A99">
        <v>82677</v>
      </c>
      <c r="B99" s="2">
        <v>12505450</v>
      </c>
      <c r="C99" t="s">
        <v>190</v>
      </c>
      <c r="D99" s="3" t="s">
        <v>186</v>
      </c>
      <c r="E99" s="3" t="s">
        <v>262</v>
      </c>
      <c r="F99" t="s">
        <v>138</v>
      </c>
      <c r="G99" s="3" t="s">
        <v>111</v>
      </c>
      <c r="H99" s="3">
        <f t="shared" si="1"/>
        <v>2</v>
      </c>
      <c r="I99" s="5"/>
      <c r="J99" s="6"/>
      <c r="K99" s="3" t="s">
        <v>112</v>
      </c>
      <c r="L99" s="3" t="s">
        <v>112</v>
      </c>
      <c r="M99" s="3" t="s">
        <v>112</v>
      </c>
      <c r="N99" s="3" t="s">
        <v>112</v>
      </c>
      <c r="O99" s="5" t="s">
        <v>113</v>
      </c>
      <c r="P99" s="5" t="s">
        <v>113</v>
      </c>
      <c r="Q99" s="3" t="s">
        <v>112</v>
      </c>
      <c r="R99" s="3" t="s">
        <v>112</v>
      </c>
      <c r="S99" s="7" t="s">
        <v>112</v>
      </c>
    </row>
    <row r="100" spans="1:19" ht="12.75">
      <c r="A100" s="13">
        <v>34653</v>
      </c>
      <c r="B100" s="14">
        <v>12505450</v>
      </c>
      <c r="C100" s="13" t="s">
        <v>190</v>
      </c>
      <c r="D100" s="8" t="s">
        <v>186</v>
      </c>
      <c r="E100" s="8" t="s">
        <v>262</v>
      </c>
      <c r="F100" s="13" t="s">
        <v>126</v>
      </c>
      <c r="G100" s="8" t="s">
        <v>111</v>
      </c>
      <c r="H100" s="8">
        <f t="shared" si="1"/>
        <v>1</v>
      </c>
      <c r="I100" s="10">
        <f>SUM(H97:H100)</f>
        <v>7</v>
      </c>
      <c r="J100" s="11">
        <v>4</v>
      </c>
      <c r="K100" s="8" t="s">
        <v>112</v>
      </c>
      <c r="L100" s="10" t="s">
        <v>113</v>
      </c>
      <c r="M100" s="8" t="s">
        <v>112</v>
      </c>
      <c r="N100" s="8" t="s">
        <v>112</v>
      </c>
      <c r="O100" s="8" t="s">
        <v>112</v>
      </c>
      <c r="P100" s="8" t="s">
        <v>112</v>
      </c>
      <c r="Q100" s="8" t="s">
        <v>112</v>
      </c>
      <c r="R100" s="8" t="s">
        <v>112</v>
      </c>
      <c r="S100" s="12" t="s">
        <v>112</v>
      </c>
    </row>
    <row r="101" spans="1:19" ht="12.75">
      <c r="A101" s="15">
        <v>34653</v>
      </c>
      <c r="B101" s="16">
        <v>13092747</v>
      </c>
      <c r="C101" s="15" t="s">
        <v>193</v>
      </c>
      <c r="D101" s="17" t="s">
        <v>192</v>
      </c>
      <c r="E101" s="17" t="s">
        <v>262</v>
      </c>
      <c r="F101" s="15" t="s">
        <v>126</v>
      </c>
      <c r="G101" s="17" t="s">
        <v>111</v>
      </c>
      <c r="H101" s="17">
        <f t="shared" si="1"/>
        <v>1</v>
      </c>
      <c r="I101" s="18">
        <f>H101</f>
        <v>1</v>
      </c>
      <c r="J101" s="19">
        <v>1</v>
      </c>
      <c r="K101" s="17" t="s">
        <v>112</v>
      </c>
      <c r="L101" s="18" t="s">
        <v>113</v>
      </c>
      <c r="M101" s="17" t="s">
        <v>112</v>
      </c>
      <c r="N101" s="17" t="s">
        <v>112</v>
      </c>
      <c r="O101" s="17" t="s">
        <v>112</v>
      </c>
      <c r="P101" s="17" t="s">
        <v>112</v>
      </c>
      <c r="Q101" s="17" t="s">
        <v>112</v>
      </c>
      <c r="R101" s="17" t="s">
        <v>112</v>
      </c>
      <c r="S101" s="20" t="s">
        <v>112</v>
      </c>
    </row>
    <row r="102" spans="1:19" ht="12.75">
      <c r="A102">
        <v>82686</v>
      </c>
      <c r="B102" s="2">
        <v>14201300</v>
      </c>
      <c r="C102" t="s">
        <v>195</v>
      </c>
      <c r="D102" s="3" t="s">
        <v>194</v>
      </c>
      <c r="E102" s="3" t="s">
        <v>262</v>
      </c>
      <c r="F102" t="s">
        <v>110</v>
      </c>
      <c r="G102" s="3" t="s">
        <v>111</v>
      </c>
      <c r="H102" s="3">
        <f t="shared" si="1"/>
        <v>2</v>
      </c>
      <c r="I102" s="5"/>
      <c r="J102" s="6"/>
      <c r="K102" s="3" t="s">
        <v>112</v>
      </c>
      <c r="L102" s="5" t="s">
        <v>113</v>
      </c>
      <c r="M102" s="3" t="s">
        <v>112</v>
      </c>
      <c r="N102" s="3" t="s">
        <v>112</v>
      </c>
      <c r="O102" s="5" t="s">
        <v>113</v>
      </c>
      <c r="P102" s="3" t="s">
        <v>112</v>
      </c>
      <c r="Q102" s="3" t="s">
        <v>112</v>
      </c>
      <c r="R102" s="3" t="s">
        <v>112</v>
      </c>
      <c r="S102" s="7" t="s">
        <v>112</v>
      </c>
    </row>
    <row r="103" spans="1:19" ht="12.75">
      <c r="A103">
        <v>82674</v>
      </c>
      <c r="B103" s="2">
        <v>14201300</v>
      </c>
      <c r="C103" t="s">
        <v>195</v>
      </c>
      <c r="D103" s="3" t="s">
        <v>194</v>
      </c>
      <c r="E103" s="3" t="s">
        <v>262</v>
      </c>
      <c r="F103" t="s">
        <v>159</v>
      </c>
      <c r="G103" s="3" t="s">
        <v>111</v>
      </c>
      <c r="H103" s="3">
        <f t="shared" si="1"/>
        <v>2</v>
      </c>
      <c r="I103" s="5"/>
      <c r="J103" s="6"/>
      <c r="K103" s="3" t="s">
        <v>112</v>
      </c>
      <c r="L103" s="3" t="s">
        <v>112</v>
      </c>
      <c r="M103" s="3" t="s">
        <v>112</v>
      </c>
      <c r="N103" s="3" t="s">
        <v>112</v>
      </c>
      <c r="O103" s="5" t="s">
        <v>113</v>
      </c>
      <c r="P103" s="5" t="s">
        <v>113</v>
      </c>
      <c r="Q103" s="3" t="s">
        <v>112</v>
      </c>
      <c r="R103" s="3" t="s">
        <v>112</v>
      </c>
      <c r="S103" s="7" t="s">
        <v>112</v>
      </c>
    </row>
    <row r="104" spans="1:19" ht="12.75">
      <c r="A104">
        <v>39572</v>
      </c>
      <c r="B104" s="2">
        <v>14201300</v>
      </c>
      <c r="C104" t="s">
        <v>195</v>
      </c>
      <c r="D104" s="3" t="s">
        <v>194</v>
      </c>
      <c r="E104" s="3" t="s">
        <v>262</v>
      </c>
      <c r="F104" t="s">
        <v>124</v>
      </c>
      <c r="G104" s="3" t="s">
        <v>111</v>
      </c>
      <c r="H104" s="3">
        <f t="shared" si="1"/>
        <v>2</v>
      </c>
      <c r="I104" s="5"/>
      <c r="J104" s="6"/>
      <c r="K104" s="3" t="s">
        <v>112</v>
      </c>
      <c r="L104" s="3" t="s">
        <v>112</v>
      </c>
      <c r="M104" s="3" t="s">
        <v>112</v>
      </c>
      <c r="N104" s="3" t="s">
        <v>112</v>
      </c>
      <c r="O104" s="5" t="s">
        <v>113</v>
      </c>
      <c r="P104" s="5" t="s">
        <v>113</v>
      </c>
      <c r="Q104" s="3" t="s">
        <v>112</v>
      </c>
      <c r="R104" s="3" t="s">
        <v>112</v>
      </c>
      <c r="S104" s="7" t="s">
        <v>112</v>
      </c>
    </row>
    <row r="105" spans="1:19" ht="12.75">
      <c r="A105">
        <v>49300</v>
      </c>
      <c r="B105" s="2">
        <v>14201300</v>
      </c>
      <c r="C105" t="s">
        <v>195</v>
      </c>
      <c r="D105" s="3" t="s">
        <v>194</v>
      </c>
      <c r="E105" s="3" t="s">
        <v>262</v>
      </c>
      <c r="F105" t="s">
        <v>182</v>
      </c>
      <c r="G105" s="3" t="s">
        <v>178</v>
      </c>
      <c r="H105" s="3">
        <f t="shared" si="1"/>
        <v>1</v>
      </c>
      <c r="I105" s="5"/>
      <c r="J105" s="6"/>
      <c r="K105" s="3" t="s">
        <v>112</v>
      </c>
      <c r="L105" s="3" t="s">
        <v>112</v>
      </c>
      <c r="M105" s="3" t="s">
        <v>112</v>
      </c>
      <c r="N105" s="3" t="s">
        <v>112</v>
      </c>
      <c r="O105" s="3" t="s">
        <v>112</v>
      </c>
      <c r="P105" s="3" t="s">
        <v>112</v>
      </c>
      <c r="Q105" s="5" t="s">
        <v>113</v>
      </c>
      <c r="R105" s="3" t="s">
        <v>112</v>
      </c>
      <c r="S105" s="7" t="s">
        <v>112</v>
      </c>
    </row>
    <row r="106" spans="1:19" ht="12.75">
      <c r="A106" s="13">
        <v>39532</v>
      </c>
      <c r="B106" s="14">
        <v>14201300</v>
      </c>
      <c r="C106" s="13" t="s">
        <v>195</v>
      </c>
      <c r="D106" s="8" t="s">
        <v>194</v>
      </c>
      <c r="E106" s="8" t="s">
        <v>262</v>
      </c>
      <c r="F106" s="13" t="s">
        <v>122</v>
      </c>
      <c r="G106" s="8" t="s">
        <v>111</v>
      </c>
      <c r="H106" s="8">
        <f t="shared" si="1"/>
        <v>2</v>
      </c>
      <c r="I106" s="10">
        <f>SUM(H102:H106)</f>
        <v>9</v>
      </c>
      <c r="J106" s="11">
        <v>5</v>
      </c>
      <c r="K106" s="8" t="s">
        <v>112</v>
      </c>
      <c r="L106" s="10" t="s">
        <v>113</v>
      </c>
      <c r="M106" s="8" t="s">
        <v>112</v>
      </c>
      <c r="N106" s="8" t="s">
        <v>112</v>
      </c>
      <c r="O106" s="8" t="s">
        <v>112</v>
      </c>
      <c r="P106" s="10" t="s">
        <v>113</v>
      </c>
      <c r="Q106" s="8" t="s">
        <v>112</v>
      </c>
      <c r="R106" s="8" t="s">
        <v>112</v>
      </c>
      <c r="S106" s="12" t="s">
        <v>112</v>
      </c>
    </row>
    <row r="107" spans="1:19" ht="12.75">
      <c r="A107" s="15">
        <v>82686</v>
      </c>
      <c r="B107" s="16">
        <v>14202000</v>
      </c>
      <c r="C107" s="15" t="s">
        <v>196</v>
      </c>
      <c r="D107" s="17" t="s">
        <v>194</v>
      </c>
      <c r="E107" s="17" t="s">
        <v>262</v>
      </c>
      <c r="F107" s="15" t="s">
        <v>110</v>
      </c>
      <c r="G107" s="17" t="s">
        <v>111</v>
      </c>
      <c r="H107" s="17">
        <f t="shared" si="1"/>
        <v>2</v>
      </c>
      <c r="I107" s="18">
        <f>H107</f>
        <v>2</v>
      </c>
      <c r="J107" s="19">
        <v>1</v>
      </c>
      <c r="K107" s="17" t="s">
        <v>112</v>
      </c>
      <c r="L107" s="18" t="s">
        <v>113</v>
      </c>
      <c r="M107" s="17" t="s">
        <v>112</v>
      </c>
      <c r="N107" s="17" t="s">
        <v>112</v>
      </c>
      <c r="O107" s="18" t="s">
        <v>113</v>
      </c>
      <c r="P107" s="17" t="s">
        <v>112</v>
      </c>
      <c r="Q107" s="17" t="s">
        <v>112</v>
      </c>
      <c r="R107" s="17" t="s">
        <v>112</v>
      </c>
      <c r="S107" s="20" t="s">
        <v>112</v>
      </c>
    </row>
    <row r="108" spans="1:19" ht="12.75">
      <c r="A108">
        <v>82674</v>
      </c>
      <c r="B108" s="2" t="s">
        <v>246</v>
      </c>
      <c r="C108" t="s">
        <v>197</v>
      </c>
      <c r="D108" s="3" t="s">
        <v>175</v>
      </c>
      <c r="E108" s="3" t="s">
        <v>262</v>
      </c>
      <c r="F108" t="s">
        <v>159</v>
      </c>
      <c r="G108" s="3" t="s">
        <v>111</v>
      </c>
      <c r="H108" s="3">
        <f t="shared" si="1"/>
        <v>2</v>
      </c>
      <c r="I108" s="5"/>
      <c r="J108" s="6"/>
      <c r="K108" s="3" t="s">
        <v>112</v>
      </c>
      <c r="L108" s="3" t="s">
        <v>112</v>
      </c>
      <c r="M108" s="3" t="s">
        <v>112</v>
      </c>
      <c r="N108" s="3" t="s">
        <v>112</v>
      </c>
      <c r="O108" s="5" t="s">
        <v>113</v>
      </c>
      <c r="P108" s="5" t="s">
        <v>113</v>
      </c>
      <c r="Q108" s="3" t="s">
        <v>112</v>
      </c>
      <c r="R108" s="3" t="s">
        <v>112</v>
      </c>
      <c r="S108" s="7" t="s">
        <v>112</v>
      </c>
    </row>
    <row r="109" spans="1:19" ht="12.75">
      <c r="A109" s="13">
        <v>82667</v>
      </c>
      <c r="B109" s="14" t="s">
        <v>246</v>
      </c>
      <c r="C109" s="13" t="s">
        <v>197</v>
      </c>
      <c r="D109" s="8" t="s">
        <v>175</v>
      </c>
      <c r="E109" s="8" t="s">
        <v>262</v>
      </c>
      <c r="F109" s="13" t="s">
        <v>155</v>
      </c>
      <c r="G109" s="8" t="s">
        <v>111</v>
      </c>
      <c r="H109" s="8">
        <f t="shared" si="1"/>
        <v>2</v>
      </c>
      <c r="I109" s="10">
        <f>SUM(H108:H109)</f>
        <v>4</v>
      </c>
      <c r="J109" s="11">
        <v>2</v>
      </c>
      <c r="K109" s="8" t="s">
        <v>112</v>
      </c>
      <c r="L109" s="8" t="s">
        <v>112</v>
      </c>
      <c r="M109" s="8" t="s">
        <v>112</v>
      </c>
      <c r="N109" s="8" t="s">
        <v>112</v>
      </c>
      <c r="O109" s="10" t="s">
        <v>113</v>
      </c>
      <c r="P109" s="10" t="s">
        <v>113</v>
      </c>
      <c r="Q109" s="8" t="s">
        <v>112</v>
      </c>
      <c r="R109" s="8" t="s">
        <v>112</v>
      </c>
      <c r="S109" s="12" t="s">
        <v>112</v>
      </c>
    </row>
    <row r="110" spans="1:19" ht="12.75">
      <c r="A110" s="15">
        <v>82671</v>
      </c>
      <c r="B110" s="16" t="s">
        <v>247</v>
      </c>
      <c r="C110" s="15" t="s">
        <v>199</v>
      </c>
      <c r="D110" s="17" t="s">
        <v>175</v>
      </c>
      <c r="E110" s="17" t="s">
        <v>262</v>
      </c>
      <c r="F110" s="15" t="s">
        <v>198</v>
      </c>
      <c r="G110" s="17" t="s">
        <v>111</v>
      </c>
      <c r="H110" s="17">
        <f t="shared" si="1"/>
        <v>2</v>
      </c>
      <c r="I110" s="18">
        <f>H110</f>
        <v>2</v>
      </c>
      <c r="J110" s="19">
        <v>1</v>
      </c>
      <c r="K110" s="17" t="s">
        <v>112</v>
      </c>
      <c r="L110" s="17" t="s">
        <v>112</v>
      </c>
      <c r="M110" s="18" t="s">
        <v>113</v>
      </c>
      <c r="N110" s="17" t="s">
        <v>112</v>
      </c>
      <c r="O110" s="18" t="s">
        <v>113</v>
      </c>
      <c r="P110" s="17" t="s">
        <v>112</v>
      </c>
      <c r="Q110" s="17" t="s">
        <v>112</v>
      </c>
      <c r="R110" s="17" t="s">
        <v>112</v>
      </c>
      <c r="S110" s="20" t="s">
        <v>112</v>
      </c>
    </row>
    <row r="111" spans="1:19" ht="12.75">
      <c r="A111" s="15">
        <v>82674</v>
      </c>
      <c r="B111" s="16" t="s">
        <v>248</v>
      </c>
      <c r="C111" s="15" t="s">
        <v>200</v>
      </c>
      <c r="D111" s="17" t="s">
        <v>175</v>
      </c>
      <c r="E111" s="17" t="s">
        <v>262</v>
      </c>
      <c r="F111" s="15" t="s">
        <v>159</v>
      </c>
      <c r="G111" s="17" t="s">
        <v>111</v>
      </c>
      <c r="H111" s="17">
        <f t="shared" si="1"/>
        <v>2</v>
      </c>
      <c r="I111" s="18">
        <f>H111</f>
        <v>2</v>
      </c>
      <c r="J111" s="19">
        <v>1</v>
      </c>
      <c r="K111" s="17" t="s">
        <v>112</v>
      </c>
      <c r="L111" s="17" t="s">
        <v>112</v>
      </c>
      <c r="M111" s="17" t="s">
        <v>112</v>
      </c>
      <c r="N111" s="17" t="s">
        <v>112</v>
      </c>
      <c r="O111" s="18" t="s">
        <v>113</v>
      </c>
      <c r="P111" s="18" t="s">
        <v>113</v>
      </c>
      <c r="Q111" s="17" t="s">
        <v>112</v>
      </c>
      <c r="R111" s="17" t="s">
        <v>112</v>
      </c>
      <c r="S111" s="20" t="s">
        <v>112</v>
      </c>
    </row>
    <row r="112" spans="1:19" ht="12.75">
      <c r="A112">
        <v>46342</v>
      </c>
      <c r="B112" s="2" t="s">
        <v>249</v>
      </c>
      <c r="C112" t="s">
        <v>201</v>
      </c>
      <c r="D112" s="3" t="s">
        <v>134</v>
      </c>
      <c r="E112" s="3" t="s">
        <v>262</v>
      </c>
      <c r="F112" t="s">
        <v>120</v>
      </c>
      <c r="G112" s="3" t="s">
        <v>111</v>
      </c>
      <c r="H112" s="3">
        <f t="shared" si="1"/>
        <v>1</v>
      </c>
      <c r="I112" s="5"/>
      <c r="J112" s="6"/>
      <c r="K112" s="3" t="s">
        <v>112</v>
      </c>
      <c r="L112" s="3" t="s">
        <v>112</v>
      </c>
      <c r="M112" s="3" t="s">
        <v>112</v>
      </c>
      <c r="N112" s="3" t="s">
        <v>112</v>
      </c>
      <c r="O112" s="3" t="s">
        <v>112</v>
      </c>
      <c r="P112" s="3" t="s">
        <v>112</v>
      </c>
      <c r="Q112" s="5" t="s">
        <v>113</v>
      </c>
      <c r="R112" s="3" t="s">
        <v>112</v>
      </c>
      <c r="S112" s="7" t="s">
        <v>112</v>
      </c>
    </row>
    <row r="113" spans="1:19" ht="12.75">
      <c r="A113">
        <v>82686</v>
      </c>
      <c r="B113" s="2" t="s">
        <v>249</v>
      </c>
      <c r="C113" t="s">
        <v>201</v>
      </c>
      <c r="D113" s="3" t="s">
        <v>134</v>
      </c>
      <c r="E113" s="3" t="s">
        <v>262</v>
      </c>
      <c r="F113" t="s">
        <v>110</v>
      </c>
      <c r="G113" s="3" t="s">
        <v>111</v>
      </c>
      <c r="H113" s="3">
        <f t="shared" si="1"/>
        <v>1</v>
      </c>
      <c r="I113" s="5"/>
      <c r="J113" s="6"/>
      <c r="K113" s="3" t="s">
        <v>112</v>
      </c>
      <c r="L113" s="5" t="s">
        <v>113</v>
      </c>
      <c r="M113" s="3" t="s">
        <v>112</v>
      </c>
      <c r="N113" s="3" t="s">
        <v>112</v>
      </c>
      <c r="O113" s="3" t="s">
        <v>112</v>
      </c>
      <c r="P113" s="3" t="s">
        <v>112</v>
      </c>
      <c r="Q113" s="3" t="s">
        <v>112</v>
      </c>
      <c r="R113" s="3" t="s">
        <v>112</v>
      </c>
      <c r="S113" s="7" t="s">
        <v>112</v>
      </c>
    </row>
    <row r="114" spans="1:19" ht="13.5" thickBot="1">
      <c r="A114" s="22">
        <v>39381</v>
      </c>
      <c r="B114" s="23" t="s">
        <v>249</v>
      </c>
      <c r="C114" s="22" t="s">
        <v>201</v>
      </c>
      <c r="D114" s="24" t="s">
        <v>134</v>
      </c>
      <c r="E114" s="24" t="s">
        <v>262</v>
      </c>
      <c r="F114" s="22" t="s">
        <v>202</v>
      </c>
      <c r="G114" s="24" t="s">
        <v>111</v>
      </c>
      <c r="H114" s="24">
        <f t="shared" si="1"/>
        <v>1</v>
      </c>
      <c r="I114" s="25">
        <f>SUM(H112:H114)</f>
        <v>3</v>
      </c>
      <c r="J114" s="26">
        <v>3</v>
      </c>
      <c r="K114" s="24" t="s">
        <v>112</v>
      </c>
      <c r="L114" s="25" t="s">
        <v>113</v>
      </c>
      <c r="M114" s="24" t="s">
        <v>112</v>
      </c>
      <c r="N114" s="24" t="s">
        <v>112</v>
      </c>
      <c r="O114" s="24" t="s">
        <v>112</v>
      </c>
      <c r="P114" s="24" t="s">
        <v>112</v>
      </c>
      <c r="Q114" s="24" t="s">
        <v>112</v>
      </c>
      <c r="R114" s="24" t="s">
        <v>112</v>
      </c>
      <c r="S114" s="27" t="s">
        <v>112</v>
      </c>
    </row>
    <row r="115" spans="8:10" ht="12.75">
      <c r="H115" s="5" t="s">
        <v>263</v>
      </c>
      <c r="I115" s="3">
        <f>COUNTIF(I3:I114,"&gt;0")</f>
        <v>47</v>
      </c>
      <c r="J115" s="5">
        <f>COUNTIF(J3:J114,"&gt;0")</f>
        <v>47</v>
      </c>
    </row>
    <row r="116" spans="8:10" ht="12.75">
      <c r="H116" s="5" t="s">
        <v>264</v>
      </c>
      <c r="I116" s="3">
        <f>MIN(I3:I114)</f>
        <v>1</v>
      </c>
      <c r="J116" s="5">
        <f>MIN(J4:J114)</f>
        <v>1</v>
      </c>
    </row>
    <row r="117" spans="3:10" ht="12.75">
      <c r="C117" s="1" t="s">
        <v>265</v>
      </c>
      <c r="H117" s="5" t="s">
        <v>266</v>
      </c>
      <c r="I117" s="3">
        <f>MAX(I3:I114)</f>
        <v>17</v>
      </c>
      <c r="J117" s="5">
        <f>MAX(J4:J114)</f>
        <v>9</v>
      </c>
    </row>
    <row r="118" spans="3:10" ht="12.75">
      <c r="C118" s="51" t="s">
        <v>286</v>
      </c>
      <c r="H118" s="5" t="s">
        <v>267</v>
      </c>
      <c r="I118" s="49">
        <f>AVERAGE(I3:I114)</f>
        <v>4.48936170212766</v>
      </c>
      <c r="J118" s="50">
        <f>AVERAGE(J4:J114)</f>
        <v>2.382978723404255</v>
      </c>
    </row>
    <row r="119" spans="3:10" ht="12.75">
      <c r="C119" s="51" t="s">
        <v>298</v>
      </c>
      <c r="H119" s="5" t="s">
        <v>268</v>
      </c>
      <c r="J119" s="5">
        <f>SUM(J4:J114)</f>
        <v>112</v>
      </c>
    </row>
    <row r="121" ht="12.75">
      <c r="C121" s="29" t="s">
        <v>269</v>
      </c>
    </row>
    <row r="122" ht="12.75">
      <c r="C122" s="29" t="s">
        <v>270</v>
      </c>
    </row>
    <row r="123" ht="12.75">
      <c r="C123" s="1"/>
    </row>
    <row r="124" ht="12.75">
      <c r="A124" s="30" t="s">
        <v>292</v>
      </c>
    </row>
    <row r="125" spans="1:6" ht="25.5">
      <c r="A125" s="31" t="s">
        <v>271</v>
      </c>
      <c r="B125" s="32" t="s">
        <v>272</v>
      </c>
      <c r="C125" s="33" t="s">
        <v>273</v>
      </c>
      <c r="D125" s="32"/>
      <c r="E125" s="32" t="s">
        <v>272</v>
      </c>
      <c r="F125" s="34" t="s">
        <v>274</v>
      </c>
    </row>
    <row r="126" spans="1:7" ht="12.75">
      <c r="A126" s="35">
        <f>COUNTIF(J3:J114,"=0")</f>
        <v>0</v>
      </c>
      <c r="B126" s="36" t="s">
        <v>275</v>
      </c>
      <c r="C126" s="37">
        <f>A126</f>
        <v>0</v>
      </c>
      <c r="D126" s="38">
        <f>83-J115</f>
        <v>36</v>
      </c>
      <c r="E126" s="36" t="s">
        <v>276</v>
      </c>
      <c r="F126" s="39">
        <f>(D126/83)*100</f>
        <v>43.373493975903614</v>
      </c>
      <c r="G126" s="30"/>
    </row>
    <row r="127" spans="1:6" ht="12.75">
      <c r="A127" s="35">
        <f>COUNTIF(J3:J114,"=1")</f>
        <v>19</v>
      </c>
      <c r="B127" s="36" t="s">
        <v>277</v>
      </c>
      <c r="C127" s="37">
        <f>C126+A127</f>
        <v>19</v>
      </c>
      <c r="D127" s="38">
        <f>A127</f>
        <v>19</v>
      </c>
      <c r="E127" s="36">
        <v>1</v>
      </c>
      <c r="F127" s="39">
        <f>(D127/83)*100</f>
        <v>22.89156626506024</v>
      </c>
    </row>
    <row r="128" spans="1:6" ht="12.75">
      <c r="A128" s="35">
        <f>COUNTIF(J3:J114,"=2")</f>
        <v>12</v>
      </c>
      <c r="B128" s="36" t="s">
        <v>278</v>
      </c>
      <c r="C128" s="37">
        <f>C127+A128</f>
        <v>31</v>
      </c>
      <c r="D128" s="38"/>
      <c r="E128" s="36"/>
      <c r="F128" s="39" t="s">
        <v>279</v>
      </c>
    </row>
    <row r="129" spans="1:6" ht="12.75">
      <c r="A129" s="35">
        <f>COUNTIF(J3:J114,"=3")</f>
        <v>6</v>
      </c>
      <c r="B129" s="36" t="s">
        <v>280</v>
      </c>
      <c r="C129" s="37">
        <f>C128+A129</f>
        <v>37</v>
      </c>
      <c r="D129" s="38">
        <f>A128+A129</f>
        <v>18</v>
      </c>
      <c r="E129" s="36" t="s">
        <v>281</v>
      </c>
      <c r="F129" s="39">
        <f>(D129/83)*100</f>
        <v>21.686746987951807</v>
      </c>
    </row>
    <row r="130" spans="1:6" ht="12.75">
      <c r="A130" s="35">
        <f>COUNTIF(J3:J114,"=4")</f>
        <v>4</v>
      </c>
      <c r="B130" s="36" t="s">
        <v>282</v>
      </c>
      <c r="C130" s="37">
        <f>C129+A130</f>
        <v>41</v>
      </c>
      <c r="D130" s="38" t="s">
        <v>279</v>
      </c>
      <c r="E130" s="36"/>
      <c r="F130" s="39" t="s">
        <v>279</v>
      </c>
    </row>
    <row r="131" spans="1:6" ht="12.75">
      <c r="A131" s="40">
        <f>COUNTIF(J3:J114,"&gt;4")</f>
        <v>6</v>
      </c>
      <c r="B131" s="41" t="s">
        <v>283</v>
      </c>
      <c r="C131" s="42">
        <f>C130+A131</f>
        <v>47</v>
      </c>
      <c r="D131" s="43">
        <f>A130+A131</f>
        <v>10</v>
      </c>
      <c r="E131" s="41" t="s">
        <v>284</v>
      </c>
      <c r="F131" s="44">
        <f>(D131/83)*100</f>
        <v>12.048192771084338</v>
      </c>
    </row>
    <row r="132" spans="1:7" ht="12.75">
      <c r="A132" s="3"/>
      <c r="B132" s="4"/>
      <c r="C132" s="45" t="s">
        <v>285</v>
      </c>
      <c r="D132" s="46"/>
      <c r="E132" s="47"/>
      <c r="F132" s="48">
        <v>100</v>
      </c>
      <c r="G132" s="5"/>
    </row>
    <row r="140" ht="12.75">
      <c r="A140" s="30" t="s">
        <v>291</v>
      </c>
    </row>
    <row r="141" spans="1:6" ht="25.5">
      <c r="A141" s="57" t="s">
        <v>271</v>
      </c>
      <c r="B141" s="58" t="s">
        <v>272</v>
      </c>
      <c r="C141" s="59" t="s">
        <v>273</v>
      </c>
      <c r="D141" s="58"/>
      <c r="E141" s="58" t="s">
        <v>272</v>
      </c>
      <c r="F141" s="60" t="s">
        <v>274</v>
      </c>
    </row>
    <row r="142" spans="1:6" ht="12.75">
      <c r="A142" s="61">
        <f>COUNTIF(J3:J114,"=0")</f>
        <v>0</v>
      </c>
      <c r="B142" s="62" t="s">
        <v>275</v>
      </c>
      <c r="C142" s="61">
        <f>A142</f>
        <v>0</v>
      </c>
      <c r="D142" s="63">
        <f>83-J115</f>
        <v>36</v>
      </c>
      <c r="E142" s="62" t="s">
        <v>276</v>
      </c>
      <c r="F142" s="64">
        <v>43.4</v>
      </c>
    </row>
    <row r="143" spans="1:6" ht="12.75">
      <c r="A143" s="61">
        <f>COUNTIF(J3:J114,"=1")</f>
        <v>19</v>
      </c>
      <c r="B143" s="62" t="s">
        <v>277</v>
      </c>
      <c r="C143" s="61">
        <f aca="true" t="shared" si="2" ref="C143:C148">C142+A143</f>
        <v>19</v>
      </c>
      <c r="D143" s="63" t="s">
        <v>279</v>
      </c>
      <c r="E143" s="62" t="s">
        <v>279</v>
      </c>
      <c r="F143" s="64" t="s">
        <v>279</v>
      </c>
    </row>
    <row r="144" spans="1:6" ht="12.75">
      <c r="A144" s="61">
        <f>COUNTIF(J3:J114,"=2")</f>
        <v>12</v>
      </c>
      <c r="B144" s="62" t="s">
        <v>278</v>
      </c>
      <c r="C144" s="61">
        <f t="shared" si="2"/>
        <v>31</v>
      </c>
      <c r="D144" s="63">
        <f>A143+A144</f>
        <v>31</v>
      </c>
      <c r="E144" s="62" t="s">
        <v>296</v>
      </c>
      <c r="F144" s="64">
        <v>37.3</v>
      </c>
    </row>
    <row r="145" spans="1:6" ht="12.75">
      <c r="A145" s="61">
        <f>COUNTIF(J3:J114,"=3")</f>
        <v>6</v>
      </c>
      <c r="B145" s="62" t="s">
        <v>280</v>
      </c>
      <c r="C145" s="61">
        <f t="shared" si="2"/>
        <v>37</v>
      </c>
      <c r="D145" s="63" t="s">
        <v>279</v>
      </c>
      <c r="E145" s="62" t="s">
        <v>279</v>
      </c>
      <c r="F145" s="64" t="s">
        <v>279</v>
      </c>
    </row>
    <row r="146" spans="1:6" ht="12.75">
      <c r="A146" s="61">
        <f>COUNTIF(J3:J114,"=4")</f>
        <v>4</v>
      </c>
      <c r="B146" s="62" t="s">
        <v>282</v>
      </c>
      <c r="C146" s="61">
        <f t="shared" si="2"/>
        <v>41</v>
      </c>
      <c r="D146" s="63">
        <f>A145+A146</f>
        <v>10</v>
      </c>
      <c r="E146" s="62" t="s">
        <v>297</v>
      </c>
      <c r="F146" s="64">
        <v>12.1</v>
      </c>
    </row>
    <row r="147" spans="1:6" ht="12.75">
      <c r="A147" s="61">
        <f>COUNTIF(J3:J114,"=5")</f>
        <v>4</v>
      </c>
      <c r="B147" s="62" t="s">
        <v>293</v>
      </c>
      <c r="C147" s="61">
        <f t="shared" si="2"/>
        <v>45</v>
      </c>
      <c r="D147" s="63" t="s">
        <v>279</v>
      </c>
      <c r="E147" s="62" t="s">
        <v>279</v>
      </c>
      <c r="F147" s="64" t="s">
        <v>279</v>
      </c>
    </row>
    <row r="148" spans="1:6" ht="12.75">
      <c r="A148" s="61">
        <f>COUNTIF(J3:J114,"&gt;5")</f>
        <v>2</v>
      </c>
      <c r="B148" s="62" t="s">
        <v>295</v>
      </c>
      <c r="C148" s="61">
        <f t="shared" si="2"/>
        <v>47</v>
      </c>
      <c r="D148" s="63">
        <f>A147+A148</f>
        <v>6</v>
      </c>
      <c r="E148" s="62" t="s">
        <v>294</v>
      </c>
      <c r="F148" s="64">
        <v>7.2</v>
      </c>
    </row>
    <row r="149" spans="1:6" ht="12.75">
      <c r="A149" s="3"/>
      <c r="B149" s="4"/>
      <c r="C149" s="45" t="s">
        <v>285</v>
      </c>
      <c r="D149" s="46"/>
      <c r="E149" s="47"/>
      <c r="F149" s="48">
        <v>100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16.421875" style="0" customWidth="1"/>
    <col min="2" max="2" width="11.8515625" style="0" customWidth="1"/>
  </cols>
  <sheetData>
    <row r="2" spans="1:5" ht="12.75">
      <c r="A2" s="52"/>
      <c r="B2" s="66" t="s">
        <v>287</v>
      </c>
      <c r="C2" s="67"/>
      <c r="D2" s="67"/>
      <c r="E2" s="68"/>
    </row>
    <row r="3" spans="1:9" ht="12.75">
      <c r="A3" s="53"/>
      <c r="B3" s="69"/>
      <c r="C3" s="70"/>
      <c r="D3" s="70"/>
      <c r="E3" s="71"/>
      <c r="I3" s="1" t="s">
        <v>290</v>
      </c>
    </row>
    <row r="4" spans="1:5" ht="12.75">
      <c r="A4" s="54" t="s">
        <v>288</v>
      </c>
      <c r="B4" s="54" t="s">
        <v>284</v>
      </c>
      <c r="C4" s="54" t="s">
        <v>281</v>
      </c>
      <c r="D4" s="54">
        <v>1</v>
      </c>
      <c r="E4" s="54" t="s">
        <v>276</v>
      </c>
    </row>
    <row r="5" spans="1:5" ht="12.75">
      <c r="A5" s="55" t="s">
        <v>289</v>
      </c>
      <c r="B5" s="56">
        <v>12</v>
      </c>
      <c r="C5" s="56">
        <v>21.7</v>
      </c>
      <c r="D5" s="56">
        <v>22.9</v>
      </c>
      <c r="E5" s="56">
        <v>43.4</v>
      </c>
    </row>
  </sheetData>
  <sheetProtection/>
  <mergeCells count="1">
    <mergeCell ref="B2:E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5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16.421875" style="0" customWidth="1"/>
    <col min="2" max="2" width="11.8515625" style="0" customWidth="1"/>
  </cols>
  <sheetData>
    <row r="2" spans="1:5" ht="12.75">
      <c r="A2" s="52"/>
      <c r="B2" s="66" t="s">
        <v>287</v>
      </c>
      <c r="C2" s="67"/>
      <c r="D2" s="67"/>
      <c r="E2" s="68"/>
    </row>
    <row r="3" spans="1:9" ht="12.75">
      <c r="A3" s="53"/>
      <c r="B3" s="69"/>
      <c r="C3" s="70"/>
      <c r="D3" s="70"/>
      <c r="E3" s="71"/>
      <c r="I3" s="1" t="s">
        <v>299</v>
      </c>
    </row>
    <row r="4" spans="1:9" ht="12.75">
      <c r="A4" s="54" t="s">
        <v>288</v>
      </c>
      <c r="B4" s="54" t="s">
        <v>294</v>
      </c>
      <c r="C4" s="54" t="s">
        <v>297</v>
      </c>
      <c r="D4" s="54" t="s">
        <v>296</v>
      </c>
      <c r="E4" s="54" t="s">
        <v>276</v>
      </c>
      <c r="I4" s="1" t="s">
        <v>302</v>
      </c>
    </row>
    <row r="5" spans="1:5" ht="12.75">
      <c r="A5" s="55" t="s">
        <v>289</v>
      </c>
      <c r="B5" s="56">
        <v>7.2</v>
      </c>
      <c r="C5" s="56">
        <v>12.1</v>
      </c>
      <c r="D5" s="56">
        <v>37.3</v>
      </c>
      <c r="E5" s="56">
        <v>43.4</v>
      </c>
    </row>
  </sheetData>
  <sheetProtection/>
  <mergeCells count="1">
    <mergeCell ref="B2:E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jtwilson</dc:creator>
  <cp:keywords/>
  <dc:description/>
  <cp:lastModifiedBy>bsfink</cp:lastModifiedBy>
  <dcterms:created xsi:type="dcterms:W3CDTF">2007-09-10T15:58:47Z</dcterms:created>
  <dcterms:modified xsi:type="dcterms:W3CDTF">2008-04-03T19:10:13Z</dcterms:modified>
  <cp:category/>
  <cp:version/>
  <cp:contentType/>
  <cp:contentStatus/>
</cp:coreProperties>
</file>