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19320" windowHeight="9975" tabRatio="656"/>
  </bookViews>
  <sheets>
    <sheet name="Dominance Scenarios" sheetId="1" r:id="rId1"/>
    <sheet name="SB_Low" sheetId="4" r:id="rId2"/>
    <sheet name="KB_Low" sheetId="5" r:id="rId3"/>
    <sheet name="CO_Low" sheetId="6" r:id="rId4"/>
    <sheet name="RM_Low" sheetId="7" r:id="rId5"/>
    <sheet name="SB_High" sheetId="8" r:id="rId6"/>
    <sheet name="KB_High" sheetId="9" r:id="rId7"/>
    <sheet name="CO_High" sheetId="10" r:id="rId8"/>
    <sheet name="RM_High" sheetId="11" r:id="rId9"/>
  </sheets>
  <calcPr calcId="145621"/>
</workbook>
</file>

<file path=xl/calcChain.xml><?xml version="1.0" encoding="utf-8"?>
<calcChain xmlns="http://schemas.openxmlformats.org/spreadsheetml/2006/main">
  <c r="Q20" i="7" l="1"/>
  <c r="P20" i="7"/>
  <c r="N20" i="7"/>
  <c r="Q20" i="6"/>
  <c r="P20" i="6"/>
  <c r="N20" i="6"/>
  <c r="Q20" i="5"/>
  <c r="P20" i="5"/>
  <c r="N20" i="5"/>
  <c r="Q20" i="4"/>
  <c r="P20" i="4"/>
  <c r="N20" i="4"/>
  <c r="I12" i="11" l="1"/>
  <c r="I8" i="11"/>
  <c r="H4" i="5"/>
  <c r="I14" i="11" l="1"/>
  <c r="Q14" i="11" s="1"/>
  <c r="C14" i="11"/>
  <c r="B14" i="11"/>
  <c r="I13" i="11"/>
  <c r="Q13" i="11" s="1"/>
  <c r="C13" i="11"/>
  <c r="B13" i="11"/>
  <c r="Q12" i="11"/>
  <c r="C12" i="11"/>
  <c r="B12" i="11"/>
  <c r="I10" i="11"/>
  <c r="Q10" i="11" s="1"/>
  <c r="C10" i="11"/>
  <c r="B10" i="11"/>
  <c r="I9" i="11"/>
  <c r="Q9" i="11" s="1"/>
  <c r="C9" i="11"/>
  <c r="B9" i="11"/>
  <c r="Q8" i="11"/>
  <c r="C8" i="11"/>
  <c r="B8" i="11"/>
  <c r="Q6" i="11"/>
  <c r="G6" i="11"/>
  <c r="O6" i="11" s="1"/>
  <c r="C6" i="11"/>
  <c r="B6" i="11"/>
  <c r="Q5" i="11"/>
  <c r="G5" i="11"/>
  <c r="O5" i="11" s="1"/>
  <c r="C5" i="11"/>
  <c r="B5" i="11"/>
  <c r="Q4" i="11"/>
  <c r="G4" i="11"/>
  <c r="O4" i="11" s="1"/>
  <c r="C4" i="11"/>
  <c r="B4" i="11"/>
  <c r="Q14" i="10"/>
  <c r="N14" i="10"/>
  <c r="H14" i="10"/>
  <c r="P14" i="10" s="1"/>
  <c r="G14" i="10"/>
  <c r="O14" i="10" s="1"/>
  <c r="Q13" i="10"/>
  <c r="P13" i="10"/>
  <c r="G13" i="10"/>
  <c r="O13" i="10" s="1"/>
  <c r="F13" i="10"/>
  <c r="N13" i="10" s="1"/>
  <c r="Q12" i="10"/>
  <c r="O12" i="10"/>
  <c r="H12" i="10"/>
  <c r="P12" i="10" s="1"/>
  <c r="F12" i="10"/>
  <c r="N12" i="10" s="1"/>
  <c r="P10" i="10"/>
  <c r="N10" i="10"/>
  <c r="I10" i="10"/>
  <c r="Q10" i="10" s="1"/>
  <c r="G10" i="10"/>
  <c r="O10" i="10" s="1"/>
  <c r="Q9" i="10"/>
  <c r="P9" i="10"/>
  <c r="G9" i="10"/>
  <c r="O9" i="10" s="1"/>
  <c r="F9" i="10"/>
  <c r="N9" i="10" s="1"/>
  <c r="P8" i="10"/>
  <c r="O8" i="10"/>
  <c r="I8" i="10"/>
  <c r="Q8" i="10" s="1"/>
  <c r="F8" i="10"/>
  <c r="N8" i="10" s="1"/>
  <c r="P6" i="10"/>
  <c r="N6" i="10"/>
  <c r="I6" i="10"/>
  <c r="Q6" i="10" s="1"/>
  <c r="G6" i="10"/>
  <c r="O6" i="10" s="1"/>
  <c r="Q5" i="10"/>
  <c r="N5" i="10"/>
  <c r="H5" i="10"/>
  <c r="P5" i="10" s="1"/>
  <c r="G5" i="10"/>
  <c r="O5" i="10" s="1"/>
  <c r="O4" i="10"/>
  <c r="N4" i="10"/>
  <c r="I4" i="10"/>
  <c r="Q4" i="10" s="1"/>
  <c r="H4" i="10"/>
  <c r="P4" i="10" s="1"/>
  <c r="N31" i="9"/>
  <c r="N30" i="9"/>
  <c r="N29" i="9"/>
  <c r="N28" i="9"/>
  <c r="P14" i="9"/>
  <c r="N14" i="9"/>
  <c r="I14" i="9"/>
  <c r="Q14" i="9" s="1"/>
  <c r="G14" i="9"/>
  <c r="O14" i="9" s="1"/>
  <c r="P13" i="9"/>
  <c r="G13" i="9"/>
  <c r="O13" i="9" s="1"/>
  <c r="D13" i="9"/>
  <c r="B13" i="9"/>
  <c r="Q12" i="9"/>
  <c r="P12" i="9"/>
  <c r="G12" i="9"/>
  <c r="O12" i="9" s="1"/>
  <c r="F12" i="9"/>
  <c r="P10" i="9"/>
  <c r="N10" i="9"/>
  <c r="I10" i="9"/>
  <c r="Q10" i="9" s="1"/>
  <c r="G10" i="9"/>
  <c r="O10" i="9" s="1"/>
  <c r="P9" i="9"/>
  <c r="G9" i="9"/>
  <c r="O9" i="9" s="1"/>
  <c r="D9" i="9"/>
  <c r="B9" i="9"/>
  <c r="Q8" i="9"/>
  <c r="P8" i="9"/>
  <c r="G8" i="9"/>
  <c r="O8" i="9" s="1"/>
  <c r="F8" i="9"/>
  <c r="P6" i="9"/>
  <c r="N6" i="9"/>
  <c r="I6" i="9"/>
  <c r="Q6" i="9" s="1"/>
  <c r="G6" i="9"/>
  <c r="O6" i="9" s="1"/>
  <c r="P5" i="9"/>
  <c r="G5" i="9"/>
  <c r="O5" i="9" s="1"/>
  <c r="F5" i="9"/>
  <c r="N5" i="9" s="1"/>
  <c r="D5" i="9"/>
  <c r="B5" i="9"/>
  <c r="Q4" i="9"/>
  <c r="P4" i="9"/>
  <c r="G4" i="9"/>
  <c r="O4" i="9" s="1"/>
  <c r="F4" i="9"/>
  <c r="P14" i="8"/>
  <c r="N14" i="8"/>
  <c r="I14" i="8"/>
  <c r="Q14" i="8" s="1"/>
  <c r="G14" i="8"/>
  <c r="O14" i="8" s="1"/>
  <c r="N13" i="8"/>
  <c r="G13" i="8"/>
  <c r="I13" i="8" s="1"/>
  <c r="Q13" i="8" s="1"/>
  <c r="D13" i="8"/>
  <c r="C13" i="8"/>
  <c r="Q12" i="8"/>
  <c r="N12" i="8"/>
  <c r="H12" i="8"/>
  <c r="P12" i="8" s="1"/>
  <c r="G12" i="8"/>
  <c r="O12" i="8" s="1"/>
  <c r="P10" i="8"/>
  <c r="N10" i="8"/>
  <c r="I10" i="8"/>
  <c r="Q10" i="8" s="1"/>
  <c r="G10" i="8"/>
  <c r="O10" i="8" s="1"/>
  <c r="N9" i="8"/>
  <c r="G9" i="8"/>
  <c r="O9" i="8" s="1"/>
  <c r="D9" i="8"/>
  <c r="C9" i="8"/>
  <c r="Q8" i="8"/>
  <c r="N8" i="8"/>
  <c r="H8" i="8"/>
  <c r="P8" i="8" s="1"/>
  <c r="G8" i="8"/>
  <c r="O8" i="8" s="1"/>
  <c r="P6" i="8"/>
  <c r="N6" i="8"/>
  <c r="I6" i="8"/>
  <c r="Q6" i="8" s="1"/>
  <c r="G6" i="8"/>
  <c r="O6" i="8" s="1"/>
  <c r="N5" i="8"/>
  <c r="G5" i="8"/>
  <c r="I5" i="8" s="1"/>
  <c r="Q5" i="8" s="1"/>
  <c r="D5" i="8"/>
  <c r="C5" i="8"/>
  <c r="Q4" i="8"/>
  <c r="N4" i="8"/>
  <c r="H4" i="8"/>
  <c r="P4" i="8" s="1"/>
  <c r="G4" i="8"/>
  <c r="O4" i="8" s="1"/>
  <c r="I14" i="7"/>
  <c r="Q14" i="7" s="1"/>
  <c r="C14" i="7"/>
  <c r="B14" i="7"/>
  <c r="I13" i="7"/>
  <c r="Q13" i="7" s="1"/>
  <c r="C13" i="7"/>
  <c r="B13" i="7"/>
  <c r="I12" i="7"/>
  <c r="Q12" i="7" s="1"/>
  <c r="C12" i="7"/>
  <c r="B12" i="7"/>
  <c r="I10" i="7"/>
  <c r="Q10" i="7" s="1"/>
  <c r="C10" i="7"/>
  <c r="B10" i="7"/>
  <c r="I9" i="7"/>
  <c r="Q9" i="7" s="1"/>
  <c r="C9" i="7"/>
  <c r="B9" i="7"/>
  <c r="I8" i="7"/>
  <c r="Q8" i="7" s="1"/>
  <c r="C8" i="7"/>
  <c r="B8" i="7"/>
  <c r="Q6" i="7"/>
  <c r="G6" i="7"/>
  <c r="O6" i="7" s="1"/>
  <c r="C6" i="7"/>
  <c r="B6" i="7"/>
  <c r="Q5" i="7"/>
  <c r="G5" i="7"/>
  <c r="O5" i="7" s="1"/>
  <c r="C5" i="7"/>
  <c r="B5" i="7"/>
  <c r="Q4" i="7"/>
  <c r="G4" i="7"/>
  <c r="O4" i="7" s="1"/>
  <c r="C4" i="7"/>
  <c r="B4" i="7"/>
  <c r="Q14" i="6"/>
  <c r="N14" i="6"/>
  <c r="H14" i="6"/>
  <c r="P14" i="6" s="1"/>
  <c r="G14" i="6"/>
  <c r="O14" i="6" s="1"/>
  <c r="Q13" i="6"/>
  <c r="P13" i="6"/>
  <c r="G13" i="6"/>
  <c r="O13" i="6" s="1"/>
  <c r="F13" i="6"/>
  <c r="K13" i="6" s="1"/>
  <c r="Q12" i="6"/>
  <c r="O12" i="6"/>
  <c r="H12" i="6"/>
  <c r="P12" i="6" s="1"/>
  <c r="F12" i="6"/>
  <c r="P10" i="6"/>
  <c r="N10" i="6"/>
  <c r="I10" i="6"/>
  <c r="Q10" i="6" s="1"/>
  <c r="G10" i="6"/>
  <c r="O10" i="6" s="1"/>
  <c r="Q9" i="6"/>
  <c r="P9" i="6"/>
  <c r="G9" i="6"/>
  <c r="O9" i="6" s="1"/>
  <c r="F9" i="6"/>
  <c r="K9" i="6" s="1"/>
  <c r="P8" i="6"/>
  <c r="O8" i="6"/>
  <c r="I8" i="6"/>
  <c r="Q8" i="6" s="1"/>
  <c r="F8" i="6"/>
  <c r="P6" i="6"/>
  <c r="N6" i="6"/>
  <c r="I6" i="6"/>
  <c r="Q6" i="6" s="1"/>
  <c r="G6" i="6"/>
  <c r="O6" i="6" s="1"/>
  <c r="Q5" i="6"/>
  <c r="N5" i="6"/>
  <c r="H5" i="6"/>
  <c r="P5" i="6" s="1"/>
  <c r="G5" i="6"/>
  <c r="O5" i="6" s="1"/>
  <c r="O4" i="6"/>
  <c r="N4" i="6"/>
  <c r="I4" i="6"/>
  <c r="Q4" i="6" s="1"/>
  <c r="H4" i="6"/>
  <c r="K4" i="6" s="1"/>
  <c r="P14" i="5"/>
  <c r="N14" i="5"/>
  <c r="I14" i="5"/>
  <c r="Q14" i="5" s="1"/>
  <c r="G14" i="5"/>
  <c r="O14" i="5" s="1"/>
  <c r="P13" i="5"/>
  <c r="I13" i="5"/>
  <c r="Q13" i="5" s="1"/>
  <c r="G13" i="5"/>
  <c r="O13" i="5" s="1"/>
  <c r="F13" i="5"/>
  <c r="N13" i="5" s="1"/>
  <c r="D13" i="5"/>
  <c r="B13" i="5"/>
  <c r="Q12" i="5"/>
  <c r="P12" i="5"/>
  <c r="G12" i="5"/>
  <c r="O12" i="5" s="1"/>
  <c r="F12" i="5"/>
  <c r="Q10" i="5"/>
  <c r="P10" i="5"/>
  <c r="N10" i="5"/>
  <c r="I10" i="5"/>
  <c r="G10" i="5"/>
  <c r="O10" i="5" s="1"/>
  <c r="P9" i="5"/>
  <c r="G9" i="5"/>
  <c r="I9" i="5" s="1"/>
  <c r="Q9" i="5" s="1"/>
  <c r="D9" i="5"/>
  <c r="B9" i="5"/>
  <c r="Q8" i="5"/>
  <c r="P8" i="5"/>
  <c r="G8" i="5"/>
  <c r="O8" i="5" s="1"/>
  <c r="F8" i="5"/>
  <c r="P6" i="5"/>
  <c r="N6" i="5"/>
  <c r="I6" i="5"/>
  <c r="Q6" i="5" s="1"/>
  <c r="G6" i="5"/>
  <c r="O6" i="5" s="1"/>
  <c r="P5" i="5"/>
  <c r="G5" i="5"/>
  <c r="O5" i="5" s="1"/>
  <c r="D5" i="5"/>
  <c r="B5" i="5"/>
  <c r="Q4" i="5"/>
  <c r="P4" i="5"/>
  <c r="G4" i="5"/>
  <c r="O4" i="5" s="1"/>
  <c r="F4" i="5"/>
  <c r="N4" i="5" s="1"/>
  <c r="Q14" i="4"/>
  <c r="P14" i="4"/>
  <c r="N14" i="4"/>
  <c r="I14" i="4"/>
  <c r="G14" i="4"/>
  <c r="O14" i="4" s="1"/>
  <c r="N13" i="4"/>
  <c r="G13" i="4"/>
  <c r="I13" i="4" s="1"/>
  <c r="Q13" i="4" s="1"/>
  <c r="D13" i="4"/>
  <c r="C13" i="4"/>
  <c r="Q12" i="4"/>
  <c r="N12" i="4"/>
  <c r="H12" i="4"/>
  <c r="P12" i="4" s="1"/>
  <c r="G12" i="4"/>
  <c r="O12" i="4" s="1"/>
  <c r="P10" i="4"/>
  <c r="N10" i="4"/>
  <c r="I10" i="4"/>
  <c r="Q10" i="4" s="1"/>
  <c r="G10" i="4"/>
  <c r="O10" i="4" s="1"/>
  <c r="N9" i="4"/>
  <c r="G9" i="4"/>
  <c r="O9" i="4" s="1"/>
  <c r="D9" i="4"/>
  <c r="C9" i="4"/>
  <c r="Q8" i="4"/>
  <c r="N8" i="4"/>
  <c r="H8" i="4"/>
  <c r="P8" i="4" s="1"/>
  <c r="G8" i="4"/>
  <c r="O8" i="4" s="1"/>
  <c r="P6" i="4"/>
  <c r="N6" i="4"/>
  <c r="I6" i="4"/>
  <c r="Q6" i="4" s="1"/>
  <c r="G6" i="4"/>
  <c r="O6" i="4" s="1"/>
  <c r="O5" i="4"/>
  <c r="N5" i="4"/>
  <c r="H5" i="4"/>
  <c r="P5" i="4" s="1"/>
  <c r="G5" i="4"/>
  <c r="I5" i="4" s="1"/>
  <c r="Q5" i="4" s="1"/>
  <c r="D5" i="4"/>
  <c r="C5" i="4"/>
  <c r="Q4" i="4"/>
  <c r="N4" i="4"/>
  <c r="H4" i="4"/>
  <c r="P4" i="4" s="1"/>
  <c r="G4" i="4"/>
  <c r="O4" i="4" s="1"/>
  <c r="P4" i="6" l="1"/>
  <c r="S4" i="6" s="1"/>
  <c r="N9" i="6"/>
  <c r="S9" i="6" s="1"/>
  <c r="N13" i="6"/>
  <c r="S13" i="6" s="1"/>
  <c r="H13" i="4"/>
  <c r="P13" i="4" s="1"/>
  <c r="O13" i="4"/>
  <c r="S4" i="5"/>
  <c r="F5" i="5"/>
  <c r="N5" i="5" s="1"/>
  <c r="S5" i="5" s="1"/>
  <c r="I5" i="5"/>
  <c r="Q5" i="5" s="1"/>
  <c r="K8" i="5"/>
  <c r="N8" i="5"/>
  <c r="S8" i="5" s="1"/>
  <c r="K12" i="5"/>
  <c r="K8" i="6"/>
  <c r="N8" i="6"/>
  <c r="K12" i="6"/>
  <c r="N12" i="6"/>
  <c r="F4" i="7"/>
  <c r="N4" i="7" s="1"/>
  <c r="H4" i="7"/>
  <c r="P4" i="7" s="1"/>
  <c r="F6" i="7"/>
  <c r="N6" i="7" s="1"/>
  <c r="H6" i="7"/>
  <c r="P6" i="7" s="1"/>
  <c r="G8" i="7"/>
  <c r="O8" i="7" s="1"/>
  <c r="G9" i="7"/>
  <c r="O9" i="7" s="1"/>
  <c r="G10" i="7"/>
  <c r="O10" i="7" s="1"/>
  <c r="G12" i="7"/>
  <c r="O12" i="7" s="1"/>
  <c r="G13" i="7"/>
  <c r="O13" i="7" s="1"/>
  <c r="G14" i="7"/>
  <c r="O14" i="7" s="1"/>
  <c r="G13" i="11"/>
  <c r="O13" i="11" s="1"/>
  <c r="F6" i="11"/>
  <c r="N6" i="11" s="1"/>
  <c r="S6" i="11" s="1"/>
  <c r="H6" i="11"/>
  <c r="P6" i="11" s="1"/>
  <c r="G10" i="11"/>
  <c r="O10" i="11" s="1"/>
  <c r="K8" i="9"/>
  <c r="I5" i="9"/>
  <c r="Q5" i="9" s="1"/>
  <c r="S5" i="9" s="1"/>
  <c r="G14" i="11"/>
  <c r="O14" i="11" s="1"/>
  <c r="G9" i="11"/>
  <c r="O9" i="11" s="1"/>
  <c r="F4" i="11"/>
  <c r="N4" i="11" s="1"/>
  <c r="H4" i="11"/>
  <c r="P4" i="11" s="1"/>
  <c r="G8" i="11"/>
  <c r="O8" i="11" s="1"/>
  <c r="G12" i="11"/>
  <c r="O12" i="11" s="1"/>
  <c r="F13" i="9"/>
  <c r="N13" i="9" s="1"/>
  <c r="I13" i="9"/>
  <c r="Q13" i="9" s="1"/>
  <c r="K12" i="9"/>
  <c r="N8" i="9"/>
  <c r="K4" i="9"/>
  <c r="H13" i="8"/>
  <c r="P13" i="8" s="1"/>
  <c r="O13" i="8"/>
  <c r="H5" i="8"/>
  <c r="P5" i="8" s="1"/>
  <c r="O5" i="8"/>
  <c r="F5" i="11"/>
  <c r="H5" i="11"/>
  <c r="P5" i="11" s="1"/>
  <c r="F9" i="11"/>
  <c r="H9" i="11"/>
  <c r="P9" i="11" s="1"/>
  <c r="F10" i="11"/>
  <c r="F13" i="11"/>
  <c r="H13" i="11"/>
  <c r="P13" i="11" s="1"/>
  <c r="F14" i="11"/>
  <c r="H14" i="11"/>
  <c r="P14" i="11" s="1"/>
  <c r="S12" i="10"/>
  <c r="S13" i="10"/>
  <c r="S9" i="10"/>
  <c r="S8" i="10"/>
  <c r="S4" i="10"/>
  <c r="S5" i="10"/>
  <c r="S6" i="10"/>
  <c r="S10" i="10"/>
  <c r="S14" i="10"/>
  <c r="K4" i="10"/>
  <c r="K5" i="10"/>
  <c r="K6" i="10"/>
  <c r="K8" i="10"/>
  <c r="K9" i="10"/>
  <c r="K10" i="10"/>
  <c r="K12" i="10"/>
  <c r="K13" i="10"/>
  <c r="K14" i="10"/>
  <c r="S10" i="9"/>
  <c r="S14" i="9"/>
  <c r="S6" i="9"/>
  <c r="S8" i="9"/>
  <c r="N4" i="9"/>
  <c r="S4" i="9" s="1"/>
  <c r="K6" i="9"/>
  <c r="F9" i="9"/>
  <c r="I9" i="9"/>
  <c r="Q9" i="9" s="1"/>
  <c r="N12" i="9"/>
  <c r="S12" i="9" s="1"/>
  <c r="K14" i="9"/>
  <c r="K10" i="9"/>
  <c r="S8" i="8"/>
  <c r="S4" i="8"/>
  <c r="S5" i="8"/>
  <c r="S6" i="8"/>
  <c r="S10" i="8"/>
  <c r="S12" i="8"/>
  <c r="S13" i="8"/>
  <c r="S14" i="8"/>
  <c r="K5" i="8"/>
  <c r="K6" i="8"/>
  <c r="K8" i="8"/>
  <c r="I9" i="8"/>
  <c r="Q9" i="8" s="1"/>
  <c r="K13" i="8"/>
  <c r="K14" i="8"/>
  <c r="K4" i="8"/>
  <c r="H9" i="8"/>
  <c r="P9" i="8" s="1"/>
  <c r="S9" i="8" s="1"/>
  <c r="K10" i="8"/>
  <c r="K12" i="8"/>
  <c r="S4" i="7"/>
  <c r="S6" i="7"/>
  <c r="K4" i="7"/>
  <c r="F5" i="7"/>
  <c r="H5" i="7"/>
  <c r="P5" i="7" s="1"/>
  <c r="K6" i="7"/>
  <c r="F8" i="7"/>
  <c r="H8" i="7"/>
  <c r="P8" i="7" s="1"/>
  <c r="F9" i="7"/>
  <c r="H9" i="7"/>
  <c r="P9" i="7" s="1"/>
  <c r="F10" i="7"/>
  <c r="H10" i="7"/>
  <c r="P10" i="7" s="1"/>
  <c r="F12" i="7"/>
  <c r="F13" i="7"/>
  <c r="H13" i="7"/>
  <c r="P13" i="7" s="1"/>
  <c r="F14" i="7"/>
  <c r="H14" i="7"/>
  <c r="P14" i="7" s="1"/>
  <c r="S5" i="6"/>
  <c r="S6" i="6"/>
  <c r="S8" i="6"/>
  <c r="S10" i="6"/>
  <c r="S12" i="6"/>
  <c r="S14" i="6"/>
  <c r="K5" i="6"/>
  <c r="K6" i="6"/>
  <c r="K10" i="6"/>
  <c r="K14" i="6"/>
  <c r="S10" i="5"/>
  <c r="S13" i="5"/>
  <c r="S14" i="5"/>
  <c r="S6" i="5"/>
  <c r="K4" i="5"/>
  <c r="O9" i="5"/>
  <c r="K5" i="5"/>
  <c r="K6" i="5"/>
  <c r="F9" i="5"/>
  <c r="N12" i="5"/>
  <c r="S12" i="5" s="1"/>
  <c r="K13" i="5"/>
  <c r="K14" i="5"/>
  <c r="K10" i="5"/>
  <c r="S8" i="4"/>
  <c r="S10" i="4"/>
  <c r="S12" i="4"/>
  <c r="S13" i="4"/>
  <c r="S14" i="4"/>
  <c r="S4" i="4"/>
  <c r="S5" i="4"/>
  <c r="S6" i="4"/>
  <c r="K5" i="4"/>
  <c r="K6" i="4"/>
  <c r="K8" i="4"/>
  <c r="I9" i="4"/>
  <c r="Q9" i="4" s="1"/>
  <c r="K13" i="4"/>
  <c r="K14" i="4"/>
  <c r="K4" i="4"/>
  <c r="H9" i="4"/>
  <c r="P9" i="4" s="1"/>
  <c r="S9" i="4" s="1"/>
  <c r="K10" i="4"/>
  <c r="K12" i="4"/>
  <c r="H12" i="11" l="1"/>
  <c r="P12" i="11" s="1"/>
  <c r="F12" i="11"/>
  <c r="H12" i="7"/>
  <c r="P12" i="7" s="1"/>
  <c r="S13" i="9"/>
  <c r="S4" i="11"/>
  <c r="H10" i="11"/>
  <c r="P10" i="11" s="1"/>
  <c r="K6" i="11"/>
  <c r="H8" i="11"/>
  <c r="P8" i="11" s="1"/>
  <c r="K13" i="9"/>
  <c r="K5" i="9"/>
  <c r="F8" i="11"/>
  <c r="N8" i="11" s="1"/>
  <c r="K4" i="11"/>
  <c r="N14" i="11"/>
  <c r="S14" i="11" s="1"/>
  <c r="K14" i="11"/>
  <c r="N13" i="11"/>
  <c r="S13" i="11" s="1"/>
  <c r="K13" i="11"/>
  <c r="N12" i="11"/>
  <c r="S12" i="11" s="1"/>
  <c r="N10" i="11"/>
  <c r="K10" i="11"/>
  <c r="N9" i="11"/>
  <c r="S9" i="11" s="1"/>
  <c r="K9" i="11"/>
  <c r="K5" i="11"/>
  <c r="N5" i="11"/>
  <c r="S5" i="11" s="1"/>
  <c r="K9" i="9"/>
  <c r="N9" i="9"/>
  <c r="S9" i="9" s="1"/>
  <c r="K9" i="8"/>
  <c r="N14" i="7"/>
  <c r="S14" i="7" s="1"/>
  <c r="K14" i="7"/>
  <c r="N12" i="7"/>
  <c r="S12" i="7" s="1"/>
  <c r="N9" i="7"/>
  <c r="S9" i="7" s="1"/>
  <c r="K9" i="7"/>
  <c r="K5" i="7"/>
  <c r="N5" i="7"/>
  <c r="S5" i="7" s="1"/>
  <c r="N13" i="7"/>
  <c r="S13" i="7" s="1"/>
  <c r="K13" i="7"/>
  <c r="N10" i="7"/>
  <c r="S10" i="7" s="1"/>
  <c r="K10" i="7"/>
  <c r="N8" i="7"/>
  <c r="S8" i="7" s="1"/>
  <c r="K8" i="7"/>
  <c r="K9" i="5"/>
  <c r="N9" i="5"/>
  <c r="S9" i="5" s="1"/>
  <c r="K9" i="4"/>
  <c r="K12" i="11" l="1"/>
  <c r="K12" i="7"/>
  <c r="S10" i="11"/>
  <c r="S8" i="11"/>
  <c r="K8" i="11"/>
  <c r="R14" i="1"/>
  <c r="Q14" i="1"/>
  <c r="R13" i="1"/>
  <c r="Q13" i="1"/>
  <c r="I13" i="1"/>
  <c r="G13" i="1"/>
  <c r="D13" i="1"/>
  <c r="C13" i="1"/>
  <c r="R12" i="1"/>
  <c r="Q12" i="1"/>
  <c r="R10" i="1"/>
  <c r="Q10" i="1"/>
  <c r="R9" i="1"/>
  <c r="Q9" i="1"/>
  <c r="I9" i="1"/>
  <c r="G9" i="1"/>
  <c r="D9" i="1"/>
  <c r="C9" i="1"/>
  <c r="R8" i="1"/>
  <c r="Q8" i="1"/>
  <c r="R6" i="1"/>
  <c r="Q6" i="1"/>
  <c r="R5" i="1"/>
  <c r="Q5" i="1"/>
  <c r="I5" i="1"/>
  <c r="G5" i="1"/>
  <c r="D5" i="1"/>
  <c r="C5" i="1"/>
  <c r="R4" i="1"/>
  <c r="Q4" i="1"/>
  <c r="N31" i="11" l="1"/>
  <c r="N30" i="11"/>
  <c r="N29" i="11"/>
  <c r="N28" i="11"/>
  <c r="N31" i="10"/>
  <c r="N30" i="10"/>
  <c r="N29" i="10"/>
  <c r="N28" i="10"/>
  <c r="N31" i="8"/>
  <c r="N30" i="8"/>
  <c r="N29" i="8"/>
  <c r="N28" i="8"/>
  <c r="N31" i="7"/>
  <c r="N30" i="7"/>
  <c r="N29" i="7"/>
  <c r="N28" i="7"/>
  <c r="N31" i="6"/>
  <c r="N30" i="6"/>
  <c r="N29" i="6"/>
  <c r="N28" i="6"/>
  <c r="N31" i="5"/>
  <c r="N30" i="5"/>
  <c r="N29" i="5"/>
  <c r="N28" i="5"/>
  <c r="N31" i="4"/>
  <c r="N30" i="4"/>
  <c r="N29" i="4"/>
  <c r="N28" i="4"/>
  <c r="N42" i="11" l="1"/>
  <c r="N33" i="11"/>
  <c r="N42" i="10"/>
  <c r="N33" i="10"/>
  <c r="N33" i="9"/>
  <c r="N42" i="8"/>
  <c r="N33" i="8"/>
  <c r="N42" i="7"/>
  <c r="N33" i="7"/>
  <c r="N42" i="6"/>
  <c r="N33" i="6"/>
  <c r="N42" i="5"/>
  <c r="N33" i="5"/>
  <c r="N33" i="4"/>
  <c r="N42" i="4"/>
  <c r="Q16" i="6" l="1"/>
  <c r="Q18" i="6" s="1"/>
  <c r="Q16" i="9"/>
  <c r="Q18" i="9" s="1"/>
  <c r="N50" i="9" s="1"/>
  <c r="Q16" i="11"/>
  <c r="Q18" i="11" s="1"/>
  <c r="N50" i="11" s="1"/>
  <c r="Q16" i="10"/>
  <c r="Q18" i="10" s="1"/>
  <c r="N50" i="10" s="1"/>
  <c r="N16" i="9"/>
  <c r="N18" i="9" s="1"/>
  <c r="Q16" i="7"/>
  <c r="Q18" i="7" s="1"/>
  <c r="Q24" i="6" l="1"/>
  <c r="Q22" i="6"/>
  <c r="Q22" i="7"/>
  <c r="Q24" i="7"/>
  <c r="N47" i="9"/>
  <c r="N20" i="9"/>
  <c r="N22" i="9"/>
  <c r="P47" i="9" s="1"/>
  <c r="P37" i="9" s="1"/>
  <c r="P28" i="9" s="1"/>
  <c r="N24" i="9"/>
  <c r="Q47" i="9" s="1"/>
  <c r="O47" i="9"/>
  <c r="O37" i="9" s="1"/>
  <c r="O28" i="9" s="1"/>
  <c r="N50" i="7"/>
  <c r="N50" i="6"/>
  <c r="O16" i="10"/>
  <c r="O18" i="10" s="1"/>
  <c r="N48" i="10" s="1"/>
  <c r="P16" i="10"/>
  <c r="P18" i="10" s="1"/>
  <c r="Q16" i="5"/>
  <c r="Q18" i="5" s="1"/>
  <c r="P16" i="9"/>
  <c r="P18" i="9" s="1"/>
  <c r="O16" i="9"/>
  <c r="O18" i="9" s="1"/>
  <c r="N48" i="9" s="1"/>
  <c r="O16" i="6"/>
  <c r="O18" i="6" s="1"/>
  <c r="N48" i="6" s="1"/>
  <c r="P16" i="5"/>
  <c r="P18" i="5" s="1"/>
  <c r="O16" i="5"/>
  <c r="O18" i="5" s="1"/>
  <c r="N48" i="5" s="1"/>
  <c r="N16" i="5"/>
  <c r="N18" i="5" s="1"/>
  <c r="N47" i="5" l="1"/>
  <c r="N22" i="5"/>
  <c r="N24" i="5"/>
  <c r="N49" i="5"/>
  <c r="P24" i="5"/>
  <c r="P22" i="5"/>
  <c r="N50" i="5"/>
  <c r="Q22" i="5"/>
  <c r="Q24" i="5"/>
  <c r="N42" i="9"/>
  <c r="Q37" i="9"/>
  <c r="Q28" i="9" s="1"/>
  <c r="P22" i="9"/>
  <c r="O22" i="9" s="1"/>
  <c r="N49" i="9"/>
  <c r="P22" i="10"/>
  <c r="P49" i="10" s="1"/>
  <c r="P39" i="10" s="1"/>
  <c r="P30" i="10" s="1"/>
  <c r="N49" i="10"/>
  <c r="Q47" i="5"/>
  <c r="Q37" i="5" s="1"/>
  <c r="Q28" i="5" s="1"/>
  <c r="P47" i="5"/>
  <c r="P37" i="5" s="1"/>
  <c r="P28" i="5" s="1"/>
  <c r="O47" i="5"/>
  <c r="O37" i="5" s="1"/>
  <c r="O28" i="5" s="1"/>
  <c r="P24" i="9"/>
  <c r="Q24" i="9" s="1"/>
  <c r="Q50" i="9" s="1"/>
  <c r="Q40" i="9" s="1"/>
  <c r="Q31" i="9" s="1"/>
  <c r="P20" i="9"/>
  <c r="Q20" i="9" s="1"/>
  <c r="O50" i="9" s="1"/>
  <c r="O40" i="9" s="1"/>
  <c r="O31" i="9" s="1"/>
  <c r="P24" i="10"/>
  <c r="Q49" i="10" s="1"/>
  <c r="Q39" i="10" s="1"/>
  <c r="Q30" i="10" s="1"/>
  <c r="P20" i="10"/>
  <c r="O49" i="10" s="1"/>
  <c r="O39" i="10" s="1"/>
  <c r="O30" i="10" s="1"/>
  <c r="N16" i="10"/>
  <c r="N18" i="10" s="1"/>
  <c r="N47" i="10" s="1"/>
  <c r="S18" i="9"/>
  <c r="O16" i="11"/>
  <c r="O18" i="11" s="1"/>
  <c r="N48" i="11" s="1"/>
  <c r="P16" i="11"/>
  <c r="P18" i="11" s="1"/>
  <c r="O16" i="7"/>
  <c r="O18" i="7" s="1"/>
  <c r="N48" i="7" s="1"/>
  <c r="P16" i="7"/>
  <c r="P18" i="7" s="1"/>
  <c r="S18" i="5"/>
  <c r="P24" i="7" l="1"/>
  <c r="P22" i="7"/>
  <c r="O24" i="5"/>
  <c r="O20" i="5"/>
  <c r="O22" i="5"/>
  <c r="P22" i="11"/>
  <c r="P49" i="11" s="1"/>
  <c r="P39" i="11" s="1"/>
  <c r="P30" i="11" s="1"/>
  <c r="N49" i="11"/>
  <c r="Q49" i="7"/>
  <c r="Q39" i="7" s="1"/>
  <c r="Q30" i="7" s="1"/>
  <c r="N49" i="7"/>
  <c r="Q48" i="5"/>
  <c r="Q38" i="5" s="1"/>
  <c r="Q29" i="5" s="1"/>
  <c r="Q50" i="5"/>
  <c r="Q40" i="5" s="1"/>
  <c r="Q31" i="5" s="1"/>
  <c r="Q49" i="5"/>
  <c r="Q39" i="5" s="1"/>
  <c r="Q30" i="5" s="1"/>
  <c r="O50" i="5"/>
  <c r="O40" i="5" s="1"/>
  <c r="O31" i="5" s="1"/>
  <c r="N20" i="10"/>
  <c r="O47" i="10" s="1"/>
  <c r="O37" i="10" s="1"/>
  <c r="N22" i="10"/>
  <c r="Q22" i="10" s="1"/>
  <c r="P49" i="7"/>
  <c r="P39" i="7" s="1"/>
  <c r="P30" i="7" s="1"/>
  <c r="O49" i="7"/>
  <c r="O39" i="7" s="1"/>
  <c r="O30" i="7" s="1"/>
  <c r="P50" i="5"/>
  <c r="P40" i="5" s="1"/>
  <c r="P31" i="5" s="1"/>
  <c r="O20" i="9"/>
  <c r="S20" i="9" s="1"/>
  <c r="O24" i="9"/>
  <c r="Q22" i="9"/>
  <c r="P50" i="9" s="1"/>
  <c r="P40" i="9" s="1"/>
  <c r="P31" i="9" s="1"/>
  <c r="N24" i="10"/>
  <c r="Q24" i="10" s="1"/>
  <c r="S18" i="10"/>
  <c r="P24" i="11"/>
  <c r="Q49" i="11" s="1"/>
  <c r="Q39" i="11" s="1"/>
  <c r="Q30" i="11" s="1"/>
  <c r="P20" i="11"/>
  <c r="O49" i="11" s="1"/>
  <c r="O39" i="11" s="1"/>
  <c r="O30" i="11" s="1"/>
  <c r="P49" i="9"/>
  <c r="P39" i="9" s="1"/>
  <c r="P30" i="9" s="1"/>
  <c r="Q49" i="9"/>
  <c r="Q39" i="9" s="1"/>
  <c r="Q30" i="9" s="1"/>
  <c r="O49" i="9"/>
  <c r="O39" i="9" s="1"/>
  <c r="O30" i="9" s="1"/>
  <c r="P49" i="5"/>
  <c r="P39" i="5" s="1"/>
  <c r="P30" i="5" s="1"/>
  <c r="O49" i="5"/>
  <c r="O39" i="5" s="1"/>
  <c r="O30" i="5" s="1"/>
  <c r="N16" i="11"/>
  <c r="N18" i="11" s="1"/>
  <c r="N47" i="11" s="1"/>
  <c r="N16" i="7"/>
  <c r="N18" i="7" s="1"/>
  <c r="N22" i="7" l="1"/>
  <c r="O22" i="7" s="1"/>
  <c r="N24" i="7"/>
  <c r="O24" i="7" s="1"/>
  <c r="O20" i="7"/>
  <c r="N47" i="7"/>
  <c r="O48" i="9"/>
  <c r="O38" i="9" s="1"/>
  <c r="O29" i="9" s="1"/>
  <c r="N22" i="11"/>
  <c r="O22" i="11" s="1"/>
  <c r="N20" i="11"/>
  <c r="O20" i="11" s="1"/>
  <c r="O48" i="11" s="1"/>
  <c r="O38" i="11" s="1"/>
  <c r="O29" i="11" s="1"/>
  <c r="O22" i="10"/>
  <c r="P48" i="10" s="1"/>
  <c r="P38" i="10" s="1"/>
  <c r="P29" i="10" s="1"/>
  <c r="Q20" i="10"/>
  <c r="O50" i="10" s="1"/>
  <c r="O40" i="10" s="1"/>
  <c r="O31" i="10" s="1"/>
  <c r="O20" i="10"/>
  <c r="O48" i="10" s="1"/>
  <c r="O38" i="10" s="1"/>
  <c r="O29" i="10" s="1"/>
  <c r="O24" i="10"/>
  <c r="Q48" i="10" s="1"/>
  <c r="Q38" i="10" s="1"/>
  <c r="Q29" i="10" s="1"/>
  <c r="N24" i="11"/>
  <c r="O28" i="10"/>
  <c r="Q47" i="10"/>
  <c r="Q37" i="10" s="1"/>
  <c r="Q28" i="10" s="1"/>
  <c r="P50" i="10"/>
  <c r="P40" i="10" s="1"/>
  <c r="P31" i="10" s="1"/>
  <c r="P47" i="10"/>
  <c r="P37" i="10" s="1"/>
  <c r="P28" i="10" s="1"/>
  <c r="Q33" i="5"/>
  <c r="Q42" i="5"/>
  <c r="S22" i="5"/>
  <c r="P48" i="5"/>
  <c r="P38" i="5" s="1"/>
  <c r="P29" i="5" s="1"/>
  <c r="S24" i="9"/>
  <c r="Q48" i="9"/>
  <c r="Q38" i="9" s="1"/>
  <c r="Q29" i="9" s="1"/>
  <c r="S22" i="9"/>
  <c r="P48" i="9"/>
  <c r="P38" i="9" s="1"/>
  <c r="P29" i="9" s="1"/>
  <c r="S20" i="5"/>
  <c r="O48" i="5"/>
  <c r="O38" i="5" s="1"/>
  <c r="S24" i="5"/>
  <c r="S18" i="11"/>
  <c r="S18" i="7"/>
  <c r="O33" i="9" l="1"/>
  <c r="O42" i="9"/>
  <c r="Q22" i="11"/>
  <c r="P50" i="11" s="1"/>
  <c r="P40" i="11" s="1"/>
  <c r="P31" i="11" s="1"/>
  <c r="P48" i="7"/>
  <c r="P38" i="7" s="1"/>
  <c r="P29" i="7" s="1"/>
  <c r="Q48" i="7"/>
  <c r="Q38" i="7" s="1"/>
  <c r="Q29" i="7" s="1"/>
  <c r="P47" i="11"/>
  <c r="P37" i="11" s="1"/>
  <c r="P28" i="11" s="1"/>
  <c r="O24" i="11"/>
  <c r="Q48" i="11" s="1"/>
  <c r="Q38" i="11" s="1"/>
  <c r="Q29" i="11" s="1"/>
  <c r="Q24" i="11"/>
  <c r="Q50" i="11" s="1"/>
  <c r="Q40" i="11" s="1"/>
  <c r="Q31" i="11" s="1"/>
  <c r="O50" i="7"/>
  <c r="O40" i="7" s="1"/>
  <c r="O31" i="7" s="1"/>
  <c r="Q20" i="11"/>
  <c r="P33" i="10"/>
  <c r="Q47" i="7"/>
  <c r="Q37" i="7" s="1"/>
  <c r="Q28" i="7" s="1"/>
  <c r="O47" i="7"/>
  <c r="O37" i="7" s="1"/>
  <c r="O28" i="7" s="1"/>
  <c r="P47" i="7"/>
  <c r="P37" i="7" s="1"/>
  <c r="P28" i="7" s="1"/>
  <c r="Q47" i="11"/>
  <c r="Q37" i="11" s="1"/>
  <c r="Q28" i="11" s="1"/>
  <c r="O47" i="11"/>
  <c r="O37" i="11" s="1"/>
  <c r="O28" i="11" s="1"/>
  <c r="S22" i="10"/>
  <c r="S20" i="10"/>
  <c r="P42" i="10"/>
  <c r="O33" i="10"/>
  <c r="S24" i="10"/>
  <c r="Q50" i="10"/>
  <c r="Q40" i="10" s="1"/>
  <c r="O42" i="10"/>
  <c r="O29" i="5"/>
  <c r="O33" i="5" s="1"/>
  <c r="O42" i="5"/>
  <c r="P33" i="9"/>
  <c r="P42" i="9"/>
  <c r="Q33" i="9"/>
  <c r="Q42" i="9"/>
  <c r="P33" i="5"/>
  <c r="P42" i="5"/>
  <c r="O48" i="7"/>
  <c r="O38" i="7" s="1"/>
  <c r="O29" i="7" s="1"/>
  <c r="P48" i="11"/>
  <c r="P38" i="11" s="1"/>
  <c r="P29" i="11" s="1"/>
  <c r="Q31" i="10" l="1"/>
  <c r="Q33" i="10" s="1"/>
  <c r="S24" i="11"/>
  <c r="Q42" i="10"/>
  <c r="S20" i="7"/>
  <c r="P33" i="11"/>
  <c r="S24" i="7"/>
  <c r="Q50" i="7"/>
  <c r="Q40" i="7" s="1"/>
  <c r="Q31" i="7" s="1"/>
  <c r="P42" i="11"/>
  <c r="S20" i="11"/>
  <c r="O50" i="11"/>
  <c r="O40" i="11" s="1"/>
  <c r="O31" i="11" s="1"/>
  <c r="S22" i="7"/>
  <c r="P50" i="7"/>
  <c r="P40" i="7" s="1"/>
  <c r="P31" i="7" s="1"/>
  <c r="Q42" i="11"/>
  <c r="Q33" i="11"/>
  <c r="O42" i="7"/>
  <c r="O33" i="7"/>
  <c r="S22" i="11"/>
  <c r="O33" i="11" l="1"/>
  <c r="P42" i="7"/>
  <c r="P33" i="7"/>
  <c r="O42" i="11"/>
  <c r="Q33" i="7"/>
  <c r="Q42" i="7"/>
  <c r="P16" i="6"/>
  <c r="P18" i="6" s="1"/>
  <c r="P22" i="6" l="1"/>
  <c r="P24" i="6"/>
  <c r="Q49" i="6" s="1"/>
  <c r="Q39" i="6" s="1"/>
  <c r="Q30" i="6" s="1"/>
  <c r="O49" i="6"/>
  <c r="O39" i="6" s="1"/>
  <c r="O30" i="6" s="1"/>
  <c r="N49" i="6"/>
  <c r="P49" i="6"/>
  <c r="P39" i="6" s="1"/>
  <c r="P30" i="6" s="1"/>
  <c r="N16" i="6"/>
  <c r="N18" i="6" s="1"/>
  <c r="N24" i="6" l="1"/>
  <c r="O24" i="6" s="1"/>
  <c r="O20" i="6"/>
  <c r="N22" i="6"/>
  <c r="O22" i="6" s="1"/>
  <c r="N47" i="6"/>
  <c r="P48" i="6"/>
  <c r="P38" i="6" s="1"/>
  <c r="P29" i="6" s="1"/>
  <c r="S18" i="6"/>
  <c r="Q48" i="6" l="1"/>
  <c r="Q38" i="6" s="1"/>
  <c r="Q29" i="6" s="1"/>
  <c r="O50" i="6"/>
  <c r="O40" i="6" s="1"/>
  <c r="O31" i="6" s="1"/>
  <c r="O47" i="6"/>
  <c r="O37" i="6" s="1"/>
  <c r="P47" i="6"/>
  <c r="P37" i="6" s="1"/>
  <c r="P28" i="6" s="1"/>
  <c r="Q47" i="6"/>
  <c r="Q37" i="6" s="1"/>
  <c r="Q28" i="6" s="1"/>
  <c r="P50" i="6"/>
  <c r="P40" i="6" s="1"/>
  <c r="P31" i="6" s="1"/>
  <c r="S22" i="6"/>
  <c r="S24" i="6" l="1"/>
  <c r="Q50" i="6"/>
  <c r="Q40" i="6" s="1"/>
  <c r="Q31" i="6" s="1"/>
  <c r="S20" i="6"/>
  <c r="O48" i="6"/>
  <c r="O38" i="6" s="1"/>
  <c r="O29" i="6" s="1"/>
  <c r="P33" i="6"/>
  <c r="P42" i="6"/>
  <c r="O28" i="6"/>
  <c r="O33" i="6" l="1"/>
  <c r="Q33" i="6"/>
  <c r="O42" i="6"/>
  <c r="Q42" i="6"/>
  <c r="O16" i="8" l="1"/>
  <c r="O18" i="8" s="1"/>
  <c r="P16" i="8"/>
  <c r="P18" i="8" s="1"/>
  <c r="P20" i="8" l="1"/>
  <c r="O49" i="8" s="1"/>
  <c r="O39" i="8" s="1"/>
  <c r="O30" i="8" s="1"/>
  <c r="P22" i="8"/>
  <c r="P24" i="8"/>
  <c r="Q49" i="8" s="1"/>
  <c r="Q39" i="8" s="1"/>
  <c r="Q30" i="8" s="1"/>
  <c r="N49" i="8"/>
  <c r="P49" i="8"/>
  <c r="P39" i="8" s="1"/>
  <c r="P30" i="8" s="1"/>
  <c r="N16" i="8"/>
  <c r="N18" i="8" s="1"/>
  <c r="N48" i="8"/>
  <c r="P16" i="4"/>
  <c r="P18" i="4" s="1"/>
  <c r="O16" i="4"/>
  <c r="O18" i="4" s="1"/>
  <c r="P22" i="4" l="1"/>
  <c r="P49" i="4" s="1"/>
  <c r="P39" i="4" s="1"/>
  <c r="P30" i="4" s="1"/>
  <c r="P24" i="4"/>
  <c r="O49" i="4"/>
  <c r="O39" i="4" s="1"/>
  <c r="O30" i="4" s="1"/>
  <c r="N20" i="8"/>
  <c r="N22" i="8"/>
  <c r="P47" i="8" s="1"/>
  <c r="P37" i="8" s="1"/>
  <c r="P28" i="8" s="1"/>
  <c r="N48" i="4"/>
  <c r="N16" i="4"/>
  <c r="N18" i="4" s="1"/>
  <c r="N47" i="8"/>
  <c r="N24" i="8"/>
  <c r="Q47" i="8" s="1"/>
  <c r="Q37" i="8" s="1"/>
  <c r="Q28" i="8" s="1"/>
  <c r="Q49" i="4"/>
  <c r="Q39" i="4" s="1"/>
  <c r="Q30" i="4" s="1"/>
  <c r="N49" i="4"/>
  <c r="N24" i="4" l="1"/>
  <c r="N22" i="4"/>
  <c r="O47" i="8"/>
  <c r="O37" i="8" s="1"/>
  <c r="O28" i="8" s="1"/>
  <c r="N47" i="4"/>
  <c r="O47" i="4"/>
  <c r="O37" i="4" s="1"/>
  <c r="Q47" i="4"/>
  <c r="Q37" i="4" s="1"/>
  <c r="Q28" i="4" s="1"/>
  <c r="P47" i="4" l="1"/>
  <c r="P37" i="4" s="1"/>
  <c r="P28" i="4" s="1"/>
  <c r="O28" i="4"/>
  <c r="Q16" i="8" l="1"/>
  <c r="Q18" i="8" s="1"/>
  <c r="N50" i="8" l="1"/>
  <c r="Q22" i="8"/>
  <c r="Q20" i="8"/>
  <c r="O22" i="8"/>
  <c r="O20" i="8"/>
  <c r="S18" i="8"/>
  <c r="Q24" i="8"/>
  <c r="O24" i="8" s="1"/>
  <c r="Q16" i="4"/>
  <c r="Q18" i="4" s="1"/>
  <c r="Q24" i="4" l="1"/>
  <c r="Q22" i="4"/>
  <c r="O22" i="4" s="1"/>
  <c r="O50" i="8"/>
  <c r="O40" i="8" s="1"/>
  <c r="O31" i="8" s="1"/>
  <c r="S18" i="4"/>
  <c r="O24" i="4"/>
  <c r="O20" i="4"/>
  <c r="N50" i="4"/>
  <c r="O50" i="4"/>
  <c r="O40" i="4" s="1"/>
  <c r="S24" i="8"/>
  <c r="Q48" i="8"/>
  <c r="Q38" i="8" s="1"/>
  <c r="Q29" i="8" s="1"/>
  <c r="Q50" i="8"/>
  <c r="Q40" i="8" s="1"/>
  <c r="Q31" i="8" s="1"/>
  <c r="S22" i="8"/>
  <c r="P48" i="8"/>
  <c r="P38" i="8" s="1"/>
  <c r="P29" i="8" s="1"/>
  <c r="P50" i="8"/>
  <c r="P40" i="8" s="1"/>
  <c r="P31" i="8" s="1"/>
  <c r="S20" i="8"/>
  <c r="O48" i="8"/>
  <c r="O38" i="8" s="1"/>
  <c r="O29" i="8" s="1"/>
  <c r="O31" i="4" l="1"/>
  <c r="P50" i="4"/>
  <c r="P40" i="4" s="1"/>
  <c r="P31" i="4" s="1"/>
  <c r="P42" i="8"/>
  <c r="P33" i="8"/>
  <c r="Q48" i="4"/>
  <c r="Q38" i="4" s="1"/>
  <c r="Q29" i="4" s="1"/>
  <c r="S24" i="4"/>
  <c r="O42" i="8"/>
  <c r="O33" i="8"/>
  <c r="Q33" i="8"/>
  <c r="Q42" i="8"/>
  <c r="O48" i="4"/>
  <c r="O38" i="4" s="1"/>
  <c r="S20" i="4"/>
  <c r="Q50" i="4"/>
  <c r="Q40" i="4" s="1"/>
  <c r="Q31" i="4" s="1"/>
  <c r="P48" i="4"/>
  <c r="P38" i="4" s="1"/>
  <c r="P29" i="4" s="1"/>
  <c r="S22" i="4"/>
  <c r="O42" i="4" l="1"/>
  <c r="O29" i="4"/>
  <c r="O33" i="4" s="1"/>
  <c r="Q42" i="4"/>
  <c r="Q33" i="4"/>
  <c r="P33" i="4"/>
  <c r="P42" i="4"/>
</calcChain>
</file>

<file path=xl/comments1.xml><?xml version="1.0" encoding="utf-8"?>
<comments xmlns="http://schemas.openxmlformats.org/spreadsheetml/2006/main">
  <authors>
    <author>Jill Gannon</author>
  </authors>
  <commentList>
    <comment ref="B23" authorId="0">
      <text>
        <r>
          <rPr>
            <b/>
            <sz val="8"/>
            <color indexed="81"/>
            <rFont val="Tahoma"/>
            <family val="2"/>
          </rPr>
          <t>Jill Gannon:</t>
        </r>
        <r>
          <rPr>
            <sz val="8"/>
            <color indexed="81"/>
            <rFont val="Tahoma"/>
            <family val="2"/>
          </rPr>
          <t xml:space="preserve">
</t>
        </r>
        <r>
          <rPr>
            <sz val="10"/>
            <color indexed="81"/>
            <rFont val="Tahoma"/>
            <family val="2"/>
          </rPr>
          <t xml:space="preserve">For the case of SB Dominance, we created 9 different scenarios that are all categorized as SB dominant, but are different the following ways.  There is Low (67), Medium (85), and High (95) percentages of SB relative to KB.  Within each SB amount, there is a Low (0% of left-over), Medium (50% of left-over), and High (100% of left-over) percentage of RM.  
For the case of KB Dominance, we created 9 different scenarios that are all categorized as KB dominant, but are different the following ways.  There is Low (67), Medium (85), and High (95) percentages of KB relative to SB.  Within each KB amount, there is a Low (0% of left-over), Medium (50% of left-over), and High (100% of left-over) percentage of RM.  
For the case of SB|KB|RM CO-Dominance, we created 9 different scenarios that are all categorized as co-dominant, but are different in the following ways.  There is No SB with equal (50:50) amounts of KB and RM, more RM than KB (66:34) and more KB than RM (34:66), No KB with the same three mixtures of SB and RM, and No RM with the same three mixtures of SB and KB.  The result is an average of 33:33:33 (SB:KB:RM).
For the case of RM Dominance, we created 9 different scenarios that are all categorized as RM dominant, but are different in the following ways.  There is Low (67), Medium (85), and High (95) percentages of RM.  Within each RM amount, there is an equal proportion of SB and KB (50:50), a higher proportion of SB than KB (75:25), and a lower proportion of SB than KB (25:75). 
</t>
        </r>
        <r>
          <rPr>
            <sz val="8"/>
            <color indexed="81"/>
            <rFont val="Tahoma"/>
            <family val="2"/>
          </rPr>
          <t xml:space="preserve">
</t>
        </r>
      </text>
    </comment>
  </commentList>
</comments>
</file>

<file path=xl/comments2.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70 value comes from the upper portion of the model elicitation spreadsheet for SB dominance under a Low Defoliation Level and Rest.  There is a 30|70 split in the values (above|below).  This means there is a 70% probability that NP will decrease (and we'll assume this means there is a 70% probability that SB will increase).  For this scenario, SB needs only to drop 1% for this to switch from SB dom to CO dom.  Since there is a 70% probability that SB will increase, we say that there is a 70% probability that SB will remain dominant.  Because there is a 30% probability that SB will decrease, we say that there is a 30% probability that dominance will shift from SB dom to other dominant status.  Becaues Model 1 does not differentiate among non-NP components (i.e., SB, KB, or RM), we split the 30% among CO and KB and RM, with 50% of the 30% going to CO, and the remaining 50% of the 30% split among KB and RM based upon their proportion present given each scenario.
The values in the color-filled cells below are estimates based on these original 70, 30 probabilities. With increased amount of SB, there is less chance of it switching dominance, even if it decreases some.</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35%.
Burn decreases all non-NP by 35%
Defolitate decreases all non-NP by 35%
Since M1 says all non-NP are the same, we reduce SB, KB, and RM by the same amount and calculate CO by adding the reduction from the other three.
These numbers were then rounded to the nearest 5 and put in the bottom portion of the model elicitation spreadsheet. </t>
        </r>
      </text>
    </comment>
  </commentList>
</comments>
</file>

<file path=xl/comments3.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KB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H4" authorId="0">
      <text>
        <r>
          <rPr>
            <b/>
            <sz val="10"/>
            <color indexed="81"/>
            <rFont val="Tahoma"/>
            <family val="2"/>
          </rPr>
          <t>Jill Gannon:</t>
        </r>
        <r>
          <rPr>
            <sz val="10"/>
            <color indexed="81"/>
            <rFont val="Tahoma"/>
            <family val="2"/>
          </rPr>
          <t xml:space="preserve">
</t>
        </r>
        <r>
          <rPr>
            <sz val="8"/>
            <color indexed="81"/>
            <rFont val="Tahoma"/>
            <family val="2"/>
          </rPr>
          <t>The KB 70 value comes from the upper portion of the model elicitation spreadsheet for KB dominance under a Low Defoliation Level and Rest.  There is a 30|70 split in the values (above|below).  This means there is a 70% probability that NP will decrease (and we'll assume this means there is a 70% probability that KB will increase).  For this scenario, KB needs only to drop 1% for this to switch from KB dom to other CO dom.  Since there is a 70% probability that KB will increase, we say that there is a 70% probability that KB will remain dominant.  Because there is a 30% probability that KB will decrease, we say that there is a 30% probability that dominance will shift from KB dom to other dominant.   Becaues Model 1 does not differentiate among non-NP components (i.e., SB, KB, or RM), we split the 30% among CO and SB and RM, with 50% of the 30% going to CO, and the remaining 50% of the 30% split among SB and RM based upon their proportion present given each scenario.
The values in the color-filled cells below are estimates based on these original 70, 30 probabilities. With increased amount of KB, there is less chance of it switching dominance, even if it decreases some.</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35%.
Burn decreases all non-NP by 35%
Defolitate decreases all non-NP by 35%
Since M1 says all non-NP are the same, we reduce SB, KB, and RM by the same amount and calculate CO by adding the reduction from the other three.
These numbers were then rounded to the nearest 5 and put in the bottom portion of the model elicitation spreadsheet.</t>
        </r>
      </text>
    </comment>
  </commentList>
</comments>
</file>

<file path=xl/comments4.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CO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10"/>
            <color indexed="81"/>
            <rFont val="Tahoma"/>
            <family val="2"/>
          </rPr>
          <t>Jill Gannon:</t>
        </r>
        <r>
          <rPr>
            <sz val="10"/>
            <color indexed="81"/>
            <rFont val="Tahoma"/>
            <family val="2"/>
          </rPr>
          <t xml:space="preserve">
</t>
        </r>
        <r>
          <rPr>
            <sz val="8"/>
            <color indexed="81"/>
            <rFont val="Tahoma"/>
            <family val="2"/>
          </rPr>
          <t>The CO 30 value comes from the upper portion of the model elicitation spreadsheet for CO dominance under a Low Defolation Level and Rest.  There is a 30|70 split in the values (above|below).  This means there is a 30% probability that NP will stay the same and a 70% probability that NP will decrease due to an increase in SB, KB, or RM.  Since there is a 30% probability that no big changes in NP are occurring (and thus no big increase in SB, KB, or RM), then we'll assume there is a 30% probability of remaining CO dom.  Since there is a 70% probability that NP will decrease because of an increase in SB, KB,or RM we split that 70% up between the three components.  We split the 70% 50:50 between the two components that are present given the scenario.</t>
        </r>
      </text>
    </comment>
    <comment ref="I5" authorId="0">
      <text>
        <r>
          <rPr>
            <b/>
            <sz val="10"/>
            <color indexed="81"/>
            <rFont val="Tahoma"/>
            <family val="2"/>
          </rPr>
          <t>Jill Gannon:</t>
        </r>
        <r>
          <rPr>
            <sz val="10"/>
            <color indexed="81"/>
            <rFont val="Tahoma"/>
            <family val="2"/>
          </rPr>
          <t xml:space="preserve">
Comes from RM_Low</t>
        </r>
      </text>
    </comment>
    <comment ref="H6" authorId="0">
      <text>
        <r>
          <rPr>
            <b/>
            <sz val="10"/>
            <color indexed="81"/>
            <rFont val="Tahoma"/>
            <family val="2"/>
          </rPr>
          <t>Jill Gannon:</t>
        </r>
        <r>
          <rPr>
            <sz val="10"/>
            <color indexed="81"/>
            <rFont val="Tahoma"/>
            <family val="2"/>
          </rPr>
          <t xml:space="preserve">
Comes from KB_Low</t>
        </r>
      </text>
    </comment>
    <comment ref="F10" authorId="0">
      <text>
        <r>
          <rPr>
            <b/>
            <sz val="10"/>
            <color indexed="81"/>
            <rFont val="Tahoma"/>
            <family val="2"/>
          </rPr>
          <t>Jill Gannon:</t>
        </r>
        <r>
          <rPr>
            <sz val="10"/>
            <color indexed="81"/>
            <rFont val="Tahoma"/>
            <family val="2"/>
          </rPr>
          <t xml:space="preserve">
Comes from SB_Low</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35%.
Burn decreases all non-NP by 35%
Defolitate decreases all non-NP by 35%
Since M1 says all non-NP are the same, we reduce SB, KB, and RM by the same amount and calculate CO by adding the reduction from the other three.
These numbers were then rounded to the nearest 5 and put in the bottom portion of the model elicitation spreadsheet.</t>
        </r>
      </text>
    </comment>
  </commentList>
</comments>
</file>

<file path=xl/comments5.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RM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I4" authorId="0">
      <text>
        <r>
          <rPr>
            <b/>
            <sz val="8"/>
            <color indexed="81"/>
            <rFont val="Tahoma"/>
            <family val="2"/>
          </rPr>
          <t>Jill Gannon:</t>
        </r>
        <r>
          <rPr>
            <sz val="8"/>
            <color indexed="81"/>
            <rFont val="Tahoma"/>
            <family val="2"/>
          </rPr>
          <t xml:space="preserve">
The RM 70 value comes from the upper portion of the model elicitation spreadsheet for RM dominance under a Low Defoliation Level and Rest.  There is a 30|70 split in the values (above|below).  This means there is a 70% probability that NP will decrease (and we'll assume this means there is a 70% probability that RM will increase).  For this scenario, RM needs only to drop 1% for this to switch from RM dom to CO dom.  Since there is a 70% probability that RM will increase, we say that there is a 70% probability that RM will remain dominant.  Because there is a 30% probability that RM will decrease, we say that there is a 30% probability that dominance will shift from RM dom to other dominant status.   Because Model 1 does not differentiate among non-NP components (i.e., SB, KB, or RM), we split the 30% among CO and SB and KB, with 50% to CO, and the remaining 50% among SB and KB according tho the 50:50 scenario. 
The values in the color-filled cells below are estimates based on these original 70, 30 probabilities. With increased amount of RM, there is less chance of it switching dominance, even if it decreases some.
</t>
        </r>
      </text>
    </comment>
    <comment ref="I5" authorId="0">
      <text>
        <r>
          <rPr>
            <b/>
            <sz val="8"/>
            <color indexed="81"/>
            <rFont val="Tahoma"/>
            <family val="2"/>
          </rPr>
          <t>Jill Gannon:</t>
        </r>
        <r>
          <rPr>
            <sz val="8"/>
            <color indexed="81"/>
            <rFont val="Tahoma"/>
            <family val="2"/>
          </rPr>
          <t xml:space="preserve">
Probability RM does not decrease from 85% to 66% or lower.</t>
        </r>
      </text>
    </comment>
    <comment ref="I6" authorId="0">
      <text>
        <r>
          <rPr>
            <b/>
            <sz val="8"/>
            <color indexed="81"/>
            <rFont val="Tahoma"/>
            <family val="2"/>
          </rPr>
          <t>Jill Gannon:</t>
        </r>
        <r>
          <rPr>
            <sz val="8"/>
            <color indexed="81"/>
            <rFont val="Tahoma"/>
            <family val="2"/>
          </rPr>
          <t xml:space="preserve">
Probability RM does not decrease from 95% to 66% or lower.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35%.
Burn decreases all non-NP by 35%
Defolitate decreases all non-NP by 35%
Since M1 says all non-NP are the same, we reduce SB, KB, and RM by the same amount and calculate CO by adding the reduction from the other three.
These numbers were then rounded to the nearest 5 and put in the bottom portion of the model elicitation spreadsheet.</t>
        </r>
      </text>
    </comment>
  </commentList>
</comments>
</file>

<file path=xl/comments6.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10"/>
            <color indexed="81"/>
            <rFont val="Tahoma"/>
            <family val="2"/>
          </rPr>
          <t>Jill Gannon:</t>
        </r>
        <r>
          <rPr>
            <sz val="10"/>
            <color indexed="81"/>
            <rFont val="Tahoma"/>
            <family val="2"/>
          </rPr>
          <t xml:space="preserve">
</t>
        </r>
        <r>
          <rPr>
            <sz val="8"/>
            <color indexed="81"/>
            <rFont val="Tahoma"/>
            <family val="2"/>
          </rPr>
          <t>The SB 45 value comes from the upper portion of the model elicitation spreadsheet for SB dominance under a High Defoliation Level and Rest.  There is a 55|45 split in the values (above|below).  This means there is a 45% probability that NP will decrease (and we'll assume this means there is a 45% probability that SB will increase).  For this scenario, SB needs only to drop 1% for this to switch from SB dom to CO dom.  Since there is a 45% probability that SB will increase, we say that there is a 45% probability that SB will remain dominant.  Because there is a 55% probability that SB will decrease, we say that there is a 55% probability that dominance will shift from SB dom to other dominant status.  Becaues Model 1 does not differentiate among non-NP components (i.e., SB, KB, or RM), we split the 55% among CO and KB and RM, with 50% of the 55% going to CO, and the remaining 50% of the 55% split among KB and RM based upon their proportion present given each scenario.
The values in the color-filled cells below are estimates based on these original 45, 55 probabilities. With increased amount of SB, there is less chance of it switching dominance, even if it decreases some.</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0%.
Burn decreases all non-NP by 0%
Defolitate decreases all non-NP by 0%
Since M1 says all non-NP are the same, we reduce SB, KB, and RM by the same amount and calculate CO by adding the reduction from the other three.
These numbers were then rounded to the nearest 5 and put in the bottom portion of the model elicitation spreadsheet. </t>
        </r>
      </text>
    </comment>
  </commentList>
</comments>
</file>

<file path=xl/comments7.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KB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H4" authorId="0">
      <text>
        <r>
          <rPr>
            <b/>
            <sz val="8"/>
            <color indexed="81"/>
            <rFont val="Tahoma"/>
            <family val="2"/>
          </rPr>
          <t>Jill Gannon:</t>
        </r>
        <r>
          <rPr>
            <sz val="8"/>
            <color indexed="81"/>
            <rFont val="Tahoma"/>
            <family val="2"/>
          </rPr>
          <t xml:space="preserve">
The KB 45 value comes from the upper portion of the model elicitation spreadsheet for KB dominance under a High Defoliation Level and Rest.  There is a 55|45 split in the values (above|below).  This means there is a 45% probability that NP will decrease (and we'll assume this means there is a 45% probability that KB will increase).  For this scenario, KB needs only to drop 1% for this to switch from KB dom to CO dom.  Since there is a 45% probability that KB will increase, we say that there is a 45% probability that KB will remain dominant.  Because there is a 55% probability that KB will decrease, we say that there is a 55% probability that dominance will shift from KB dom to other dominant status.  Becaues Model 1 does not differentiate among non-NP components (i.e., SB, KB, or RM), we split the 55% among CO and SB and RM, with 50% of the 55% going to CO, and the remaining 50% of the 55% split among SB and RM based upon their proportion present given each scenario.
The values in the color-filled cells below are estimates based on these original 45, 55 probabilities. With increased amount of KB, there is less chance of it switching dominance, even if it decreases some.</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0%.
Burn decreases all non-NP by 0%
Defolitate decreases all non-NP by 0%
Since M1 says all non-NP are the same, we reduce SB, KB, and RM by the same amount and calculate CO by adding the reduction from the other three.
These numbers were then rounded to the nearest 5 and put in the bottom portion of the model elicitation spreadsheet. </t>
        </r>
      </text>
    </comment>
  </commentList>
</comments>
</file>

<file path=xl/comments8.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CO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55 value comes from the upper portion of the model elicitation spreadsheet for CO dominance under a High Defolation Level and Rest.  There is a 55|45 split in the values (above|below).  This means there is a 55% probability that NP will stay the same and a 45% probability that NP will decrease due to an increase in SB, KB, or RM.  Since there is a 55% probability that no big changes in NP are occurring (and thus no big increase in SB, KB, or RM), then we'll assume there is a 55% probability of remaining CO dom.  Since there is a 45% probability that NP will decrease because of an increase in SB, KB,or RM we split that 45% up between the three components.  We split the 45% 50:50 between the two components that are present given the scenario.</t>
        </r>
      </text>
    </comment>
    <comment ref="I5" authorId="0">
      <text>
        <r>
          <rPr>
            <b/>
            <sz val="10"/>
            <color indexed="81"/>
            <rFont val="Tahoma"/>
            <family val="2"/>
          </rPr>
          <t>Jill Gannon:</t>
        </r>
        <r>
          <rPr>
            <sz val="10"/>
            <color indexed="81"/>
            <rFont val="Tahoma"/>
            <family val="2"/>
          </rPr>
          <t xml:space="preserve">
Comes from RM_High</t>
        </r>
      </text>
    </comment>
    <comment ref="H6" authorId="0">
      <text>
        <r>
          <rPr>
            <b/>
            <sz val="10"/>
            <color indexed="81"/>
            <rFont val="Tahoma"/>
            <family val="2"/>
          </rPr>
          <t>Jill Gannon:</t>
        </r>
        <r>
          <rPr>
            <sz val="10"/>
            <color indexed="81"/>
            <rFont val="Tahoma"/>
            <family val="2"/>
          </rPr>
          <t xml:space="preserve">
Comes from KB_High</t>
        </r>
      </text>
    </comment>
    <comment ref="F10" authorId="0">
      <text>
        <r>
          <rPr>
            <b/>
            <sz val="10"/>
            <color indexed="81"/>
            <rFont val="Tahoma"/>
            <family val="2"/>
          </rPr>
          <t>Jill Gannon:</t>
        </r>
        <r>
          <rPr>
            <sz val="10"/>
            <color indexed="81"/>
            <rFont val="Tahoma"/>
            <family val="2"/>
          </rPr>
          <t xml:space="preserve">
Comes from SB_High</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0%.
Burn decreases all non-NP by 0%
Defolitate decreases all non-NP by 0%
Since M1 says all non-NP are the same, we reduce SB, KB, and RM by the same amount and calculate CO by adding the reduction from the other three.
These numbers were then rounded to the nearest 5 and put in the bottom portion of the model elicitation spreadsheet.</t>
        </r>
      </text>
    </comment>
  </commentList>
</comments>
</file>

<file path=xl/comments9.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RM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I4" authorId="0">
      <text>
        <r>
          <rPr>
            <b/>
            <sz val="8"/>
            <color indexed="81"/>
            <rFont val="Tahoma"/>
            <family val="2"/>
          </rPr>
          <t>Jill Gannon:</t>
        </r>
        <r>
          <rPr>
            <sz val="8"/>
            <color indexed="81"/>
            <rFont val="Tahoma"/>
            <family val="2"/>
          </rPr>
          <t xml:space="preserve">
The RM 45 value comes from the upper portion of the model elicitation spreadsheet for RM dominance under a High Defoliation Level and Rest.  There is a 55|45 split in the values (above|below).  This means there is a 45% probability that NP will decrease (and we'll assume this means there is a 45% probability that RM will increase).  For this scenario, RM needs only to drop 1% for this to switch from RM dom to CO dom.  Since there is a 45% probability that RM will increase, we say that there is a 45% probability that RM will remain dominant.  Because there is a 55% probability that RM will decrease, we say that there is a 55% probability that dominance will shift from RM dom to other dominant status.   Because Model 1 does not differentiate among non-NP components (i.e., SB, KB, or RM), we split the 55% among CO and SB and KB, with 50% to CO, and the remaining 50% among SB and KB according tho the 50:50 scenario. 
The values in the color-filled cells below are estimates based on these original 70, 30 probabilities. With increased amount of RM, there is less chance of it switching dominance, even if it decreases some.
</t>
        </r>
      </text>
    </comment>
    <comment ref="I5" authorId="0">
      <text>
        <r>
          <rPr>
            <b/>
            <sz val="8"/>
            <color indexed="81"/>
            <rFont val="Tahoma"/>
            <family val="2"/>
          </rPr>
          <t>Jill Gannon:</t>
        </r>
        <r>
          <rPr>
            <sz val="8"/>
            <color indexed="81"/>
            <rFont val="Tahoma"/>
            <family val="2"/>
          </rPr>
          <t xml:space="preserve">
Probability RM does not decrease from 85% to 66% or lower.</t>
        </r>
      </text>
    </comment>
    <comment ref="I6" authorId="0">
      <text>
        <r>
          <rPr>
            <b/>
            <sz val="8"/>
            <color indexed="81"/>
            <rFont val="Tahoma"/>
            <family val="2"/>
          </rPr>
          <t>Jill Gannon:</t>
        </r>
        <r>
          <rPr>
            <sz val="8"/>
            <color indexed="81"/>
            <rFont val="Tahoma"/>
            <family val="2"/>
          </rPr>
          <t xml:space="preserve">
Probability RM does not decrease from 95% to 66% or lower.</t>
        </r>
      </text>
    </comment>
    <comment ref="I8" authorId="0">
      <text>
        <r>
          <rPr>
            <b/>
            <sz val="8"/>
            <color indexed="81"/>
            <rFont val="Tahoma"/>
            <family val="2"/>
          </rPr>
          <t>Jill Gannon:</t>
        </r>
        <r>
          <rPr>
            <sz val="8"/>
            <color indexed="81"/>
            <rFont val="Tahoma"/>
            <family val="2"/>
          </rPr>
          <t xml:space="preserve">
We split the 55% among CO and SB and KB, with 50% to CO, and the remaining split among SB and KB according to the 75:25 scenario.</t>
        </r>
      </text>
    </comment>
    <comment ref="I12" authorId="0">
      <text>
        <r>
          <rPr>
            <b/>
            <sz val="8"/>
            <color indexed="81"/>
            <rFont val="Tahoma"/>
            <family val="2"/>
          </rPr>
          <t>Jill Gannon:</t>
        </r>
        <r>
          <rPr>
            <sz val="8"/>
            <color indexed="81"/>
            <rFont val="Tahoma"/>
            <family val="2"/>
          </rPr>
          <t xml:space="preserve">
We split the 55% among CO and SB and KB, with 50% to CO, and the remaining split among SB and KB according to the 25:75 scenario.</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all non-NP by 0%.
Burn decreases all non-NP by 0%
Defolitate decreases all non-NP by 0%
Since M1 says all non-NP are the same, we reduce SB, KB, and RM by the same amount and calculate CO by adding the reduction from the other three.
These numbers were then rounded to the nearest 5 and put in the bottom portion of the model elicitation spreadsheet. </t>
        </r>
      </text>
    </comment>
  </commentList>
</comments>
</file>

<file path=xl/sharedStrings.xml><?xml version="1.0" encoding="utf-8"?>
<sst xmlns="http://schemas.openxmlformats.org/spreadsheetml/2006/main" count="448" uniqueCount="37">
  <si>
    <t>Dominant SB</t>
  </si>
  <si>
    <t>SB</t>
  </si>
  <si>
    <t>KB</t>
  </si>
  <si>
    <t>RM</t>
  </si>
  <si>
    <t>Low</t>
  </si>
  <si>
    <t>Med</t>
  </si>
  <si>
    <t>High</t>
  </si>
  <si>
    <t>Dominant KB</t>
  </si>
  <si>
    <t>Dominant RM</t>
  </si>
  <si>
    <t>50:50</t>
  </si>
  <si>
    <t>75:25</t>
  </si>
  <si>
    <t>25:75</t>
  </si>
  <si>
    <t>CO</t>
  </si>
  <si>
    <t>sum</t>
  </si>
  <si>
    <t>Rest</t>
  </si>
  <si>
    <t>Burn</t>
  </si>
  <si>
    <t>Graze</t>
  </si>
  <si>
    <t>Probability of becoming Dominant</t>
  </si>
  <si>
    <t>Number of instances of becoming Dominant</t>
  </si>
  <si>
    <t>For RM to be dominant, RM/(SB + KB + RM) &gt;=0.67</t>
  </si>
  <si>
    <t>R</t>
  </si>
  <si>
    <t>G</t>
  </si>
  <si>
    <t>B</t>
  </si>
  <si>
    <t>Differences</t>
  </si>
  <si>
    <t>Rounded Rest, Unrounded Treatments</t>
  </si>
  <si>
    <t>Defoliate</t>
  </si>
  <si>
    <t>D</t>
  </si>
  <si>
    <t>No SB</t>
  </si>
  <si>
    <t>No KB</t>
  </si>
  <si>
    <t>No RM</t>
  </si>
  <si>
    <t>For SB to be dominant, SB/(SB + KB + RM) &gt;= 0.67</t>
  </si>
  <si>
    <t>For KB to be dominant, KB/(SB + KB + RM) &gt;= 0.67</t>
  </si>
  <si>
    <t>All other situations are categorized as SB|KB|RM co-dominant</t>
  </si>
  <si>
    <t>Dominant CO (SB|KB|RM)</t>
  </si>
  <si>
    <t>CO Dominant SB|KB|RM</t>
  </si>
  <si>
    <t>The Rules of Dominance: (different rules than those for Models 2, 3, 4, 5, and 6 that recognize vegetative state.  For Model 1, no recognition of state, thus treat SB as equal to KB as equal to RM)</t>
  </si>
  <si>
    <t>Final Dominance Values Copied to the Lower Section of the Elicitaiton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</si>
</sst>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10"/>
      <color indexed="81"/>
      <name val="Tahoma"/>
      <family val="2"/>
    </font>
    <font>
      <sz val="11"/>
      <name val="Calibri"/>
      <family val="2"/>
      <scheme val="minor"/>
    </font>
    <font>
      <b/>
      <sz val="10"/>
      <color indexed="81"/>
      <name val="Tahoma"/>
      <family val="2"/>
    </font>
  </fonts>
  <fills count="11">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5">
    <xf numFmtId="0" fontId="0" fillId="0" borderId="0" xfId="0"/>
    <xf numFmtId="1" fontId="0" fillId="0" borderId="0" xfId="0" applyNumberFormat="1"/>
    <xf numFmtId="0" fontId="0" fillId="0" borderId="0" xfId="0" applyAlignment="1">
      <alignment horizontal="center"/>
    </xf>
    <xf numFmtId="2" fontId="0" fillId="0" borderId="0" xfId="0" applyNumberFormat="1"/>
    <xf numFmtId="0" fontId="0" fillId="0" borderId="0" xfId="0" applyAlignment="1">
      <alignment horizontal="center" vertical="center"/>
    </xf>
    <xf numFmtId="0" fontId="1" fillId="0" borderId="0" xfId="0" applyFont="1"/>
    <xf numFmtId="0" fontId="0" fillId="0" borderId="0" xfId="0" applyAlignment="1">
      <alignment horizontal="right"/>
    </xf>
    <xf numFmtId="2" fontId="1" fillId="0" borderId="0" xfId="0" applyNumberFormat="1" applyFont="1" applyAlignment="1">
      <alignment horizontal="center"/>
    </xf>
    <xf numFmtId="1" fontId="0" fillId="0" borderId="0" xfId="0" applyNumberFormat="1" applyBorder="1"/>
    <xf numFmtId="0" fontId="0" fillId="0" borderId="0" xfId="0" applyBorder="1"/>
    <xf numFmtId="0" fontId="0" fillId="0" borderId="4" xfId="0" applyBorder="1"/>
    <xf numFmtId="0" fontId="0" fillId="6" borderId="4" xfId="0" applyFill="1" applyBorder="1"/>
    <xf numFmtId="1" fontId="0" fillId="0" borderId="4" xfId="0" applyNumberFormat="1" applyFill="1" applyBorder="1"/>
    <xf numFmtId="1" fontId="0" fillId="0" borderId="4" xfId="0" applyNumberFormat="1" applyBorder="1"/>
    <xf numFmtId="1" fontId="0" fillId="0" borderId="6" xfId="0" applyNumberFormat="1" applyFill="1" applyBorder="1"/>
    <xf numFmtId="0" fontId="0" fillId="6" borderId="1" xfId="0" applyFill="1" applyBorder="1"/>
    <xf numFmtId="0" fontId="0" fillId="8" borderId="0" xfId="0" applyFill="1" applyBorder="1"/>
    <xf numFmtId="0" fontId="0" fillId="8" borderId="1" xfId="0" applyFill="1" applyBorder="1"/>
    <xf numFmtId="0" fontId="0" fillId="8" borderId="2" xfId="0" applyFill="1" applyBorder="1"/>
    <xf numFmtId="0" fontId="1"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xf>
    <xf numFmtId="164" fontId="0" fillId="0" borderId="0" xfId="0" applyNumberFormat="1" applyBorder="1"/>
    <xf numFmtId="164" fontId="0" fillId="0" borderId="7" xfId="0" applyNumberFormat="1" applyBorder="1"/>
    <xf numFmtId="164" fontId="0" fillId="6" borderId="2" xfId="0" applyNumberFormat="1" applyFill="1" applyBorder="1"/>
    <xf numFmtId="164" fontId="5" fillId="6" borderId="3" xfId="0" applyNumberFormat="1" applyFont="1" applyFill="1" applyBorder="1"/>
    <xf numFmtId="164" fontId="0" fillId="6" borderId="0" xfId="0" applyNumberFormat="1" applyFill="1" applyBorder="1"/>
    <xf numFmtId="164" fontId="5" fillId="6" borderId="5" xfId="0" applyNumberFormat="1" applyFont="1" applyFill="1" applyBorder="1"/>
    <xf numFmtId="164" fontId="5" fillId="0" borderId="5" xfId="0" applyNumberFormat="1" applyFont="1" applyBorder="1"/>
    <xf numFmtId="164" fontId="5" fillId="0" borderId="5" xfId="0" applyNumberFormat="1" applyFont="1" applyFill="1" applyBorder="1"/>
    <xf numFmtId="0" fontId="5" fillId="8" borderId="3" xfId="0" applyFont="1" applyFill="1" applyBorder="1"/>
    <xf numFmtId="0" fontId="0" fillId="8" borderId="4" xfId="0" applyFill="1" applyBorder="1"/>
    <xf numFmtId="0" fontId="5" fillId="8" borderId="5" xfId="0" applyFont="1" applyFill="1" applyBorder="1"/>
    <xf numFmtId="0" fontId="5" fillId="0" borderId="5" xfId="0" applyFont="1" applyBorder="1"/>
    <xf numFmtId="0" fontId="5" fillId="0" borderId="5" xfId="0" applyFont="1" applyFill="1" applyBorder="1"/>
    <xf numFmtId="1" fontId="0" fillId="0" borderId="0" xfId="0" applyNumberFormat="1" applyFill="1" applyBorder="1"/>
    <xf numFmtId="1" fontId="5" fillId="0" borderId="5" xfId="0" applyNumberFormat="1" applyFont="1" applyFill="1" applyBorder="1"/>
    <xf numFmtId="1" fontId="0" fillId="0" borderId="7" xfId="0" applyNumberFormat="1" applyFill="1" applyBorder="1"/>
    <xf numFmtId="1" fontId="5" fillId="0" borderId="8" xfId="0" applyNumberFormat="1" applyFont="1" applyFill="1" applyBorder="1"/>
    <xf numFmtId="1" fontId="5" fillId="9" borderId="3" xfId="0" applyNumberFormat="1" applyFont="1" applyFill="1" applyBorder="1"/>
    <xf numFmtId="1" fontId="5" fillId="9" borderId="5" xfId="0" applyNumberFormat="1" applyFont="1" applyFill="1" applyBorder="1"/>
    <xf numFmtId="1" fontId="5" fillId="0" borderId="5" xfId="0" applyNumberFormat="1" applyFont="1" applyBorder="1"/>
    <xf numFmtId="0" fontId="0" fillId="0" borderId="6" xfId="0" applyBorder="1"/>
    <xf numFmtId="0" fontId="0" fillId="0" borderId="7" xfId="0" applyBorder="1"/>
    <xf numFmtId="0" fontId="1" fillId="0" borderId="0" xfId="0" applyFont="1" applyAlignment="1">
      <alignment horizontal="center"/>
    </xf>
    <xf numFmtId="0" fontId="0" fillId="0" borderId="0" xfId="0" applyAlignment="1">
      <alignment horizontal="center"/>
    </xf>
    <xf numFmtId="0" fontId="0" fillId="9" borderId="1" xfId="0" applyFill="1" applyBorder="1"/>
    <xf numFmtId="0" fontId="0" fillId="9" borderId="2" xfId="0" applyFill="1" applyBorder="1"/>
    <xf numFmtId="0" fontId="0" fillId="9" borderId="4" xfId="0" applyFill="1" applyBorder="1"/>
    <xf numFmtId="0" fontId="0" fillId="9" borderId="0" xfId="0" applyFill="1" applyBorder="1"/>
    <xf numFmtId="1" fontId="5" fillId="9" borderId="8" xfId="0" applyNumberFormat="1" applyFont="1" applyFill="1" applyBorder="1"/>
    <xf numFmtId="1" fontId="0" fillId="10" borderId="1" xfId="0" applyNumberFormat="1" applyFill="1" applyBorder="1"/>
    <xf numFmtId="1" fontId="0" fillId="10" borderId="2" xfId="0" applyNumberFormat="1" applyFill="1" applyBorder="1"/>
    <xf numFmtId="1" fontId="5" fillId="10" borderId="3" xfId="0" applyNumberFormat="1" applyFont="1" applyFill="1" applyBorder="1"/>
    <xf numFmtId="1" fontId="0" fillId="10" borderId="4" xfId="0" applyNumberFormat="1" applyFill="1" applyBorder="1"/>
    <xf numFmtId="1" fontId="0" fillId="10" borderId="0" xfId="0" applyNumberFormat="1" applyFill="1" applyBorder="1"/>
    <xf numFmtId="1" fontId="5" fillId="10" borderId="5" xfId="0" applyNumberFormat="1" applyFont="1" applyFill="1" applyBorder="1"/>
    <xf numFmtId="0" fontId="0" fillId="0" borderId="4" xfId="0" applyFill="1" applyBorder="1"/>
    <xf numFmtId="0" fontId="0" fillId="0" borderId="0" xfId="0" applyFill="1" applyBorder="1"/>
    <xf numFmtId="0" fontId="0" fillId="0" borderId="6" xfId="0" applyFill="1" applyBorder="1"/>
    <xf numFmtId="0" fontId="0" fillId="0" borderId="7" xfId="0" applyFill="1" applyBorder="1"/>
    <xf numFmtId="0" fontId="5" fillId="0" borderId="8" xfId="0" applyFont="1" applyFill="1" applyBorder="1"/>
    <xf numFmtId="164" fontId="0" fillId="0" borderId="0" xfId="0" applyNumberFormat="1" applyFill="1" applyBorder="1"/>
    <xf numFmtId="164" fontId="0" fillId="0" borderId="7" xfId="0" applyNumberFormat="1" applyFill="1" applyBorder="1"/>
    <xf numFmtId="164" fontId="5" fillId="0" borderId="8" xfId="0" applyNumberFormat="1" applyFont="1" applyFill="1" applyBorder="1"/>
    <xf numFmtId="0" fontId="0" fillId="0" borderId="0" xfId="0" applyAlignment="1">
      <alignment vertical="top" wrapText="1"/>
    </xf>
    <xf numFmtId="0" fontId="0" fillId="4" borderId="0" xfId="0" applyFill="1" applyAlignment="1">
      <alignment horizontal="center"/>
    </xf>
    <xf numFmtId="46" fontId="0" fillId="0" borderId="0" xfId="0" quotePrefix="1" applyNumberFormat="1" applyAlignment="1">
      <alignment horizontal="center" vertical="center"/>
    </xf>
    <xf numFmtId="0" fontId="0" fillId="0" borderId="0" xfId="0" applyAlignment="1">
      <alignment horizontal="center" vertical="center"/>
    </xf>
    <xf numFmtId="0" fontId="0" fillId="0" borderId="0" xfId="0" quotePrefix="1" applyAlignment="1">
      <alignment horizontal="center" vertical="center"/>
    </xf>
    <xf numFmtId="0" fontId="0" fillId="5"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1"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1" fillId="7"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abSelected="1" workbookViewId="0"/>
  </sheetViews>
  <sheetFormatPr defaultRowHeight="15" x14ac:dyDescent="0.25"/>
  <sheetData>
    <row r="1" spans="1:19" x14ac:dyDescent="0.25">
      <c r="B1" s="77" t="s">
        <v>0</v>
      </c>
      <c r="C1" s="77"/>
      <c r="D1" s="77"/>
      <c r="G1" s="78" t="s">
        <v>7</v>
      </c>
      <c r="H1" s="78"/>
      <c r="I1" s="78"/>
      <c r="L1" s="72" t="s">
        <v>33</v>
      </c>
      <c r="M1" s="72"/>
      <c r="N1" s="72"/>
      <c r="Q1" s="76" t="s">
        <v>8</v>
      </c>
      <c r="R1" s="76"/>
      <c r="S1" s="76"/>
    </row>
    <row r="3" spans="1:19" x14ac:dyDescent="0.25">
      <c r="B3" s="25" t="s">
        <v>1</v>
      </c>
      <c r="C3" s="25" t="s">
        <v>2</v>
      </c>
      <c r="D3" s="25" t="s">
        <v>3</v>
      </c>
      <c r="G3" s="25" t="s">
        <v>1</v>
      </c>
      <c r="H3" s="25" t="s">
        <v>2</v>
      </c>
      <c r="I3" s="25" t="s">
        <v>3</v>
      </c>
      <c r="L3" s="25" t="s">
        <v>1</v>
      </c>
      <c r="M3" s="25" t="s">
        <v>2</v>
      </c>
      <c r="N3" s="25" t="s">
        <v>3</v>
      </c>
      <c r="Q3" s="25" t="s">
        <v>1</v>
      </c>
      <c r="R3" s="25" t="s">
        <v>2</v>
      </c>
      <c r="S3" s="25" t="s">
        <v>3</v>
      </c>
    </row>
    <row r="4" spans="1:19" ht="15" customHeight="1" x14ac:dyDescent="0.25">
      <c r="A4" s="74" t="s">
        <v>4</v>
      </c>
      <c r="B4">
        <v>67</v>
      </c>
      <c r="C4">
        <v>33</v>
      </c>
      <c r="D4">
        <v>0</v>
      </c>
      <c r="F4" s="74" t="s">
        <v>4</v>
      </c>
      <c r="G4">
        <v>33</v>
      </c>
      <c r="H4">
        <v>67</v>
      </c>
      <c r="I4">
        <v>0</v>
      </c>
      <c r="K4" s="73" t="s">
        <v>27</v>
      </c>
      <c r="L4">
        <v>0</v>
      </c>
      <c r="M4">
        <v>50</v>
      </c>
      <c r="N4">
        <v>50</v>
      </c>
      <c r="P4" s="73" t="s">
        <v>9</v>
      </c>
      <c r="Q4" s="1">
        <f>0.5*(100-S4)</f>
        <v>16.5</v>
      </c>
      <c r="R4" s="1">
        <f>0.5*(100-S4)</f>
        <v>16.5</v>
      </c>
      <c r="S4">
        <v>67</v>
      </c>
    </row>
    <row r="5" spans="1:19" x14ac:dyDescent="0.25">
      <c r="A5" s="74"/>
      <c r="B5" s="1">
        <v>67</v>
      </c>
      <c r="C5" s="23">
        <f>(100-B5)/2</f>
        <v>16.5</v>
      </c>
      <c r="D5" s="23">
        <f>(100-B5)/2</f>
        <v>16.5</v>
      </c>
      <c r="F5" s="74"/>
      <c r="G5" s="23">
        <f>(100-H5)/2</f>
        <v>16.5</v>
      </c>
      <c r="H5" s="1">
        <v>67</v>
      </c>
      <c r="I5">
        <f>(100-H5)/2</f>
        <v>16.5</v>
      </c>
      <c r="K5" s="74"/>
      <c r="L5" s="1">
        <v>0</v>
      </c>
      <c r="M5" s="1">
        <v>34</v>
      </c>
      <c r="N5">
        <v>66</v>
      </c>
      <c r="P5" s="74"/>
      <c r="Q5" s="1">
        <f>0.5*(100-S5)</f>
        <v>7.5</v>
      </c>
      <c r="R5" s="1">
        <f>0.5*(100-S5)</f>
        <v>7.5</v>
      </c>
      <c r="S5">
        <v>85</v>
      </c>
    </row>
    <row r="6" spans="1:19" x14ac:dyDescent="0.25">
      <c r="A6" s="74"/>
      <c r="B6" s="1">
        <v>67</v>
      </c>
      <c r="C6" s="1">
        <v>0</v>
      </c>
      <c r="D6">
        <v>33</v>
      </c>
      <c r="F6" s="74"/>
      <c r="G6" s="1">
        <v>0</v>
      </c>
      <c r="H6" s="1">
        <v>67</v>
      </c>
      <c r="I6">
        <v>33</v>
      </c>
      <c r="K6" s="74"/>
      <c r="L6" s="1">
        <v>0</v>
      </c>
      <c r="M6" s="1">
        <v>66</v>
      </c>
      <c r="N6">
        <v>34</v>
      </c>
      <c r="P6" s="74"/>
      <c r="Q6" s="1">
        <f>0.5*(100-S6)</f>
        <v>2.5</v>
      </c>
      <c r="R6" s="1">
        <f>0.5*(100-S6)</f>
        <v>2.5</v>
      </c>
      <c r="S6">
        <v>95</v>
      </c>
    </row>
    <row r="7" spans="1:19" x14ac:dyDescent="0.25">
      <c r="A7" s="24"/>
      <c r="F7" s="24"/>
      <c r="K7" s="24"/>
      <c r="P7" s="24"/>
      <c r="Q7" s="1"/>
      <c r="R7" s="1"/>
    </row>
    <row r="8" spans="1:19" ht="15" customHeight="1" x14ac:dyDescent="0.25">
      <c r="A8" s="74" t="s">
        <v>5</v>
      </c>
      <c r="B8">
        <v>85</v>
      </c>
      <c r="C8">
        <v>15</v>
      </c>
      <c r="D8">
        <v>0</v>
      </c>
      <c r="F8" s="74" t="s">
        <v>5</v>
      </c>
      <c r="G8">
        <v>15</v>
      </c>
      <c r="H8">
        <v>85</v>
      </c>
      <c r="I8">
        <v>0</v>
      </c>
      <c r="K8" s="73" t="s">
        <v>28</v>
      </c>
      <c r="L8">
        <v>50</v>
      </c>
      <c r="M8">
        <v>0</v>
      </c>
      <c r="N8">
        <v>50</v>
      </c>
      <c r="P8" s="75" t="s">
        <v>10</v>
      </c>
      <c r="Q8" s="1">
        <f>0.75*(100-S8)</f>
        <v>24.75</v>
      </c>
      <c r="R8" s="1">
        <f>0.25*(100-S8)</f>
        <v>8.25</v>
      </c>
      <c r="S8">
        <v>67</v>
      </c>
    </row>
    <row r="9" spans="1:19" x14ac:dyDescent="0.25">
      <c r="A9" s="74"/>
      <c r="B9" s="1">
        <v>85</v>
      </c>
      <c r="C9" s="23">
        <f>(100-B9)/2</f>
        <v>7.5</v>
      </c>
      <c r="D9" s="23">
        <f>(100-B9)/2</f>
        <v>7.5</v>
      </c>
      <c r="F9" s="74"/>
      <c r="G9" s="23">
        <f>(100-H9)/2</f>
        <v>7.5</v>
      </c>
      <c r="H9" s="1">
        <v>85</v>
      </c>
      <c r="I9">
        <f>(100-H9)/2</f>
        <v>7.5</v>
      </c>
      <c r="K9" s="74"/>
      <c r="L9" s="1">
        <v>34</v>
      </c>
      <c r="M9" s="1">
        <v>0</v>
      </c>
      <c r="N9">
        <v>66</v>
      </c>
      <c r="P9" s="74"/>
      <c r="Q9" s="1">
        <f>0.75*(100-S9)</f>
        <v>11.25</v>
      </c>
      <c r="R9" s="1">
        <f>0.25*(100-S9)</f>
        <v>3.75</v>
      </c>
      <c r="S9">
        <v>85</v>
      </c>
    </row>
    <row r="10" spans="1:19" x14ac:dyDescent="0.25">
      <c r="A10" s="74"/>
      <c r="B10" s="1">
        <v>85</v>
      </c>
      <c r="C10" s="1">
        <v>0</v>
      </c>
      <c r="D10">
        <v>15</v>
      </c>
      <c r="F10" s="74"/>
      <c r="G10" s="1">
        <v>15</v>
      </c>
      <c r="H10" s="1">
        <v>85</v>
      </c>
      <c r="I10">
        <v>0</v>
      </c>
      <c r="K10" s="74"/>
      <c r="L10" s="1">
        <v>66</v>
      </c>
      <c r="M10" s="1">
        <v>0</v>
      </c>
      <c r="N10">
        <v>34</v>
      </c>
      <c r="P10" s="74"/>
      <c r="Q10" s="1">
        <f>0.75*(100-S10)</f>
        <v>3.75</v>
      </c>
      <c r="R10" s="1">
        <f>0.25*(100-S10)</f>
        <v>1.25</v>
      </c>
      <c r="S10">
        <v>95</v>
      </c>
    </row>
    <row r="11" spans="1:19" x14ac:dyDescent="0.25">
      <c r="A11" s="24"/>
      <c r="F11" s="24"/>
      <c r="K11" s="24"/>
      <c r="P11" s="24"/>
      <c r="Q11" s="1"/>
      <c r="R11" s="1"/>
    </row>
    <row r="12" spans="1:19" ht="15" customHeight="1" x14ac:dyDescent="0.25">
      <c r="A12" s="74" t="s">
        <v>6</v>
      </c>
      <c r="B12">
        <v>95</v>
      </c>
      <c r="C12">
        <v>5</v>
      </c>
      <c r="D12">
        <v>0</v>
      </c>
      <c r="F12" s="74" t="s">
        <v>6</v>
      </c>
      <c r="G12">
        <v>5</v>
      </c>
      <c r="H12">
        <v>95</v>
      </c>
      <c r="I12">
        <v>0</v>
      </c>
      <c r="K12" s="75" t="s">
        <v>29</v>
      </c>
      <c r="L12" s="1">
        <v>50</v>
      </c>
      <c r="M12" s="1">
        <v>50</v>
      </c>
      <c r="N12">
        <v>0</v>
      </c>
      <c r="P12" s="75" t="s">
        <v>11</v>
      </c>
      <c r="Q12" s="1">
        <f>0.25*(100-S12)</f>
        <v>8.25</v>
      </c>
      <c r="R12" s="1">
        <f>0.75*(100-S12)</f>
        <v>24.75</v>
      </c>
      <c r="S12">
        <v>67</v>
      </c>
    </row>
    <row r="13" spans="1:19" x14ac:dyDescent="0.25">
      <c r="A13" s="74"/>
      <c r="B13" s="1">
        <v>95</v>
      </c>
      <c r="C13" s="23">
        <f>(100-B13)/2</f>
        <v>2.5</v>
      </c>
      <c r="D13" s="23">
        <f>(100-B13)/2</f>
        <v>2.5</v>
      </c>
      <c r="F13" s="74"/>
      <c r="G13" s="23">
        <f>(100-H13)/2</f>
        <v>2.5</v>
      </c>
      <c r="H13" s="1">
        <v>95</v>
      </c>
      <c r="I13">
        <f>(100-H13)/2</f>
        <v>2.5</v>
      </c>
      <c r="K13" s="74"/>
      <c r="L13" s="1">
        <v>34</v>
      </c>
      <c r="M13" s="1">
        <v>66</v>
      </c>
      <c r="N13">
        <v>0</v>
      </c>
      <c r="P13" s="74"/>
      <c r="Q13" s="1">
        <f>0.25*(100-S13)</f>
        <v>3.75</v>
      </c>
      <c r="R13" s="1">
        <f>0.75*(100-S13)</f>
        <v>11.25</v>
      </c>
      <c r="S13">
        <v>85</v>
      </c>
    </row>
    <row r="14" spans="1:19" x14ac:dyDescent="0.25">
      <c r="A14" s="74"/>
      <c r="B14" s="1">
        <v>95</v>
      </c>
      <c r="C14" s="1">
        <v>0</v>
      </c>
      <c r="D14">
        <v>5</v>
      </c>
      <c r="F14" s="74"/>
      <c r="G14" s="1">
        <v>0</v>
      </c>
      <c r="H14" s="1">
        <v>95</v>
      </c>
      <c r="I14">
        <v>5</v>
      </c>
      <c r="K14" s="74"/>
      <c r="L14" s="1">
        <v>66</v>
      </c>
      <c r="M14" s="1">
        <v>34</v>
      </c>
      <c r="N14">
        <v>0</v>
      </c>
      <c r="P14" s="74"/>
      <c r="Q14" s="1">
        <f>0.25*(100-S14)</f>
        <v>1.25</v>
      </c>
      <c r="R14" s="1">
        <f>0.75*(100-S14)</f>
        <v>3.75</v>
      </c>
      <c r="S14">
        <v>95</v>
      </c>
    </row>
    <row r="15" spans="1:19" x14ac:dyDescent="0.25">
      <c r="A15" s="4"/>
      <c r="B15" s="1"/>
      <c r="C15" s="1"/>
      <c r="F15" s="4"/>
      <c r="G15" s="1"/>
      <c r="H15" s="1"/>
      <c r="K15" s="4"/>
      <c r="P15" s="4"/>
      <c r="Q15" s="1"/>
      <c r="R15" s="1"/>
    </row>
    <row r="17" spans="2:19" x14ac:dyDescent="0.25">
      <c r="B17" s="5" t="s">
        <v>35</v>
      </c>
      <c r="C17" s="5"/>
      <c r="D17" s="5"/>
    </row>
    <row r="18" spans="2:19" x14ac:dyDescent="0.25">
      <c r="B18" t="s">
        <v>30</v>
      </c>
    </row>
    <row r="19" spans="2:19" x14ac:dyDescent="0.25">
      <c r="B19" t="s">
        <v>31</v>
      </c>
    </row>
    <row r="20" spans="2:19" x14ac:dyDescent="0.25">
      <c r="B20" t="s">
        <v>19</v>
      </c>
    </row>
    <row r="21" spans="2:19" x14ac:dyDescent="0.25">
      <c r="B21" t="s">
        <v>32</v>
      </c>
    </row>
    <row r="23" spans="2:19" x14ac:dyDescent="0.25">
      <c r="B23" s="71"/>
      <c r="C23" s="71"/>
      <c r="D23" s="71"/>
      <c r="E23" s="71"/>
      <c r="F23" s="71"/>
      <c r="G23" s="71"/>
      <c r="H23" s="71"/>
      <c r="I23" s="71"/>
      <c r="J23" s="71"/>
      <c r="K23" s="71"/>
      <c r="L23" s="71"/>
      <c r="M23" s="71"/>
      <c r="N23" s="71"/>
      <c r="O23" s="71"/>
      <c r="P23" s="71"/>
      <c r="Q23" s="71"/>
      <c r="R23" s="71"/>
      <c r="S23" s="71"/>
    </row>
    <row r="24" spans="2:19" x14ac:dyDescent="0.25">
      <c r="B24" s="71"/>
      <c r="C24" s="71"/>
      <c r="D24" s="71"/>
      <c r="E24" s="71"/>
      <c r="F24" s="71"/>
      <c r="G24" s="71"/>
      <c r="H24" s="71"/>
      <c r="I24" s="71"/>
      <c r="J24" s="71"/>
      <c r="K24" s="71"/>
      <c r="L24" s="71"/>
      <c r="M24" s="71"/>
      <c r="N24" s="71"/>
      <c r="O24" s="71"/>
      <c r="P24" s="71"/>
      <c r="Q24" s="71"/>
      <c r="R24" s="71"/>
      <c r="S24" s="71"/>
    </row>
    <row r="25" spans="2:19" x14ac:dyDescent="0.25">
      <c r="B25" s="71"/>
      <c r="C25" s="71"/>
      <c r="D25" s="71"/>
      <c r="E25" s="71"/>
      <c r="F25" s="71"/>
      <c r="G25" s="71"/>
      <c r="H25" s="71"/>
      <c r="I25" s="71"/>
      <c r="J25" s="71"/>
      <c r="K25" s="71"/>
      <c r="L25" s="71"/>
      <c r="M25" s="71"/>
      <c r="N25" s="71"/>
      <c r="O25" s="71"/>
      <c r="P25" s="71"/>
      <c r="Q25" s="71"/>
      <c r="R25" s="71"/>
      <c r="S25" s="71"/>
    </row>
    <row r="26" spans="2:19" x14ac:dyDescent="0.25">
      <c r="B26" s="71"/>
      <c r="C26" s="71"/>
      <c r="D26" s="71"/>
      <c r="E26" s="71"/>
      <c r="F26" s="71"/>
      <c r="G26" s="71"/>
      <c r="H26" s="71"/>
      <c r="I26" s="71"/>
      <c r="J26" s="71"/>
      <c r="K26" s="71"/>
      <c r="L26" s="71"/>
      <c r="M26" s="71"/>
      <c r="N26" s="71"/>
      <c r="O26" s="71"/>
      <c r="P26" s="71"/>
      <c r="Q26" s="71"/>
      <c r="R26" s="71"/>
      <c r="S26" s="71"/>
    </row>
    <row r="27" spans="2:19" x14ac:dyDescent="0.25">
      <c r="B27" s="71"/>
      <c r="C27" s="71"/>
      <c r="D27" s="71"/>
      <c r="E27" s="71"/>
      <c r="F27" s="71"/>
      <c r="G27" s="71"/>
      <c r="H27" s="71"/>
      <c r="I27" s="71"/>
      <c r="J27" s="71"/>
      <c r="K27" s="71"/>
      <c r="L27" s="71"/>
      <c r="M27" s="71"/>
      <c r="N27" s="71"/>
      <c r="O27" s="71"/>
      <c r="P27" s="71"/>
      <c r="Q27" s="71"/>
      <c r="R27" s="71"/>
      <c r="S27" s="71"/>
    </row>
    <row r="28" spans="2:19" x14ac:dyDescent="0.25">
      <c r="B28" s="71"/>
      <c r="C28" s="71"/>
      <c r="D28" s="71"/>
      <c r="E28" s="71"/>
      <c r="F28" s="71"/>
      <c r="G28" s="71"/>
      <c r="H28" s="71"/>
      <c r="I28" s="71"/>
      <c r="J28" s="71"/>
      <c r="K28" s="71"/>
      <c r="L28" s="71"/>
      <c r="M28" s="71"/>
      <c r="N28" s="71"/>
      <c r="O28" s="71"/>
      <c r="P28" s="71"/>
      <c r="Q28" s="71"/>
      <c r="R28" s="71"/>
      <c r="S28" s="71"/>
    </row>
    <row r="29" spans="2:19" x14ac:dyDescent="0.25">
      <c r="B29" s="71"/>
      <c r="C29" s="71"/>
      <c r="D29" s="71"/>
      <c r="E29" s="71"/>
      <c r="F29" s="71"/>
      <c r="G29" s="71"/>
      <c r="H29" s="71"/>
      <c r="I29" s="71"/>
      <c r="J29" s="71"/>
      <c r="K29" s="71"/>
      <c r="L29" s="71"/>
      <c r="M29" s="71"/>
      <c r="N29" s="71"/>
      <c r="O29" s="71"/>
      <c r="P29" s="71"/>
      <c r="Q29" s="71"/>
      <c r="R29" s="71"/>
      <c r="S29" s="71"/>
    </row>
    <row r="30" spans="2:19" x14ac:dyDescent="0.25">
      <c r="B30" s="71"/>
      <c r="C30" s="71"/>
      <c r="D30" s="71"/>
      <c r="E30" s="71"/>
      <c r="F30" s="71"/>
      <c r="G30" s="71"/>
      <c r="H30" s="71"/>
      <c r="I30" s="71"/>
      <c r="J30" s="71"/>
      <c r="K30" s="71"/>
      <c r="L30" s="71"/>
      <c r="M30" s="71"/>
      <c r="N30" s="71"/>
      <c r="O30" s="71"/>
      <c r="P30" s="71"/>
      <c r="Q30" s="71"/>
      <c r="R30" s="71"/>
      <c r="S30" s="71"/>
    </row>
    <row r="31" spans="2:19" x14ac:dyDescent="0.25">
      <c r="B31" s="71"/>
      <c r="C31" s="71"/>
      <c r="D31" s="71"/>
      <c r="E31" s="71"/>
      <c r="F31" s="71"/>
      <c r="G31" s="71"/>
      <c r="H31" s="71"/>
      <c r="I31" s="71"/>
      <c r="J31" s="71"/>
      <c r="K31" s="71"/>
      <c r="L31" s="71"/>
      <c r="M31" s="71"/>
      <c r="N31" s="71"/>
      <c r="O31" s="71"/>
      <c r="P31" s="71"/>
      <c r="Q31" s="71"/>
      <c r="R31" s="71"/>
      <c r="S31" s="71"/>
    </row>
    <row r="32" spans="2:19" x14ac:dyDescent="0.25">
      <c r="B32" s="71"/>
      <c r="C32" s="71"/>
      <c r="D32" s="71"/>
      <c r="E32" s="71"/>
      <c r="F32" s="71"/>
      <c r="G32" s="71"/>
      <c r="H32" s="71"/>
      <c r="I32" s="71"/>
      <c r="J32" s="71"/>
      <c r="K32" s="71"/>
      <c r="L32" s="71"/>
      <c r="M32" s="71"/>
      <c r="N32" s="71"/>
      <c r="O32" s="71"/>
      <c r="P32" s="71"/>
      <c r="Q32" s="71"/>
      <c r="R32" s="71"/>
      <c r="S32" s="71"/>
    </row>
    <row r="33" spans="2:19" x14ac:dyDescent="0.25">
      <c r="B33" s="71"/>
      <c r="C33" s="71"/>
      <c r="D33" s="71"/>
      <c r="E33" s="71"/>
      <c r="F33" s="71"/>
      <c r="G33" s="71"/>
      <c r="H33" s="71"/>
      <c r="I33" s="71"/>
      <c r="J33" s="71"/>
      <c r="K33" s="71"/>
      <c r="L33" s="71"/>
      <c r="M33" s="71"/>
      <c r="N33" s="71"/>
      <c r="O33" s="71"/>
      <c r="P33" s="71"/>
      <c r="Q33" s="71"/>
      <c r="R33" s="71"/>
      <c r="S33" s="71"/>
    </row>
    <row r="34" spans="2:19" x14ac:dyDescent="0.25">
      <c r="B34" s="71"/>
      <c r="C34" s="71"/>
      <c r="D34" s="71"/>
      <c r="E34" s="71"/>
      <c r="F34" s="71"/>
      <c r="G34" s="71"/>
      <c r="H34" s="71"/>
      <c r="I34" s="71"/>
      <c r="J34" s="71"/>
      <c r="K34" s="71"/>
      <c r="L34" s="71"/>
      <c r="M34" s="71"/>
      <c r="N34" s="71"/>
      <c r="O34" s="71"/>
      <c r="P34" s="71"/>
      <c r="Q34" s="71"/>
      <c r="R34" s="71"/>
      <c r="S34" s="71"/>
    </row>
    <row r="35" spans="2:19" x14ac:dyDescent="0.25">
      <c r="B35" s="71"/>
      <c r="C35" s="71"/>
      <c r="D35" s="71"/>
      <c r="E35" s="71"/>
      <c r="F35" s="71"/>
      <c r="G35" s="71"/>
      <c r="H35" s="71"/>
      <c r="I35" s="71"/>
      <c r="J35" s="71"/>
      <c r="K35" s="71"/>
      <c r="L35" s="71"/>
      <c r="M35" s="71"/>
      <c r="N35" s="71"/>
      <c r="O35" s="71"/>
      <c r="P35" s="71"/>
      <c r="Q35" s="71"/>
      <c r="R35" s="71"/>
      <c r="S35" s="71"/>
    </row>
    <row r="36" spans="2:19" x14ac:dyDescent="0.25">
      <c r="B36" s="71"/>
      <c r="C36" s="71"/>
      <c r="D36" s="71"/>
      <c r="E36" s="71"/>
      <c r="F36" s="71"/>
      <c r="G36" s="71"/>
      <c r="H36" s="71"/>
      <c r="I36" s="71"/>
      <c r="J36" s="71"/>
      <c r="K36" s="71"/>
      <c r="L36" s="71"/>
      <c r="M36" s="71"/>
      <c r="N36" s="71"/>
      <c r="O36" s="71"/>
      <c r="P36" s="71"/>
      <c r="Q36" s="71"/>
      <c r="R36" s="71"/>
      <c r="S36" s="71"/>
    </row>
  </sheetData>
  <mergeCells count="17">
    <mergeCell ref="A4:A6"/>
    <mergeCell ref="A8:A10"/>
    <mergeCell ref="A12:A14"/>
    <mergeCell ref="B1:D1"/>
    <mergeCell ref="G1:I1"/>
    <mergeCell ref="F4:F6"/>
    <mergeCell ref="F8:F10"/>
    <mergeCell ref="F12:F14"/>
    <mergeCell ref="B23:S36"/>
    <mergeCell ref="L1:N1"/>
    <mergeCell ref="K4:K6"/>
    <mergeCell ref="K8:K10"/>
    <mergeCell ref="K12:K14"/>
    <mergeCell ref="Q1:S1"/>
    <mergeCell ref="P4:P6"/>
    <mergeCell ref="P8:P10"/>
    <mergeCell ref="P12:P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Q21" sqref="Q21"/>
    </sheetView>
  </sheetViews>
  <sheetFormatPr defaultRowHeight="15" x14ac:dyDescent="0.25"/>
  <cols>
    <col min="10" max="10" width="2.7109375" customWidth="1"/>
    <col min="11" max="11" width="4.7109375" customWidth="1"/>
    <col min="12" max="13" width="9.28515625" customWidth="1"/>
    <col min="18" max="18" width="2.85546875" customWidth="1"/>
    <col min="19" max="19" width="6.28515625" customWidth="1"/>
  </cols>
  <sheetData>
    <row r="1" spans="1:19" x14ac:dyDescent="0.25">
      <c r="B1" s="77" t="s">
        <v>0</v>
      </c>
      <c r="C1" s="77"/>
      <c r="D1" s="77"/>
      <c r="F1" s="81" t="s">
        <v>17</v>
      </c>
      <c r="G1" s="81"/>
      <c r="H1" s="81"/>
      <c r="I1" s="81"/>
      <c r="J1" s="81"/>
      <c r="K1" s="81"/>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4" t="s">
        <v>4</v>
      </c>
      <c r="B4">
        <v>67</v>
      </c>
      <c r="C4">
        <v>33</v>
      </c>
      <c r="D4">
        <v>0</v>
      </c>
      <c r="F4" s="15">
        <v>70</v>
      </c>
      <c r="G4" s="30">
        <f>0.5*(100-F4)</f>
        <v>15</v>
      </c>
      <c r="H4" s="30">
        <f>0.5*(100-F4)</f>
        <v>15</v>
      </c>
      <c r="I4" s="31">
        <v>0</v>
      </c>
      <c r="K4">
        <f>SUM(F4:I4)</f>
        <v>100</v>
      </c>
      <c r="N4">
        <f t="shared" ref="N4:Q6" si="0">(100/9)*F4/100</f>
        <v>7.7777777777777768</v>
      </c>
      <c r="O4">
        <f t="shared" si="0"/>
        <v>1.6666666666666665</v>
      </c>
      <c r="P4">
        <f t="shared" si="0"/>
        <v>1.6666666666666665</v>
      </c>
      <c r="Q4">
        <f t="shared" si="0"/>
        <v>0</v>
      </c>
      <c r="S4">
        <f>SUM(N4:Q4)</f>
        <v>11.111111111111109</v>
      </c>
    </row>
    <row r="5" spans="1:19" x14ac:dyDescent="0.25">
      <c r="A5" s="74"/>
      <c r="B5" s="1">
        <v>67</v>
      </c>
      <c r="C5" s="23">
        <f>(100-B5)/2</f>
        <v>16.5</v>
      </c>
      <c r="D5" s="23">
        <f>(100-B5)/2</f>
        <v>16.5</v>
      </c>
      <c r="F5" s="13">
        <v>70</v>
      </c>
      <c r="G5" s="28">
        <f>0.5*(100-F5)</f>
        <v>15</v>
      </c>
      <c r="H5" s="68">
        <f>0.5*(100-F5-G5)</f>
        <v>7.5</v>
      </c>
      <c r="I5" s="35">
        <f>0.5*(100-F5-G5)</f>
        <v>7.5</v>
      </c>
      <c r="K5">
        <f>SUM(F5:I5)</f>
        <v>100</v>
      </c>
      <c r="N5">
        <f t="shared" si="0"/>
        <v>7.7777777777777768</v>
      </c>
      <c r="O5">
        <f t="shared" si="0"/>
        <v>1.6666666666666665</v>
      </c>
      <c r="P5">
        <f t="shared" si="0"/>
        <v>0.83333333333333326</v>
      </c>
      <c r="Q5">
        <f t="shared" si="0"/>
        <v>0.83333333333333326</v>
      </c>
      <c r="S5">
        <f>SUM(N5:Q5)</f>
        <v>11.111111111111111</v>
      </c>
    </row>
    <row r="6" spans="1:19" x14ac:dyDescent="0.25">
      <c r="A6" s="74"/>
      <c r="B6" s="1">
        <v>67</v>
      </c>
      <c r="C6" s="1">
        <v>0</v>
      </c>
      <c r="D6">
        <v>33</v>
      </c>
      <c r="F6" s="13">
        <v>70</v>
      </c>
      <c r="G6" s="28">
        <f>0.5*(100-F6)</f>
        <v>15</v>
      </c>
      <c r="H6" s="68">
        <v>0</v>
      </c>
      <c r="I6" s="35">
        <f>0.5*(100-F6)</f>
        <v>15</v>
      </c>
      <c r="K6">
        <f>SUM(F6:I6)</f>
        <v>100</v>
      </c>
      <c r="N6">
        <f t="shared" si="0"/>
        <v>7.7777777777777768</v>
      </c>
      <c r="O6">
        <f t="shared" si="0"/>
        <v>1.6666666666666665</v>
      </c>
      <c r="P6">
        <f t="shared" si="0"/>
        <v>0</v>
      </c>
      <c r="Q6">
        <f t="shared" si="0"/>
        <v>1.6666666666666665</v>
      </c>
      <c r="S6">
        <f>SUM(N6:Q6)</f>
        <v>11.111111111111109</v>
      </c>
    </row>
    <row r="7" spans="1:19" x14ac:dyDescent="0.25">
      <c r="A7" s="26"/>
      <c r="F7" s="13"/>
      <c r="G7" s="28"/>
      <c r="H7" s="28"/>
      <c r="I7" s="34"/>
    </row>
    <row r="8" spans="1:19" x14ac:dyDescent="0.25">
      <c r="A8" s="74" t="s">
        <v>5</v>
      </c>
      <c r="B8">
        <v>85</v>
      </c>
      <c r="C8">
        <v>15</v>
      </c>
      <c r="D8">
        <v>0</v>
      </c>
      <c r="F8" s="11">
        <v>85</v>
      </c>
      <c r="G8" s="32">
        <f>0.5*(100-F8)</f>
        <v>7.5</v>
      </c>
      <c r="H8" s="32">
        <f>0.5*(100-F8)</f>
        <v>7.5</v>
      </c>
      <c r="I8" s="33">
        <v>0</v>
      </c>
      <c r="K8">
        <f>SUM(F8:I8)</f>
        <v>100</v>
      </c>
      <c r="N8">
        <f t="shared" ref="N8:Q10" si="1">(100/9)*F8/100</f>
        <v>9.4444444444444446</v>
      </c>
      <c r="O8">
        <f t="shared" si="1"/>
        <v>0.83333333333333326</v>
      </c>
      <c r="P8">
        <f t="shared" si="1"/>
        <v>0.83333333333333326</v>
      </c>
      <c r="Q8">
        <f t="shared" si="1"/>
        <v>0</v>
      </c>
      <c r="S8">
        <f>SUM(N8:Q8)</f>
        <v>11.111111111111112</v>
      </c>
    </row>
    <row r="9" spans="1:19" x14ac:dyDescent="0.25">
      <c r="A9" s="74"/>
      <c r="B9" s="1">
        <v>85</v>
      </c>
      <c r="C9" s="23">
        <f>(100-B9)/2</f>
        <v>7.5</v>
      </c>
      <c r="D9" s="23">
        <f>(100-B9)/2</f>
        <v>7.5</v>
      </c>
      <c r="F9" s="12">
        <v>85</v>
      </c>
      <c r="G9" s="28">
        <f>0.5*(100-F9)</f>
        <v>7.5</v>
      </c>
      <c r="H9" s="68">
        <f>0.5*(100-F9-G9)</f>
        <v>3.75</v>
      </c>
      <c r="I9" s="35">
        <f>0.5*(100-F9-G9)</f>
        <v>3.75</v>
      </c>
      <c r="K9">
        <f>SUM(F9:I9)</f>
        <v>100</v>
      </c>
      <c r="N9">
        <f t="shared" si="1"/>
        <v>9.4444444444444446</v>
      </c>
      <c r="O9">
        <f t="shared" si="1"/>
        <v>0.83333333333333326</v>
      </c>
      <c r="P9">
        <f t="shared" si="1"/>
        <v>0.41666666666666663</v>
      </c>
      <c r="Q9">
        <f t="shared" si="1"/>
        <v>0.41666666666666663</v>
      </c>
      <c r="S9">
        <f>SUM(N9:Q9)</f>
        <v>11.111111111111111</v>
      </c>
    </row>
    <row r="10" spans="1:19" x14ac:dyDescent="0.25">
      <c r="A10" s="74"/>
      <c r="B10" s="1">
        <v>85</v>
      </c>
      <c r="C10" s="1">
        <v>0</v>
      </c>
      <c r="D10">
        <v>15</v>
      </c>
      <c r="F10" s="12">
        <v>85</v>
      </c>
      <c r="G10" s="28">
        <f>0.5*(100-F10)</f>
        <v>7.5</v>
      </c>
      <c r="H10" s="68">
        <v>0</v>
      </c>
      <c r="I10" s="35">
        <f>0.5*(100-F10)</f>
        <v>7.5</v>
      </c>
      <c r="K10">
        <f>SUM(F10:I10)</f>
        <v>100</v>
      </c>
      <c r="N10">
        <f t="shared" si="1"/>
        <v>9.4444444444444446</v>
      </c>
      <c r="O10">
        <f t="shared" si="1"/>
        <v>0.83333333333333326</v>
      </c>
      <c r="P10">
        <f t="shared" si="1"/>
        <v>0</v>
      </c>
      <c r="Q10">
        <f t="shared" si="1"/>
        <v>0.83333333333333326</v>
      </c>
      <c r="S10">
        <f>SUM(N10:Q10)</f>
        <v>11.111111111111112</v>
      </c>
    </row>
    <row r="11" spans="1:19" x14ac:dyDescent="0.25">
      <c r="A11" s="26"/>
      <c r="F11" s="10"/>
      <c r="G11" s="28"/>
      <c r="H11" s="28"/>
      <c r="I11" s="35"/>
    </row>
    <row r="12" spans="1:19" x14ac:dyDescent="0.25">
      <c r="A12" s="74" t="s">
        <v>6</v>
      </c>
      <c r="B12">
        <v>95</v>
      </c>
      <c r="C12">
        <v>5</v>
      </c>
      <c r="D12">
        <v>0</v>
      </c>
      <c r="F12" s="11">
        <v>95</v>
      </c>
      <c r="G12" s="32">
        <f>0.5*(100-F12)</f>
        <v>2.5</v>
      </c>
      <c r="H12" s="32">
        <f>0.5*(100-F12)</f>
        <v>2.5</v>
      </c>
      <c r="I12" s="33">
        <v>0</v>
      </c>
      <c r="K12">
        <f>SUM(F12:I12)</f>
        <v>100</v>
      </c>
      <c r="N12">
        <f t="shared" ref="N12:Q14" si="2">(100/9)*F12/100</f>
        <v>10.555555555555554</v>
      </c>
      <c r="O12">
        <f t="shared" si="2"/>
        <v>0.27777777777777779</v>
      </c>
      <c r="P12">
        <f t="shared" si="2"/>
        <v>0.27777777777777779</v>
      </c>
      <c r="Q12">
        <f t="shared" si="2"/>
        <v>0</v>
      </c>
      <c r="S12">
        <f>SUM(N12:Q12)</f>
        <v>11.111111111111111</v>
      </c>
    </row>
    <row r="13" spans="1:19" x14ac:dyDescent="0.25">
      <c r="A13" s="74"/>
      <c r="B13" s="1">
        <v>95</v>
      </c>
      <c r="C13" s="23">
        <f>(100-B13)/2</f>
        <v>2.5</v>
      </c>
      <c r="D13" s="23">
        <f>(100-B13)/2</f>
        <v>2.5</v>
      </c>
      <c r="F13" s="12">
        <v>95</v>
      </c>
      <c r="G13" s="28">
        <f>0.5*(100-F13)</f>
        <v>2.5</v>
      </c>
      <c r="H13" s="68">
        <f>0.5*(100-F13-G13)</f>
        <v>1.25</v>
      </c>
      <c r="I13" s="35">
        <f>0.5*(100-F13-G13)</f>
        <v>1.25</v>
      </c>
      <c r="K13">
        <f>SUM(F13:I13)</f>
        <v>100</v>
      </c>
      <c r="N13">
        <f t="shared" si="2"/>
        <v>10.555555555555554</v>
      </c>
      <c r="O13">
        <f t="shared" si="2"/>
        <v>0.27777777777777779</v>
      </c>
      <c r="P13">
        <f t="shared" si="2"/>
        <v>0.1388888888888889</v>
      </c>
      <c r="Q13">
        <f t="shared" si="2"/>
        <v>0.1388888888888889</v>
      </c>
      <c r="S13">
        <f>SUM(N13:Q13)</f>
        <v>11.111111111111111</v>
      </c>
    </row>
    <row r="14" spans="1:19" ht="15.75" thickBot="1" x14ac:dyDescent="0.3">
      <c r="A14" s="74"/>
      <c r="B14" s="1">
        <v>95</v>
      </c>
      <c r="C14" s="1">
        <v>0</v>
      </c>
      <c r="D14">
        <v>5</v>
      </c>
      <c r="F14" s="14">
        <v>95</v>
      </c>
      <c r="G14" s="29">
        <f>0.5*(100-F14)</f>
        <v>2.5</v>
      </c>
      <c r="H14" s="69">
        <v>0</v>
      </c>
      <c r="I14" s="70">
        <f>0.5*(100-F14)</f>
        <v>2.5</v>
      </c>
      <c r="K14">
        <f>SUM(F14:I14)</f>
        <v>100</v>
      </c>
      <c r="N14">
        <f t="shared" si="2"/>
        <v>10.555555555555554</v>
      </c>
      <c r="O14">
        <f t="shared" si="2"/>
        <v>0.27777777777777779</v>
      </c>
      <c r="P14">
        <f t="shared" si="2"/>
        <v>0</v>
      </c>
      <c r="Q14">
        <f t="shared" si="2"/>
        <v>0.27777777777777779</v>
      </c>
      <c r="S14">
        <f>SUM(N14:Q14)</f>
        <v>11.111111111111111</v>
      </c>
    </row>
    <row r="16" spans="1:19" x14ac:dyDescent="0.25">
      <c r="M16" t="s">
        <v>13</v>
      </c>
      <c r="N16" s="3">
        <f>SUM(N4:N14)</f>
        <v>83.333333333333329</v>
      </c>
      <c r="O16" s="3">
        <f>SUM(O4:O14)</f>
        <v>8.3333333333333339</v>
      </c>
      <c r="P16" s="3">
        <f>SUM(P4:P14)</f>
        <v>4.166666666666667</v>
      </c>
      <c r="Q16" s="3">
        <f>SUM(Q4:Q14)</f>
        <v>4.166666666666667</v>
      </c>
    </row>
    <row r="17" spans="12:19" x14ac:dyDescent="0.25">
      <c r="S17" s="2" t="s">
        <v>13</v>
      </c>
    </row>
    <row r="18" spans="12:19" x14ac:dyDescent="0.25">
      <c r="L18" s="80"/>
      <c r="M18" s="5" t="s">
        <v>14</v>
      </c>
      <c r="N18" s="7">
        <f>N16</f>
        <v>83.333333333333329</v>
      </c>
      <c r="O18" s="7">
        <f>O16</f>
        <v>8.3333333333333339</v>
      </c>
      <c r="P18" s="7">
        <f>P16</f>
        <v>4.166666666666667</v>
      </c>
      <c r="Q18" s="7">
        <f>Q16</f>
        <v>4.166666666666667</v>
      </c>
      <c r="S18">
        <f>SUM(N18:Q18)</f>
        <v>100</v>
      </c>
    </row>
    <row r="19" spans="12:19" x14ac:dyDescent="0.25">
      <c r="L19" s="80"/>
      <c r="M19" s="5"/>
      <c r="N19" s="7"/>
      <c r="O19" s="7"/>
      <c r="P19" s="7"/>
      <c r="Q19" s="7"/>
    </row>
    <row r="20" spans="12:19" x14ac:dyDescent="0.25">
      <c r="L20" s="80"/>
      <c r="M20" s="5" t="s">
        <v>16</v>
      </c>
      <c r="N20" s="7">
        <f>N$18-(0.35*N$18)</f>
        <v>54.166666666666664</v>
      </c>
      <c r="O20" s="7">
        <f>100-N20-P20-Q20</f>
        <v>40.416666666666664</v>
      </c>
      <c r="P20" s="7">
        <f>P$18-(0.35*P$18)</f>
        <v>2.7083333333333339</v>
      </c>
      <c r="Q20" s="7">
        <f>Q$18-(0.35*Q$18)</f>
        <v>2.7083333333333339</v>
      </c>
      <c r="S20">
        <f>SUM(N20:Q20)</f>
        <v>99.999999999999986</v>
      </c>
    </row>
    <row r="21" spans="12:19" x14ac:dyDescent="0.25">
      <c r="L21" s="80"/>
      <c r="M21" s="5"/>
      <c r="N21" s="7"/>
      <c r="O21" s="7"/>
      <c r="P21" s="7"/>
      <c r="Q21" s="7"/>
    </row>
    <row r="22" spans="12:19" x14ac:dyDescent="0.25">
      <c r="L22" s="80"/>
      <c r="M22" s="5" t="s">
        <v>15</v>
      </c>
      <c r="N22" s="7">
        <f>N$18-(0.35*N$18)</f>
        <v>54.166666666666664</v>
      </c>
      <c r="O22" s="7">
        <f>100-N22-P22-Q22</f>
        <v>40.416666666666664</v>
      </c>
      <c r="P22" s="7">
        <f>P$18-(0.35*P$18)</f>
        <v>2.7083333333333339</v>
      </c>
      <c r="Q22" s="7">
        <f>Q$18-(0.35*Q$18)</f>
        <v>2.7083333333333339</v>
      </c>
      <c r="S22">
        <f>SUM(N22:Q22)</f>
        <v>99.999999999999986</v>
      </c>
    </row>
    <row r="23" spans="12:19" x14ac:dyDescent="0.25">
      <c r="L23" s="80"/>
      <c r="M23" s="5"/>
      <c r="N23" s="7"/>
      <c r="O23" s="7"/>
      <c r="P23" s="7"/>
      <c r="Q23" s="7"/>
    </row>
    <row r="24" spans="12:19" x14ac:dyDescent="0.25">
      <c r="L24" s="80"/>
      <c r="M24" s="5" t="s">
        <v>25</v>
      </c>
      <c r="N24" s="7">
        <f>N$18-(0.35*N$18)</f>
        <v>54.166666666666664</v>
      </c>
      <c r="O24" s="7">
        <f>100-N24-P24-Q24</f>
        <v>40.416666666666664</v>
      </c>
      <c r="P24" s="7">
        <f>P$18-(0.35*P$18)</f>
        <v>2.7083333333333339</v>
      </c>
      <c r="Q24" s="7">
        <f>Q$18-(0.35*Q$18)</f>
        <v>2.7083333333333339</v>
      </c>
      <c r="S24">
        <f>SUM(N24:Q24)</f>
        <v>99.999999999999986</v>
      </c>
    </row>
    <row r="26" spans="12:19" x14ac:dyDescent="0.25">
      <c r="M26" t="s">
        <v>36</v>
      </c>
    </row>
    <row r="27" spans="12:19" x14ac:dyDescent="0.25">
      <c r="N27" s="20" t="s">
        <v>20</v>
      </c>
      <c r="O27" s="20" t="s">
        <v>21</v>
      </c>
      <c r="P27" s="20" t="s">
        <v>22</v>
      </c>
      <c r="Q27" s="20" t="s">
        <v>26</v>
      </c>
    </row>
    <row r="28" spans="12:19" x14ac:dyDescent="0.25">
      <c r="M28" t="s">
        <v>1</v>
      </c>
      <c r="N28" s="21">
        <f>N37</f>
        <v>80</v>
      </c>
      <c r="O28" s="21">
        <f>MROUND(O37,5)</f>
        <v>50</v>
      </c>
      <c r="P28" s="21">
        <f t="shared" ref="P28:Q28" si="3">MROUND(P37,5)</f>
        <v>50</v>
      </c>
      <c r="Q28" s="21">
        <f t="shared" si="3"/>
        <v>50</v>
      </c>
    </row>
    <row r="29" spans="12:19" x14ac:dyDescent="0.25">
      <c r="M29" t="s">
        <v>12</v>
      </c>
      <c r="N29" s="21">
        <f>N38</f>
        <v>10</v>
      </c>
      <c r="O29" s="21">
        <f t="shared" ref="O29:Q31" si="4">MROUND(O38,5)</f>
        <v>40</v>
      </c>
      <c r="P29" s="21">
        <f t="shared" si="4"/>
        <v>40</v>
      </c>
      <c r="Q29" s="21">
        <f t="shared" si="4"/>
        <v>40</v>
      </c>
    </row>
    <row r="30" spans="12:19" x14ac:dyDescent="0.25">
      <c r="M30" t="s">
        <v>2</v>
      </c>
      <c r="N30" s="21">
        <f>N39</f>
        <v>5</v>
      </c>
      <c r="O30" s="21">
        <f t="shared" si="4"/>
        <v>5</v>
      </c>
      <c r="P30" s="21">
        <f t="shared" si="4"/>
        <v>5</v>
      </c>
      <c r="Q30" s="21">
        <f t="shared" si="4"/>
        <v>5</v>
      </c>
    </row>
    <row r="31" spans="12:19" x14ac:dyDescent="0.25">
      <c r="M31" t="s">
        <v>3</v>
      </c>
      <c r="N31" s="21">
        <f>N40</f>
        <v>5</v>
      </c>
      <c r="O31" s="21">
        <f t="shared" si="4"/>
        <v>5</v>
      </c>
      <c r="P31" s="21">
        <f t="shared" si="4"/>
        <v>5</v>
      </c>
      <c r="Q31" s="21">
        <f t="shared" si="4"/>
        <v>5</v>
      </c>
    </row>
    <row r="32" spans="12:19" x14ac:dyDescent="0.25">
      <c r="N32" s="3"/>
      <c r="O32" s="3"/>
    </row>
    <row r="33" spans="13:17" x14ac:dyDescent="0.25">
      <c r="N33" s="21">
        <f>SUM(N28:N31)</f>
        <v>100</v>
      </c>
      <c r="O33" s="21">
        <f t="shared" ref="O33:Q33" si="5">SUM(O28:O31)</f>
        <v>100</v>
      </c>
      <c r="P33" s="21">
        <f t="shared" si="5"/>
        <v>100</v>
      </c>
      <c r="Q33" s="21">
        <f t="shared" si="5"/>
        <v>100</v>
      </c>
    </row>
    <row r="35" spans="13:17" x14ac:dyDescent="0.25">
      <c r="M35" t="s">
        <v>24</v>
      </c>
    </row>
    <row r="36" spans="13:17" x14ac:dyDescent="0.25">
      <c r="N36" s="20" t="s">
        <v>20</v>
      </c>
      <c r="O36" s="20" t="s">
        <v>21</v>
      </c>
      <c r="P36" s="20" t="s">
        <v>22</v>
      </c>
      <c r="Q36" s="20" t="s">
        <v>26</v>
      </c>
    </row>
    <row r="37" spans="13:17" x14ac:dyDescent="0.25">
      <c r="M37" t="s">
        <v>1</v>
      </c>
      <c r="N37" s="21">
        <v>80</v>
      </c>
      <c r="O37" s="22">
        <f>N37-O47</f>
        <v>50.833333333333336</v>
      </c>
      <c r="P37" s="22">
        <f>N37-P47</f>
        <v>50.833333333333336</v>
      </c>
      <c r="Q37" s="22">
        <f>N37-Q47</f>
        <v>50.833333333333336</v>
      </c>
    </row>
    <row r="38" spans="13:17" x14ac:dyDescent="0.25">
      <c r="M38" t="s">
        <v>12</v>
      </c>
      <c r="N38" s="21">
        <v>10</v>
      </c>
      <c r="O38" s="22">
        <f>N38-O48</f>
        <v>42.083333333333329</v>
      </c>
      <c r="P38" s="22">
        <f>N38-P48</f>
        <v>42.083333333333329</v>
      </c>
      <c r="Q38" s="22">
        <f>N38-Q48</f>
        <v>42.083333333333329</v>
      </c>
    </row>
    <row r="39" spans="13:17" x14ac:dyDescent="0.25">
      <c r="M39" t="s">
        <v>2</v>
      </c>
      <c r="N39" s="21">
        <v>5</v>
      </c>
      <c r="O39" s="22">
        <f>N39-O49</f>
        <v>3.541666666666667</v>
      </c>
      <c r="P39" s="22">
        <f>N39-P49</f>
        <v>3.541666666666667</v>
      </c>
      <c r="Q39" s="22">
        <f>N39-Q49</f>
        <v>3.541666666666667</v>
      </c>
    </row>
    <row r="40" spans="13:17" x14ac:dyDescent="0.25">
      <c r="M40" t="s">
        <v>3</v>
      </c>
      <c r="N40" s="21">
        <v>5</v>
      </c>
      <c r="O40" s="22">
        <f>N40-O50</f>
        <v>3.541666666666667</v>
      </c>
      <c r="P40" s="22">
        <f>N40-P50</f>
        <v>3.541666666666667</v>
      </c>
      <c r="Q40" s="22">
        <f>N40-Q50</f>
        <v>3.541666666666667</v>
      </c>
    </row>
    <row r="41" spans="13:17" x14ac:dyDescent="0.25">
      <c r="N41" s="3"/>
      <c r="O41" s="3"/>
    </row>
    <row r="42" spans="13:17" x14ac:dyDescent="0.25">
      <c r="N42" s="21">
        <f>SUM(N37:N40)</f>
        <v>100</v>
      </c>
      <c r="O42" s="21">
        <f t="shared" ref="O42:Q42" si="6">SUM(O37:O40)</f>
        <v>100</v>
      </c>
      <c r="P42" s="21">
        <f t="shared" si="6"/>
        <v>100</v>
      </c>
      <c r="Q42" s="21">
        <f t="shared" si="6"/>
        <v>100</v>
      </c>
    </row>
    <row r="43" spans="13:17" x14ac:dyDescent="0.25">
      <c r="N43" s="3"/>
    </row>
    <row r="45" spans="13:17" x14ac:dyDescent="0.25">
      <c r="M45" t="s">
        <v>23</v>
      </c>
      <c r="P45" s="3"/>
    </row>
    <row r="46" spans="13:17" x14ac:dyDescent="0.25">
      <c r="N46" s="20" t="s">
        <v>20</v>
      </c>
      <c r="O46" s="20" t="s">
        <v>21</v>
      </c>
      <c r="P46" s="20" t="s">
        <v>22</v>
      </c>
      <c r="Q46" s="20" t="s">
        <v>26</v>
      </c>
    </row>
    <row r="47" spans="13:17" x14ac:dyDescent="0.25">
      <c r="M47" t="s">
        <v>1</v>
      </c>
      <c r="N47" s="22">
        <f>N18</f>
        <v>83.333333333333329</v>
      </c>
      <c r="O47" s="22">
        <f>N18-N20</f>
        <v>29.166666666666664</v>
      </c>
      <c r="P47" s="22">
        <f>N18-N22</f>
        <v>29.166666666666664</v>
      </c>
      <c r="Q47" s="22">
        <f>N18-N24</f>
        <v>29.166666666666664</v>
      </c>
    </row>
    <row r="48" spans="13:17" x14ac:dyDescent="0.25">
      <c r="M48" t="s">
        <v>12</v>
      </c>
      <c r="N48" s="22">
        <f>O18</f>
        <v>8.3333333333333339</v>
      </c>
      <c r="O48" s="22">
        <f>O18-O20</f>
        <v>-32.083333333333329</v>
      </c>
      <c r="P48" s="22">
        <f>O18-O22</f>
        <v>-32.083333333333329</v>
      </c>
      <c r="Q48" s="22">
        <f>O18-O24</f>
        <v>-32.083333333333329</v>
      </c>
    </row>
    <row r="49" spans="13:17" x14ac:dyDescent="0.25">
      <c r="M49" t="s">
        <v>2</v>
      </c>
      <c r="N49" s="22">
        <f>P18</f>
        <v>4.166666666666667</v>
      </c>
      <c r="O49" s="22">
        <f>P18-P20</f>
        <v>1.458333333333333</v>
      </c>
      <c r="P49" s="22">
        <f>P18-P22</f>
        <v>1.458333333333333</v>
      </c>
      <c r="Q49" s="22">
        <f>P18-P24</f>
        <v>1.458333333333333</v>
      </c>
    </row>
    <row r="50" spans="13:17" x14ac:dyDescent="0.25">
      <c r="M50" t="s">
        <v>3</v>
      </c>
      <c r="N50" s="22">
        <f>Q18</f>
        <v>4.166666666666667</v>
      </c>
      <c r="O50" s="22">
        <f>Q18-Q20</f>
        <v>1.458333333333333</v>
      </c>
      <c r="P50" s="22">
        <f>Q18-Q22</f>
        <v>1.458333333333333</v>
      </c>
      <c r="Q50" s="22">
        <f>Q18-Q24</f>
        <v>1.458333333333333</v>
      </c>
    </row>
  </sheetData>
  <mergeCells count="7">
    <mergeCell ref="N1:S1"/>
    <mergeCell ref="L18:L24"/>
    <mergeCell ref="A8:A10"/>
    <mergeCell ref="A12:A14"/>
    <mergeCell ref="B1:D1"/>
    <mergeCell ref="A4:A6"/>
    <mergeCell ref="F1:K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Q21" sqref="Q21"/>
    </sheetView>
  </sheetViews>
  <sheetFormatPr defaultRowHeight="15" x14ac:dyDescent="0.25"/>
  <cols>
    <col min="10" max="10" width="3" customWidth="1"/>
    <col min="11" max="11" width="6.7109375" customWidth="1"/>
    <col min="13" max="13" width="10.140625" customWidth="1"/>
    <col min="18" max="18" width="3.85546875" customWidth="1"/>
    <col min="19" max="19" width="8" customWidth="1"/>
  </cols>
  <sheetData>
    <row r="1" spans="1:19" x14ac:dyDescent="0.25">
      <c r="B1" s="78" t="s">
        <v>7</v>
      </c>
      <c r="C1" s="78"/>
      <c r="D1" s="78"/>
      <c r="F1" s="82" t="s">
        <v>17</v>
      </c>
      <c r="G1" s="82"/>
      <c r="H1" s="82"/>
      <c r="I1" s="82"/>
      <c r="J1" s="82"/>
      <c r="K1" s="82"/>
      <c r="L1" s="50"/>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4" t="s">
        <v>4</v>
      </c>
      <c r="B4">
        <v>33</v>
      </c>
      <c r="C4">
        <v>67</v>
      </c>
      <c r="D4">
        <v>0</v>
      </c>
      <c r="F4" s="17">
        <f>0.5*(100-H4)</f>
        <v>15</v>
      </c>
      <c r="G4" s="18">
        <f>0.5*(100-H4)</f>
        <v>15</v>
      </c>
      <c r="H4" s="18">
        <f>0.7*(100-I4)</f>
        <v>70</v>
      </c>
      <c r="I4" s="36">
        <v>0</v>
      </c>
      <c r="K4">
        <f>SUM(F4:I4)</f>
        <v>100</v>
      </c>
      <c r="N4">
        <f t="shared" ref="N4:Q6" si="0">(100/9)*F4/100</f>
        <v>1.6666666666666665</v>
      </c>
      <c r="O4">
        <f t="shared" si="0"/>
        <v>1.6666666666666665</v>
      </c>
      <c r="P4">
        <f t="shared" si="0"/>
        <v>7.7777777777777768</v>
      </c>
      <c r="Q4">
        <f t="shared" si="0"/>
        <v>0</v>
      </c>
      <c r="S4">
        <f>SUM(N4:Q4)</f>
        <v>11.111111111111111</v>
      </c>
    </row>
    <row r="5" spans="1:19" x14ac:dyDescent="0.25">
      <c r="A5" s="74"/>
      <c r="B5" s="23">
        <f>(100-C5)/2</f>
        <v>16.5</v>
      </c>
      <c r="C5" s="1">
        <v>67</v>
      </c>
      <c r="D5">
        <f>(100-C5)/2</f>
        <v>16.5</v>
      </c>
      <c r="F5" s="63">
        <f>0.5*(100-G5-H5)</f>
        <v>7.5</v>
      </c>
      <c r="G5" s="64">
        <f>0.5*(100-H5)</f>
        <v>15</v>
      </c>
      <c r="H5" s="41">
        <v>70</v>
      </c>
      <c r="I5" s="40">
        <f>0.5*(100-G5-H5)</f>
        <v>7.5</v>
      </c>
      <c r="K5">
        <f>SUM(F5:I5)</f>
        <v>100</v>
      </c>
      <c r="N5">
        <f t="shared" si="0"/>
        <v>0.83333333333333326</v>
      </c>
      <c r="O5">
        <f t="shared" si="0"/>
        <v>1.6666666666666665</v>
      </c>
      <c r="P5">
        <f t="shared" si="0"/>
        <v>7.7777777777777768</v>
      </c>
      <c r="Q5">
        <f t="shared" si="0"/>
        <v>0.83333333333333326</v>
      </c>
      <c r="S5">
        <f>SUM(N5:Q5)</f>
        <v>11.111111111111111</v>
      </c>
    </row>
    <row r="6" spans="1:19" x14ac:dyDescent="0.25">
      <c r="A6" s="74"/>
      <c r="B6" s="1">
        <v>0</v>
      </c>
      <c r="C6" s="1">
        <v>67</v>
      </c>
      <c r="D6">
        <v>33</v>
      </c>
      <c r="F6" s="63">
        <v>0</v>
      </c>
      <c r="G6" s="64">
        <f>0.5*(100-H6)</f>
        <v>15</v>
      </c>
      <c r="H6" s="41">
        <v>70</v>
      </c>
      <c r="I6" s="40">
        <f>0.5*(100-H6)</f>
        <v>15</v>
      </c>
      <c r="K6">
        <f>SUM(F6:I6)</f>
        <v>100</v>
      </c>
      <c r="N6">
        <f t="shared" si="0"/>
        <v>0</v>
      </c>
      <c r="O6">
        <f t="shared" si="0"/>
        <v>1.6666666666666665</v>
      </c>
      <c r="P6">
        <f t="shared" si="0"/>
        <v>7.7777777777777768</v>
      </c>
      <c r="Q6">
        <f t="shared" si="0"/>
        <v>1.6666666666666665</v>
      </c>
      <c r="S6">
        <f>SUM(N6:Q6)</f>
        <v>11.111111111111109</v>
      </c>
    </row>
    <row r="7" spans="1:19" x14ac:dyDescent="0.25">
      <c r="A7" s="26"/>
      <c r="F7" s="13"/>
      <c r="G7" s="8"/>
      <c r="H7" s="9"/>
      <c r="I7" s="39"/>
    </row>
    <row r="8" spans="1:19" x14ac:dyDescent="0.25">
      <c r="A8" s="74" t="s">
        <v>5</v>
      </c>
      <c r="B8">
        <v>15</v>
      </c>
      <c r="C8">
        <v>85</v>
      </c>
      <c r="D8">
        <v>0</v>
      </c>
      <c r="F8" s="37">
        <f>0.5*(100-H8)</f>
        <v>7.5</v>
      </c>
      <c r="G8" s="16">
        <f>0.5*(100-H8)</f>
        <v>7.5</v>
      </c>
      <c r="H8" s="16">
        <v>85</v>
      </c>
      <c r="I8" s="38">
        <v>0</v>
      </c>
      <c r="K8">
        <f>SUM(F8:I8)</f>
        <v>100</v>
      </c>
      <c r="N8">
        <f t="shared" ref="N8:Q10" si="1">(100/9)*F8/100</f>
        <v>0.83333333333333326</v>
      </c>
      <c r="O8">
        <f t="shared" si="1"/>
        <v>0.83333333333333326</v>
      </c>
      <c r="P8">
        <f t="shared" si="1"/>
        <v>9.4444444444444446</v>
      </c>
      <c r="Q8">
        <f t="shared" si="1"/>
        <v>0</v>
      </c>
      <c r="S8">
        <f>SUM(N8:Q8)</f>
        <v>11.111111111111111</v>
      </c>
    </row>
    <row r="9" spans="1:19" x14ac:dyDescent="0.25">
      <c r="A9" s="74"/>
      <c r="B9" s="23">
        <f>(100-C9)/2</f>
        <v>7.5</v>
      </c>
      <c r="C9" s="1">
        <v>85</v>
      </c>
      <c r="D9">
        <f>(100-C9)/2</f>
        <v>7.5</v>
      </c>
      <c r="F9" s="63">
        <f>0.5*(100-G9-H9)</f>
        <v>3.75</v>
      </c>
      <c r="G9" s="64">
        <f>0.5*(100-H9)</f>
        <v>7.5</v>
      </c>
      <c r="H9" s="41">
        <v>85</v>
      </c>
      <c r="I9" s="40">
        <f>0.5*(100-G9-H9)</f>
        <v>3.75</v>
      </c>
      <c r="K9">
        <f>SUM(F9:I9)</f>
        <v>100</v>
      </c>
      <c r="N9">
        <f t="shared" si="1"/>
        <v>0.41666666666666663</v>
      </c>
      <c r="O9">
        <f t="shared" si="1"/>
        <v>0.83333333333333326</v>
      </c>
      <c r="P9">
        <f t="shared" si="1"/>
        <v>9.4444444444444446</v>
      </c>
      <c r="Q9">
        <f t="shared" si="1"/>
        <v>0.41666666666666663</v>
      </c>
      <c r="S9">
        <f>SUM(N9:Q9)</f>
        <v>11.111111111111111</v>
      </c>
    </row>
    <row r="10" spans="1:19" x14ac:dyDescent="0.25">
      <c r="A10" s="74"/>
      <c r="B10" s="1">
        <v>0</v>
      </c>
      <c r="C10" s="1">
        <v>85</v>
      </c>
      <c r="D10">
        <v>15</v>
      </c>
      <c r="F10" s="63">
        <v>0</v>
      </c>
      <c r="G10" s="64">
        <f>0.5*(100-H10)</f>
        <v>7.5</v>
      </c>
      <c r="H10" s="41">
        <v>85</v>
      </c>
      <c r="I10" s="40">
        <f>0.5*(100-H10)</f>
        <v>7.5</v>
      </c>
      <c r="K10">
        <f>SUM(F10:I10)</f>
        <v>100</v>
      </c>
      <c r="N10">
        <f t="shared" si="1"/>
        <v>0</v>
      </c>
      <c r="O10">
        <f t="shared" si="1"/>
        <v>0.83333333333333326</v>
      </c>
      <c r="P10">
        <f t="shared" si="1"/>
        <v>9.4444444444444446</v>
      </c>
      <c r="Q10">
        <f t="shared" si="1"/>
        <v>0.83333333333333326</v>
      </c>
      <c r="S10">
        <f>SUM(N10:Q10)</f>
        <v>11.111111111111112</v>
      </c>
    </row>
    <row r="11" spans="1:19" x14ac:dyDescent="0.25">
      <c r="A11" s="26"/>
      <c r="F11" s="10"/>
      <c r="G11" s="9"/>
      <c r="H11" s="9"/>
      <c r="I11" s="40"/>
    </row>
    <row r="12" spans="1:19" x14ac:dyDescent="0.25">
      <c r="A12" s="74" t="s">
        <v>6</v>
      </c>
      <c r="B12">
        <v>5</v>
      </c>
      <c r="C12">
        <v>95</v>
      </c>
      <c r="D12">
        <v>0</v>
      </c>
      <c r="F12" s="37">
        <f>0.5*(100-H12)</f>
        <v>2.5</v>
      </c>
      <c r="G12" s="16">
        <f>0.5*(100-H12)</f>
        <v>2.5</v>
      </c>
      <c r="H12" s="16">
        <v>95</v>
      </c>
      <c r="I12" s="38">
        <v>0</v>
      </c>
      <c r="K12">
        <f>SUM(F12:I12)</f>
        <v>100</v>
      </c>
      <c r="N12">
        <f t="shared" ref="N12:Q14" si="2">(100/9)*F12/100</f>
        <v>0.27777777777777779</v>
      </c>
      <c r="O12">
        <f t="shared" si="2"/>
        <v>0.27777777777777779</v>
      </c>
      <c r="P12">
        <f t="shared" si="2"/>
        <v>10.555555555555554</v>
      </c>
      <c r="Q12">
        <f t="shared" si="2"/>
        <v>0</v>
      </c>
      <c r="S12">
        <f>SUM(N12:Q12)</f>
        <v>11.111111111111109</v>
      </c>
    </row>
    <row r="13" spans="1:19" x14ac:dyDescent="0.25">
      <c r="A13" s="74"/>
      <c r="B13" s="23">
        <f>(100-C13)/2</f>
        <v>2.5</v>
      </c>
      <c r="C13" s="1">
        <v>95</v>
      </c>
      <c r="D13">
        <f>(100-C13)/2</f>
        <v>2.5</v>
      </c>
      <c r="F13" s="63">
        <f>0.5*(100-G13-H13)</f>
        <v>1.25</v>
      </c>
      <c r="G13" s="64">
        <f>0.5*(100-H13)</f>
        <v>2.5</v>
      </c>
      <c r="H13" s="41">
        <v>95</v>
      </c>
      <c r="I13" s="40">
        <f>0.5*(100-G13-H13)</f>
        <v>1.25</v>
      </c>
      <c r="K13">
        <f>SUM(F13:I13)</f>
        <v>100</v>
      </c>
      <c r="N13">
        <f t="shared" si="2"/>
        <v>0.1388888888888889</v>
      </c>
      <c r="O13">
        <f t="shared" si="2"/>
        <v>0.27777777777777779</v>
      </c>
      <c r="P13">
        <f t="shared" si="2"/>
        <v>10.555555555555554</v>
      </c>
      <c r="Q13">
        <f t="shared" si="2"/>
        <v>0.1388888888888889</v>
      </c>
      <c r="S13">
        <f>SUM(N13:Q13)</f>
        <v>11.111111111111109</v>
      </c>
    </row>
    <row r="14" spans="1:19" ht="15.75" thickBot="1" x14ac:dyDescent="0.3">
      <c r="A14" s="74"/>
      <c r="B14" s="1">
        <v>0</v>
      </c>
      <c r="C14" s="1">
        <v>95</v>
      </c>
      <c r="D14">
        <v>5</v>
      </c>
      <c r="F14" s="65">
        <v>0</v>
      </c>
      <c r="G14" s="66">
        <f>0.5*(100-H14)</f>
        <v>2.5</v>
      </c>
      <c r="H14" s="43">
        <v>95</v>
      </c>
      <c r="I14" s="67">
        <f>0.5*(100-H14)</f>
        <v>2.5</v>
      </c>
      <c r="K14">
        <f>SUM(F14:I14)</f>
        <v>100</v>
      </c>
      <c r="N14">
        <f t="shared" si="2"/>
        <v>0</v>
      </c>
      <c r="O14">
        <f t="shared" si="2"/>
        <v>0.27777777777777779</v>
      </c>
      <c r="P14">
        <f t="shared" si="2"/>
        <v>10.555555555555554</v>
      </c>
      <c r="Q14">
        <f t="shared" si="2"/>
        <v>0.27777777777777779</v>
      </c>
      <c r="S14">
        <f>SUM(N14:Q14)</f>
        <v>11.111111111111111</v>
      </c>
    </row>
    <row r="16" spans="1:19" x14ac:dyDescent="0.25">
      <c r="M16" t="s">
        <v>13</v>
      </c>
      <c r="N16" s="3">
        <f>SUM(N4:N14)</f>
        <v>4.166666666666667</v>
      </c>
      <c r="O16" s="3">
        <f>SUM(O4:O14)</f>
        <v>8.3333333333333339</v>
      </c>
      <c r="P16" s="3">
        <f>SUM(P4:P14)</f>
        <v>83.333333333333329</v>
      </c>
      <c r="Q16" s="3">
        <f>SUM(Q4:Q14)</f>
        <v>4.166666666666667</v>
      </c>
    </row>
    <row r="17" spans="12:19" x14ac:dyDescent="0.25">
      <c r="S17" s="2" t="s">
        <v>13</v>
      </c>
    </row>
    <row r="18" spans="12:19" x14ac:dyDescent="0.25">
      <c r="L18" s="80"/>
      <c r="M18" s="5" t="s">
        <v>14</v>
      </c>
      <c r="N18" s="7">
        <f>N16</f>
        <v>4.166666666666667</v>
      </c>
      <c r="O18" s="7">
        <f>O16</f>
        <v>8.3333333333333339</v>
      </c>
      <c r="P18" s="7">
        <f>P16</f>
        <v>83.333333333333329</v>
      </c>
      <c r="Q18" s="7">
        <f>Q16</f>
        <v>4.166666666666667</v>
      </c>
      <c r="S18">
        <f>SUM(N18:Q18)</f>
        <v>100</v>
      </c>
    </row>
    <row r="19" spans="12:19" x14ac:dyDescent="0.25">
      <c r="L19" s="80"/>
      <c r="M19" s="5"/>
      <c r="N19" s="7"/>
      <c r="O19" s="7"/>
      <c r="P19" s="7"/>
      <c r="Q19" s="7"/>
    </row>
    <row r="20" spans="12:19" x14ac:dyDescent="0.25">
      <c r="L20" s="80"/>
      <c r="M20" s="5" t="s">
        <v>16</v>
      </c>
      <c r="N20" s="7">
        <f>N$18-(0.35*N$18)</f>
        <v>2.7083333333333339</v>
      </c>
      <c r="O20" s="7">
        <f>100-N20-P20-Q20</f>
        <v>40.416666666666671</v>
      </c>
      <c r="P20" s="7">
        <f>P$18-(0.35*P$18)</f>
        <v>54.166666666666664</v>
      </c>
      <c r="Q20" s="7">
        <f>Q$18-(0.35*Q$18)</f>
        <v>2.7083333333333339</v>
      </c>
      <c r="S20">
        <f>SUM(N20:Q20)</f>
        <v>100</v>
      </c>
    </row>
    <row r="21" spans="12:19" x14ac:dyDescent="0.25">
      <c r="L21" s="80"/>
      <c r="M21" s="5"/>
      <c r="N21" s="7"/>
      <c r="O21" s="7"/>
      <c r="P21" s="7"/>
      <c r="Q21" s="7"/>
    </row>
    <row r="22" spans="12:19" x14ac:dyDescent="0.25">
      <c r="L22" s="80"/>
      <c r="M22" s="5" t="s">
        <v>15</v>
      </c>
      <c r="N22" s="7">
        <f>N$18-(0.35*N$18)</f>
        <v>2.7083333333333339</v>
      </c>
      <c r="O22" s="7">
        <f>100-N22-P22-Q22</f>
        <v>40.416666666666671</v>
      </c>
      <c r="P22" s="7">
        <f>P$18-(0.35*P$18)</f>
        <v>54.166666666666664</v>
      </c>
      <c r="Q22" s="7">
        <f>Q$18-(0.35*Q$18)</f>
        <v>2.7083333333333339</v>
      </c>
      <c r="S22">
        <f>SUM(N22:Q22)</f>
        <v>100</v>
      </c>
    </row>
    <row r="23" spans="12:19" x14ac:dyDescent="0.25">
      <c r="L23" s="80"/>
      <c r="M23" s="5"/>
      <c r="N23" s="7"/>
      <c r="O23" s="7"/>
      <c r="P23" s="7"/>
      <c r="Q23" s="7"/>
    </row>
    <row r="24" spans="12:19" x14ac:dyDescent="0.25">
      <c r="L24" s="80"/>
      <c r="M24" s="5" t="s">
        <v>25</v>
      </c>
      <c r="N24" s="7">
        <f>N$18-(0.35*N$18)</f>
        <v>2.7083333333333339</v>
      </c>
      <c r="O24" s="7">
        <f>100-N24-P24-Q24</f>
        <v>40.416666666666671</v>
      </c>
      <c r="P24" s="7">
        <f>P$18-(0.35*P$18)</f>
        <v>54.166666666666664</v>
      </c>
      <c r="Q24" s="7">
        <f>Q$18-(0.35*Q$18)</f>
        <v>2.7083333333333339</v>
      </c>
      <c r="S24">
        <f>SUM(N24:Q24)</f>
        <v>100</v>
      </c>
    </row>
    <row r="26" spans="12:19" x14ac:dyDescent="0.25">
      <c r="M26" t="s">
        <v>36</v>
      </c>
    </row>
    <row r="27" spans="12:19" x14ac:dyDescent="0.25">
      <c r="N27" s="20" t="s">
        <v>20</v>
      </c>
      <c r="O27" s="20" t="s">
        <v>21</v>
      </c>
      <c r="P27" s="20" t="s">
        <v>22</v>
      </c>
      <c r="Q27" s="20" t="s">
        <v>26</v>
      </c>
    </row>
    <row r="28" spans="12:19" x14ac:dyDescent="0.25">
      <c r="M28" t="s">
        <v>1</v>
      </c>
      <c r="N28" s="21">
        <f>N37</f>
        <v>5</v>
      </c>
      <c r="O28" s="21">
        <f t="shared" ref="O28:Q29" si="3">MROUND(O37,5)</f>
        <v>5</v>
      </c>
      <c r="P28" s="21">
        <f t="shared" si="3"/>
        <v>5</v>
      </c>
      <c r="Q28" s="21">
        <f t="shared" si="3"/>
        <v>5</v>
      </c>
    </row>
    <row r="29" spans="12:19" x14ac:dyDescent="0.25">
      <c r="M29" t="s">
        <v>12</v>
      </c>
      <c r="N29" s="21">
        <f>N38</f>
        <v>10</v>
      </c>
      <c r="O29" s="21">
        <f t="shared" si="3"/>
        <v>40</v>
      </c>
      <c r="P29" s="21">
        <f t="shared" ref="P29:Q29" si="4">MROUND(P38,5)</f>
        <v>40</v>
      </c>
      <c r="Q29" s="21">
        <f t="shared" si="4"/>
        <v>40</v>
      </c>
    </row>
    <row r="30" spans="12:19" x14ac:dyDescent="0.25">
      <c r="M30" t="s">
        <v>2</v>
      </c>
      <c r="N30" s="21">
        <f>N39</f>
        <v>80</v>
      </c>
      <c r="O30" s="21">
        <f t="shared" ref="O30:Q30" si="5">MROUND(O39,5)</f>
        <v>50</v>
      </c>
      <c r="P30" s="21">
        <f t="shared" si="5"/>
        <v>50</v>
      </c>
      <c r="Q30" s="21">
        <f t="shared" si="5"/>
        <v>50</v>
      </c>
    </row>
    <row r="31" spans="12:19" x14ac:dyDescent="0.25">
      <c r="M31" t="s">
        <v>3</v>
      </c>
      <c r="N31" s="21">
        <f>N40</f>
        <v>5</v>
      </c>
      <c r="O31" s="21">
        <f t="shared" ref="O31:Q31" si="6">MROUND(O40,5)</f>
        <v>5</v>
      </c>
      <c r="P31" s="21">
        <f t="shared" si="6"/>
        <v>5</v>
      </c>
      <c r="Q31" s="21">
        <f t="shared" si="6"/>
        <v>5</v>
      </c>
    </row>
    <row r="32" spans="12:19" x14ac:dyDescent="0.25">
      <c r="N32" s="3"/>
      <c r="O32" s="3"/>
    </row>
    <row r="33" spans="9:17" x14ac:dyDescent="0.25">
      <c r="N33" s="21">
        <f>SUM(N28:N31)</f>
        <v>100</v>
      </c>
      <c r="O33" s="21">
        <f t="shared" ref="O33:Q33" si="7">SUM(O28:O31)</f>
        <v>100</v>
      </c>
      <c r="P33" s="21">
        <f t="shared" si="7"/>
        <v>100</v>
      </c>
      <c r="Q33" s="21">
        <f t="shared" si="7"/>
        <v>100</v>
      </c>
    </row>
    <row r="35" spans="9:17" x14ac:dyDescent="0.25">
      <c r="M35" t="s">
        <v>24</v>
      </c>
    </row>
    <row r="36" spans="9:17" x14ac:dyDescent="0.25">
      <c r="N36" s="20" t="s">
        <v>20</v>
      </c>
      <c r="O36" s="20" t="s">
        <v>21</v>
      </c>
      <c r="P36" s="20" t="s">
        <v>22</v>
      </c>
      <c r="Q36" s="20" t="s">
        <v>26</v>
      </c>
    </row>
    <row r="37" spans="9:17" x14ac:dyDescent="0.25">
      <c r="M37" t="s">
        <v>1</v>
      </c>
      <c r="N37" s="21">
        <v>5</v>
      </c>
      <c r="O37" s="22">
        <f>N37-O47</f>
        <v>3.541666666666667</v>
      </c>
      <c r="P37" s="22">
        <f>N37-P47</f>
        <v>3.541666666666667</v>
      </c>
      <c r="Q37" s="22">
        <f>N37-Q47</f>
        <v>3.541666666666667</v>
      </c>
    </row>
    <row r="38" spans="9:17" x14ac:dyDescent="0.25">
      <c r="M38" t="s">
        <v>12</v>
      </c>
      <c r="N38" s="21">
        <v>10</v>
      </c>
      <c r="O38" s="22">
        <f>N38-O48</f>
        <v>42.083333333333336</v>
      </c>
      <c r="P38" s="22">
        <f>N38-P48</f>
        <v>42.083333333333336</v>
      </c>
      <c r="Q38" s="22">
        <f>N38-Q48</f>
        <v>42.083333333333336</v>
      </c>
    </row>
    <row r="39" spans="9:17" x14ac:dyDescent="0.25">
      <c r="M39" t="s">
        <v>2</v>
      </c>
      <c r="N39" s="21">
        <v>80</v>
      </c>
      <c r="O39" s="22">
        <f>N39-O49</f>
        <v>50.833333333333336</v>
      </c>
      <c r="P39" s="22">
        <f>N39-P49</f>
        <v>50.833333333333336</v>
      </c>
      <c r="Q39" s="22">
        <f>N39-Q49</f>
        <v>50.833333333333336</v>
      </c>
    </row>
    <row r="40" spans="9:17" x14ac:dyDescent="0.25">
      <c r="M40" t="s">
        <v>3</v>
      </c>
      <c r="N40" s="21">
        <v>5</v>
      </c>
      <c r="O40" s="22">
        <f>N40-O50</f>
        <v>3.541666666666667</v>
      </c>
      <c r="P40" s="22">
        <f>N40-P50</f>
        <v>3.541666666666667</v>
      </c>
      <c r="Q40" s="22">
        <f>N40-Q50</f>
        <v>3.541666666666667</v>
      </c>
    </row>
    <row r="41" spans="9:17" x14ac:dyDescent="0.25">
      <c r="N41" s="3"/>
      <c r="O41" s="3"/>
    </row>
    <row r="42" spans="9:17" x14ac:dyDescent="0.25">
      <c r="N42" s="21">
        <f>SUM(N37:N40)</f>
        <v>100</v>
      </c>
      <c r="O42" s="21">
        <f t="shared" ref="O42:Q42" si="8">SUM(O37:O40)</f>
        <v>100.00000000000001</v>
      </c>
      <c r="P42" s="21">
        <f t="shared" si="8"/>
        <v>100.00000000000001</v>
      </c>
      <c r="Q42" s="21">
        <f t="shared" si="8"/>
        <v>100.00000000000001</v>
      </c>
    </row>
    <row r="43" spans="9:17" x14ac:dyDescent="0.25">
      <c r="N43" s="3"/>
    </row>
    <row r="45" spans="9:17" x14ac:dyDescent="0.25">
      <c r="M45" t="s">
        <v>23</v>
      </c>
      <c r="P45" s="3"/>
    </row>
    <row r="46" spans="9:17" x14ac:dyDescent="0.25">
      <c r="N46" s="20" t="s">
        <v>20</v>
      </c>
      <c r="O46" s="20" t="s">
        <v>21</v>
      </c>
      <c r="P46" s="20" t="s">
        <v>22</v>
      </c>
      <c r="Q46" s="20" t="s">
        <v>26</v>
      </c>
    </row>
    <row r="47" spans="9:17" x14ac:dyDescent="0.25">
      <c r="M47" t="s">
        <v>1</v>
      </c>
      <c r="N47" s="22">
        <f>N18</f>
        <v>4.166666666666667</v>
      </c>
      <c r="O47" s="22">
        <f>N18-N20</f>
        <v>1.458333333333333</v>
      </c>
      <c r="P47" s="22">
        <f>N18-N22</f>
        <v>1.458333333333333</v>
      </c>
      <c r="Q47" s="22">
        <f>N18-N24</f>
        <v>1.458333333333333</v>
      </c>
    </row>
    <row r="48" spans="9:17" x14ac:dyDescent="0.25">
      <c r="I48" s="23"/>
      <c r="M48" t="s">
        <v>12</v>
      </c>
      <c r="N48" s="22">
        <f>O18</f>
        <v>8.3333333333333339</v>
      </c>
      <c r="O48" s="22">
        <f>O18-O20</f>
        <v>-32.083333333333336</v>
      </c>
      <c r="P48" s="22">
        <f>O18-O22</f>
        <v>-32.083333333333336</v>
      </c>
      <c r="Q48" s="22">
        <f>O18-O24</f>
        <v>-32.083333333333336</v>
      </c>
    </row>
    <row r="49" spans="13:17" x14ac:dyDescent="0.25">
      <c r="M49" t="s">
        <v>2</v>
      </c>
      <c r="N49" s="22">
        <f>P18</f>
        <v>83.333333333333329</v>
      </c>
      <c r="O49" s="22">
        <f>P18-P20</f>
        <v>29.166666666666664</v>
      </c>
      <c r="P49" s="22">
        <f>P18-P22</f>
        <v>29.166666666666664</v>
      </c>
      <c r="Q49" s="22">
        <f>P18-P24</f>
        <v>29.166666666666664</v>
      </c>
    </row>
    <row r="50" spans="13:17" x14ac:dyDescent="0.25">
      <c r="M50" t="s">
        <v>3</v>
      </c>
      <c r="N50" s="22">
        <f>Q18</f>
        <v>4.166666666666667</v>
      </c>
      <c r="O50" s="22">
        <f>Q18-Q20</f>
        <v>1.458333333333333</v>
      </c>
      <c r="P50" s="22">
        <f>Q18-Q22</f>
        <v>1.458333333333333</v>
      </c>
      <c r="Q50" s="22">
        <f>Q18-Q24</f>
        <v>1.458333333333333</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Q21" sqref="Q21"/>
    </sheetView>
  </sheetViews>
  <sheetFormatPr defaultRowHeight="15" x14ac:dyDescent="0.25"/>
  <cols>
    <col min="10" max="10" width="2.5703125" customWidth="1"/>
    <col min="11" max="12" width="6.7109375" customWidth="1"/>
    <col min="18" max="18" width="3.85546875" customWidth="1"/>
    <col min="19" max="19" width="6.28515625" customWidth="1"/>
  </cols>
  <sheetData>
    <row r="1" spans="1:19" x14ac:dyDescent="0.25">
      <c r="B1" s="83" t="s">
        <v>34</v>
      </c>
      <c r="C1" s="83"/>
      <c r="D1" s="83"/>
      <c r="F1" s="83" t="s">
        <v>17</v>
      </c>
      <c r="G1" s="83"/>
      <c r="H1" s="83"/>
      <c r="I1" s="83"/>
      <c r="J1" s="83"/>
      <c r="K1" s="83"/>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3" t="s">
        <v>27</v>
      </c>
      <c r="B4">
        <v>0</v>
      </c>
      <c r="C4">
        <v>50</v>
      </c>
      <c r="D4">
        <v>50</v>
      </c>
      <c r="F4" s="57">
        <v>0</v>
      </c>
      <c r="G4" s="58">
        <v>30</v>
      </c>
      <c r="H4" s="58">
        <f>0.5*(100-G4)</f>
        <v>35</v>
      </c>
      <c r="I4" s="59">
        <f>0.5*(100-G4)</f>
        <v>35</v>
      </c>
      <c r="K4">
        <f>SUM(F4:I4)</f>
        <v>100</v>
      </c>
      <c r="N4">
        <f t="shared" ref="N4:Q6" si="0">(100/9)*F4/100</f>
        <v>0</v>
      </c>
      <c r="O4">
        <f t="shared" si="0"/>
        <v>3.333333333333333</v>
      </c>
      <c r="P4">
        <f t="shared" si="0"/>
        <v>3.8888888888888884</v>
      </c>
      <c r="Q4">
        <f t="shared" si="0"/>
        <v>3.8888888888888884</v>
      </c>
      <c r="S4">
        <f>SUM(N4:Q4)</f>
        <v>11.111111111111111</v>
      </c>
    </row>
    <row r="5" spans="1:19" x14ac:dyDescent="0.25">
      <c r="A5" s="74"/>
      <c r="B5" s="1">
        <v>0</v>
      </c>
      <c r="C5" s="1">
        <v>34</v>
      </c>
      <c r="D5">
        <v>66</v>
      </c>
      <c r="F5" s="12">
        <v>0</v>
      </c>
      <c r="G5" s="41">
        <f>0.5*(100-I5)</f>
        <v>15</v>
      </c>
      <c r="H5" s="41">
        <f>0.5*(100-I5)</f>
        <v>15</v>
      </c>
      <c r="I5" s="42">
        <v>70</v>
      </c>
      <c r="K5">
        <f>SUM(F5:I5)</f>
        <v>100</v>
      </c>
      <c r="N5">
        <f t="shared" si="0"/>
        <v>0</v>
      </c>
      <c r="O5">
        <f t="shared" si="0"/>
        <v>1.6666666666666665</v>
      </c>
      <c r="P5">
        <f t="shared" si="0"/>
        <v>1.6666666666666665</v>
      </c>
      <c r="Q5">
        <f t="shared" si="0"/>
        <v>7.7777777777777768</v>
      </c>
      <c r="S5">
        <f>SUM(N5:Q5)</f>
        <v>11.111111111111111</v>
      </c>
    </row>
    <row r="6" spans="1:19" x14ac:dyDescent="0.25">
      <c r="A6" s="74"/>
      <c r="B6" s="1">
        <v>0</v>
      </c>
      <c r="C6" s="1">
        <v>66</v>
      </c>
      <c r="D6">
        <v>34</v>
      </c>
      <c r="F6" s="12">
        <v>0</v>
      </c>
      <c r="G6" s="41">
        <f>0.5*(100-H6)</f>
        <v>15</v>
      </c>
      <c r="H6" s="41">
        <v>70</v>
      </c>
      <c r="I6" s="42">
        <f>0.5*(100-H6)</f>
        <v>15</v>
      </c>
      <c r="K6">
        <f>SUM(F6:I6)</f>
        <v>100</v>
      </c>
      <c r="N6">
        <f t="shared" si="0"/>
        <v>0</v>
      </c>
      <c r="O6">
        <f t="shared" si="0"/>
        <v>1.6666666666666665</v>
      </c>
      <c r="P6">
        <f t="shared" si="0"/>
        <v>7.7777777777777768</v>
      </c>
      <c r="Q6">
        <f t="shared" si="0"/>
        <v>1.6666666666666665</v>
      </c>
      <c r="S6">
        <f>SUM(N6:Q6)</f>
        <v>11.111111111111109</v>
      </c>
    </row>
    <row r="7" spans="1:19" x14ac:dyDescent="0.25">
      <c r="A7" s="26"/>
      <c r="F7" s="12"/>
      <c r="G7" s="41"/>
      <c r="H7" s="41"/>
      <c r="I7" s="42"/>
    </row>
    <row r="8" spans="1:19" x14ac:dyDescent="0.25">
      <c r="A8" s="73" t="s">
        <v>28</v>
      </c>
      <c r="B8">
        <v>50</v>
      </c>
      <c r="C8">
        <v>0</v>
      </c>
      <c r="D8">
        <v>50</v>
      </c>
      <c r="F8" s="60">
        <f>0.5*(100-G8)</f>
        <v>35</v>
      </c>
      <c r="G8" s="61">
        <v>30</v>
      </c>
      <c r="H8" s="61">
        <v>0</v>
      </c>
      <c r="I8" s="62">
        <f>0.5*(100-G8)</f>
        <v>35</v>
      </c>
      <c r="K8">
        <f>SUM(F8:I8)</f>
        <v>100</v>
      </c>
      <c r="N8">
        <f t="shared" ref="N8:Q10" si="1">(100/9)*F8/100</f>
        <v>3.8888888888888884</v>
      </c>
      <c r="O8">
        <f t="shared" si="1"/>
        <v>3.333333333333333</v>
      </c>
      <c r="P8">
        <f t="shared" si="1"/>
        <v>0</v>
      </c>
      <c r="Q8">
        <f t="shared" si="1"/>
        <v>3.8888888888888884</v>
      </c>
      <c r="S8">
        <f>SUM(N8:Q8)</f>
        <v>11.111111111111111</v>
      </c>
    </row>
    <row r="9" spans="1:19" x14ac:dyDescent="0.25">
      <c r="A9" s="74"/>
      <c r="B9" s="1">
        <v>34</v>
      </c>
      <c r="C9" s="1">
        <v>0</v>
      </c>
      <c r="D9">
        <v>66</v>
      </c>
      <c r="F9" s="12">
        <f>0.5*(100-I9)</f>
        <v>15</v>
      </c>
      <c r="G9" s="41">
        <f>0.5*(100-I9)</f>
        <v>15</v>
      </c>
      <c r="H9" s="41">
        <v>0</v>
      </c>
      <c r="I9" s="42">
        <v>70</v>
      </c>
      <c r="K9">
        <f>SUM(F9:I9)</f>
        <v>100</v>
      </c>
      <c r="N9">
        <f t="shared" si="1"/>
        <v>1.6666666666666665</v>
      </c>
      <c r="O9">
        <f t="shared" si="1"/>
        <v>1.6666666666666665</v>
      </c>
      <c r="P9">
        <f t="shared" si="1"/>
        <v>0</v>
      </c>
      <c r="Q9">
        <f t="shared" si="1"/>
        <v>7.7777777777777768</v>
      </c>
      <c r="S9">
        <f>SUM(N9:Q9)</f>
        <v>11.111111111111111</v>
      </c>
    </row>
    <row r="10" spans="1:19" x14ac:dyDescent="0.25">
      <c r="A10" s="74"/>
      <c r="B10" s="1">
        <v>66</v>
      </c>
      <c r="C10" s="1">
        <v>0</v>
      </c>
      <c r="D10">
        <v>34</v>
      </c>
      <c r="F10" s="12">
        <v>70</v>
      </c>
      <c r="G10" s="41">
        <f>0.5*(100-F10)</f>
        <v>15</v>
      </c>
      <c r="H10" s="41">
        <v>0</v>
      </c>
      <c r="I10" s="42">
        <f>0.5*(100-F10)</f>
        <v>15</v>
      </c>
      <c r="K10">
        <f>SUM(F10:I10)</f>
        <v>100</v>
      </c>
      <c r="N10">
        <f t="shared" si="1"/>
        <v>7.7777777777777768</v>
      </c>
      <c r="O10">
        <f t="shared" si="1"/>
        <v>1.6666666666666665</v>
      </c>
      <c r="P10">
        <f t="shared" si="1"/>
        <v>0</v>
      </c>
      <c r="Q10">
        <f t="shared" si="1"/>
        <v>1.6666666666666665</v>
      </c>
      <c r="S10">
        <f>SUM(N10:Q10)</f>
        <v>11.111111111111109</v>
      </c>
    </row>
    <row r="11" spans="1:19" x14ac:dyDescent="0.25">
      <c r="A11" s="26"/>
      <c r="F11" s="12"/>
      <c r="G11" s="41"/>
      <c r="H11" s="41"/>
      <c r="I11" s="42"/>
    </row>
    <row r="12" spans="1:19" x14ac:dyDescent="0.25">
      <c r="A12" s="75" t="s">
        <v>29</v>
      </c>
      <c r="B12" s="1">
        <v>50</v>
      </c>
      <c r="C12" s="1">
        <v>50</v>
      </c>
      <c r="D12">
        <v>0</v>
      </c>
      <c r="F12" s="60">
        <f>0.5*(100-G12)</f>
        <v>35</v>
      </c>
      <c r="G12" s="61">
        <v>30</v>
      </c>
      <c r="H12" s="61">
        <f>0.5*(100-G12)</f>
        <v>35</v>
      </c>
      <c r="I12" s="62">
        <v>0</v>
      </c>
      <c r="K12">
        <f>SUM(F12:I12)</f>
        <v>100</v>
      </c>
      <c r="N12">
        <f t="shared" ref="N12:Q14" si="2">(100/9)*F12/100</f>
        <v>3.8888888888888884</v>
      </c>
      <c r="O12">
        <f t="shared" si="2"/>
        <v>3.333333333333333</v>
      </c>
      <c r="P12">
        <f t="shared" si="2"/>
        <v>3.8888888888888884</v>
      </c>
      <c r="Q12">
        <f t="shared" si="2"/>
        <v>0</v>
      </c>
      <c r="S12">
        <f>SUM(N12:Q12)</f>
        <v>11.111111111111111</v>
      </c>
    </row>
    <row r="13" spans="1:19" x14ac:dyDescent="0.25">
      <c r="A13" s="74"/>
      <c r="B13" s="1">
        <v>34</v>
      </c>
      <c r="C13" s="1">
        <v>66</v>
      </c>
      <c r="D13">
        <v>0</v>
      </c>
      <c r="F13" s="12">
        <f>0.5*(100-H13)</f>
        <v>15</v>
      </c>
      <c r="G13" s="41">
        <f>0.5*(100-H13)</f>
        <v>15</v>
      </c>
      <c r="H13" s="41">
        <v>70</v>
      </c>
      <c r="I13" s="42">
        <v>0</v>
      </c>
      <c r="K13">
        <f>SUM(F13:I13)</f>
        <v>100</v>
      </c>
      <c r="N13">
        <f t="shared" si="2"/>
        <v>1.6666666666666665</v>
      </c>
      <c r="O13">
        <f t="shared" si="2"/>
        <v>1.6666666666666665</v>
      </c>
      <c r="P13">
        <f t="shared" si="2"/>
        <v>7.7777777777777768</v>
      </c>
      <c r="Q13">
        <f t="shared" si="2"/>
        <v>0</v>
      </c>
      <c r="S13">
        <f>SUM(N13:Q13)</f>
        <v>11.111111111111111</v>
      </c>
    </row>
    <row r="14" spans="1:19" ht="15.75" thickBot="1" x14ac:dyDescent="0.3">
      <c r="A14" s="74"/>
      <c r="B14" s="1">
        <v>66</v>
      </c>
      <c r="C14" s="1">
        <v>34</v>
      </c>
      <c r="D14">
        <v>0</v>
      </c>
      <c r="F14" s="14">
        <v>70</v>
      </c>
      <c r="G14" s="43">
        <f>0.5*(100-F14)</f>
        <v>15</v>
      </c>
      <c r="H14" s="43">
        <f>0.5*(100-F14)</f>
        <v>15</v>
      </c>
      <c r="I14" s="44">
        <v>0</v>
      </c>
      <c r="K14">
        <f>SUM(F14:I14)</f>
        <v>100</v>
      </c>
      <c r="N14">
        <f t="shared" si="2"/>
        <v>7.7777777777777768</v>
      </c>
      <c r="O14">
        <f t="shared" si="2"/>
        <v>1.6666666666666665</v>
      </c>
      <c r="P14">
        <f t="shared" si="2"/>
        <v>1.6666666666666665</v>
      </c>
      <c r="Q14">
        <f t="shared" si="2"/>
        <v>0</v>
      </c>
      <c r="S14">
        <f>SUM(N14:Q14)</f>
        <v>11.111111111111109</v>
      </c>
    </row>
    <row r="16" spans="1:19" x14ac:dyDescent="0.25">
      <c r="M16" s="6" t="s">
        <v>13</v>
      </c>
      <c r="N16" s="3">
        <f>SUM(N4:N14)</f>
        <v>26.666666666666664</v>
      </c>
      <c r="O16" s="3">
        <f>SUM(O4:O14)</f>
        <v>20</v>
      </c>
      <c r="P16" s="3">
        <f>SUM(P4:P14)</f>
        <v>26.666666666666668</v>
      </c>
      <c r="Q16" s="3">
        <f>SUM(Q4:Q14)</f>
        <v>26.666666666666661</v>
      </c>
    </row>
    <row r="17" spans="12:19" x14ac:dyDescent="0.25">
      <c r="S17" s="2" t="s">
        <v>13</v>
      </c>
    </row>
    <row r="18" spans="12:19" x14ac:dyDescent="0.25">
      <c r="L18" s="80"/>
      <c r="M18" s="5" t="s">
        <v>14</v>
      </c>
      <c r="N18" s="7">
        <f>N16</f>
        <v>26.666666666666664</v>
      </c>
      <c r="O18" s="7">
        <f>O16</f>
        <v>20</v>
      </c>
      <c r="P18" s="7">
        <f>P16</f>
        <v>26.666666666666668</v>
      </c>
      <c r="Q18" s="7">
        <f>Q16</f>
        <v>26.666666666666661</v>
      </c>
      <c r="S18">
        <f>SUM(N18:Q18)</f>
        <v>99.999999999999986</v>
      </c>
    </row>
    <row r="19" spans="12:19" x14ac:dyDescent="0.25">
      <c r="L19" s="80"/>
      <c r="M19" s="5"/>
      <c r="N19" s="7"/>
      <c r="O19" s="7"/>
      <c r="P19" s="7"/>
      <c r="Q19" s="7"/>
    </row>
    <row r="20" spans="12:19" x14ac:dyDescent="0.25">
      <c r="L20" s="80"/>
      <c r="M20" s="5" t="s">
        <v>16</v>
      </c>
      <c r="N20" s="7">
        <f>N$18-(0.35*N$18)</f>
        <v>17.333333333333332</v>
      </c>
      <c r="O20" s="7">
        <f>100-N20-P20-Q20</f>
        <v>48.000000000000014</v>
      </c>
      <c r="P20" s="7">
        <f>P$18-(0.35*P$18)</f>
        <v>17.333333333333336</v>
      </c>
      <c r="Q20" s="7">
        <f>Q$18-(0.35*Q$18)</f>
        <v>17.333333333333329</v>
      </c>
      <c r="S20">
        <f>SUM(N20:Q20)</f>
        <v>100.00000000000001</v>
      </c>
    </row>
    <row r="21" spans="12:19" x14ac:dyDescent="0.25">
      <c r="L21" s="80"/>
      <c r="M21" s="5"/>
      <c r="N21" s="7"/>
      <c r="O21" s="7"/>
      <c r="P21" s="7"/>
      <c r="Q21" s="7"/>
    </row>
    <row r="22" spans="12:19" x14ac:dyDescent="0.25">
      <c r="L22" s="80"/>
      <c r="M22" s="5" t="s">
        <v>15</v>
      </c>
      <c r="N22" s="7">
        <f>N$18-(0.35*N$18)</f>
        <v>17.333333333333332</v>
      </c>
      <c r="O22" s="7">
        <f>100-N22-P22-Q22</f>
        <v>48.000000000000014</v>
      </c>
      <c r="P22" s="7">
        <f>P$18-(0.35*P$18)</f>
        <v>17.333333333333336</v>
      </c>
      <c r="Q22" s="7">
        <f>Q$18-(0.35*Q$18)</f>
        <v>17.333333333333329</v>
      </c>
      <c r="S22">
        <f>SUM(N22:Q22)</f>
        <v>100.00000000000001</v>
      </c>
    </row>
    <row r="23" spans="12:19" x14ac:dyDescent="0.25">
      <c r="L23" s="80"/>
      <c r="M23" s="5"/>
      <c r="N23" s="7"/>
      <c r="O23" s="7"/>
      <c r="P23" s="7"/>
      <c r="Q23" s="7"/>
    </row>
    <row r="24" spans="12:19" x14ac:dyDescent="0.25">
      <c r="L24" s="80"/>
      <c r="M24" s="5" t="s">
        <v>25</v>
      </c>
      <c r="N24" s="7">
        <f>N$18-(0.35*N$18)</f>
        <v>17.333333333333332</v>
      </c>
      <c r="O24" s="7">
        <f>100-N24-P24-Q24</f>
        <v>48.000000000000014</v>
      </c>
      <c r="P24" s="7">
        <f>P$18-(0.35*P$18)</f>
        <v>17.333333333333336</v>
      </c>
      <c r="Q24" s="7">
        <f>Q$18-(0.35*Q$18)</f>
        <v>17.333333333333329</v>
      </c>
      <c r="S24">
        <f>SUM(N24:Q24)</f>
        <v>100.00000000000001</v>
      </c>
    </row>
    <row r="26" spans="12:19" x14ac:dyDescent="0.25">
      <c r="M26" t="s">
        <v>36</v>
      </c>
    </row>
    <row r="27" spans="12:19" x14ac:dyDescent="0.25">
      <c r="N27" s="20" t="s">
        <v>20</v>
      </c>
      <c r="O27" s="20" t="s">
        <v>21</v>
      </c>
      <c r="P27" s="20" t="s">
        <v>22</v>
      </c>
      <c r="Q27" s="20" t="s">
        <v>26</v>
      </c>
    </row>
    <row r="28" spans="12:19" x14ac:dyDescent="0.25">
      <c r="M28" t="s">
        <v>1</v>
      </c>
      <c r="N28" s="21">
        <f>N37</f>
        <v>25</v>
      </c>
      <c r="O28" s="21">
        <f>MROUND(O37,5)</f>
        <v>15</v>
      </c>
      <c r="P28" s="21">
        <f t="shared" ref="P28:Q28" si="3">MROUND(P37,5)</f>
        <v>15</v>
      </c>
      <c r="Q28" s="21">
        <f t="shared" si="3"/>
        <v>15</v>
      </c>
    </row>
    <row r="29" spans="12:19" x14ac:dyDescent="0.25">
      <c r="M29" t="s">
        <v>12</v>
      </c>
      <c r="N29" s="21">
        <f>N38</f>
        <v>25</v>
      </c>
      <c r="O29" s="21">
        <f t="shared" ref="O29" si="4">MROUND(O38,5)</f>
        <v>55</v>
      </c>
      <c r="P29" s="21">
        <f t="shared" ref="P29:Q29" si="5">MROUND(P38,5)</f>
        <v>55</v>
      </c>
      <c r="Q29" s="21">
        <f t="shared" si="5"/>
        <v>55</v>
      </c>
    </row>
    <row r="30" spans="12:19" x14ac:dyDescent="0.25">
      <c r="M30" t="s">
        <v>2</v>
      </c>
      <c r="N30" s="21">
        <f>N39</f>
        <v>25</v>
      </c>
      <c r="O30" s="21">
        <f t="shared" ref="O30" si="6">MROUND(O39,5)</f>
        <v>15</v>
      </c>
      <c r="P30" s="21">
        <f t="shared" ref="P30:Q30" si="7">MROUND(P39,5)</f>
        <v>15</v>
      </c>
      <c r="Q30" s="21">
        <f t="shared" si="7"/>
        <v>15</v>
      </c>
    </row>
    <row r="31" spans="12:19" x14ac:dyDescent="0.25">
      <c r="M31" t="s">
        <v>3</v>
      </c>
      <c r="N31" s="21">
        <f>N40</f>
        <v>25</v>
      </c>
      <c r="O31" s="21">
        <f t="shared" ref="O31" si="8">MROUND(O40,5)</f>
        <v>15</v>
      </c>
      <c r="P31" s="21">
        <f t="shared" ref="P31:Q31" si="9">MROUND(P40,5)</f>
        <v>15</v>
      </c>
      <c r="Q31" s="21">
        <f t="shared" si="9"/>
        <v>15</v>
      </c>
    </row>
    <row r="32" spans="12:19" x14ac:dyDescent="0.25">
      <c r="N32" s="3"/>
      <c r="O32" s="3"/>
    </row>
    <row r="33" spans="13:19" x14ac:dyDescent="0.25">
      <c r="N33" s="21">
        <f>SUM(N28:N31)</f>
        <v>100</v>
      </c>
      <c r="O33" s="21">
        <f t="shared" ref="O33:Q33" si="10">SUM(O28:O31)</f>
        <v>100</v>
      </c>
      <c r="P33" s="21">
        <f t="shared" si="10"/>
        <v>100</v>
      </c>
      <c r="Q33" s="21">
        <f t="shared" si="10"/>
        <v>100</v>
      </c>
    </row>
    <row r="35" spans="13:19" x14ac:dyDescent="0.25">
      <c r="M35" t="s">
        <v>24</v>
      </c>
    </row>
    <row r="36" spans="13:19" x14ac:dyDescent="0.25">
      <c r="N36" s="20" t="s">
        <v>20</v>
      </c>
      <c r="O36" s="20" t="s">
        <v>21</v>
      </c>
      <c r="P36" s="20" t="s">
        <v>22</v>
      </c>
      <c r="Q36" s="20" t="s">
        <v>26</v>
      </c>
    </row>
    <row r="37" spans="13:19" x14ac:dyDescent="0.25">
      <c r="M37" t="s">
        <v>1</v>
      </c>
      <c r="N37" s="21">
        <v>25</v>
      </c>
      <c r="O37" s="22">
        <f>N37-O47</f>
        <v>15.666666666666668</v>
      </c>
      <c r="P37" s="22">
        <f>N37-P47</f>
        <v>15.666666666666668</v>
      </c>
      <c r="Q37" s="22">
        <f>N37-Q47</f>
        <v>15.666666666666668</v>
      </c>
    </row>
    <row r="38" spans="13:19" x14ac:dyDescent="0.25">
      <c r="M38" t="s">
        <v>12</v>
      </c>
      <c r="N38" s="21">
        <v>25</v>
      </c>
      <c r="O38" s="22">
        <f>N38-O48</f>
        <v>53.000000000000014</v>
      </c>
      <c r="P38" s="22">
        <f>N38-P48</f>
        <v>53.000000000000014</v>
      </c>
      <c r="Q38" s="22">
        <f>N38-Q48</f>
        <v>53.000000000000014</v>
      </c>
    </row>
    <row r="39" spans="13:19" x14ac:dyDescent="0.25">
      <c r="M39" t="s">
        <v>2</v>
      </c>
      <c r="N39" s="21">
        <v>25</v>
      </c>
      <c r="O39" s="22">
        <f>N39-O49</f>
        <v>15.666666666666668</v>
      </c>
      <c r="P39" s="22">
        <f>N39-P49</f>
        <v>15.666666666666668</v>
      </c>
      <c r="Q39" s="22">
        <f>N39-Q49</f>
        <v>15.666666666666668</v>
      </c>
    </row>
    <row r="40" spans="13:19" x14ac:dyDescent="0.25">
      <c r="M40" t="s">
        <v>3</v>
      </c>
      <c r="N40" s="21">
        <v>25</v>
      </c>
      <c r="O40" s="22">
        <f>N40-O50</f>
        <v>15.666666666666668</v>
      </c>
      <c r="P40" s="22">
        <f>N40-P50</f>
        <v>15.666666666666668</v>
      </c>
      <c r="Q40" s="22">
        <f>N40-Q50</f>
        <v>15.666666666666668</v>
      </c>
    </row>
    <row r="41" spans="13:19" x14ac:dyDescent="0.25">
      <c r="N41" s="3"/>
      <c r="O41" s="3"/>
    </row>
    <row r="42" spans="13:19" x14ac:dyDescent="0.25">
      <c r="N42" s="21">
        <f>SUM(N37:N40)</f>
        <v>100</v>
      </c>
      <c r="O42" s="21">
        <f t="shared" ref="O42:Q42" si="11">SUM(O37:O40)</f>
        <v>100.00000000000003</v>
      </c>
      <c r="P42" s="21">
        <f t="shared" si="11"/>
        <v>100.00000000000003</v>
      </c>
      <c r="Q42" s="21">
        <f t="shared" si="11"/>
        <v>100.00000000000003</v>
      </c>
    </row>
    <row r="43" spans="13:19" x14ac:dyDescent="0.25">
      <c r="N43" s="3"/>
    </row>
    <row r="45" spans="13:19" x14ac:dyDescent="0.25">
      <c r="M45" t="s">
        <v>23</v>
      </c>
      <c r="P45" s="3"/>
    </row>
    <row r="46" spans="13:19" x14ac:dyDescent="0.25">
      <c r="N46" s="20" t="s">
        <v>20</v>
      </c>
      <c r="O46" s="20" t="s">
        <v>21</v>
      </c>
      <c r="P46" s="20" t="s">
        <v>22</v>
      </c>
      <c r="Q46" s="20" t="s">
        <v>26</v>
      </c>
    </row>
    <row r="47" spans="13:19" x14ac:dyDescent="0.25">
      <c r="M47" t="s">
        <v>1</v>
      </c>
      <c r="N47" s="22">
        <f>N18</f>
        <v>26.666666666666664</v>
      </c>
      <c r="O47" s="22">
        <f>N18-N20</f>
        <v>9.3333333333333321</v>
      </c>
      <c r="P47" s="22">
        <f>N18-N22</f>
        <v>9.3333333333333321</v>
      </c>
      <c r="Q47" s="22">
        <f>N18-N24</f>
        <v>9.3333333333333321</v>
      </c>
      <c r="S47" s="21"/>
    </row>
    <row r="48" spans="13:19" x14ac:dyDescent="0.25">
      <c r="M48" t="s">
        <v>12</v>
      </c>
      <c r="N48" s="22">
        <f>O18</f>
        <v>20</v>
      </c>
      <c r="O48" s="22">
        <f>O18-O20</f>
        <v>-28.000000000000014</v>
      </c>
      <c r="P48" s="22">
        <f>O18-O22</f>
        <v>-28.000000000000014</v>
      </c>
      <c r="Q48" s="22">
        <f>O18-O24</f>
        <v>-28.000000000000014</v>
      </c>
      <c r="S48" s="21"/>
    </row>
    <row r="49" spans="13:19" x14ac:dyDescent="0.25">
      <c r="M49" t="s">
        <v>2</v>
      </c>
      <c r="N49" s="22">
        <f>P18</f>
        <v>26.666666666666668</v>
      </c>
      <c r="O49" s="22">
        <f>P18-P20</f>
        <v>9.3333333333333321</v>
      </c>
      <c r="P49" s="22">
        <f>P18-P22</f>
        <v>9.3333333333333321</v>
      </c>
      <c r="Q49" s="22">
        <f>P18-P24</f>
        <v>9.3333333333333321</v>
      </c>
      <c r="S49" s="21"/>
    </row>
    <row r="50" spans="13:19" x14ac:dyDescent="0.25">
      <c r="M50" t="s">
        <v>3</v>
      </c>
      <c r="N50" s="22">
        <f>Q18</f>
        <v>26.666666666666661</v>
      </c>
      <c r="O50" s="22">
        <f>Q18-Q20</f>
        <v>9.3333333333333321</v>
      </c>
      <c r="P50" s="22">
        <f>Q18-Q22</f>
        <v>9.3333333333333321</v>
      </c>
      <c r="Q50" s="22">
        <f>Q18-Q24</f>
        <v>9.3333333333333321</v>
      </c>
      <c r="S50" s="21"/>
    </row>
  </sheetData>
  <mergeCells count="7">
    <mergeCell ref="L18:L24"/>
    <mergeCell ref="F1:K1"/>
    <mergeCell ref="N1:S1"/>
    <mergeCell ref="A8:A10"/>
    <mergeCell ref="A12:A14"/>
    <mergeCell ref="B1:D1"/>
    <mergeCell ref="A4:A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Q21" sqref="Q21"/>
    </sheetView>
  </sheetViews>
  <sheetFormatPr defaultRowHeight="15" x14ac:dyDescent="0.25"/>
  <cols>
    <col min="10" max="10" width="2.140625" customWidth="1"/>
    <col min="11" max="12" width="6.7109375" customWidth="1"/>
    <col min="18" max="18" width="4" customWidth="1"/>
    <col min="19" max="19" width="6.85546875" customWidth="1"/>
  </cols>
  <sheetData>
    <row r="1" spans="1:19" x14ac:dyDescent="0.25">
      <c r="B1" s="84" t="s">
        <v>8</v>
      </c>
      <c r="C1" s="84"/>
      <c r="D1" s="84"/>
      <c r="F1" s="84" t="s">
        <v>17</v>
      </c>
      <c r="G1" s="84"/>
      <c r="H1" s="84"/>
      <c r="I1" s="84"/>
      <c r="J1" s="84"/>
      <c r="K1" s="84"/>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3" t="s">
        <v>9</v>
      </c>
      <c r="B4" s="1">
        <f>0.5*(100-D4)</f>
        <v>16.5</v>
      </c>
      <c r="C4" s="1">
        <f>0.5*(100-D4)</f>
        <v>16.5</v>
      </c>
      <c r="D4">
        <v>67</v>
      </c>
      <c r="F4" s="52">
        <f>0.5*(100-G4-I4)</f>
        <v>7.5</v>
      </c>
      <c r="G4" s="53">
        <f>0.5*(100-I4)</f>
        <v>15</v>
      </c>
      <c r="H4" s="53">
        <f>0.5*(100-G4-I4)</f>
        <v>7.5</v>
      </c>
      <c r="I4" s="45">
        <v>70</v>
      </c>
      <c r="K4">
        <f>SUM(F4:I4)</f>
        <v>100</v>
      </c>
      <c r="N4">
        <f t="shared" ref="N4:Q6" si="0">(100/9)*F4/100</f>
        <v>0.83333333333333326</v>
      </c>
      <c r="O4">
        <f t="shared" si="0"/>
        <v>1.6666666666666665</v>
      </c>
      <c r="P4">
        <f t="shared" si="0"/>
        <v>0.83333333333333326</v>
      </c>
      <c r="Q4">
        <f t="shared" si="0"/>
        <v>7.7777777777777768</v>
      </c>
      <c r="S4">
        <f>SUM(N4:Q4)</f>
        <v>11.111111111111111</v>
      </c>
    </row>
    <row r="5" spans="1:19" x14ac:dyDescent="0.25">
      <c r="A5" s="74"/>
      <c r="B5" s="1">
        <f>0.5*(100-D5)</f>
        <v>7.5</v>
      </c>
      <c r="C5" s="1">
        <f>0.5*(100-D5)</f>
        <v>7.5</v>
      </c>
      <c r="D5">
        <v>85</v>
      </c>
      <c r="F5" s="10">
        <f t="shared" ref="F5:F6" si="1">0.5*(100-G5-I5)</f>
        <v>3.75</v>
      </c>
      <c r="G5" s="9">
        <f t="shared" ref="G5:G6" si="2">0.5*(100-I5)</f>
        <v>7.5</v>
      </c>
      <c r="H5" s="9">
        <f t="shared" ref="H5:H6" si="3">0.5*(100-G5-I5)</f>
        <v>3.75</v>
      </c>
      <c r="I5" s="46">
        <v>85</v>
      </c>
      <c r="K5">
        <f>SUM(F5:I5)</f>
        <v>100</v>
      </c>
      <c r="N5">
        <f t="shared" si="0"/>
        <v>0.41666666666666663</v>
      </c>
      <c r="O5">
        <f t="shared" si="0"/>
        <v>0.83333333333333326</v>
      </c>
      <c r="P5">
        <f t="shared" si="0"/>
        <v>0.41666666666666663</v>
      </c>
      <c r="Q5">
        <f t="shared" si="0"/>
        <v>9.4444444444444446</v>
      </c>
      <c r="S5">
        <f>SUM(N5:Q5)</f>
        <v>11.111111111111111</v>
      </c>
    </row>
    <row r="6" spans="1:19" x14ac:dyDescent="0.25">
      <c r="A6" s="74"/>
      <c r="B6" s="1">
        <f>0.5*(100-D6)</f>
        <v>2.5</v>
      </c>
      <c r="C6" s="1">
        <f>0.5*(100-D6)</f>
        <v>2.5</v>
      </c>
      <c r="D6">
        <v>95</v>
      </c>
      <c r="F6" s="10">
        <f t="shared" si="1"/>
        <v>1.25</v>
      </c>
      <c r="G6" s="9">
        <f t="shared" si="2"/>
        <v>2.5</v>
      </c>
      <c r="H6" s="9">
        <f t="shared" si="3"/>
        <v>1.25</v>
      </c>
      <c r="I6" s="46">
        <v>95</v>
      </c>
      <c r="K6">
        <f>SUM(F6:I6)</f>
        <v>100</v>
      </c>
      <c r="N6">
        <f t="shared" si="0"/>
        <v>0.1388888888888889</v>
      </c>
      <c r="O6">
        <f t="shared" si="0"/>
        <v>0.27777777777777779</v>
      </c>
      <c r="P6">
        <f t="shared" si="0"/>
        <v>0.1388888888888889</v>
      </c>
      <c r="Q6">
        <f t="shared" si="0"/>
        <v>10.555555555555554</v>
      </c>
      <c r="S6">
        <f>SUM(N6:Q6)</f>
        <v>11.111111111111109</v>
      </c>
    </row>
    <row r="7" spans="1:19" x14ac:dyDescent="0.25">
      <c r="A7" s="26"/>
      <c r="B7" s="1"/>
      <c r="C7" s="1"/>
      <c r="F7" s="10"/>
      <c r="G7" s="9"/>
      <c r="H7" s="9"/>
      <c r="I7" s="47"/>
    </row>
    <row r="8" spans="1:19" x14ac:dyDescent="0.25">
      <c r="A8" s="75" t="s">
        <v>10</v>
      </c>
      <c r="B8" s="1">
        <f>0.75*(100-D8)</f>
        <v>24.75</v>
      </c>
      <c r="C8" s="1">
        <f>0.25*(100-D8)</f>
        <v>8.25</v>
      </c>
      <c r="D8">
        <v>67</v>
      </c>
      <c r="F8" s="54">
        <f>0.75*(100-G8-I8)</f>
        <v>11.25</v>
      </c>
      <c r="G8" s="55">
        <f>0.5*(100-I8)</f>
        <v>15</v>
      </c>
      <c r="H8" s="55">
        <f>0.25*(100-G8-I8)</f>
        <v>3.75</v>
      </c>
      <c r="I8" s="46">
        <f>I4</f>
        <v>70</v>
      </c>
      <c r="K8">
        <f>SUM(F8:I8)</f>
        <v>100</v>
      </c>
      <c r="N8">
        <f t="shared" ref="N8:Q10" si="4">(100/9)*F8/100</f>
        <v>1.25</v>
      </c>
      <c r="O8">
        <f t="shared" si="4"/>
        <v>1.6666666666666665</v>
      </c>
      <c r="P8">
        <f t="shared" si="4"/>
        <v>0.41666666666666663</v>
      </c>
      <c r="Q8">
        <f t="shared" si="4"/>
        <v>7.7777777777777768</v>
      </c>
      <c r="S8">
        <f>SUM(N8:Q8)</f>
        <v>11.111111111111111</v>
      </c>
    </row>
    <row r="9" spans="1:19" x14ac:dyDescent="0.25">
      <c r="A9" s="74"/>
      <c r="B9" s="1">
        <f>0.75*(100-D9)</f>
        <v>11.25</v>
      </c>
      <c r="C9" s="1">
        <f>0.25*(100-D9)</f>
        <v>3.75</v>
      </c>
      <c r="D9">
        <v>85</v>
      </c>
      <c r="F9" s="10">
        <f t="shared" ref="F9:F10" si="5">0.75*(100-G9-I9)</f>
        <v>5.625</v>
      </c>
      <c r="G9" s="9">
        <f>0.5*(100-I9)</f>
        <v>7.5</v>
      </c>
      <c r="H9" s="9">
        <f t="shared" ref="H9:H10" si="6">0.25*(100-G9-I9)</f>
        <v>1.875</v>
      </c>
      <c r="I9" s="46">
        <f>I5</f>
        <v>85</v>
      </c>
      <c r="K9">
        <f>SUM(F9:I9)</f>
        <v>100</v>
      </c>
      <c r="N9">
        <f t="shared" si="4"/>
        <v>0.625</v>
      </c>
      <c r="O9">
        <f t="shared" si="4"/>
        <v>0.83333333333333326</v>
      </c>
      <c r="P9">
        <f t="shared" si="4"/>
        <v>0.20833333333333331</v>
      </c>
      <c r="Q9">
        <f t="shared" si="4"/>
        <v>9.4444444444444446</v>
      </c>
      <c r="S9">
        <f>SUM(N9:Q9)</f>
        <v>11.111111111111111</v>
      </c>
    </row>
    <row r="10" spans="1:19" x14ac:dyDescent="0.25">
      <c r="A10" s="74"/>
      <c r="B10" s="1">
        <f>0.75*(100-D10)</f>
        <v>3.75</v>
      </c>
      <c r="C10" s="1">
        <f>0.25*(100-D10)</f>
        <v>1.25</v>
      </c>
      <c r="D10">
        <v>95</v>
      </c>
      <c r="F10" s="10">
        <f t="shared" si="5"/>
        <v>1.875</v>
      </c>
      <c r="G10" s="9">
        <f>0.5*(100-I10)</f>
        <v>2.5</v>
      </c>
      <c r="H10" s="9">
        <f t="shared" si="6"/>
        <v>0.625</v>
      </c>
      <c r="I10" s="46">
        <f>I6</f>
        <v>95</v>
      </c>
      <c r="K10">
        <f>SUM(F10:I10)</f>
        <v>100</v>
      </c>
      <c r="N10">
        <f t="shared" si="4"/>
        <v>0.20833333333333331</v>
      </c>
      <c r="O10">
        <f t="shared" si="4"/>
        <v>0.27777777777777779</v>
      </c>
      <c r="P10">
        <f t="shared" si="4"/>
        <v>6.9444444444444448E-2</v>
      </c>
      <c r="Q10">
        <f t="shared" si="4"/>
        <v>10.555555555555554</v>
      </c>
      <c r="S10">
        <f>SUM(N10:Q10)</f>
        <v>11.111111111111109</v>
      </c>
    </row>
    <row r="11" spans="1:19" x14ac:dyDescent="0.25">
      <c r="A11" s="26"/>
      <c r="B11" s="1"/>
      <c r="C11" s="1"/>
      <c r="F11" s="10"/>
      <c r="G11" s="9"/>
      <c r="H11" s="9"/>
      <c r="I11" s="47"/>
    </row>
    <row r="12" spans="1:19" x14ac:dyDescent="0.25">
      <c r="A12" s="75" t="s">
        <v>11</v>
      </c>
      <c r="B12" s="1">
        <f>0.25*(100-D12)</f>
        <v>8.25</v>
      </c>
      <c r="C12" s="1">
        <f>0.75*(100-D12)</f>
        <v>24.75</v>
      </c>
      <c r="D12">
        <v>67</v>
      </c>
      <c r="F12" s="54">
        <f>0.25*(100-G12-I12)</f>
        <v>3.75</v>
      </c>
      <c r="G12" s="55">
        <f>0.5*(100-I12)</f>
        <v>15</v>
      </c>
      <c r="H12" s="55">
        <f>0.75*(100-G12-I12)</f>
        <v>11.25</v>
      </c>
      <c r="I12" s="46">
        <f>I4</f>
        <v>70</v>
      </c>
      <c r="K12">
        <f>SUM(F12:I12)</f>
        <v>100</v>
      </c>
      <c r="N12">
        <f t="shared" ref="N12:Q14" si="7">(100/9)*F12/100</f>
        <v>0.41666666666666663</v>
      </c>
      <c r="O12">
        <f t="shared" si="7"/>
        <v>1.6666666666666665</v>
      </c>
      <c r="P12">
        <f t="shared" si="7"/>
        <v>1.25</v>
      </c>
      <c r="Q12">
        <f t="shared" si="7"/>
        <v>7.7777777777777768</v>
      </c>
      <c r="S12">
        <f>SUM(N12:Q12)</f>
        <v>11.111111111111111</v>
      </c>
    </row>
    <row r="13" spans="1:19" x14ac:dyDescent="0.25">
      <c r="A13" s="74"/>
      <c r="B13" s="1">
        <f>0.25*(100-D13)</f>
        <v>3.75</v>
      </c>
      <c r="C13" s="1">
        <f>0.75*(100-D13)</f>
        <v>11.25</v>
      </c>
      <c r="D13">
        <v>85</v>
      </c>
      <c r="F13" s="10">
        <f t="shared" ref="F13:F14" si="8">0.25*(100-G13-I13)</f>
        <v>1.875</v>
      </c>
      <c r="G13" s="9">
        <f>0.5*(100-I13)</f>
        <v>7.5</v>
      </c>
      <c r="H13" s="9">
        <f t="shared" ref="H13:H14" si="9">0.75*(100-G13-I13)</f>
        <v>5.625</v>
      </c>
      <c r="I13" s="46">
        <f>I5</f>
        <v>85</v>
      </c>
      <c r="K13">
        <f>SUM(F13:I13)</f>
        <v>100</v>
      </c>
      <c r="N13">
        <f t="shared" si="7"/>
        <v>0.20833333333333331</v>
      </c>
      <c r="O13">
        <f t="shared" si="7"/>
        <v>0.83333333333333326</v>
      </c>
      <c r="P13">
        <f t="shared" si="7"/>
        <v>0.625</v>
      </c>
      <c r="Q13">
        <f t="shared" si="7"/>
        <v>9.4444444444444446</v>
      </c>
      <c r="S13">
        <f>SUM(N13:Q13)</f>
        <v>11.111111111111111</v>
      </c>
    </row>
    <row r="14" spans="1:19" ht="15.75" thickBot="1" x14ac:dyDescent="0.3">
      <c r="A14" s="74"/>
      <c r="B14" s="1">
        <f>0.25*(100-D14)</f>
        <v>1.25</v>
      </c>
      <c r="C14" s="1">
        <f>0.75*(100-D14)</f>
        <v>3.75</v>
      </c>
      <c r="D14">
        <v>95</v>
      </c>
      <c r="F14" s="48">
        <f t="shared" si="8"/>
        <v>0.625</v>
      </c>
      <c r="G14" s="49">
        <f>0.5*(100-I14)</f>
        <v>2.5</v>
      </c>
      <c r="H14" s="49">
        <f t="shared" si="9"/>
        <v>1.875</v>
      </c>
      <c r="I14" s="56">
        <f>I6</f>
        <v>95</v>
      </c>
      <c r="K14">
        <f>SUM(F14:I14)</f>
        <v>100</v>
      </c>
      <c r="N14">
        <f t="shared" si="7"/>
        <v>6.9444444444444448E-2</v>
      </c>
      <c r="O14">
        <f t="shared" si="7"/>
        <v>0.27777777777777779</v>
      </c>
      <c r="P14">
        <f t="shared" si="7"/>
        <v>0.20833333333333331</v>
      </c>
      <c r="Q14">
        <f t="shared" si="7"/>
        <v>10.555555555555554</v>
      </c>
      <c r="S14">
        <f>SUM(N14:Q14)</f>
        <v>11.111111111111109</v>
      </c>
    </row>
    <row r="16" spans="1:19" x14ac:dyDescent="0.25">
      <c r="M16" s="6" t="s">
        <v>13</v>
      </c>
      <c r="N16" s="3">
        <f>SUM(N4:N14)</f>
        <v>4.166666666666667</v>
      </c>
      <c r="O16" s="3">
        <f>SUM(O4:O14)</f>
        <v>8.3333333333333339</v>
      </c>
      <c r="P16" s="3">
        <f>SUM(P4:P14)</f>
        <v>4.166666666666667</v>
      </c>
      <c r="Q16" s="3">
        <f>SUM(Q4:Q14)</f>
        <v>83.333333333333329</v>
      </c>
    </row>
    <row r="17" spans="12:19" x14ac:dyDescent="0.25">
      <c r="S17" s="2" t="s">
        <v>13</v>
      </c>
    </row>
    <row r="18" spans="12:19" x14ac:dyDescent="0.25">
      <c r="L18" s="80"/>
      <c r="M18" s="5" t="s">
        <v>14</v>
      </c>
      <c r="N18" s="7">
        <f>N16</f>
        <v>4.166666666666667</v>
      </c>
      <c r="O18" s="7">
        <f>O16</f>
        <v>8.3333333333333339</v>
      </c>
      <c r="P18" s="7">
        <f>P16</f>
        <v>4.166666666666667</v>
      </c>
      <c r="Q18" s="7">
        <f>Q16</f>
        <v>83.333333333333329</v>
      </c>
      <c r="S18">
        <f>SUM(N18:Q18)</f>
        <v>100</v>
      </c>
    </row>
    <row r="19" spans="12:19" x14ac:dyDescent="0.25">
      <c r="L19" s="80"/>
      <c r="M19" s="5"/>
      <c r="N19" s="5"/>
      <c r="O19" s="5"/>
      <c r="P19" s="5"/>
      <c r="Q19" s="5"/>
    </row>
    <row r="20" spans="12:19" x14ac:dyDescent="0.25">
      <c r="L20" s="80"/>
      <c r="M20" s="5" t="s">
        <v>16</v>
      </c>
      <c r="N20" s="7">
        <f>N$18-(0.35*N$18)</f>
        <v>2.7083333333333339</v>
      </c>
      <c r="O20" s="7">
        <f>100-N20-P20-Q20</f>
        <v>40.416666666666679</v>
      </c>
      <c r="P20" s="7">
        <f>P$18-(0.35*P$18)</f>
        <v>2.7083333333333339</v>
      </c>
      <c r="Q20" s="7">
        <f>Q$18-(0.35*Q$18)</f>
        <v>54.166666666666664</v>
      </c>
      <c r="S20">
        <f>SUM(N20:Q20)</f>
        <v>100.00000000000001</v>
      </c>
    </row>
    <row r="21" spans="12:19" x14ac:dyDescent="0.25">
      <c r="L21" s="80"/>
      <c r="M21" s="5"/>
      <c r="N21" s="7"/>
      <c r="O21" s="7"/>
      <c r="P21" s="7"/>
      <c r="Q21" s="7"/>
    </row>
    <row r="22" spans="12:19" x14ac:dyDescent="0.25">
      <c r="L22" s="80"/>
      <c r="M22" s="5" t="s">
        <v>15</v>
      </c>
      <c r="N22" s="7">
        <f>N$18-(0.35*N$18)</f>
        <v>2.7083333333333339</v>
      </c>
      <c r="O22" s="7">
        <f>100-N22-P22-Q22</f>
        <v>40.416666666666679</v>
      </c>
      <c r="P22" s="7">
        <f>P$18-(0.35*P$18)</f>
        <v>2.7083333333333339</v>
      </c>
      <c r="Q22" s="7">
        <f>Q$18-(0.35*Q$18)</f>
        <v>54.166666666666664</v>
      </c>
      <c r="S22">
        <f>SUM(N22:Q22)</f>
        <v>100.00000000000001</v>
      </c>
    </row>
    <row r="23" spans="12:19" x14ac:dyDescent="0.25">
      <c r="L23" s="80"/>
      <c r="M23" s="5"/>
      <c r="N23" s="7"/>
      <c r="O23" s="7"/>
      <c r="P23" s="7"/>
      <c r="Q23" s="7"/>
    </row>
    <row r="24" spans="12:19" x14ac:dyDescent="0.25">
      <c r="L24" s="80"/>
      <c r="M24" s="5" t="s">
        <v>25</v>
      </c>
      <c r="N24" s="7">
        <f>N$18-(0.35*N$18)</f>
        <v>2.7083333333333339</v>
      </c>
      <c r="O24" s="7">
        <f>100-N24-P24-Q24</f>
        <v>40.416666666666679</v>
      </c>
      <c r="P24" s="7">
        <f>P$18-(0.35*P$18)</f>
        <v>2.7083333333333339</v>
      </c>
      <c r="Q24" s="7">
        <f>Q$18-(0.35*Q$18)</f>
        <v>54.166666666666664</v>
      </c>
      <c r="S24">
        <f>SUM(N24:Q24)</f>
        <v>100.00000000000001</v>
      </c>
    </row>
    <row r="26" spans="12:19" x14ac:dyDescent="0.25">
      <c r="M26" t="s">
        <v>36</v>
      </c>
    </row>
    <row r="27" spans="12:19" x14ac:dyDescent="0.25">
      <c r="N27" s="20" t="s">
        <v>20</v>
      </c>
      <c r="O27" s="20" t="s">
        <v>21</v>
      </c>
      <c r="P27" s="20" t="s">
        <v>22</v>
      </c>
      <c r="Q27" s="20" t="s">
        <v>26</v>
      </c>
    </row>
    <row r="28" spans="12:19" x14ac:dyDescent="0.25">
      <c r="M28" t="s">
        <v>1</v>
      </c>
      <c r="N28" s="21">
        <f>N37</f>
        <v>5</v>
      </c>
      <c r="O28" s="21">
        <f>MROUND(O37,5)</f>
        <v>5</v>
      </c>
      <c r="P28" s="21">
        <f t="shared" ref="P28:Q28" si="10">MROUND(P37,5)</f>
        <v>5</v>
      </c>
      <c r="Q28" s="21">
        <f t="shared" si="10"/>
        <v>5</v>
      </c>
    </row>
    <row r="29" spans="12:19" x14ac:dyDescent="0.25">
      <c r="M29" t="s">
        <v>12</v>
      </c>
      <c r="N29" s="21">
        <f>N38</f>
        <v>10</v>
      </c>
      <c r="O29" s="21">
        <f t="shared" ref="O29:O31" si="11">MROUND(O38,5)</f>
        <v>40</v>
      </c>
      <c r="P29" s="21">
        <f t="shared" ref="P29:Q29" si="12">MROUND(P38,5)</f>
        <v>40</v>
      </c>
      <c r="Q29" s="21">
        <f t="shared" si="12"/>
        <v>40</v>
      </c>
    </row>
    <row r="30" spans="12:19" x14ac:dyDescent="0.25">
      <c r="M30" t="s">
        <v>2</v>
      </c>
      <c r="N30" s="21">
        <f>N39</f>
        <v>5</v>
      </c>
      <c r="O30" s="21">
        <f t="shared" si="11"/>
        <v>5</v>
      </c>
      <c r="P30" s="21">
        <f t="shared" ref="P30:Q30" si="13">MROUND(P39,5)</f>
        <v>5</v>
      </c>
      <c r="Q30" s="21">
        <f t="shared" si="13"/>
        <v>5</v>
      </c>
    </row>
    <row r="31" spans="12:19" x14ac:dyDescent="0.25">
      <c r="M31" t="s">
        <v>3</v>
      </c>
      <c r="N31" s="21">
        <f>N40</f>
        <v>80</v>
      </c>
      <c r="O31" s="21">
        <f t="shared" si="11"/>
        <v>50</v>
      </c>
      <c r="P31" s="21">
        <f t="shared" ref="P31:Q31" si="14">MROUND(P40,5)</f>
        <v>50</v>
      </c>
      <c r="Q31" s="21">
        <f t="shared" si="14"/>
        <v>50</v>
      </c>
    </row>
    <row r="32" spans="12:19" x14ac:dyDescent="0.25">
      <c r="N32" s="3"/>
      <c r="O32" s="3"/>
    </row>
    <row r="33" spans="13:17" x14ac:dyDescent="0.25">
      <c r="N33" s="21">
        <f>SUM(N28:N31)</f>
        <v>100</v>
      </c>
      <c r="O33" s="21">
        <f t="shared" ref="O33:Q33" si="15">SUM(O28:O31)</f>
        <v>100</v>
      </c>
      <c r="P33" s="21">
        <f t="shared" si="15"/>
        <v>100</v>
      </c>
      <c r="Q33" s="21">
        <f t="shared" si="15"/>
        <v>100</v>
      </c>
    </row>
    <row r="35" spans="13:17" x14ac:dyDescent="0.25">
      <c r="M35" t="s">
        <v>24</v>
      </c>
    </row>
    <row r="36" spans="13:17" x14ac:dyDescent="0.25">
      <c r="N36" s="20" t="s">
        <v>20</v>
      </c>
      <c r="O36" s="20" t="s">
        <v>21</v>
      </c>
      <c r="P36" s="20" t="s">
        <v>22</v>
      </c>
      <c r="Q36" s="20" t="s">
        <v>26</v>
      </c>
    </row>
    <row r="37" spans="13:17" x14ac:dyDescent="0.25">
      <c r="M37" t="s">
        <v>1</v>
      </c>
      <c r="N37" s="21">
        <v>5</v>
      </c>
      <c r="O37" s="22">
        <f>N37-O47</f>
        <v>3.541666666666667</v>
      </c>
      <c r="P37" s="22">
        <f>N37-P47</f>
        <v>3.541666666666667</v>
      </c>
      <c r="Q37" s="22">
        <f>N37-Q47</f>
        <v>3.541666666666667</v>
      </c>
    </row>
    <row r="38" spans="13:17" x14ac:dyDescent="0.25">
      <c r="M38" t="s">
        <v>12</v>
      </c>
      <c r="N38" s="21">
        <v>10</v>
      </c>
      <c r="O38" s="22">
        <f>N38-O48</f>
        <v>42.083333333333343</v>
      </c>
      <c r="P38" s="22">
        <f>N38-P48</f>
        <v>42.083333333333343</v>
      </c>
      <c r="Q38" s="22">
        <f>N38-Q48</f>
        <v>42.083333333333343</v>
      </c>
    </row>
    <row r="39" spans="13:17" x14ac:dyDescent="0.25">
      <c r="M39" t="s">
        <v>2</v>
      </c>
      <c r="N39" s="21">
        <v>5</v>
      </c>
      <c r="O39" s="22">
        <f>N39-O49</f>
        <v>3.541666666666667</v>
      </c>
      <c r="P39" s="22">
        <f>N39-P49</f>
        <v>3.541666666666667</v>
      </c>
      <c r="Q39" s="22">
        <f>N39-Q49</f>
        <v>3.541666666666667</v>
      </c>
    </row>
    <row r="40" spans="13:17" x14ac:dyDescent="0.25">
      <c r="M40" t="s">
        <v>3</v>
      </c>
      <c r="N40" s="21">
        <v>80</v>
      </c>
      <c r="O40" s="22">
        <f>N40-O50</f>
        <v>50.833333333333336</v>
      </c>
      <c r="P40" s="22">
        <f>N40-P50</f>
        <v>50.833333333333336</v>
      </c>
      <c r="Q40" s="22">
        <f>N40-Q50</f>
        <v>50.833333333333336</v>
      </c>
    </row>
    <row r="41" spans="13:17" x14ac:dyDescent="0.25">
      <c r="N41" s="3"/>
      <c r="O41" s="3"/>
    </row>
    <row r="42" spans="13:17" x14ac:dyDescent="0.25">
      <c r="N42" s="21">
        <f>SUM(N37:N40)</f>
        <v>100</v>
      </c>
      <c r="O42" s="21">
        <f t="shared" ref="O42:Q42" si="16">SUM(O37:O40)</f>
        <v>100</v>
      </c>
      <c r="P42" s="21">
        <f t="shared" si="16"/>
        <v>100</v>
      </c>
      <c r="Q42" s="21">
        <f t="shared" si="16"/>
        <v>100</v>
      </c>
    </row>
    <row r="43" spans="13:17" x14ac:dyDescent="0.25">
      <c r="N43" s="3"/>
    </row>
    <row r="45" spans="13:17" x14ac:dyDescent="0.25">
      <c r="M45" t="s">
        <v>23</v>
      </c>
      <c r="P45" s="3"/>
    </row>
    <row r="46" spans="13:17" x14ac:dyDescent="0.25">
      <c r="N46" s="20" t="s">
        <v>20</v>
      </c>
      <c r="O46" s="20" t="s">
        <v>21</v>
      </c>
      <c r="P46" s="20" t="s">
        <v>22</v>
      </c>
      <c r="Q46" s="20" t="s">
        <v>26</v>
      </c>
    </row>
    <row r="47" spans="13:17" x14ac:dyDescent="0.25">
      <c r="M47" t="s">
        <v>1</v>
      </c>
      <c r="N47" s="22">
        <f>N18</f>
        <v>4.166666666666667</v>
      </c>
      <c r="O47" s="22">
        <f>N18-N20</f>
        <v>1.458333333333333</v>
      </c>
      <c r="P47" s="22">
        <f>N18-N22</f>
        <v>1.458333333333333</v>
      </c>
      <c r="Q47" s="22">
        <f>N18-N24</f>
        <v>1.458333333333333</v>
      </c>
    </row>
    <row r="48" spans="13:17" x14ac:dyDescent="0.25">
      <c r="M48" t="s">
        <v>12</v>
      </c>
      <c r="N48" s="22">
        <f>O18</f>
        <v>8.3333333333333339</v>
      </c>
      <c r="O48" s="22">
        <f>O18-O20</f>
        <v>-32.083333333333343</v>
      </c>
      <c r="P48" s="22">
        <f>O18-O22</f>
        <v>-32.083333333333343</v>
      </c>
      <c r="Q48" s="22">
        <f>O18-O24</f>
        <v>-32.083333333333343</v>
      </c>
    </row>
    <row r="49" spans="13:17" x14ac:dyDescent="0.25">
      <c r="M49" t="s">
        <v>2</v>
      </c>
      <c r="N49" s="22">
        <f>P18</f>
        <v>4.166666666666667</v>
      </c>
      <c r="O49" s="22">
        <f>P18-P20</f>
        <v>1.458333333333333</v>
      </c>
      <c r="P49" s="22">
        <f>P18-P22</f>
        <v>1.458333333333333</v>
      </c>
      <c r="Q49" s="22">
        <f>P18-P24</f>
        <v>1.458333333333333</v>
      </c>
    </row>
    <row r="50" spans="13:17" x14ac:dyDescent="0.25">
      <c r="M50" t="s">
        <v>3</v>
      </c>
      <c r="N50" s="22">
        <f>Q18</f>
        <v>83.333333333333329</v>
      </c>
      <c r="O50" s="22">
        <f>Q18-Q20</f>
        <v>29.166666666666664</v>
      </c>
      <c r="P50" s="22">
        <f>Q18-Q22</f>
        <v>29.166666666666664</v>
      </c>
      <c r="Q50" s="22">
        <f>Q18-Q24</f>
        <v>29.166666666666664</v>
      </c>
    </row>
  </sheetData>
  <mergeCells count="7">
    <mergeCell ref="N1:S1"/>
    <mergeCell ref="L18:L24"/>
    <mergeCell ref="A8:A10"/>
    <mergeCell ref="A12:A14"/>
    <mergeCell ref="B1:D1"/>
    <mergeCell ref="A4:A6"/>
    <mergeCell ref="F1:K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2" width="6.140625" customWidth="1"/>
    <col min="18" max="18" width="3.28515625" customWidth="1"/>
    <col min="19" max="19" width="5.7109375" customWidth="1"/>
  </cols>
  <sheetData>
    <row r="1" spans="1:19" x14ac:dyDescent="0.25">
      <c r="B1" s="77" t="s">
        <v>0</v>
      </c>
      <c r="C1" s="77"/>
      <c r="D1" s="77"/>
      <c r="F1" s="81" t="s">
        <v>17</v>
      </c>
      <c r="G1" s="81"/>
      <c r="H1" s="81"/>
      <c r="I1" s="81"/>
      <c r="J1" s="81"/>
      <c r="K1" s="81"/>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4" t="s">
        <v>4</v>
      </c>
      <c r="B4">
        <v>67</v>
      </c>
      <c r="C4">
        <v>33</v>
      </c>
      <c r="D4">
        <v>0</v>
      </c>
      <c r="F4" s="15">
        <v>45</v>
      </c>
      <c r="G4" s="30">
        <f>0.5*(100-F4)</f>
        <v>27.5</v>
      </c>
      <c r="H4" s="30">
        <f>0.5*(100-F4)</f>
        <v>27.5</v>
      </c>
      <c r="I4" s="31">
        <v>0</v>
      </c>
      <c r="K4">
        <f>SUM(F4:I4)</f>
        <v>100</v>
      </c>
      <c r="N4">
        <f t="shared" ref="N4:Q6" si="0">(100/9)*F4/100</f>
        <v>5</v>
      </c>
      <c r="O4">
        <f t="shared" si="0"/>
        <v>3.0555555555555554</v>
      </c>
      <c r="P4">
        <f t="shared" si="0"/>
        <v>3.0555555555555554</v>
      </c>
      <c r="Q4">
        <f t="shared" si="0"/>
        <v>0</v>
      </c>
      <c r="S4">
        <f>SUM(N4:Q4)</f>
        <v>11.111111111111111</v>
      </c>
    </row>
    <row r="5" spans="1:19" x14ac:dyDescent="0.25">
      <c r="A5" s="74"/>
      <c r="B5" s="1">
        <v>67</v>
      </c>
      <c r="C5" s="23">
        <f>(100-B5)/2</f>
        <v>16.5</v>
      </c>
      <c r="D5" s="23">
        <f>(100-B5)/2</f>
        <v>16.5</v>
      </c>
      <c r="F5" s="13">
        <v>45</v>
      </c>
      <c r="G5" s="28">
        <f>0.5*(100-F5)</f>
        <v>27.5</v>
      </c>
      <c r="H5" s="68">
        <f>0.5*(100-F5-G5)</f>
        <v>13.75</v>
      </c>
      <c r="I5" s="35">
        <f>0.5*(100-F5-G5)</f>
        <v>13.75</v>
      </c>
      <c r="K5">
        <f>SUM(F5:I5)</f>
        <v>100</v>
      </c>
      <c r="N5">
        <f t="shared" si="0"/>
        <v>5</v>
      </c>
      <c r="O5">
        <f t="shared" si="0"/>
        <v>3.0555555555555554</v>
      </c>
      <c r="P5">
        <f t="shared" si="0"/>
        <v>1.5277777777777777</v>
      </c>
      <c r="Q5">
        <f t="shared" si="0"/>
        <v>1.5277777777777777</v>
      </c>
      <c r="S5">
        <f>SUM(N5:Q5)</f>
        <v>11.111111111111111</v>
      </c>
    </row>
    <row r="6" spans="1:19" x14ac:dyDescent="0.25">
      <c r="A6" s="74"/>
      <c r="B6" s="1">
        <v>67</v>
      </c>
      <c r="C6" s="1">
        <v>0</v>
      </c>
      <c r="D6">
        <v>33</v>
      </c>
      <c r="F6" s="13">
        <v>45</v>
      </c>
      <c r="G6" s="28">
        <f>0.5*(100-F6)</f>
        <v>27.5</v>
      </c>
      <c r="H6" s="68">
        <v>0</v>
      </c>
      <c r="I6" s="35">
        <f>0.5*(100-F6)</f>
        <v>27.5</v>
      </c>
      <c r="K6">
        <f>SUM(F6:I6)</f>
        <v>100</v>
      </c>
      <c r="N6">
        <f t="shared" si="0"/>
        <v>5</v>
      </c>
      <c r="O6">
        <f t="shared" si="0"/>
        <v>3.0555555555555554</v>
      </c>
      <c r="P6">
        <f t="shared" si="0"/>
        <v>0</v>
      </c>
      <c r="Q6">
        <f t="shared" si="0"/>
        <v>3.0555555555555554</v>
      </c>
      <c r="S6">
        <f>SUM(N6:Q6)</f>
        <v>11.111111111111111</v>
      </c>
    </row>
    <row r="7" spans="1:19" x14ac:dyDescent="0.25">
      <c r="A7" s="26"/>
      <c r="F7" s="13"/>
      <c r="G7" s="28"/>
      <c r="H7" s="28"/>
      <c r="I7" s="34"/>
    </row>
    <row r="8" spans="1:19" x14ac:dyDescent="0.25">
      <c r="A8" s="74" t="s">
        <v>5</v>
      </c>
      <c r="B8">
        <v>85</v>
      </c>
      <c r="C8">
        <v>15</v>
      </c>
      <c r="D8">
        <v>0</v>
      </c>
      <c r="F8" s="11">
        <v>60</v>
      </c>
      <c r="G8" s="32">
        <f>0.5*(100-F8)</f>
        <v>20</v>
      </c>
      <c r="H8" s="32">
        <f>0.5*(100-F8)</f>
        <v>20</v>
      </c>
      <c r="I8" s="33">
        <v>0</v>
      </c>
      <c r="K8">
        <f>SUM(F8:I8)</f>
        <v>100</v>
      </c>
      <c r="N8">
        <f t="shared" ref="N8:Q10" si="1">(100/9)*F8/100</f>
        <v>6.6666666666666661</v>
      </c>
      <c r="O8">
        <f t="shared" si="1"/>
        <v>2.2222222222222223</v>
      </c>
      <c r="P8">
        <f t="shared" si="1"/>
        <v>2.2222222222222223</v>
      </c>
      <c r="Q8">
        <f t="shared" si="1"/>
        <v>0</v>
      </c>
      <c r="S8">
        <f>SUM(N8:Q8)</f>
        <v>11.111111111111111</v>
      </c>
    </row>
    <row r="9" spans="1:19" x14ac:dyDescent="0.25">
      <c r="A9" s="74"/>
      <c r="B9" s="1">
        <v>85</v>
      </c>
      <c r="C9" s="23">
        <f>(100-B9)/2</f>
        <v>7.5</v>
      </c>
      <c r="D9" s="23">
        <f>(100-B9)/2</f>
        <v>7.5</v>
      </c>
      <c r="F9" s="12">
        <v>60</v>
      </c>
      <c r="G9" s="28">
        <f>0.5*(100-F9)</f>
        <v>20</v>
      </c>
      <c r="H9" s="68">
        <f>0.5*(100-F9-G9)</f>
        <v>10</v>
      </c>
      <c r="I9" s="35">
        <f>0.5*(100-F9-G9)</f>
        <v>10</v>
      </c>
      <c r="K9">
        <f>SUM(F9:I9)</f>
        <v>100</v>
      </c>
      <c r="N9">
        <f t="shared" si="1"/>
        <v>6.6666666666666661</v>
      </c>
      <c r="O9">
        <f t="shared" si="1"/>
        <v>2.2222222222222223</v>
      </c>
      <c r="P9">
        <f t="shared" si="1"/>
        <v>1.1111111111111112</v>
      </c>
      <c r="Q9">
        <f t="shared" si="1"/>
        <v>1.1111111111111112</v>
      </c>
      <c r="S9">
        <f>SUM(N9:Q9)</f>
        <v>11.111111111111111</v>
      </c>
    </row>
    <row r="10" spans="1:19" x14ac:dyDescent="0.25">
      <c r="A10" s="74"/>
      <c r="B10" s="1">
        <v>85</v>
      </c>
      <c r="C10" s="1">
        <v>0</v>
      </c>
      <c r="D10">
        <v>15</v>
      </c>
      <c r="F10" s="12">
        <v>60</v>
      </c>
      <c r="G10" s="28">
        <f>0.5*(100-F10)</f>
        <v>20</v>
      </c>
      <c r="H10" s="68">
        <v>0</v>
      </c>
      <c r="I10" s="35">
        <f>0.5*(100-F10)</f>
        <v>20</v>
      </c>
      <c r="K10">
        <f>SUM(F10:I10)</f>
        <v>100</v>
      </c>
      <c r="N10">
        <f t="shared" si="1"/>
        <v>6.6666666666666661</v>
      </c>
      <c r="O10">
        <f t="shared" si="1"/>
        <v>2.2222222222222223</v>
      </c>
      <c r="P10">
        <f t="shared" si="1"/>
        <v>0</v>
      </c>
      <c r="Q10">
        <f t="shared" si="1"/>
        <v>2.2222222222222223</v>
      </c>
      <c r="S10">
        <f>SUM(N10:Q10)</f>
        <v>11.111111111111111</v>
      </c>
    </row>
    <row r="11" spans="1:19" x14ac:dyDescent="0.25">
      <c r="A11" s="26"/>
      <c r="F11" s="10"/>
      <c r="G11" s="28"/>
      <c r="H11" s="28"/>
      <c r="I11" s="35"/>
    </row>
    <row r="12" spans="1:19" x14ac:dyDescent="0.25">
      <c r="A12" s="74" t="s">
        <v>6</v>
      </c>
      <c r="B12">
        <v>95</v>
      </c>
      <c r="C12">
        <v>5</v>
      </c>
      <c r="D12">
        <v>0</v>
      </c>
      <c r="F12" s="11">
        <v>70</v>
      </c>
      <c r="G12" s="32">
        <f>0.5*(100-F12)</f>
        <v>15</v>
      </c>
      <c r="H12" s="32">
        <f>0.5*(100-F12)</f>
        <v>15</v>
      </c>
      <c r="I12" s="33">
        <v>0</v>
      </c>
      <c r="K12">
        <f>SUM(F12:I12)</f>
        <v>100</v>
      </c>
      <c r="N12">
        <f t="shared" ref="N12:Q14" si="2">(100/9)*F12/100</f>
        <v>7.7777777777777768</v>
      </c>
      <c r="O12">
        <f t="shared" si="2"/>
        <v>1.6666666666666665</v>
      </c>
      <c r="P12">
        <f t="shared" si="2"/>
        <v>1.6666666666666665</v>
      </c>
      <c r="Q12">
        <f t="shared" si="2"/>
        <v>0</v>
      </c>
      <c r="S12">
        <f>SUM(N12:Q12)</f>
        <v>11.111111111111109</v>
      </c>
    </row>
    <row r="13" spans="1:19" x14ac:dyDescent="0.25">
      <c r="A13" s="74"/>
      <c r="B13" s="1">
        <v>95</v>
      </c>
      <c r="C13" s="23">
        <f>(100-B13)/2</f>
        <v>2.5</v>
      </c>
      <c r="D13" s="23">
        <f>(100-B13)/2</f>
        <v>2.5</v>
      </c>
      <c r="F13" s="12">
        <v>70</v>
      </c>
      <c r="G13" s="28">
        <f>0.5*(100-F13)</f>
        <v>15</v>
      </c>
      <c r="H13" s="68">
        <f>0.5*(100-F13-G13)</f>
        <v>7.5</v>
      </c>
      <c r="I13" s="35">
        <f>0.5*(100-F13-G13)</f>
        <v>7.5</v>
      </c>
      <c r="K13">
        <f>SUM(F13:I13)</f>
        <v>100</v>
      </c>
      <c r="N13">
        <f t="shared" si="2"/>
        <v>7.7777777777777768</v>
      </c>
      <c r="O13">
        <f t="shared" si="2"/>
        <v>1.6666666666666665</v>
      </c>
      <c r="P13">
        <f t="shared" si="2"/>
        <v>0.83333333333333326</v>
      </c>
      <c r="Q13">
        <f t="shared" si="2"/>
        <v>0.83333333333333326</v>
      </c>
      <c r="S13">
        <f>SUM(N13:Q13)</f>
        <v>11.111111111111111</v>
      </c>
    </row>
    <row r="14" spans="1:19" ht="15.75" thickBot="1" x14ac:dyDescent="0.3">
      <c r="A14" s="74"/>
      <c r="B14" s="1">
        <v>95</v>
      </c>
      <c r="C14" s="1">
        <v>0</v>
      </c>
      <c r="D14">
        <v>5</v>
      </c>
      <c r="F14" s="14">
        <v>70</v>
      </c>
      <c r="G14" s="29">
        <f>0.5*(100-F14)</f>
        <v>15</v>
      </c>
      <c r="H14" s="69">
        <v>0</v>
      </c>
      <c r="I14" s="70">
        <f>0.5*(100-F14)</f>
        <v>15</v>
      </c>
      <c r="K14">
        <f>SUM(F14:I14)</f>
        <v>100</v>
      </c>
      <c r="N14">
        <f t="shared" si="2"/>
        <v>7.7777777777777768</v>
      </c>
      <c r="O14">
        <f t="shared" si="2"/>
        <v>1.6666666666666665</v>
      </c>
      <c r="P14">
        <f t="shared" si="2"/>
        <v>0</v>
      </c>
      <c r="Q14">
        <f t="shared" si="2"/>
        <v>1.6666666666666665</v>
      </c>
      <c r="S14">
        <f>SUM(N14:Q14)</f>
        <v>11.111111111111109</v>
      </c>
    </row>
    <row r="16" spans="1:19" x14ac:dyDescent="0.25">
      <c r="M16" s="6" t="s">
        <v>13</v>
      </c>
      <c r="N16" s="3">
        <f>SUM(N4:N14)</f>
        <v>58.333333333333329</v>
      </c>
      <c r="O16" s="3">
        <f t="shared" ref="O16:Q16" si="3">SUM(O4:O14)</f>
        <v>20.833333333333336</v>
      </c>
      <c r="P16" s="3">
        <f t="shared" si="3"/>
        <v>10.416666666666666</v>
      </c>
      <c r="Q16" s="3">
        <f t="shared" si="3"/>
        <v>10.416666666666666</v>
      </c>
    </row>
    <row r="17" spans="12:19" x14ac:dyDescent="0.25">
      <c r="S17" s="2" t="s">
        <v>13</v>
      </c>
    </row>
    <row r="18" spans="12:19" x14ac:dyDescent="0.25">
      <c r="L18" s="80"/>
      <c r="M18" s="5" t="s">
        <v>14</v>
      </c>
      <c r="N18" s="7">
        <f>N16</f>
        <v>58.333333333333329</v>
      </c>
      <c r="O18" s="7">
        <f>O16</f>
        <v>20.833333333333336</v>
      </c>
      <c r="P18" s="7">
        <f>P16</f>
        <v>10.416666666666666</v>
      </c>
      <c r="Q18" s="7">
        <f>Q16</f>
        <v>10.416666666666666</v>
      </c>
      <c r="S18">
        <f>SUM(N18:Q18)</f>
        <v>100</v>
      </c>
    </row>
    <row r="19" spans="12:19" x14ac:dyDescent="0.25">
      <c r="L19" s="80"/>
      <c r="M19" s="5"/>
      <c r="N19" s="7"/>
      <c r="O19" s="7"/>
      <c r="P19" s="7"/>
      <c r="Q19" s="7"/>
    </row>
    <row r="20" spans="12:19" x14ac:dyDescent="0.25">
      <c r="L20" s="80"/>
      <c r="M20" s="5" t="s">
        <v>16</v>
      </c>
      <c r="N20" s="7">
        <f>N$18-(0*N$18)</f>
        <v>58.333333333333329</v>
      </c>
      <c r="O20" s="7">
        <f>100-N20-P20-Q20</f>
        <v>20.833333333333343</v>
      </c>
      <c r="P20" s="7">
        <f>P$18-(0*P$18)</f>
        <v>10.416666666666666</v>
      </c>
      <c r="Q20" s="7">
        <f>Q$18-(0*Q$18)</f>
        <v>10.416666666666666</v>
      </c>
      <c r="S20">
        <f>SUM(N20:Q20)</f>
        <v>100.00000000000001</v>
      </c>
    </row>
    <row r="21" spans="12:19" x14ac:dyDescent="0.25">
      <c r="L21" s="80"/>
      <c r="M21" s="5"/>
      <c r="N21" s="7"/>
      <c r="O21" s="7"/>
      <c r="P21" s="7"/>
      <c r="Q21" s="7"/>
    </row>
    <row r="22" spans="12:19" x14ac:dyDescent="0.25">
      <c r="L22" s="80"/>
      <c r="M22" s="5" t="s">
        <v>15</v>
      </c>
      <c r="N22" s="7">
        <f>N$18-(0*N$18)</f>
        <v>58.333333333333329</v>
      </c>
      <c r="O22" s="7">
        <f>100-N22-P22-Q22</f>
        <v>20.833333333333343</v>
      </c>
      <c r="P22" s="7">
        <f>P$18-(0*P$18)</f>
        <v>10.416666666666666</v>
      </c>
      <c r="Q22" s="7">
        <f>Q$18-(0*Q$18)</f>
        <v>10.416666666666666</v>
      </c>
      <c r="S22">
        <f>SUM(N22:Q22)</f>
        <v>100.00000000000001</v>
      </c>
    </row>
    <row r="23" spans="12:19" x14ac:dyDescent="0.25">
      <c r="L23" s="80"/>
      <c r="M23" s="5"/>
      <c r="N23" s="7"/>
      <c r="O23" s="7"/>
      <c r="P23" s="7"/>
      <c r="Q23" s="7"/>
    </row>
    <row r="24" spans="12:19" x14ac:dyDescent="0.25">
      <c r="L24" s="80"/>
      <c r="M24" s="5" t="s">
        <v>25</v>
      </c>
      <c r="N24" s="7">
        <f>N$18-(0*N$18)</f>
        <v>58.333333333333329</v>
      </c>
      <c r="O24" s="7">
        <f>100-N24-P24-Q24</f>
        <v>20.833333333333343</v>
      </c>
      <c r="P24" s="7">
        <f>P$18-(0*P$18)</f>
        <v>10.416666666666666</v>
      </c>
      <c r="Q24" s="7">
        <f>Q$18-(0*Q$18)</f>
        <v>10.416666666666666</v>
      </c>
      <c r="S24">
        <f>SUM(N24:Q24)</f>
        <v>100.00000000000001</v>
      </c>
    </row>
    <row r="26" spans="12:19" x14ac:dyDescent="0.25">
      <c r="M26" t="s">
        <v>36</v>
      </c>
    </row>
    <row r="27" spans="12:19" x14ac:dyDescent="0.25">
      <c r="N27" s="20" t="s">
        <v>20</v>
      </c>
      <c r="O27" s="20" t="s">
        <v>21</v>
      </c>
      <c r="P27" s="20" t="s">
        <v>22</v>
      </c>
      <c r="Q27" s="20" t="s">
        <v>26</v>
      </c>
    </row>
    <row r="28" spans="12:19" x14ac:dyDescent="0.25">
      <c r="M28" t="s">
        <v>1</v>
      </c>
      <c r="N28" s="21">
        <f>N37</f>
        <v>60</v>
      </c>
      <c r="O28" s="21">
        <f t="shared" ref="O28:Q29" si="4">MROUND(O37,5)</f>
        <v>60</v>
      </c>
      <c r="P28" s="21">
        <f t="shared" si="4"/>
        <v>60</v>
      </c>
      <c r="Q28" s="21">
        <f t="shared" si="4"/>
        <v>60</v>
      </c>
    </row>
    <row r="29" spans="12:19" x14ac:dyDescent="0.25">
      <c r="M29" t="s">
        <v>12</v>
      </c>
      <c r="N29" s="21">
        <f>N38</f>
        <v>20</v>
      </c>
      <c r="O29" s="21">
        <f t="shared" si="4"/>
        <v>20</v>
      </c>
      <c r="P29" s="21">
        <f t="shared" si="4"/>
        <v>20</v>
      </c>
      <c r="Q29" s="21">
        <f t="shared" si="4"/>
        <v>20</v>
      </c>
    </row>
    <row r="30" spans="12:19" x14ac:dyDescent="0.25">
      <c r="M30" t="s">
        <v>2</v>
      </c>
      <c r="N30" s="21">
        <f>N39</f>
        <v>10</v>
      </c>
      <c r="O30" s="21">
        <f t="shared" ref="O30:Q30" si="5">MROUND(O39,5)</f>
        <v>10</v>
      </c>
      <c r="P30" s="21">
        <f t="shared" si="5"/>
        <v>10</v>
      </c>
      <c r="Q30" s="21">
        <f t="shared" si="5"/>
        <v>10</v>
      </c>
    </row>
    <row r="31" spans="12:19" x14ac:dyDescent="0.25">
      <c r="M31" t="s">
        <v>3</v>
      </c>
      <c r="N31" s="21">
        <f>N40</f>
        <v>10</v>
      </c>
      <c r="O31" s="21">
        <f t="shared" ref="O31:Q31" si="6">MROUND(O40,5)</f>
        <v>10</v>
      </c>
      <c r="P31" s="21">
        <f t="shared" si="6"/>
        <v>10</v>
      </c>
      <c r="Q31" s="21">
        <f t="shared" si="6"/>
        <v>10</v>
      </c>
    </row>
    <row r="32" spans="12:19" x14ac:dyDescent="0.25">
      <c r="N32" s="3"/>
      <c r="O32" s="3"/>
    </row>
    <row r="33" spans="13:17" x14ac:dyDescent="0.25">
      <c r="N33" s="21">
        <f>SUM(N28:N31)</f>
        <v>100</v>
      </c>
      <c r="O33" s="21">
        <f t="shared" ref="O33:Q33" si="7">SUM(O28:O31)</f>
        <v>100</v>
      </c>
      <c r="P33" s="21">
        <f t="shared" si="7"/>
        <v>100</v>
      </c>
      <c r="Q33" s="21">
        <f t="shared" si="7"/>
        <v>100</v>
      </c>
    </row>
    <row r="35" spans="13:17" x14ac:dyDescent="0.25">
      <c r="M35" t="s">
        <v>24</v>
      </c>
    </row>
    <row r="36" spans="13:17" x14ac:dyDescent="0.25">
      <c r="N36" s="20" t="s">
        <v>20</v>
      </c>
      <c r="O36" s="20" t="s">
        <v>21</v>
      </c>
      <c r="P36" s="20" t="s">
        <v>22</v>
      </c>
      <c r="Q36" s="20" t="s">
        <v>26</v>
      </c>
    </row>
    <row r="37" spans="13:17" x14ac:dyDescent="0.25">
      <c r="M37" t="s">
        <v>1</v>
      </c>
      <c r="N37" s="21">
        <v>60</v>
      </c>
      <c r="O37" s="22">
        <f>N37-O47</f>
        <v>60</v>
      </c>
      <c r="P37" s="22">
        <f>N37-P47</f>
        <v>60</v>
      </c>
      <c r="Q37" s="22">
        <f>N37-Q47</f>
        <v>60</v>
      </c>
    </row>
    <row r="38" spans="13:17" x14ac:dyDescent="0.25">
      <c r="M38" t="s">
        <v>12</v>
      </c>
      <c r="N38" s="21">
        <v>20</v>
      </c>
      <c r="O38" s="22">
        <f>N38-O48</f>
        <v>20</v>
      </c>
      <c r="P38" s="22">
        <f>N38-P48</f>
        <v>20</v>
      </c>
      <c r="Q38" s="22">
        <f>N38-Q48</f>
        <v>20</v>
      </c>
    </row>
    <row r="39" spans="13:17" x14ac:dyDescent="0.25">
      <c r="M39" t="s">
        <v>2</v>
      </c>
      <c r="N39" s="21">
        <v>10</v>
      </c>
      <c r="O39" s="22">
        <f>N39-O49</f>
        <v>10</v>
      </c>
      <c r="P39" s="22">
        <f>N39-P49</f>
        <v>10</v>
      </c>
      <c r="Q39" s="22">
        <f>N39-Q49</f>
        <v>10</v>
      </c>
    </row>
    <row r="40" spans="13:17" x14ac:dyDescent="0.25">
      <c r="M40" t="s">
        <v>3</v>
      </c>
      <c r="N40" s="21">
        <v>10</v>
      </c>
      <c r="O40" s="22">
        <f>N40-O50</f>
        <v>10</v>
      </c>
      <c r="P40" s="22">
        <f>N40-P50</f>
        <v>10</v>
      </c>
      <c r="Q40" s="22">
        <f>N40-Q50</f>
        <v>10</v>
      </c>
    </row>
    <row r="41" spans="13:17" x14ac:dyDescent="0.25">
      <c r="N41" s="3"/>
      <c r="O41" s="3"/>
    </row>
    <row r="42" spans="13:17" x14ac:dyDescent="0.25">
      <c r="N42" s="21">
        <f>SUM(N37:N40)</f>
        <v>100</v>
      </c>
      <c r="O42" s="21">
        <f t="shared" ref="O42:Q42" si="8">SUM(O37:O40)</f>
        <v>100</v>
      </c>
      <c r="P42" s="21">
        <f t="shared" si="8"/>
        <v>100</v>
      </c>
      <c r="Q42" s="21">
        <f t="shared" si="8"/>
        <v>100</v>
      </c>
    </row>
    <row r="43" spans="13:17" x14ac:dyDescent="0.25">
      <c r="N43" s="3"/>
    </row>
    <row r="45" spans="13:17" x14ac:dyDescent="0.25">
      <c r="M45" t="s">
        <v>23</v>
      </c>
      <c r="P45" s="3"/>
    </row>
    <row r="46" spans="13:17" x14ac:dyDescent="0.25">
      <c r="N46" s="20" t="s">
        <v>20</v>
      </c>
      <c r="O46" s="20" t="s">
        <v>21</v>
      </c>
      <c r="P46" s="20" t="s">
        <v>22</v>
      </c>
      <c r="Q46" s="20" t="s">
        <v>26</v>
      </c>
    </row>
    <row r="47" spans="13:17" x14ac:dyDescent="0.25">
      <c r="M47" t="s">
        <v>1</v>
      </c>
      <c r="N47" s="22">
        <f>N18</f>
        <v>58.333333333333329</v>
      </c>
      <c r="O47" s="22">
        <f>N18-N20</f>
        <v>0</v>
      </c>
      <c r="P47" s="22">
        <f>N18-N22</f>
        <v>0</v>
      </c>
      <c r="Q47" s="22">
        <f>N18-N24</f>
        <v>0</v>
      </c>
    </row>
    <row r="48" spans="13:17" x14ac:dyDescent="0.25">
      <c r="M48" t="s">
        <v>12</v>
      </c>
      <c r="N48" s="22">
        <f>O18</f>
        <v>20.833333333333336</v>
      </c>
      <c r="O48" s="22">
        <f>O18-O20</f>
        <v>0</v>
      </c>
      <c r="P48" s="22">
        <f>O18-O22</f>
        <v>0</v>
      </c>
      <c r="Q48" s="22">
        <f>O18-O24</f>
        <v>0</v>
      </c>
    </row>
    <row r="49" spans="13:17" x14ac:dyDescent="0.25">
      <c r="M49" t="s">
        <v>2</v>
      </c>
      <c r="N49" s="22">
        <f>P18</f>
        <v>10.416666666666666</v>
      </c>
      <c r="O49" s="22">
        <f>P18-P20</f>
        <v>0</v>
      </c>
      <c r="P49" s="22">
        <f>P18-P22</f>
        <v>0</v>
      </c>
      <c r="Q49" s="22">
        <f>P18-P24</f>
        <v>0</v>
      </c>
    </row>
    <row r="50" spans="13:17" x14ac:dyDescent="0.25">
      <c r="M50" t="s">
        <v>3</v>
      </c>
      <c r="N50" s="22">
        <f>Q18</f>
        <v>10.416666666666666</v>
      </c>
      <c r="O50" s="22">
        <f>Q18-Q20</f>
        <v>0</v>
      </c>
      <c r="P50" s="22">
        <f>Q18-Q22</f>
        <v>0</v>
      </c>
      <c r="Q50" s="22">
        <f>Q18-Q24</f>
        <v>0</v>
      </c>
    </row>
  </sheetData>
  <mergeCells count="7">
    <mergeCell ref="N1:S1"/>
    <mergeCell ref="L18:L24"/>
    <mergeCell ref="B1:D1"/>
    <mergeCell ref="A4:A6"/>
    <mergeCell ref="A8:A10"/>
    <mergeCell ref="A12:A14"/>
    <mergeCell ref="F1:K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2" width="6.7109375" customWidth="1"/>
    <col min="18" max="18" width="4.42578125" customWidth="1"/>
    <col min="19" max="19" width="6.140625" customWidth="1"/>
  </cols>
  <sheetData>
    <row r="1" spans="1:19" x14ac:dyDescent="0.25">
      <c r="B1" s="78" t="s">
        <v>7</v>
      </c>
      <c r="C1" s="78"/>
      <c r="D1" s="78"/>
      <c r="F1" s="82" t="s">
        <v>17</v>
      </c>
      <c r="G1" s="82"/>
      <c r="H1" s="82"/>
      <c r="I1" s="82"/>
      <c r="J1" s="82"/>
      <c r="K1" s="82"/>
      <c r="L1" s="50"/>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4" t="s">
        <v>4</v>
      </c>
      <c r="B4">
        <v>33</v>
      </c>
      <c r="C4">
        <v>67</v>
      </c>
      <c r="D4">
        <v>0</v>
      </c>
      <c r="F4" s="17">
        <f>0.5*(100-H4)</f>
        <v>27.5</v>
      </c>
      <c r="G4" s="18">
        <f>0.5*(100-H4)</f>
        <v>27.5</v>
      </c>
      <c r="H4" s="18">
        <v>45</v>
      </c>
      <c r="I4" s="36">
        <v>0</v>
      </c>
      <c r="K4">
        <f>SUM(F4:I4)</f>
        <v>100</v>
      </c>
      <c r="N4">
        <f t="shared" ref="N4:Q6" si="0">(100/9)*F4/100</f>
        <v>3.0555555555555554</v>
      </c>
      <c r="O4">
        <f t="shared" si="0"/>
        <v>3.0555555555555554</v>
      </c>
      <c r="P4">
        <f t="shared" si="0"/>
        <v>5</v>
      </c>
      <c r="Q4">
        <f t="shared" si="0"/>
        <v>0</v>
      </c>
      <c r="S4">
        <f>SUM(N4:Q4)</f>
        <v>11.111111111111111</v>
      </c>
    </row>
    <row r="5" spans="1:19" x14ac:dyDescent="0.25">
      <c r="A5" s="74"/>
      <c r="B5" s="23">
        <f>(100-C5)/2</f>
        <v>16.5</v>
      </c>
      <c r="C5" s="1">
        <v>67</v>
      </c>
      <c r="D5">
        <f>(100-C5)/2</f>
        <v>16.5</v>
      </c>
      <c r="F5" s="63">
        <f>0.5*(100-G5-H5)</f>
        <v>13.75</v>
      </c>
      <c r="G5" s="64">
        <f>0.5*(100-H5)</f>
        <v>27.5</v>
      </c>
      <c r="H5" s="41">
        <v>45</v>
      </c>
      <c r="I5" s="40">
        <f>0.5*(100-G5-H5)</f>
        <v>13.75</v>
      </c>
      <c r="K5">
        <f>SUM(F5:I5)</f>
        <v>100</v>
      </c>
      <c r="N5">
        <f t="shared" si="0"/>
        <v>1.5277777777777777</v>
      </c>
      <c r="O5">
        <f t="shared" si="0"/>
        <v>3.0555555555555554</v>
      </c>
      <c r="P5">
        <f t="shared" si="0"/>
        <v>5</v>
      </c>
      <c r="Q5">
        <f t="shared" si="0"/>
        <v>1.5277777777777777</v>
      </c>
      <c r="S5">
        <f>SUM(N5:Q5)</f>
        <v>11.111111111111111</v>
      </c>
    </row>
    <row r="6" spans="1:19" x14ac:dyDescent="0.25">
      <c r="A6" s="74"/>
      <c r="B6" s="1">
        <v>0</v>
      </c>
      <c r="C6" s="1">
        <v>67</v>
      </c>
      <c r="D6">
        <v>33</v>
      </c>
      <c r="F6" s="63">
        <v>0</v>
      </c>
      <c r="G6" s="64">
        <f>0.5*(100-H6)</f>
        <v>27.5</v>
      </c>
      <c r="H6" s="41">
        <v>45</v>
      </c>
      <c r="I6" s="40">
        <f>0.5*(100-H6)</f>
        <v>27.5</v>
      </c>
      <c r="K6">
        <f>SUM(F6:I6)</f>
        <v>100</v>
      </c>
      <c r="N6">
        <f t="shared" si="0"/>
        <v>0</v>
      </c>
      <c r="O6">
        <f t="shared" si="0"/>
        <v>3.0555555555555554</v>
      </c>
      <c r="P6">
        <f t="shared" si="0"/>
        <v>5</v>
      </c>
      <c r="Q6">
        <f t="shared" si="0"/>
        <v>3.0555555555555554</v>
      </c>
      <c r="S6">
        <f>SUM(N6:Q6)</f>
        <v>11.111111111111111</v>
      </c>
    </row>
    <row r="7" spans="1:19" x14ac:dyDescent="0.25">
      <c r="A7" s="26"/>
      <c r="F7" s="13"/>
      <c r="G7" s="8"/>
      <c r="H7" s="9"/>
      <c r="I7" s="39"/>
    </row>
    <row r="8" spans="1:19" x14ac:dyDescent="0.25">
      <c r="A8" s="74" t="s">
        <v>5</v>
      </c>
      <c r="B8">
        <v>15</v>
      </c>
      <c r="C8">
        <v>85</v>
      </c>
      <c r="D8">
        <v>0</v>
      </c>
      <c r="F8" s="37">
        <f>0.5*(100-H8)</f>
        <v>20</v>
      </c>
      <c r="G8" s="16">
        <f>0.5*(100-H8)</f>
        <v>20</v>
      </c>
      <c r="H8" s="16">
        <v>60</v>
      </c>
      <c r="I8" s="38">
        <v>0</v>
      </c>
      <c r="K8">
        <f>SUM(F8:I8)</f>
        <v>100</v>
      </c>
      <c r="N8">
        <f t="shared" ref="N8:Q10" si="1">(100/9)*F8/100</f>
        <v>2.2222222222222223</v>
      </c>
      <c r="O8">
        <f t="shared" si="1"/>
        <v>2.2222222222222223</v>
      </c>
      <c r="P8">
        <f t="shared" si="1"/>
        <v>6.6666666666666661</v>
      </c>
      <c r="Q8">
        <f t="shared" si="1"/>
        <v>0</v>
      </c>
      <c r="S8">
        <f>SUM(N8:Q8)</f>
        <v>11.111111111111111</v>
      </c>
    </row>
    <row r="9" spans="1:19" x14ac:dyDescent="0.25">
      <c r="A9" s="74"/>
      <c r="B9" s="23">
        <f>(100-C9)/2</f>
        <v>7.5</v>
      </c>
      <c r="C9" s="1">
        <v>85</v>
      </c>
      <c r="D9">
        <f>(100-C9)/2</f>
        <v>7.5</v>
      </c>
      <c r="F9" s="63">
        <f>0.5*(100-G9-H9)</f>
        <v>10</v>
      </c>
      <c r="G9" s="64">
        <f>0.5*(100-H9)</f>
        <v>20</v>
      </c>
      <c r="H9" s="41">
        <v>60</v>
      </c>
      <c r="I9" s="40">
        <f>0.5*(100-G9-H9)</f>
        <v>10</v>
      </c>
      <c r="K9">
        <f>SUM(F9:I9)</f>
        <v>100</v>
      </c>
      <c r="N9">
        <f t="shared" si="1"/>
        <v>1.1111111111111112</v>
      </c>
      <c r="O9">
        <f t="shared" si="1"/>
        <v>2.2222222222222223</v>
      </c>
      <c r="P9">
        <f t="shared" si="1"/>
        <v>6.6666666666666661</v>
      </c>
      <c r="Q9">
        <f t="shared" si="1"/>
        <v>1.1111111111111112</v>
      </c>
      <c r="S9">
        <f>SUM(N9:Q9)</f>
        <v>11.111111111111111</v>
      </c>
    </row>
    <row r="10" spans="1:19" x14ac:dyDescent="0.25">
      <c r="A10" s="74"/>
      <c r="B10" s="1">
        <v>0</v>
      </c>
      <c r="C10" s="1">
        <v>85</v>
      </c>
      <c r="D10">
        <v>15</v>
      </c>
      <c r="F10" s="63">
        <v>0</v>
      </c>
      <c r="G10" s="64">
        <f>0.5*(100-H10)</f>
        <v>20</v>
      </c>
      <c r="H10" s="41">
        <v>60</v>
      </c>
      <c r="I10" s="40">
        <f>0.5*(100-H10)</f>
        <v>20</v>
      </c>
      <c r="K10">
        <f>SUM(F10:I10)</f>
        <v>100</v>
      </c>
      <c r="N10">
        <f t="shared" si="1"/>
        <v>0</v>
      </c>
      <c r="O10">
        <f t="shared" si="1"/>
        <v>2.2222222222222223</v>
      </c>
      <c r="P10">
        <f t="shared" si="1"/>
        <v>6.6666666666666661</v>
      </c>
      <c r="Q10">
        <f t="shared" si="1"/>
        <v>2.2222222222222223</v>
      </c>
      <c r="S10">
        <f>SUM(N10:Q10)</f>
        <v>11.111111111111111</v>
      </c>
    </row>
    <row r="11" spans="1:19" x14ac:dyDescent="0.25">
      <c r="A11" s="26"/>
      <c r="F11" s="10"/>
      <c r="G11" s="9"/>
      <c r="H11" s="9"/>
      <c r="I11" s="40"/>
    </row>
    <row r="12" spans="1:19" x14ac:dyDescent="0.25">
      <c r="A12" s="74" t="s">
        <v>6</v>
      </c>
      <c r="B12">
        <v>5</v>
      </c>
      <c r="C12">
        <v>95</v>
      </c>
      <c r="D12">
        <v>0</v>
      </c>
      <c r="F12" s="37">
        <f>0.5*(100-H12)</f>
        <v>15</v>
      </c>
      <c r="G12" s="16">
        <f>0.5*(100-H12)</f>
        <v>15</v>
      </c>
      <c r="H12" s="16">
        <v>70</v>
      </c>
      <c r="I12" s="38">
        <v>0</v>
      </c>
      <c r="K12">
        <f>SUM(F12:I12)</f>
        <v>100</v>
      </c>
      <c r="N12">
        <f t="shared" ref="N12:Q14" si="2">(100/9)*F12/100</f>
        <v>1.6666666666666665</v>
      </c>
      <c r="O12">
        <f t="shared" si="2"/>
        <v>1.6666666666666665</v>
      </c>
      <c r="P12">
        <f t="shared" si="2"/>
        <v>7.7777777777777768</v>
      </c>
      <c r="Q12">
        <f t="shared" si="2"/>
        <v>0</v>
      </c>
      <c r="S12">
        <f>SUM(N12:Q12)</f>
        <v>11.111111111111111</v>
      </c>
    </row>
    <row r="13" spans="1:19" x14ac:dyDescent="0.25">
      <c r="A13" s="74"/>
      <c r="B13" s="23">
        <f>(100-C13)/2</f>
        <v>2.5</v>
      </c>
      <c r="C13" s="1">
        <v>95</v>
      </c>
      <c r="D13">
        <f>(100-C13)/2</f>
        <v>2.5</v>
      </c>
      <c r="F13" s="63">
        <f>0.5*(100-G13-H13)</f>
        <v>7.5</v>
      </c>
      <c r="G13" s="64">
        <f>0.5*(100-H13)</f>
        <v>15</v>
      </c>
      <c r="H13" s="41">
        <v>70</v>
      </c>
      <c r="I13" s="40">
        <f>0.5*(100-G13-H13)</f>
        <v>7.5</v>
      </c>
      <c r="K13">
        <f>SUM(F13:I13)</f>
        <v>100</v>
      </c>
      <c r="N13">
        <f t="shared" si="2"/>
        <v>0.83333333333333326</v>
      </c>
      <c r="O13">
        <f t="shared" si="2"/>
        <v>1.6666666666666665</v>
      </c>
      <c r="P13">
        <f t="shared" si="2"/>
        <v>7.7777777777777768</v>
      </c>
      <c r="Q13">
        <f t="shared" si="2"/>
        <v>0.83333333333333326</v>
      </c>
      <c r="S13">
        <f>SUM(N13:Q13)</f>
        <v>11.111111111111111</v>
      </c>
    </row>
    <row r="14" spans="1:19" ht="15.75" thickBot="1" x14ac:dyDescent="0.3">
      <c r="A14" s="74"/>
      <c r="B14" s="1">
        <v>0</v>
      </c>
      <c r="C14" s="1">
        <v>95</v>
      </c>
      <c r="D14">
        <v>5</v>
      </c>
      <c r="F14" s="65">
        <v>0</v>
      </c>
      <c r="G14" s="66">
        <f>0.5*(100-H14)</f>
        <v>15</v>
      </c>
      <c r="H14" s="43">
        <v>70</v>
      </c>
      <c r="I14" s="67">
        <f>0.5*(100-H14)</f>
        <v>15</v>
      </c>
      <c r="K14">
        <f>SUM(F14:I14)</f>
        <v>100</v>
      </c>
      <c r="N14">
        <f t="shared" si="2"/>
        <v>0</v>
      </c>
      <c r="O14">
        <f t="shared" si="2"/>
        <v>1.6666666666666665</v>
      </c>
      <c r="P14">
        <f t="shared" si="2"/>
        <v>7.7777777777777768</v>
      </c>
      <c r="Q14">
        <f t="shared" si="2"/>
        <v>1.6666666666666665</v>
      </c>
      <c r="S14">
        <f>SUM(N14:Q14)</f>
        <v>11.111111111111109</v>
      </c>
    </row>
    <row r="16" spans="1:19" x14ac:dyDescent="0.25">
      <c r="M16" s="6" t="s">
        <v>13</v>
      </c>
      <c r="N16" s="3">
        <f>SUM(N4:N14)</f>
        <v>10.416666666666666</v>
      </c>
      <c r="O16" s="3">
        <f>SUM(O4:O14)</f>
        <v>20.833333333333336</v>
      </c>
      <c r="P16" s="3">
        <f>SUM(P4:P14)</f>
        <v>58.333333333333329</v>
      </c>
      <c r="Q16" s="3">
        <f>SUM(Q4:Q14)</f>
        <v>10.416666666666666</v>
      </c>
    </row>
    <row r="17" spans="12:19" x14ac:dyDescent="0.25">
      <c r="S17" s="2" t="s">
        <v>13</v>
      </c>
    </row>
    <row r="18" spans="12:19" x14ac:dyDescent="0.25">
      <c r="L18" s="80"/>
      <c r="M18" s="5" t="s">
        <v>14</v>
      </c>
      <c r="N18" s="7">
        <f>N16</f>
        <v>10.416666666666666</v>
      </c>
      <c r="O18" s="7">
        <f>O16</f>
        <v>20.833333333333336</v>
      </c>
      <c r="P18" s="7">
        <f>P16</f>
        <v>58.333333333333329</v>
      </c>
      <c r="Q18" s="7">
        <f>Q16</f>
        <v>10.416666666666666</v>
      </c>
      <c r="S18">
        <f>SUM(N18:Q18)</f>
        <v>100</v>
      </c>
    </row>
    <row r="19" spans="12:19" x14ac:dyDescent="0.25">
      <c r="L19" s="80"/>
      <c r="M19" s="5"/>
      <c r="N19" s="7"/>
      <c r="O19" s="7"/>
      <c r="P19" s="7"/>
      <c r="Q19" s="7"/>
    </row>
    <row r="20" spans="12:19" x14ac:dyDescent="0.25">
      <c r="L20" s="80"/>
      <c r="M20" s="5" t="s">
        <v>16</v>
      </c>
      <c r="N20" s="7">
        <f>N$18-(0*N$18)</f>
        <v>10.416666666666666</v>
      </c>
      <c r="O20" s="7">
        <f>O$18+(O$18/($O$18+$Q$18))*(($N$18-$N20)+($P$18-$P20))</f>
        <v>20.833333333333336</v>
      </c>
      <c r="P20" s="7">
        <f>P$18-(0*P$18)</f>
        <v>58.333333333333329</v>
      </c>
      <c r="Q20" s="7">
        <f>Q$18+(Q$18/($O$18+$Q$18))*(($N$18-$N20)+($P$18-$P20))</f>
        <v>10.416666666666666</v>
      </c>
      <c r="S20">
        <f>SUM(N20:Q20)</f>
        <v>100</v>
      </c>
    </row>
    <row r="21" spans="12:19" x14ac:dyDescent="0.25">
      <c r="L21" s="80"/>
      <c r="M21" s="5"/>
      <c r="N21" s="7"/>
      <c r="O21" s="7"/>
      <c r="P21" s="7"/>
      <c r="Q21" s="7"/>
    </row>
    <row r="22" spans="12:19" x14ac:dyDescent="0.25">
      <c r="L22" s="80"/>
      <c r="M22" s="5" t="s">
        <v>15</v>
      </c>
      <c r="N22" s="7">
        <f>N$18-(0*N$18)</f>
        <v>10.416666666666666</v>
      </c>
      <c r="O22" s="7">
        <f>O$18+(O$18/($O$18+$Q$18))*(($N$18-$N22)+($P$18-$P22))</f>
        <v>20.833333333333336</v>
      </c>
      <c r="P22" s="7">
        <f>P$18-(0*P$18)</f>
        <v>58.333333333333329</v>
      </c>
      <c r="Q22" s="7">
        <f>Q$18+(Q$18/($O$18+$Q$18))*(($N$18-$N22)+($P$18-$P22))</f>
        <v>10.416666666666666</v>
      </c>
      <c r="S22">
        <f>SUM(N22:Q22)</f>
        <v>100</v>
      </c>
    </row>
    <row r="23" spans="12:19" x14ac:dyDescent="0.25">
      <c r="L23" s="80"/>
      <c r="M23" s="5"/>
      <c r="N23" s="7"/>
      <c r="O23" s="7"/>
      <c r="P23" s="7"/>
      <c r="Q23" s="7"/>
    </row>
    <row r="24" spans="12:19" x14ac:dyDescent="0.25">
      <c r="L24" s="80"/>
      <c r="M24" s="5" t="s">
        <v>25</v>
      </c>
      <c r="N24" s="7">
        <f>N$18-(0*N$18)</f>
        <v>10.416666666666666</v>
      </c>
      <c r="O24" s="7">
        <f>O$18+(O$18/($O$18+$Q$18))*(($N$18-$N24)+($P$18-$P24))</f>
        <v>20.833333333333336</v>
      </c>
      <c r="P24" s="7">
        <f>P$18-(0*P$18)</f>
        <v>58.333333333333329</v>
      </c>
      <c r="Q24" s="7">
        <f>Q$18+(Q$18/($O$18+$Q$18))*(($N$18-$N24)+($P$18-$P24))</f>
        <v>10.416666666666666</v>
      </c>
      <c r="S24">
        <f>SUM(N24:Q24)</f>
        <v>100</v>
      </c>
    </row>
    <row r="26" spans="12:19" x14ac:dyDescent="0.25">
      <c r="M26" t="s">
        <v>36</v>
      </c>
    </row>
    <row r="27" spans="12:19" x14ac:dyDescent="0.25">
      <c r="N27" s="20" t="s">
        <v>20</v>
      </c>
      <c r="O27" s="20" t="s">
        <v>21</v>
      </c>
      <c r="P27" s="20" t="s">
        <v>22</v>
      </c>
      <c r="Q27" s="20" t="s">
        <v>26</v>
      </c>
    </row>
    <row r="28" spans="12:19" x14ac:dyDescent="0.25">
      <c r="M28" t="s">
        <v>1</v>
      </c>
      <c r="N28" s="21">
        <f>N37</f>
        <v>10</v>
      </c>
      <c r="O28" s="21">
        <f>MROUND(O37,5)</f>
        <v>10</v>
      </c>
      <c r="P28" s="21">
        <f t="shared" ref="P28:Q28" si="3">MROUND(P37,5)</f>
        <v>10</v>
      </c>
      <c r="Q28" s="21">
        <f t="shared" si="3"/>
        <v>10</v>
      </c>
    </row>
    <row r="29" spans="12:19" x14ac:dyDescent="0.25">
      <c r="M29" t="s">
        <v>12</v>
      </c>
      <c r="N29" s="21">
        <f>N38</f>
        <v>20</v>
      </c>
      <c r="O29" s="21">
        <f t="shared" ref="O29:Q29" si="4">MROUND(O38,5)</f>
        <v>20</v>
      </c>
      <c r="P29" s="21">
        <f t="shared" si="4"/>
        <v>20</v>
      </c>
      <c r="Q29" s="21">
        <f t="shared" si="4"/>
        <v>20</v>
      </c>
    </row>
    <row r="30" spans="12:19" x14ac:dyDescent="0.25">
      <c r="M30" t="s">
        <v>2</v>
      </c>
      <c r="N30" s="21">
        <f>N39</f>
        <v>60</v>
      </c>
      <c r="O30" s="21">
        <f t="shared" ref="O30:Q30" si="5">MROUND(O39,5)</f>
        <v>60</v>
      </c>
      <c r="P30" s="21">
        <f t="shared" si="5"/>
        <v>60</v>
      </c>
      <c r="Q30" s="21">
        <f t="shared" si="5"/>
        <v>60</v>
      </c>
    </row>
    <row r="31" spans="12:19" x14ac:dyDescent="0.25">
      <c r="M31" t="s">
        <v>3</v>
      </c>
      <c r="N31" s="21">
        <f>N40</f>
        <v>10</v>
      </c>
      <c r="O31" s="21">
        <f t="shared" ref="O31:Q31" si="6">MROUND(O40,5)</f>
        <v>10</v>
      </c>
      <c r="P31" s="21">
        <f t="shared" si="6"/>
        <v>10</v>
      </c>
      <c r="Q31" s="21">
        <f t="shared" si="6"/>
        <v>10</v>
      </c>
    </row>
    <row r="32" spans="12:19" x14ac:dyDescent="0.25">
      <c r="N32" s="3"/>
      <c r="O32" s="3"/>
    </row>
    <row r="33" spans="13:17" x14ac:dyDescent="0.25">
      <c r="N33" s="21">
        <f>SUM(N28:N31)</f>
        <v>100</v>
      </c>
      <c r="O33" s="21">
        <f t="shared" ref="O33:Q33" si="7">SUM(O28:O31)</f>
        <v>100</v>
      </c>
      <c r="P33" s="21">
        <f t="shared" si="7"/>
        <v>100</v>
      </c>
      <c r="Q33" s="21">
        <f t="shared" si="7"/>
        <v>100</v>
      </c>
    </row>
    <row r="35" spans="13:17" x14ac:dyDescent="0.25">
      <c r="M35" t="s">
        <v>24</v>
      </c>
    </row>
    <row r="36" spans="13:17" x14ac:dyDescent="0.25">
      <c r="N36" s="20" t="s">
        <v>20</v>
      </c>
      <c r="O36" s="20" t="s">
        <v>21</v>
      </c>
      <c r="P36" s="20" t="s">
        <v>22</v>
      </c>
      <c r="Q36" s="20" t="s">
        <v>26</v>
      </c>
    </row>
    <row r="37" spans="13:17" x14ac:dyDescent="0.25">
      <c r="M37" t="s">
        <v>1</v>
      </c>
      <c r="N37" s="21">
        <v>10</v>
      </c>
      <c r="O37" s="22">
        <f>N37-O47</f>
        <v>10</v>
      </c>
      <c r="P37" s="22">
        <f>N37-P47</f>
        <v>10</v>
      </c>
      <c r="Q37" s="22">
        <f>N37-Q47</f>
        <v>10</v>
      </c>
    </row>
    <row r="38" spans="13:17" x14ac:dyDescent="0.25">
      <c r="M38" t="s">
        <v>12</v>
      </c>
      <c r="N38" s="21">
        <v>20</v>
      </c>
      <c r="O38" s="22">
        <f>N38-O48</f>
        <v>20</v>
      </c>
      <c r="P38" s="22">
        <f>N38-P48</f>
        <v>20</v>
      </c>
      <c r="Q38" s="22">
        <f>N38-Q48</f>
        <v>20</v>
      </c>
    </row>
    <row r="39" spans="13:17" x14ac:dyDescent="0.25">
      <c r="M39" t="s">
        <v>2</v>
      </c>
      <c r="N39" s="21">
        <v>60</v>
      </c>
      <c r="O39" s="22">
        <f>N39-O49</f>
        <v>60</v>
      </c>
      <c r="P39" s="22">
        <f>N39-P49</f>
        <v>60</v>
      </c>
      <c r="Q39" s="22">
        <f>N39-Q49</f>
        <v>60</v>
      </c>
    </row>
    <row r="40" spans="13:17" x14ac:dyDescent="0.25">
      <c r="M40" t="s">
        <v>3</v>
      </c>
      <c r="N40" s="21">
        <v>10</v>
      </c>
      <c r="O40" s="22">
        <f>N40-O50</f>
        <v>10</v>
      </c>
      <c r="P40" s="22">
        <f>N40-P50</f>
        <v>10</v>
      </c>
      <c r="Q40" s="22">
        <f>N40-Q50</f>
        <v>10</v>
      </c>
    </row>
    <row r="41" spans="13:17" x14ac:dyDescent="0.25">
      <c r="N41" s="3"/>
      <c r="O41" s="3"/>
    </row>
    <row r="42" spans="13:17" x14ac:dyDescent="0.25">
      <c r="N42" s="21">
        <f>SUM(N37:N40)</f>
        <v>100</v>
      </c>
      <c r="O42" s="21">
        <f t="shared" ref="O42:Q42" si="8">SUM(O37:O40)</f>
        <v>100</v>
      </c>
      <c r="P42" s="21">
        <f t="shared" si="8"/>
        <v>100</v>
      </c>
      <c r="Q42" s="21">
        <f t="shared" si="8"/>
        <v>100</v>
      </c>
    </row>
    <row r="43" spans="13:17" x14ac:dyDescent="0.25">
      <c r="N43" s="3"/>
    </row>
    <row r="45" spans="13:17" x14ac:dyDescent="0.25">
      <c r="M45" t="s">
        <v>23</v>
      </c>
      <c r="P45" s="3"/>
    </row>
    <row r="46" spans="13:17" x14ac:dyDescent="0.25">
      <c r="N46" s="20" t="s">
        <v>20</v>
      </c>
      <c r="O46" s="20" t="s">
        <v>21</v>
      </c>
      <c r="P46" s="20" t="s">
        <v>22</v>
      </c>
      <c r="Q46" s="20" t="s">
        <v>26</v>
      </c>
    </row>
    <row r="47" spans="13:17" x14ac:dyDescent="0.25">
      <c r="M47" t="s">
        <v>1</v>
      </c>
      <c r="N47" s="22">
        <f>N18</f>
        <v>10.416666666666666</v>
      </c>
      <c r="O47" s="22">
        <f>N18-N20</f>
        <v>0</v>
      </c>
      <c r="P47" s="22">
        <f>N18-N22</f>
        <v>0</v>
      </c>
      <c r="Q47" s="22">
        <f>N18-N24</f>
        <v>0</v>
      </c>
    </row>
    <row r="48" spans="13:17" x14ac:dyDescent="0.25">
      <c r="M48" t="s">
        <v>12</v>
      </c>
      <c r="N48" s="22">
        <f>O18</f>
        <v>20.833333333333336</v>
      </c>
      <c r="O48" s="22">
        <f>O18-O20</f>
        <v>0</v>
      </c>
      <c r="P48" s="22">
        <f>O18-O22</f>
        <v>0</v>
      </c>
      <c r="Q48" s="22">
        <f>O18-O24</f>
        <v>0</v>
      </c>
    </row>
    <row r="49" spans="13:17" x14ac:dyDescent="0.25">
      <c r="M49" t="s">
        <v>2</v>
      </c>
      <c r="N49" s="22">
        <f>P18</f>
        <v>58.333333333333329</v>
      </c>
      <c r="O49" s="22">
        <f>P18-P20</f>
        <v>0</v>
      </c>
      <c r="P49" s="22">
        <f>P18-P22</f>
        <v>0</v>
      </c>
      <c r="Q49" s="22">
        <f>P18-P24</f>
        <v>0</v>
      </c>
    </row>
    <row r="50" spans="13:17" x14ac:dyDescent="0.25">
      <c r="M50" t="s">
        <v>3</v>
      </c>
      <c r="N50" s="22">
        <f>Q18</f>
        <v>10.416666666666666</v>
      </c>
      <c r="O50" s="22">
        <f>Q18-Q20</f>
        <v>0</v>
      </c>
      <c r="P50" s="22">
        <f>Q18-Q22</f>
        <v>0</v>
      </c>
      <c r="Q50" s="22">
        <f>Q18-Q24</f>
        <v>0</v>
      </c>
    </row>
  </sheetData>
  <mergeCells count="7">
    <mergeCell ref="N1:S1"/>
    <mergeCell ref="L18:L24"/>
    <mergeCell ref="B1:D1"/>
    <mergeCell ref="A4:A6"/>
    <mergeCell ref="A8:A10"/>
    <mergeCell ref="A12:A14"/>
    <mergeCell ref="F1:K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140625" customWidth="1"/>
    <col min="11" max="12" width="5.85546875" customWidth="1"/>
    <col min="18" max="18" width="3.7109375" customWidth="1"/>
    <col min="19" max="19" width="5.85546875" customWidth="1"/>
  </cols>
  <sheetData>
    <row r="1" spans="1:19" x14ac:dyDescent="0.25">
      <c r="B1" s="83" t="s">
        <v>34</v>
      </c>
      <c r="C1" s="83"/>
      <c r="D1" s="83"/>
      <c r="F1" s="83" t="s">
        <v>17</v>
      </c>
      <c r="G1" s="83"/>
      <c r="H1" s="83"/>
      <c r="I1" s="83"/>
      <c r="J1" s="83"/>
      <c r="K1" s="83"/>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3" t="s">
        <v>27</v>
      </c>
      <c r="B4">
        <v>0</v>
      </c>
      <c r="C4">
        <v>50</v>
      </c>
      <c r="D4">
        <v>50</v>
      </c>
      <c r="F4" s="57">
        <v>0</v>
      </c>
      <c r="G4" s="58">
        <v>55</v>
      </c>
      <c r="H4" s="58">
        <f>0.5*(100-G4)</f>
        <v>22.5</v>
      </c>
      <c r="I4" s="59">
        <f>0.5*(100-G4)</f>
        <v>22.5</v>
      </c>
      <c r="K4">
        <f>SUM(F4:I4)</f>
        <v>100</v>
      </c>
      <c r="N4">
        <f t="shared" ref="N4:Q6" si="0">(100/9)*F4/100</f>
        <v>0</v>
      </c>
      <c r="O4">
        <f t="shared" si="0"/>
        <v>6.1111111111111107</v>
      </c>
      <c r="P4">
        <f t="shared" si="0"/>
        <v>2.5</v>
      </c>
      <c r="Q4">
        <f t="shared" si="0"/>
        <v>2.5</v>
      </c>
      <c r="S4">
        <f>SUM(N4:Q4)</f>
        <v>11.111111111111111</v>
      </c>
    </row>
    <row r="5" spans="1:19" x14ac:dyDescent="0.25">
      <c r="A5" s="74"/>
      <c r="B5" s="1">
        <v>0</v>
      </c>
      <c r="C5" s="1">
        <v>34</v>
      </c>
      <c r="D5">
        <v>66</v>
      </c>
      <c r="F5" s="12">
        <v>0</v>
      </c>
      <c r="G5" s="41">
        <f>0.5*(100-I5)</f>
        <v>27.5</v>
      </c>
      <c r="H5" s="41">
        <f>0.5*(100-I5)</f>
        <v>27.5</v>
      </c>
      <c r="I5" s="42">
        <v>45</v>
      </c>
      <c r="K5">
        <f>SUM(F5:I5)</f>
        <v>100</v>
      </c>
      <c r="N5">
        <f t="shared" si="0"/>
        <v>0</v>
      </c>
      <c r="O5">
        <f t="shared" si="0"/>
        <v>3.0555555555555554</v>
      </c>
      <c r="P5">
        <f t="shared" si="0"/>
        <v>3.0555555555555554</v>
      </c>
      <c r="Q5">
        <f t="shared" si="0"/>
        <v>5</v>
      </c>
      <c r="S5">
        <f>SUM(N5:Q5)</f>
        <v>11.111111111111111</v>
      </c>
    </row>
    <row r="6" spans="1:19" x14ac:dyDescent="0.25">
      <c r="A6" s="74"/>
      <c r="B6" s="1">
        <v>0</v>
      </c>
      <c r="C6" s="1">
        <v>66</v>
      </c>
      <c r="D6">
        <v>34</v>
      </c>
      <c r="F6" s="12">
        <v>0</v>
      </c>
      <c r="G6" s="41">
        <f>0.5*(100-H6)</f>
        <v>27.5</v>
      </c>
      <c r="H6" s="41">
        <v>45</v>
      </c>
      <c r="I6" s="42">
        <f>0.5*(100-H6)</f>
        <v>27.5</v>
      </c>
      <c r="K6">
        <f>SUM(F6:I6)</f>
        <v>100</v>
      </c>
      <c r="N6">
        <f t="shared" si="0"/>
        <v>0</v>
      </c>
      <c r="O6">
        <f t="shared" si="0"/>
        <v>3.0555555555555554</v>
      </c>
      <c r="P6">
        <f t="shared" si="0"/>
        <v>5</v>
      </c>
      <c r="Q6">
        <f t="shared" si="0"/>
        <v>3.0555555555555554</v>
      </c>
      <c r="S6">
        <f>SUM(N6:Q6)</f>
        <v>11.111111111111111</v>
      </c>
    </row>
    <row r="7" spans="1:19" x14ac:dyDescent="0.25">
      <c r="A7" s="26"/>
      <c r="F7" s="12"/>
      <c r="G7" s="41"/>
      <c r="H7" s="41"/>
      <c r="I7" s="42"/>
    </row>
    <row r="8" spans="1:19" x14ac:dyDescent="0.25">
      <c r="A8" s="73" t="s">
        <v>28</v>
      </c>
      <c r="B8">
        <v>50</v>
      </c>
      <c r="C8">
        <v>0</v>
      </c>
      <c r="D8">
        <v>50</v>
      </c>
      <c r="F8" s="60">
        <f>0.5*(100-G8)</f>
        <v>22.5</v>
      </c>
      <c r="G8" s="61">
        <v>55</v>
      </c>
      <c r="H8" s="61">
        <v>0</v>
      </c>
      <c r="I8" s="62">
        <f>0.5*(100-G8)</f>
        <v>22.5</v>
      </c>
      <c r="K8">
        <f>SUM(F8:I8)</f>
        <v>100</v>
      </c>
      <c r="N8">
        <f t="shared" ref="N8:Q10" si="1">(100/9)*F8/100</f>
        <v>2.5</v>
      </c>
      <c r="O8">
        <f t="shared" si="1"/>
        <v>6.1111111111111107</v>
      </c>
      <c r="P8">
        <f t="shared" si="1"/>
        <v>0</v>
      </c>
      <c r="Q8">
        <f t="shared" si="1"/>
        <v>2.5</v>
      </c>
      <c r="S8">
        <f>SUM(N8:Q8)</f>
        <v>11.111111111111111</v>
      </c>
    </row>
    <row r="9" spans="1:19" x14ac:dyDescent="0.25">
      <c r="A9" s="74"/>
      <c r="B9" s="1">
        <v>34</v>
      </c>
      <c r="C9" s="1">
        <v>0</v>
      </c>
      <c r="D9">
        <v>66</v>
      </c>
      <c r="F9" s="12">
        <f>0.5*(100-I9)</f>
        <v>27.5</v>
      </c>
      <c r="G9" s="41">
        <f>0.5*(100-I9)</f>
        <v>27.5</v>
      </c>
      <c r="H9" s="41">
        <v>0</v>
      </c>
      <c r="I9" s="42">
        <v>45</v>
      </c>
      <c r="K9">
        <f>SUM(F9:I9)</f>
        <v>100</v>
      </c>
      <c r="N9">
        <f t="shared" si="1"/>
        <v>3.0555555555555554</v>
      </c>
      <c r="O9">
        <f t="shared" si="1"/>
        <v>3.0555555555555554</v>
      </c>
      <c r="P9">
        <f t="shared" si="1"/>
        <v>0</v>
      </c>
      <c r="Q9">
        <f t="shared" si="1"/>
        <v>5</v>
      </c>
      <c r="S9">
        <f>SUM(N9:Q9)</f>
        <v>11.111111111111111</v>
      </c>
    </row>
    <row r="10" spans="1:19" x14ac:dyDescent="0.25">
      <c r="A10" s="74"/>
      <c r="B10" s="1">
        <v>66</v>
      </c>
      <c r="C10" s="1">
        <v>0</v>
      </c>
      <c r="D10">
        <v>34</v>
      </c>
      <c r="F10" s="12">
        <v>45</v>
      </c>
      <c r="G10" s="41">
        <f>0.5*(100-F10)</f>
        <v>27.5</v>
      </c>
      <c r="H10" s="41">
        <v>0</v>
      </c>
      <c r="I10" s="42">
        <f>0.5*(100-F10)</f>
        <v>27.5</v>
      </c>
      <c r="K10">
        <f>SUM(F10:I10)</f>
        <v>100</v>
      </c>
      <c r="N10">
        <f t="shared" si="1"/>
        <v>5</v>
      </c>
      <c r="O10">
        <f t="shared" si="1"/>
        <v>3.0555555555555554</v>
      </c>
      <c r="P10">
        <f t="shared" si="1"/>
        <v>0</v>
      </c>
      <c r="Q10">
        <f t="shared" si="1"/>
        <v>3.0555555555555554</v>
      </c>
      <c r="S10">
        <f>SUM(N10:Q10)</f>
        <v>11.111111111111111</v>
      </c>
    </row>
    <row r="11" spans="1:19" x14ac:dyDescent="0.25">
      <c r="A11" s="26"/>
      <c r="F11" s="12"/>
      <c r="G11" s="41"/>
      <c r="H11" s="41"/>
      <c r="I11" s="42"/>
    </row>
    <row r="12" spans="1:19" x14ac:dyDescent="0.25">
      <c r="A12" s="75" t="s">
        <v>29</v>
      </c>
      <c r="B12" s="1">
        <v>50</v>
      </c>
      <c r="C12" s="1">
        <v>50</v>
      </c>
      <c r="D12">
        <v>0</v>
      </c>
      <c r="F12" s="60">
        <f>0.5*(100-G12)</f>
        <v>22.5</v>
      </c>
      <c r="G12" s="61">
        <v>55</v>
      </c>
      <c r="H12" s="61">
        <f>0.5*(100-G12)</f>
        <v>22.5</v>
      </c>
      <c r="I12" s="62">
        <v>0</v>
      </c>
      <c r="K12">
        <f>SUM(F12:I12)</f>
        <v>100</v>
      </c>
      <c r="N12">
        <f t="shared" ref="N12:Q14" si="2">(100/9)*F12/100</f>
        <v>2.5</v>
      </c>
      <c r="O12">
        <f t="shared" si="2"/>
        <v>6.1111111111111107</v>
      </c>
      <c r="P12">
        <f t="shared" si="2"/>
        <v>2.5</v>
      </c>
      <c r="Q12">
        <f t="shared" si="2"/>
        <v>0</v>
      </c>
      <c r="S12">
        <f>SUM(N12:Q12)</f>
        <v>11.111111111111111</v>
      </c>
    </row>
    <row r="13" spans="1:19" x14ac:dyDescent="0.25">
      <c r="A13" s="74"/>
      <c r="B13" s="1">
        <v>34</v>
      </c>
      <c r="C13" s="1">
        <v>66</v>
      </c>
      <c r="D13">
        <v>0</v>
      </c>
      <c r="F13" s="12">
        <f>0.5*(100-H13)</f>
        <v>27.5</v>
      </c>
      <c r="G13" s="41">
        <f>0.5*(100-H13)</f>
        <v>27.5</v>
      </c>
      <c r="H13" s="41">
        <v>45</v>
      </c>
      <c r="I13" s="42">
        <v>0</v>
      </c>
      <c r="K13">
        <f>SUM(F13:I13)</f>
        <v>100</v>
      </c>
      <c r="N13">
        <f t="shared" si="2"/>
        <v>3.0555555555555554</v>
      </c>
      <c r="O13">
        <f t="shared" si="2"/>
        <v>3.0555555555555554</v>
      </c>
      <c r="P13">
        <f t="shared" si="2"/>
        <v>5</v>
      </c>
      <c r="Q13">
        <f t="shared" si="2"/>
        <v>0</v>
      </c>
      <c r="S13">
        <f>SUM(N13:Q13)</f>
        <v>11.111111111111111</v>
      </c>
    </row>
    <row r="14" spans="1:19" ht="15.75" thickBot="1" x14ac:dyDescent="0.3">
      <c r="A14" s="74"/>
      <c r="B14" s="1">
        <v>66</v>
      </c>
      <c r="C14" s="1">
        <v>34</v>
      </c>
      <c r="D14">
        <v>0</v>
      </c>
      <c r="F14" s="14">
        <v>45</v>
      </c>
      <c r="G14" s="43">
        <f>0.5*(100-F14)</f>
        <v>27.5</v>
      </c>
      <c r="H14" s="43">
        <f>0.5*(100-F14)</f>
        <v>27.5</v>
      </c>
      <c r="I14" s="44">
        <v>0</v>
      </c>
      <c r="K14">
        <f>SUM(F14:I14)</f>
        <v>100</v>
      </c>
      <c r="N14">
        <f t="shared" si="2"/>
        <v>5</v>
      </c>
      <c r="O14">
        <f t="shared" si="2"/>
        <v>3.0555555555555554</v>
      </c>
      <c r="P14">
        <f t="shared" si="2"/>
        <v>3.0555555555555554</v>
      </c>
      <c r="Q14">
        <f t="shared" si="2"/>
        <v>0</v>
      </c>
      <c r="S14">
        <f>SUM(N14:Q14)</f>
        <v>11.111111111111111</v>
      </c>
    </row>
    <row r="16" spans="1:19" x14ac:dyDescent="0.25">
      <c r="N16" s="3">
        <f>SUM(N4:N14)</f>
        <v>21.111111111111111</v>
      </c>
      <c r="O16" s="3">
        <f>SUM(O4:O14)</f>
        <v>36.666666666666664</v>
      </c>
      <c r="P16" s="3">
        <f>SUM(P4:P14)</f>
        <v>21.111111111111114</v>
      </c>
      <c r="Q16" s="3">
        <f>SUM(Q4:Q14)</f>
        <v>21.111111111111114</v>
      </c>
    </row>
    <row r="17" spans="12:19" x14ac:dyDescent="0.25">
      <c r="S17" s="2" t="s">
        <v>13</v>
      </c>
    </row>
    <row r="18" spans="12:19" x14ac:dyDescent="0.25">
      <c r="L18" s="80"/>
      <c r="M18" s="5" t="s">
        <v>14</v>
      </c>
      <c r="N18" s="7">
        <f>N16</f>
        <v>21.111111111111111</v>
      </c>
      <c r="O18" s="7">
        <f>O16</f>
        <v>36.666666666666664</v>
      </c>
      <c r="P18" s="7">
        <f>P16</f>
        <v>21.111111111111114</v>
      </c>
      <c r="Q18" s="7">
        <f>Q16</f>
        <v>21.111111111111114</v>
      </c>
      <c r="S18">
        <f>SUM(N18:Q18)</f>
        <v>100</v>
      </c>
    </row>
    <row r="19" spans="12:19" x14ac:dyDescent="0.25">
      <c r="L19" s="80"/>
      <c r="M19" s="5"/>
      <c r="N19" s="19"/>
      <c r="O19" s="19"/>
      <c r="P19" s="19"/>
      <c r="Q19" s="19"/>
    </row>
    <row r="20" spans="12:19" x14ac:dyDescent="0.25">
      <c r="L20" s="80"/>
      <c r="M20" s="5" t="s">
        <v>16</v>
      </c>
      <c r="N20" s="7">
        <f>N$18-(0*N$18)</f>
        <v>21.111111111111111</v>
      </c>
      <c r="O20" s="7">
        <f>O$18+(O$18/($O$18+$Q$18))*(($N$18-$N20)+($P$18-$P20))</f>
        <v>36.666666666666664</v>
      </c>
      <c r="P20" s="7">
        <f>P$18-(0*P$18)</f>
        <v>21.111111111111114</v>
      </c>
      <c r="Q20" s="7">
        <f>Q$18+(Q$18/($O$18+$Q$18))*(($N$18-$N20)+($P$18-$P20))</f>
        <v>21.111111111111114</v>
      </c>
      <c r="S20">
        <f>SUM(N20:Q20)</f>
        <v>100</v>
      </c>
    </row>
    <row r="21" spans="12:19" x14ac:dyDescent="0.25">
      <c r="L21" s="80"/>
      <c r="M21" s="5"/>
      <c r="N21" s="7"/>
      <c r="O21" s="7"/>
      <c r="P21" s="7"/>
      <c r="Q21" s="7"/>
    </row>
    <row r="22" spans="12:19" x14ac:dyDescent="0.25">
      <c r="L22" s="80"/>
      <c r="M22" s="5" t="s">
        <v>15</v>
      </c>
      <c r="N22" s="7">
        <f>N$18-(0*N$18)</f>
        <v>21.111111111111111</v>
      </c>
      <c r="O22" s="7">
        <f>O$18+(O$18/($O$18+$Q$18))*(($N$18-$N22)+($P$18-$P22))</f>
        <v>36.666666666666664</v>
      </c>
      <c r="P22" s="7">
        <f>P$18-(0*P$18)</f>
        <v>21.111111111111114</v>
      </c>
      <c r="Q22" s="7">
        <f>Q$18+(Q$18/($O$18+$Q$18))*(($N$18-$N22)+($P$18-$P22))</f>
        <v>21.111111111111114</v>
      </c>
      <c r="S22">
        <f>SUM(N22:Q22)</f>
        <v>100</v>
      </c>
    </row>
    <row r="23" spans="12:19" x14ac:dyDescent="0.25">
      <c r="L23" s="80"/>
      <c r="M23" s="5"/>
      <c r="N23" s="7"/>
      <c r="O23" s="7"/>
      <c r="P23" s="7"/>
      <c r="Q23" s="7"/>
    </row>
    <row r="24" spans="12:19" x14ac:dyDescent="0.25">
      <c r="L24" s="80"/>
      <c r="M24" s="5" t="s">
        <v>25</v>
      </c>
      <c r="N24" s="7">
        <f>N$18-(0*N$18)</f>
        <v>21.111111111111111</v>
      </c>
      <c r="O24" s="7">
        <f>O$18+(O$18/($O$18+$Q$18))*(($N$18-$N24)+($P$18-$P24))</f>
        <v>36.666666666666664</v>
      </c>
      <c r="P24" s="7">
        <f>P$18-(0*P$18)</f>
        <v>21.111111111111114</v>
      </c>
      <c r="Q24" s="7">
        <f>Q$18+(Q$18/($O$18+$Q$18))*(($N$18-$N24)+($P$18-$P24))</f>
        <v>21.111111111111114</v>
      </c>
      <c r="S24">
        <f>SUM(N24:Q24)</f>
        <v>100</v>
      </c>
    </row>
    <row r="26" spans="12:19" x14ac:dyDescent="0.25">
      <c r="M26" t="s">
        <v>36</v>
      </c>
    </row>
    <row r="27" spans="12:19" x14ac:dyDescent="0.25">
      <c r="N27" s="20" t="s">
        <v>20</v>
      </c>
      <c r="O27" s="20" t="s">
        <v>21</v>
      </c>
      <c r="P27" s="20" t="s">
        <v>22</v>
      </c>
      <c r="Q27" s="20" t="s">
        <v>26</v>
      </c>
    </row>
    <row r="28" spans="12:19" x14ac:dyDescent="0.25">
      <c r="M28" t="s">
        <v>1</v>
      </c>
      <c r="N28" s="21">
        <f>N37</f>
        <v>20</v>
      </c>
      <c r="O28" s="21">
        <f>MROUND(O37,5)</f>
        <v>20</v>
      </c>
      <c r="P28" s="21">
        <f t="shared" ref="P28:Q28" si="3">MROUND(P37,5)</f>
        <v>20</v>
      </c>
      <c r="Q28" s="21">
        <f t="shared" si="3"/>
        <v>20</v>
      </c>
    </row>
    <row r="29" spans="12:19" x14ac:dyDescent="0.25">
      <c r="M29" t="s">
        <v>12</v>
      </c>
      <c r="N29" s="21">
        <f>N38</f>
        <v>40</v>
      </c>
      <c r="O29" s="21">
        <f t="shared" ref="O29:Q29" si="4">MROUND(O38,5)</f>
        <v>40</v>
      </c>
      <c r="P29" s="21">
        <f t="shared" si="4"/>
        <v>40</v>
      </c>
      <c r="Q29" s="21">
        <f t="shared" si="4"/>
        <v>40</v>
      </c>
    </row>
    <row r="30" spans="12:19" x14ac:dyDescent="0.25">
      <c r="M30" t="s">
        <v>2</v>
      </c>
      <c r="N30" s="21">
        <f>N39</f>
        <v>20</v>
      </c>
      <c r="O30" s="21">
        <f t="shared" ref="O30:Q30" si="5">MROUND(O39,5)</f>
        <v>20</v>
      </c>
      <c r="P30" s="21">
        <f t="shared" si="5"/>
        <v>20</v>
      </c>
      <c r="Q30" s="21">
        <f t="shared" si="5"/>
        <v>20</v>
      </c>
    </row>
    <row r="31" spans="12:19" x14ac:dyDescent="0.25">
      <c r="M31" t="s">
        <v>3</v>
      </c>
      <c r="N31" s="21">
        <f>N40</f>
        <v>20</v>
      </c>
      <c r="O31" s="21">
        <f t="shared" ref="O31:Q31" si="6">MROUND(O40,5)</f>
        <v>20</v>
      </c>
      <c r="P31" s="21">
        <f t="shared" si="6"/>
        <v>20</v>
      </c>
      <c r="Q31" s="21">
        <f t="shared" si="6"/>
        <v>20</v>
      </c>
    </row>
    <row r="32" spans="12:19" x14ac:dyDescent="0.25">
      <c r="N32" s="3"/>
      <c r="O32" s="3"/>
    </row>
    <row r="33" spans="13:17" x14ac:dyDescent="0.25">
      <c r="N33" s="21">
        <f>SUM(N28:N31)</f>
        <v>100</v>
      </c>
      <c r="O33" s="21">
        <f t="shared" ref="O33:Q33" si="7">SUM(O28:O31)</f>
        <v>100</v>
      </c>
      <c r="P33" s="21">
        <f t="shared" si="7"/>
        <v>100</v>
      </c>
      <c r="Q33" s="21">
        <f t="shared" si="7"/>
        <v>100</v>
      </c>
    </row>
    <row r="35" spans="13:17" x14ac:dyDescent="0.25">
      <c r="M35" t="s">
        <v>24</v>
      </c>
    </row>
    <row r="36" spans="13:17" x14ac:dyDescent="0.25">
      <c r="N36" s="20" t="s">
        <v>20</v>
      </c>
      <c r="O36" s="20" t="s">
        <v>21</v>
      </c>
      <c r="P36" s="20" t="s">
        <v>22</v>
      </c>
      <c r="Q36" s="20" t="s">
        <v>26</v>
      </c>
    </row>
    <row r="37" spans="13:17" x14ac:dyDescent="0.25">
      <c r="M37" t="s">
        <v>1</v>
      </c>
      <c r="N37" s="21">
        <v>20</v>
      </c>
      <c r="O37" s="22">
        <f>N37-O47</f>
        <v>20</v>
      </c>
      <c r="P37" s="22">
        <f>N37-P47</f>
        <v>20</v>
      </c>
      <c r="Q37" s="22">
        <f>N37-Q47</f>
        <v>20</v>
      </c>
    </row>
    <row r="38" spans="13:17" x14ac:dyDescent="0.25">
      <c r="M38" t="s">
        <v>12</v>
      </c>
      <c r="N38" s="21">
        <v>40</v>
      </c>
      <c r="O38" s="22">
        <f>N38-O48</f>
        <v>40</v>
      </c>
      <c r="P38" s="22">
        <f>N38-P48</f>
        <v>40</v>
      </c>
      <c r="Q38" s="22">
        <f>N38-Q48</f>
        <v>40</v>
      </c>
    </row>
    <row r="39" spans="13:17" x14ac:dyDescent="0.25">
      <c r="M39" t="s">
        <v>2</v>
      </c>
      <c r="N39" s="21">
        <v>20</v>
      </c>
      <c r="O39" s="22">
        <f>N39-O49</f>
        <v>20</v>
      </c>
      <c r="P39" s="22">
        <f>N39-P49</f>
        <v>20</v>
      </c>
      <c r="Q39" s="22">
        <f>N39-Q49</f>
        <v>20</v>
      </c>
    </row>
    <row r="40" spans="13:17" x14ac:dyDescent="0.25">
      <c r="M40" t="s">
        <v>3</v>
      </c>
      <c r="N40" s="21">
        <v>20</v>
      </c>
      <c r="O40" s="22">
        <f>N40-O50</f>
        <v>20</v>
      </c>
      <c r="P40" s="22">
        <f>N40-P50</f>
        <v>20</v>
      </c>
      <c r="Q40" s="22">
        <f>N40-Q50</f>
        <v>20</v>
      </c>
    </row>
    <row r="41" spans="13:17" x14ac:dyDescent="0.25">
      <c r="N41" s="3"/>
      <c r="O41" s="3"/>
    </row>
    <row r="42" spans="13:17" x14ac:dyDescent="0.25">
      <c r="N42" s="21">
        <f>SUM(N37:N40)</f>
        <v>100</v>
      </c>
      <c r="O42" s="21">
        <f t="shared" ref="O42:Q42" si="8">SUM(O37:O40)</f>
        <v>100</v>
      </c>
      <c r="P42" s="21">
        <f t="shared" si="8"/>
        <v>100</v>
      </c>
      <c r="Q42" s="21">
        <f t="shared" si="8"/>
        <v>100</v>
      </c>
    </row>
    <row r="43" spans="13:17" x14ac:dyDescent="0.25">
      <c r="N43" s="3"/>
    </row>
    <row r="45" spans="13:17" x14ac:dyDescent="0.25">
      <c r="M45" t="s">
        <v>23</v>
      </c>
      <c r="P45" s="3"/>
    </row>
    <row r="46" spans="13:17" x14ac:dyDescent="0.25">
      <c r="N46" s="20" t="s">
        <v>20</v>
      </c>
      <c r="O46" s="20" t="s">
        <v>21</v>
      </c>
      <c r="P46" s="20" t="s">
        <v>22</v>
      </c>
      <c r="Q46" s="20" t="s">
        <v>26</v>
      </c>
    </row>
    <row r="47" spans="13:17" x14ac:dyDescent="0.25">
      <c r="M47" t="s">
        <v>1</v>
      </c>
      <c r="N47" s="22">
        <f>N18</f>
        <v>21.111111111111111</v>
      </c>
      <c r="O47" s="22">
        <f>N18-N20</f>
        <v>0</v>
      </c>
      <c r="P47" s="22">
        <f>N18-N22</f>
        <v>0</v>
      </c>
      <c r="Q47" s="22">
        <f>N18-N24</f>
        <v>0</v>
      </c>
    </row>
    <row r="48" spans="13:17" x14ac:dyDescent="0.25">
      <c r="M48" t="s">
        <v>12</v>
      </c>
      <c r="N48" s="22">
        <f>O18</f>
        <v>36.666666666666664</v>
      </c>
      <c r="O48" s="22">
        <f>O18-O20</f>
        <v>0</v>
      </c>
      <c r="P48" s="22">
        <f>O18-O22</f>
        <v>0</v>
      </c>
      <c r="Q48" s="22">
        <f>O18-O24</f>
        <v>0</v>
      </c>
    </row>
    <row r="49" spans="13:17" x14ac:dyDescent="0.25">
      <c r="M49" t="s">
        <v>2</v>
      </c>
      <c r="N49" s="22">
        <f>P18</f>
        <v>21.111111111111114</v>
      </c>
      <c r="O49" s="22">
        <f>P18-P20</f>
        <v>0</v>
      </c>
      <c r="P49" s="22">
        <f>P18-P22</f>
        <v>0</v>
      </c>
      <c r="Q49" s="22">
        <f>P18-P24</f>
        <v>0</v>
      </c>
    </row>
    <row r="50" spans="13:17" x14ac:dyDescent="0.25">
      <c r="M50" t="s">
        <v>3</v>
      </c>
      <c r="N50" s="22">
        <f>Q18</f>
        <v>21.111111111111114</v>
      </c>
      <c r="O50" s="22">
        <f>Q18-Q20</f>
        <v>0</v>
      </c>
      <c r="P50" s="22">
        <f>Q18-Q22</f>
        <v>0</v>
      </c>
      <c r="Q50" s="22">
        <f>Q18-Q24</f>
        <v>0</v>
      </c>
    </row>
  </sheetData>
  <mergeCells count="7">
    <mergeCell ref="L18:L24"/>
    <mergeCell ref="N1:S1"/>
    <mergeCell ref="B1:D1"/>
    <mergeCell ref="A4:A6"/>
    <mergeCell ref="A8:A10"/>
    <mergeCell ref="A12:A14"/>
    <mergeCell ref="F1:K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I35" sqref="I35"/>
    </sheetView>
  </sheetViews>
  <sheetFormatPr defaultRowHeight="15" x14ac:dyDescent="0.25"/>
  <cols>
    <col min="10" max="10" width="2.7109375" customWidth="1"/>
    <col min="11" max="12" width="6.5703125" customWidth="1"/>
    <col min="18" max="18" width="4" customWidth="1"/>
    <col min="19" max="19" width="7.140625" customWidth="1"/>
  </cols>
  <sheetData>
    <row r="1" spans="1:19" x14ac:dyDescent="0.25">
      <c r="B1" s="84" t="s">
        <v>8</v>
      </c>
      <c r="C1" s="84"/>
      <c r="D1" s="84"/>
      <c r="F1" s="84" t="s">
        <v>17</v>
      </c>
      <c r="G1" s="84"/>
      <c r="H1" s="84"/>
      <c r="I1" s="84"/>
      <c r="J1" s="84"/>
      <c r="K1" s="84"/>
      <c r="N1" s="79" t="s">
        <v>18</v>
      </c>
      <c r="O1" s="79"/>
      <c r="P1" s="79"/>
      <c r="Q1" s="79"/>
      <c r="R1" s="79"/>
      <c r="S1" s="79"/>
    </row>
    <row r="3" spans="1:19" ht="15.75" thickBot="1" x14ac:dyDescent="0.3">
      <c r="B3" s="27" t="s">
        <v>1</v>
      </c>
      <c r="C3" s="27" t="s">
        <v>2</v>
      </c>
      <c r="D3" s="27" t="s">
        <v>3</v>
      </c>
      <c r="F3" s="27" t="s">
        <v>1</v>
      </c>
      <c r="G3" s="27" t="s">
        <v>12</v>
      </c>
      <c r="H3" s="27" t="s">
        <v>2</v>
      </c>
      <c r="I3" s="27" t="s">
        <v>3</v>
      </c>
      <c r="K3" s="51" t="s">
        <v>13</v>
      </c>
      <c r="L3" s="27"/>
      <c r="N3" s="27" t="s">
        <v>1</v>
      </c>
      <c r="O3" s="27" t="s">
        <v>12</v>
      </c>
      <c r="P3" s="27" t="s">
        <v>2</v>
      </c>
      <c r="Q3" s="27" t="s">
        <v>3</v>
      </c>
      <c r="S3" s="27" t="s">
        <v>13</v>
      </c>
    </row>
    <row r="4" spans="1:19" x14ac:dyDescent="0.25">
      <c r="A4" s="73" t="s">
        <v>9</v>
      </c>
      <c r="B4" s="1">
        <f>0.5*(100-D4)</f>
        <v>16.5</v>
      </c>
      <c r="C4" s="1">
        <f>0.5*(100-D4)</f>
        <v>16.5</v>
      </c>
      <c r="D4">
        <v>67</v>
      </c>
      <c r="F4" s="52">
        <f>0.5*(100-G4-I4)</f>
        <v>13.75</v>
      </c>
      <c r="G4" s="53">
        <f>0.5*(100-I4)</f>
        <v>27.5</v>
      </c>
      <c r="H4" s="53">
        <f>0.5*(100-G4-I4)</f>
        <v>13.75</v>
      </c>
      <c r="I4" s="45">
        <v>45</v>
      </c>
      <c r="K4">
        <f>SUM(F4:I4)</f>
        <v>100</v>
      </c>
      <c r="N4">
        <f t="shared" ref="N4:Q6" si="0">(100/9)*F4/100</f>
        <v>1.5277777777777777</v>
      </c>
      <c r="O4">
        <f t="shared" si="0"/>
        <v>3.0555555555555554</v>
      </c>
      <c r="P4">
        <f t="shared" si="0"/>
        <v>1.5277777777777777</v>
      </c>
      <c r="Q4">
        <f t="shared" si="0"/>
        <v>5</v>
      </c>
      <c r="S4">
        <f>SUM(N4:Q4)</f>
        <v>11.111111111111111</v>
      </c>
    </row>
    <row r="5" spans="1:19" x14ac:dyDescent="0.25">
      <c r="A5" s="74"/>
      <c r="B5" s="1">
        <f>0.5*(100-D5)</f>
        <v>7.5</v>
      </c>
      <c r="C5" s="1">
        <f>0.5*(100-D5)</f>
        <v>7.5</v>
      </c>
      <c r="D5">
        <v>85</v>
      </c>
      <c r="F5" s="10">
        <f t="shared" ref="F5:F6" si="1">0.5*(100-G5-I5)</f>
        <v>10</v>
      </c>
      <c r="G5" s="9">
        <f t="shared" ref="G5:G6" si="2">0.5*(100-I5)</f>
        <v>20</v>
      </c>
      <c r="H5" s="9">
        <f t="shared" ref="H5:H6" si="3">0.5*(100-G5-I5)</f>
        <v>10</v>
      </c>
      <c r="I5" s="46">
        <v>60</v>
      </c>
      <c r="K5">
        <f>SUM(F5:I5)</f>
        <v>100</v>
      </c>
      <c r="N5">
        <f t="shared" si="0"/>
        <v>1.1111111111111112</v>
      </c>
      <c r="O5">
        <f t="shared" si="0"/>
        <v>2.2222222222222223</v>
      </c>
      <c r="P5">
        <f t="shared" si="0"/>
        <v>1.1111111111111112</v>
      </c>
      <c r="Q5">
        <f t="shared" si="0"/>
        <v>6.6666666666666661</v>
      </c>
      <c r="S5">
        <f>SUM(N5:Q5)</f>
        <v>11.111111111111111</v>
      </c>
    </row>
    <row r="6" spans="1:19" x14ac:dyDescent="0.25">
      <c r="A6" s="74"/>
      <c r="B6" s="1">
        <f>0.5*(100-D6)</f>
        <v>2.5</v>
      </c>
      <c r="C6" s="1">
        <f>0.5*(100-D6)</f>
        <v>2.5</v>
      </c>
      <c r="D6">
        <v>95</v>
      </c>
      <c r="F6" s="10">
        <f t="shared" si="1"/>
        <v>7.5</v>
      </c>
      <c r="G6" s="9">
        <f t="shared" si="2"/>
        <v>15</v>
      </c>
      <c r="H6" s="9">
        <f t="shared" si="3"/>
        <v>7.5</v>
      </c>
      <c r="I6" s="46">
        <v>70</v>
      </c>
      <c r="K6">
        <f>SUM(F6:I6)</f>
        <v>100</v>
      </c>
      <c r="N6">
        <f t="shared" si="0"/>
        <v>0.83333333333333326</v>
      </c>
      <c r="O6">
        <f t="shared" si="0"/>
        <v>1.6666666666666665</v>
      </c>
      <c r="P6">
        <f t="shared" si="0"/>
        <v>0.83333333333333326</v>
      </c>
      <c r="Q6">
        <f t="shared" si="0"/>
        <v>7.7777777777777768</v>
      </c>
      <c r="S6">
        <f>SUM(N6:Q6)</f>
        <v>11.111111111111111</v>
      </c>
    </row>
    <row r="7" spans="1:19" x14ac:dyDescent="0.25">
      <c r="A7" s="26"/>
      <c r="B7" s="1"/>
      <c r="C7" s="1"/>
      <c r="F7" s="10"/>
      <c r="G7" s="9"/>
      <c r="H7" s="9"/>
      <c r="I7" s="47"/>
    </row>
    <row r="8" spans="1:19" x14ac:dyDescent="0.25">
      <c r="A8" s="75" t="s">
        <v>10</v>
      </c>
      <c r="B8" s="1">
        <f>0.75*(100-D8)</f>
        <v>24.75</v>
      </c>
      <c r="C8" s="1">
        <f>0.25*(100-D8)</f>
        <v>8.25</v>
      </c>
      <c r="D8">
        <v>67</v>
      </c>
      <c r="F8" s="54">
        <f>0.75*(100-G8-I8)</f>
        <v>20.625</v>
      </c>
      <c r="G8" s="55">
        <f>0.5*(100-I8)</f>
        <v>27.5</v>
      </c>
      <c r="H8" s="55">
        <f>0.25*(100-G8-I8)</f>
        <v>6.875</v>
      </c>
      <c r="I8" s="46">
        <f>I4</f>
        <v>45</v>
      </c>
      <c r="K8">
        <f>SUM(F8:I8)</f>
        <v>100</v>
      </c>
      <c r="N8">
        <f t="shared" ref="N8:Q10" si="4">(100/9)*F8/100</f>
        <v>2.2916666666666665</v>
      </c>
      <c r="O8">
        <f t="shared" si="4"/>
        <v>3.0555555555555554</v>
      </c>
      <c r="P8">
        <f t="shared" si="4"/>
        <v>0.76388888888888884</v>
      </c>
      <c r="Q8">
        <f t="shared" si="4"/>
        <v>5</v>
      </c>
      <c r="S8">
        <f>SUM(N8:Q8)</f>
        <v>11.111111111111111</v>
      </c>
    </row>
    <row r="9" spans="1:19" x14ac:dyDescent="0.25">
      <c r="A9" s="74"/>
      <c r="B9" s="1">
        <f>0.75*(100-D9)</f>
        <v>11.25</v>
      </c>
      <c r="C9" s="1">
        <f>0.25*(100-D9)</f>
        <v>3.75</v>
      </c>
      <c r="D9">
        <v>85</v>
      </c>
      <c r="F9" s="10">
        <f t="shared" ref="F9:F10" si="5">0.75*(100-G9-I9)</f>
        <v>15</v>
      </c>
      <c r="G9" s="9">
        <f>0.5*(100-I9)</f>
        <v>20</v>
      </c>
      <c r="H9" s="9">
        <f t="shared" ref="H9:H10" si="6">0.25*(100-G9-I9)</f>
        <v>5</v>
      </c>
      <c r="I9" s="46">
        <f>I5</f>
        <v>60</v>
      </c>
      <c r="K9">
        <f>SUM(F9:I9)</f>
        <v>100</v>
      </c>
      <c r="N9">
        <f t="shared" si="4"/>
        <v>1.6666666666666665</v>
      </c>
      <c r="O9">
        <f t="shared" si="4"/>
        <v>2.2222222222222223</v>
      </c>
      <c r="P9">
        <f t="shared" si="4"/>
        <v>0.55555555555555558</v>
      </c>
      <c r="Q9">
        <f t="shared" si="4"/>
        <v>6.6666666666666661</v>
      </c>
      <c r="S9">
        <f>SUM(N9:Q9)</f>
        <v>11.111111111111111</v>
      </c>
    </row>
    <row r="10" spans="1:19" x14ac:dyDescent="0.25">
      <c r="A10" s="74"/>
      <c r="B10" s="1">
        <f>0.75*(100-D10)</f>
        <v>3.75</v>
      </c>
      <c r="C10" s="1">
        <f>0.25*(100-D10)</f>
        <v>1.25</v>
      </c>
      <c r="D10">
        <v>95</v>
      </c>
      <c r="F10" s="10">
        <f t="shared" si="5"/>
        <v>11.25</v>
      </c>
      <c r="G10" s="9">
        <f>0.5*(100-I10)</f>
        <v>15</v>
      </c>
      <c r="H10" s="9">
        <f t="shared" si="6"/>
        <v>3.75</v>
      </c>
      <c r="I10" s="46">
        <f>I6</f>
        <v>70</v>
      </c>
      <c r="K10">
        <f>SUM(F10:I10)</f>
        <v>100</v>
      </c>
      <c r="N10">
        <f t="shared" si="4"/>
        <v>1.25</v>
      </c>
      <c r="O10">
        <f t="shared" si="4"/>
        <v>1.6666666666666665</v>
      </c>
      <c r="P10">
        <f t="shared" si="4"/>
        <v>0.41666666666666663</v>
      </c>
      <c r="Q10">
        <f t="shared" si="4"/>
        <v>7.7777777777777768</v>
      </c>
      <c r="S10">
        <f>SUM(N10:Q10)</f>
        <v>11.111111111111111</v>
      </c>
    </row>
    <row r="11" spans="1:19" x14ac:dyDescent="0.25">
      <c r="A11" s="26"/>
      <c r="B11" s="1"/>
      <c r="C11" s="1"/>
      <c r="F11" s="10"/>
      <c r="G11" s="9"/>
      <c r="H11" s="9"/>
      <c r="I11" s="47"/>
    </row>
    <row r="12" spans="1:19" x14ac:dyDescent="0.25">
      <c r="A12" s="75" t="s">
        <v>11</v>
      </c>
      <c r="B12" s="1">
        <f>0.25*(100-D12)</f>
        <v>8.25</v>
      </c>
      <c r="C12" s="1">
        <f>0.75*(100-D12)</f>
        <v>24.75</v>
      </c>
      <c r="D12">
        <v>67</v>
      </c>
      <c r="F12" s="54">
        <f>0.25*(100-G12-I12)</f>
        <v>6.875</v>
      </c>
      <c r="G12" s="55">
        <f>0.5*(100-I12)</f>
        <v>27.5</v>
      </c>
      <c r="H12" s="55">
        <f>0.75*(100-G12-I12)</f>
        <v>20.625</v>
      </c>
      <c r="I12" s="46">
        <f>I4</f>
        <v>45</v>
      </c>
      <c r="K12">
        <f>SUM(F12:I12)</f>
        <v>100</v>
      </c>
      <c r="N12">
        <f t="shared" ref="N12:Q14" si="7">(100/9)*F12/100</f>
        <v>0.76388888888888884</v>
      </c>
      <c r="O12">
        <f t="shared" si="7"/>
        <v>3.0555555555555554</v>
      </c>
      <c r="P12">
        <f t="shared" si="7"/>
        <v>2.2916666666666665</v>
      </c>
      <c r="Q12">
        <f t="shared" si="7"/>
        <v>5</v>
      </c>
      <c r="S12">
        <f>SUM(N12:Q12)</f>
        <v>11.111111111111111</v>
      </c>
    </row>
    <row r="13" spans="1:19" x14ac:dyDescent="0.25">
      <c r="A13" s="74"/>
      <c r="B13" s="1">
        <f>0.25*(100-D13)</f>
        <v>3.75</v>
      </c>
      <c r="C13" s="1">
        <f>0.75*(100-D13)</f>
        <v>11.25</v>
      </c>
      <c r="D13">
        <v>85</v>
      </c>
      <c r="F13" s="10">
        <f t="shared" ref="F13:F14" si="8">0.25*(100-G13-I13)</f>
        <v>5</v>
      </c>
      <c r="G13" s="9">
        <f>0.5*(100-I13)</f>
        <v>20</v>
      </c>
      <c r="H13" s="9">
        <f t="shared" ref="H13:H14" si="9">0.75*(100-G13-I13)</f>
        <v>15</v>
      </c>
      <c r="I13" s="46">
        <f>I5</f>
        <v>60</v>
      </c>
      <c r="K13">
        <f>SUM(F13:I13)</f>
        <v>100</v>
      </c>
      <c r="N13">
        <f t="shared" si="7"/>
        <v>0.55555555555555558</v>
      </c>
      <c r="O13">
        <f t="shared" si="7"/>
        <v>2.2222222222222223</v>
      </c>
      <c r="P13">
        <f t="shared" si="7"/>
        <v>1.6666666666666665</v>
      </c>
      <c r="Q13">
        <f t="shared" si="7"/>
        <v>6.6666666666666661</v>
      </c>
      <c r="S13">
        <f>SUM(N13:Q13)</f>
        <v>11.111111111111111</v>
      </c>
    </row>
    <row r="14" spans="1:19" ht="15.75" thickBot="1" x14ac:dyDescent="0.3">
      <c r="A14" s="74"/>
      <c r="B14" s="1">
        <f>0.25*(100-D14)</f>
        <v>1.25</v>
      </c>
      <c r="C14" s="1">
        <f>0.75*(100-D14)</f>
        <v>3.75</v>
      </c>
      <c r="D14">
        <v>95</v>
      </c>
      <c r="F14" s="48">
        <f t="shared" si="8"/>
        <v>3.75</v>
      </c>
      <c r="G14" s="49">
        <f>0.5*(100-I14)</f>
        <v>15</v>
      </c>
      <c r="H14" s="49">
        <f t="shared" si="9"/>
        <v>11.25</v>
      </c>
      <c r="I14" s="56">
        <f>I6</f>
        <v>70</v>
      </c>
      <c r="K14">
        <f>SUM(F14:I14)</f>
        <v>100</v>
      </c>
      <c r="N14">
        <f t="shared" si="7"/>
        <v>0.41666666666666663</v>
      </c>
      <c r="O14">
        <f t="shared" si="7"/>
        <v>1.6666666666666665</v>
      </c>
      <c r="P14">
        <f t="shared" si="7"/>
        <v>1.25</v>
      </c>
      <c r="Q14">
        <f t="shared" si="7"/>
        <v>7.7777777777777768</v>
      </c>
      <c r="S14">
        <f>SUM(N14:Q14)</f>
        <v>11.111111111111111</v>
      </c>
    </row>
    <row r="16" spans="1:19" x14ac:dyDescent="0.25">
      <c r="M16" s="6" t="s">
        <v>13</v>
      </c>
      <c r="N16" s="3">
        <f>SUM(N4:N14)</f>
        <v>10.416666666666666</v>
      </c>
      <c r="O16" s="3">
        <f>SUM(O4:O14)</f>
        <v>20.833333333333332</v>
      </c>
      <c r="P16" s="3">
        <f>SUM(P4:P14)</f>
        <v>10.416666666666666</v>
      </c>
      <c r="Q16" s="3">
        <f>SUM(Q4:Q14)</f>
        <v>58.333333333333329</v>
      </c>
    </row>
    <row r="17" spans="12:19" x14ac:dyDescent="0.25">
      <c r="S17" s="2" t="s">
        <v>13</v>
      </c>
    </row>
    <row r="18" spans="12:19" x14ac:dyDescent="0.25">
      <c r="L18" s="80"/>
      <c r="M18" s="5" t="s">
        <v>14</v>
      </c>
      <c r="N18" s="7">
        <f>N16</f>
        <v>10.416666666666666</v>
      </c>
      <c r="O18" s="7">
        <f>O16</f>
        <v>20.833333333333332</v>
      </c>
      <c r="P18" s="7">
        <f>P16</f>
        <v>10.416666666666666</v>
      </c>
      <c r="Q18" s="7">
        <f>Q16</f>
        <v>58.333333333333329</v>
      </c>
      <c r="S18">
        <f>SUM(N18:Q18)</f>
        <v>100</v>
      </c>
    </row>
    <row r="19" spans="12:19" x14ac:dyDescent="0.25">
      <c r="L19" s="80"/>
      <c r="M19" s="5"/>
      <c r="N19" s="5"/>
      <c r="O19" s="5"/>
      <c r="P19" s="5"/>
      <c r="Q19" s="5"/>
    </row>
    <row r="20" spans="12:19" x14ac:dyDescent="0.25">
      <c r="L20" s="80"/>
      <c r="M20" s="5" t="s">
        <v>16</v>
      </c>
      <c r="N20" s="7">
        <f>N$18-(0*N$18)</f>
        <v>10.416666666666666</v>
      </c>
      <c r="O20" s="7">
        <f>O$18+(O$18/($O$18+$Q$18))*(($N$18-$N20)+($P$18-$P20))</f>
        <v>20.833333333333332</v>
      </c>
      <c r="P20" s="7">
        <f>P$18-(0*P$18)</f>
        <v>10.416666666666666</v>
      </c>
      <c r="Q20" s="7">
        <f>Q$18+(Q$18/($O$18+$Q$18))*(($N$18-$N20)+($P$18-$P20))</f>
        <v>58.333333333333329</v>
      </c>
      <c r="S20">
        <f>SUM(N20:Q20)</f>
        <v>100</v>
      </c>
    </row>
    <row r="21" spans="12:19" x14ac:dyDescent="0.25">
      <c r="L21" s="80"/>
      <c r="M21" s="5"/>
      <c r="N21" s="7"/>
      <c r="O21" s="7"/>
      <c r="P21" s="7"/>
      <c r="Q21" s="7"/>
    </row>
    <row r="22" spans="12:19" x14ac:dyDescent="0.25">
      <c r="L22" s="80"/>
      <c r="M22" s="5" t="s">
        <v>15</v>
      </c>
      <c r="N22" s="7">
        <f>N$18-(0*N$18)</f>
        <v>10.416666666666666</v>
      </c>
      <c r="O22" s="7">
        <f>O$18+(O$18/($O$18+$Q$18))*(($N$18-$N22)+($P$18-$P22))</f>
        <v>20.833333333333332</v>
      </c>
      <c r="P22" s="7">
        <f>P$18-(0*P$18)</f>
        <v>10.416666666666666</v>
      </c>
      <c r="Q22" s="7">
        <f>Q$18+(Q$18/($O$18+$Q$18))*(($N$18-$N22)+($P$18-$P22))</f>
        <v>58.333333333333329</v>
      </c>
      <c r="S22">
        <f>SUM(N22:Q22)</f>
        <v>100</v>
      </c>
    </row>
    <row r="23" spans="12:19" x14ac:dyDescent="0.25">
      <c r="L23" s="80"/>
      <c r="M23" s="5"/>
      <c r="N23" s="7"/>
      <c r="O23" s="7"/>
      <c r="P23" s="7"/>
      <c r="Q23" s="7"/>
    </row>
    <row r="24" spans="12:19" x14ac:dyDescent="0.25">
      <c r="L24" s="80"/>
      <c r="M24" s="5" t="s">
        <v>25</v>
      </c>
      <c r="N24" s="7">
        <f>N$18-(0*N$18)</f>
        <v>10.416666666666666</v>
      </c>
      <c r="O24" s="7">
        <f>O$18+(O$18/($O$18+$Q$18))*(($N$18-$N24)+($P$18-$P24))</f>
        <v>20.833333333333332</v>
      </c>
      <c r="P24" s="7">
        <f>P$18-(0*P$18)</f>
        <v>10.416666666666666</v>
      </c>
      <c r="Q24" s="7">
        <f>Q$18+(Q$18/($O$18+$Q$18))*(($N$18-$N24)+($P$18-$P24))</f>
        <v>58.333333333333329</v>
      </c>
      <c r="S24">
        <f>SUM(N24:Q24)</f>
        <v>100</v>
      </c>
    </row>
    <row r="26" spans="12:19" x14ac:dyDescent="0.25">
      <c r="M26" t="s">
        <v>36</v>
      </c>
    </row>
    <row r="27" spans="12:19" x14ac:dyDescent="0.25">
      <c r="N27" s="20" t="s">
        <v>20</v>
      </c>
      <c r="O27" s="20" t="s">
        <v>21</v>
      </c>
      <c r="P27" s="20" t="s">
        <v>22</v>
      </c>
      <c r="Q27" s="20" t="s">
        <v>26</v>
      </c>
    </row>
    <row r="28" spans="12:19" x14ac:dyDescent="0.25">
      <c r="M28" t="s">
        <v>1</v>
      </c>
      <c r="N28" s="21">
        <f>N37</f>
        <v>10</v>
      </c>
      <c r="O28" s="21">
        <f>MROUND(O37,5)</f>
        <v>10</v>
      </c>
      <c r="P28" s="21">
        <f t="shared" ref="P28:Q28" si="10">MROUND(P37,5)</f>
        <v>10</v>
      </c>
      <c r="Q28" s="21">
        <f t="shared" si="10"/>
        <v>10</v>
      </c>
    </row>
    <row r="29" spans="12:19" x14ac:dyDescent="0.25">
      <c r="M29" t="s">
        <v>12</v>
      </c>
      <c r="N29" s="21">
        <f>N38</f>
        <v>20</v>
      </c>
      <c r="O29" s="21">
        <f t="shared" ref="O29:Q29" si="11">MROUND(O38,5)</f>
        <v>20</v>
      </c>
      <c r="P29" s="21">
        <f t="shared" si="11"/>
        <v>20</v>
      </c>
      <c r="Q29" s="21">
        <f t="shared" si="11"/>
        <v>20</v>
      </c>
    </row>
    <row r="30" spans="12:19" x14ac:dyDescent="0.25">
      <c r="M30" t="s">
        <v>2</v>
      </c>
      <c r="N30" s="21">
        <f>N39</f>
        <v>10</v>
      </c>
      <c r="O30" s="21">
        <f t="shared" ref="O30:Q30" si="12">MROUND(O39,5)</f>
        <v>10</v>
      </c>
      <c r="P30" s="21">
        <f t="shared" si="12"/>
        <v>10</v>
      </c>
      <c r="Q30" s="21">
        <f t="shared" si="12"/>
        <v>10</v>
      </c>
    </row>
    <row r="31" spans="12:19" x14ac:dyDescent="0.25">
      <c r="M31" t="s">
        <v>3</v>
      </c>
      <c r="N31" s="21">
        <f>N40</f>
        <v>60</v>
      </c>
      <c r="O31" s="21">
        <f t="shared" ref="O31:Q31" si="13">MROUND(O40,5)</f>
        <v>60</v>
      </c>
      <c r="P31" s="21">
        <f t="shared" si="13"/>
        <v>60</v>
      </c>
      <c r="Q31" s="21">
        <f t="shared" si="13"/>
        <v>60</v>
      </c>
    </row>
    <row r="32" spans="12:19" x14ac:dyDescent="0.25">
      <c r="N32" s="3"/>
      <c r="O32" s="3"/>
    </row>
    <row r="33" spans="13:17" x14ac:dyDescent="0.25">
      <c r="N33" s="21">
        <f>SUM(N28:N31)</f>
        <v>100</v>
      </c>
      <c r="O33" s="21">
        <f t="shared" ref="O33:Q33" si="14">SUM(O28:O31)</f>
        <v>100</v>
      </c>
      <c r="P33" s="21">
        <f t="shared" si="14"/>
        <v>100</v>
      </c>
      <c r="Q33" s="21">
        <f t="shared" si="14"/>
        <v>100</v>
      </c>
    </row>
    <row r="35" spans="13:17" x14ac:dyDescent="0.25">
      <c r="M35" t="s">
        <v>24</v>
      </c>
    </row>
    <row r="36" spans="13:17" x14ac:dyDescent="0.25">
      <c r="N36" s="20" t="s">
        <v>20</v>
      </c>
      <c r="O36" s="20" t="s">
        <v>21</v>
      </c>
      <c r="P36" s="20" t="s">
        <v>22</v>
      </c>
      <c r="Q36" s="20" t="s">
        <v>26</v>
      </c>
    </row>
    <row r="37" spans="13:17" x14ac:dyDescent="0.25">
      <c r="M37" t="s">
        <v>1</v>
      </c>
      <c r="N37" s="21">
        <v>10</v>
      </c>
      <c r="O37" s="22">
        <f>N37-O47</f>
        <v>10</v>
      </c>
      <c r="P37" s="22">
        <f>N37-P47</f>
        <v>10</v>
      </c>
      <c r="Q37" s="22">
        <f>N37-Q47</f>
        <v>10</v>
      </c>
    </row>
    <row r="38" spans="13:17" x14ac:dyDescent="0.25">
      <c r="M38" t="s">
        <v>12</v>
      </c>
      <c r="N38" s="21">
        <v>20</v>
      </c>
      <c r="O38" s="22">
        <f>N38-O48</f>
        <v>20</v>
      </c>
      <c r="P38" s="22">
        <f>N38-P48</f>
        <v>20</v>
      </c>
      <c r="Q38" s="22">
        <f>N38-Q48</f>
        <v>20</v>
      </c>
    </row>
    <row r="39" spans="13:17" x14ac:dyDescent="0.25">
      <c r="M39" t="s">
        <v>2</v>
      </c>
      <c r="N39" s="21">
        <v>10</v>
      </c>
      <c r="O39" s="22">
        <f>N39-O49</f>
        <v>10</v>
      </c>
      <c r="P39" s="22">
        <f>N39-P49</f>
        <v>10</v>
      </c>
      <c r="Q39" s="22">
        <f>N39-Q49</f>
        <v>10</v>
      </c>
    </row>
    <row r="40" spans="13:17" x14ac:dyDescent="0.25">
      <c r="M40" t="s">
        <v>3</v>
      </c>
      <c r="N40" s="21">
        <v>60</v>
      </c>
      <c r="O40" s="22">
        <f>N40-O50</f>
        <v>60</v>
      </c>
      <c r="P40" s="22">
        <f>N40-P50</f>
        <v>60</v>
      </c>
      <c r="Q40" s="22">
        <f>N40-Q50</f>
        <v>60</v>
      </c>
    </row>
    <row r="41" spans="13:17" x14ac:dyDescent="0.25">
      <c r="N41" s="3"/>
      <c r="O41" s="3"/>
    </row>
    <row r="42" spans="13:17" x14ac:dyDescent="0.25">
      <c r="N42" s="21">
        <f>SUM(N37:N40)</f>
        <v>100</v>
      </c>
      <c r="O42" s="21">
        <f t="shared" ref="O42:Q42" si="15">SUM(O37:O40)</f>
        <v>100</v>
      </c>
      <c r="P42" s="21">
        <f t="shared" si="15"/>
        <v>100</v>
      </c>
      <c r="Q42" s="21">
        <f t="shared" si="15"/>
        <v>100</v>
      </c>
    </row>
    <row r="43" spans="13:17" x14ac:dyDescent="0.25">
      <c r="N43" s="3"/>
    </row>
    <row r="45" spans="13:17" x14ac:dyDescent="0.25">
      <c r="M45" t="s">
        <v>23</v>
      </c>
      <c r="P45" s="3"/>
    </row>
    <row r="46" spans="13:17" x14ac:dyDescent="0.25">
      <c r="N46" s="20" t="s">
        <v>20</v>
      </c>
      <c r="O46" s="20" t="s">
        <v>21</v>
      </c>
      <c r="P46" s="20" t="s">
        <v>22</v>
      </c>
      <c r="Q46" s="20" t="s">
        <v>26</v>
      </c>
    </row>
    <row r="47" spans="13:17" x14ac:dyDescent="0.25">
      <c r="M47" t="s">
        <v>1</v>
      </c>
      <c r="N47" s="22">
        <f>N18</f>
        <v>10.416666666666666</v>
      </c>
      <c r="O47" s="22">
        <f>N18-N20</f>
        <v>0</v>
      </c>
      <c r="P47" s="22">
        <f>N18-N22</f>
        <v>0</v>
      </c>
      <c r="Q47" s="22">
        <f>N18-N24</f>
        <v>0</v>
      </c>
    </row>
    <row r="48" spans="13:17" x14ac:dyDescent="0.25">
      <c r="M48" t="s">
        <v>12</v>
      </c>
      <c r="N48" s="22">
        <f>O18</f>
        <v>20.833333333333332</v>
      </c>
      <c r="O48" s="22">
        <f>O18-O20</f>
        <v>0</v>
      </c>
      <c r="P48" s="22">
        <f>O18-O22</f>
        <v>0</v>
      </c>
      <c r="Q48" s="22">
        <f>O18-O24</f>
        <v>0</v>
      </c>
    </row>
    <row r="49" spans="13:17" x14ac:dyDescent="0.25">
      <c r="M49" t="s">
        <v>2</v>
      </c>
      <c r="N49" s="22">
        <f>P18</f>
        <v>10.416666666666666</v>
      </c>
      <c r="O49" s="22">
        <f>P18-P20</f>
        <v>0</v>
      </c>
      <c r="P49" s="22">
        <f>P18-P22</f>
        <v>0</v>
      </c>
      <c r="Q49" s="22">
        <f>P18-P24</f>
        <v>0</v>
      </c>
    </row>
    <row r="50" spans="13:17" x14ac:dyDescent="0.25">
      <c r="M50" t="s">
        <v>3</v>
      </c>
      <c r="N50" s="22">
        <f>Q18</f>
        <v>58.333333333333329</v>
      </c>
      <c r="O50" s="22">
        <f>Q18-Q20</f>
        <v>0</v>
      </c>
      <c r="P50" s="22">
        <f>Q18-Q22</f>
        <v>0</v>
      </c>
      <c r="Q50" s="22">
        <f>Q18-Q24</f>
        <v>0</v>
      </c>
    </row>
  </sheetData>
  <mergeCells count="7">
    <mergeCell ref="L18:L24"/>
    <mergeCell ref="N1:S1"/>
    <mergeCell ref="B1:D1"/>
    <mergeCell ref="A4:A6"/>
    <mergeCell ref="A8:A10"/>
    <mergeCell ref="A12:A14"/>
    <mergeCell ref="F1:K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Dominance Scenarios</vt:lpstr>
      <vt:lpstr>SB_Low</vt:lpstr>
      <vt:lpstr>KB_Low</vt:lpstr>
      <vt:lpstr>CO_Low</vt:lpstr>
      <vt:lpstr>RM_Low</vt:lpstr>
      <vt:lpstr>SB_High</vt:lpstr>
      <vt:lpstr>KB_High</vt:lpstr>
      <vt:lpstr>CO_High</vt:lpstr>
      <vt:lpstr>RM_High</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Gannon</dc:creator>
  <dc:description>Fully non-state based.  Different rules of dominance; CO includes SB, KB, and RM. Treatments affect SB, KB, and RM.  Based off of Extreme version.</dc:description>
  <cp:lastModifiedBy>Jill Gannon</cp:lastModifiedBy>
  <dcterms:created xsi:type="dcterms:W3CDTF">2011-04-14T23:38:18Z</dcterms:created>
  <dcterms:modified xsi:type="dcterms:W3CDTF">2012-06-13T22:25:51Z</dcterms:modified>
</cp:coreProperties>
</file>