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5200" windowHeight="12315"/>
  </bookViews>
  <sheets>
    <sheet name="Table_2-2_DisolvedGas" sheetId="18" r:id="rId1"/>
    <sheet name="Sheet1" sheetId="19" r:id="rId2"/>
  </sheets>
  <calcPr calcId="145621"/>
</workbook>
</file>

<file path=xl/calcChain.xml><?xml version="1.0" encoding="utf-8"?>
<calcChain xmlns="http://schemas.openxmlformats.org/spreadsheetml/2006/main">
  <c r="M51" i="18" l="1"/>
  <c r="M50" i="18"/>
  <c r="M49" i="18"/>
  <c r="M48" i="18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6" i="18"/>
  <c r="Z54" i="18"/>
  <c r="Z53" i="18"/>
  <c r="Z52" i="18"/>
  <c r="Q16" i="18" l="1"/>
  <c r="U16" i="18"/>
  <c r="T16" i="18"/>
  <c r="S16" i="18"/>
  <c r="R16" i="18"/>
  <c r="P22" i="18"/>
  <c r="P20" i="18"/>
  <c r="P18" i="18"/>
  <c r="P16" i="18"/>
  <c r="P14" i="18"/>
  <c r="P12" i="18"/>
  <c r="P10" i="18"/>
  <c r="P8" i="18"/>
  <c r="P6" i="18"/>
  <c r="P54" i="18"/>
  <c r="T4" i="19"/>
  <c r="S4" i="19"/>
  <c r="R4" i="19"/>
  <c r="T3" i="19"/>
  <c r="S3" i="19"/>
  <c r="R3" i="19"/>
  <c r="T28" i="19"/>
  <c r="S28" i="19"/>
  <c r="R28" i="19"/>
  <c r="T27" i="19"/>
  <c r="S27" i="19"/>
  <c r="R27" i="19"/>
  <c r="T26" i="19"/>
  <c r="S26" i="19"/>
  <c r="R26" i="19"/>
  <c r="T25" i="19"/>
  <c r="S25" i="19"/>
  <c r="R25" i="19"/>
  <c r="T24" i="19"/>
  <c r="S24" i="19"/>
  <c r="R24" i="19"/>
  <c r="T23" i="19"/>
  <c r="S23" i="19"/>
  <c r="R23" i="19"/>
  <c r="T22" i="19"/>
  <c r="S22" i="19"/>
  <c r="R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S21" i="19"/>
  <c r="S20" i="19"/>
  <c r="S19" i="19"/>
  <c r="S18" i="19"/>
  <c r="S17" i="19"/>
  <c r="S16" i="19"/>
  <c r="S15" i="19"/>
  <c r="S14" i="19"/>
  <c r="S13" i="19"/>
  <c r="S12" i="19"/>
  <c r="S11" i="19"/>
  <c r="S10" i="19"/>
  <c r="S9" i="19"/>
  <c r="S8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T114" i="18" l="1"/>
  <c r="U114" i="18" s="1"/>
  <c r="R114" i="18"/>
  <c r="S114" i="18" s="1"/>
  <c r="T113" i="18"/>
  <c r="U113" i="18" s="1"/>
  <c r="R113" i="18"/>
  <c r="S113" i="18" s="1"/>
  <c r="T112" i="18"/>
  <c r="U112" i="18" s="1"/>
  <c r="R112" i="18"/>
  <c r="S112" i="18" s="1"/>
  <c r="T111" i="18"/>
  <c r="U111" i="18" s="1"/>
  <c r="R111" i="18"/>
  <c r="S111" i="18" s="1"/>
  <c r="T110" i="18"/>
  <c r="U110" i="18" s="1"/>
  <c r="R110" i="18"/>
  <c r="S110" i="18" s="1"/>
  <c r="T109" i="18"/>
  <c r="U109" i="18" s="1"/>
  <c r="R109" i="18"/>
  <c r="S109" i="18" s="1"/>
  <c r="T108" i="18"/>
  <c r="U108" i="18" s="1"/>
  <c r="R108" i="18"/>
  <c r="S108" i="18" s="1"/>
  <c r="T107" i="18"/>
  <c r="U107" i="18" s="1"/>
  <c r="R107" i="18"/>
  <c r="S107" i="18" s="1"/>
  <c r="T106" i="18"/>
  <c r="U106" i="18" s="1"/>
  <c r="R106" i="18"/>
  <c r="S106" i="18" s="1"/>
  <c r="T105" i="18"/>
  <c r="U105" i="18" s="1"/>
  <c r="R105" i="18"/>
  <c r="S105" i="18" s="1"/>
  <c r="T104" i="18"/>
  <c r="U104" i="18" s="1"/>
  <c r="R104" i="18"/>
  <c r="S104" i="18" s="1"/>
  <c r="T103" i="18"/>
  <c r="U103" i="18" s="1"/>
  <c r="R103" i="18"/>
  <c r="S103" i="18" s="1"/>
  <c r="T102" i="18"/>
  <c r="U102" i="18" s="1"/>
  <c r="R102" i="18"/>
  <c r="S102" i="18" s="1"/>
  <c r="T101" i="18"/>
  <c r="U101" i="18" s="1"/>
  <c r="R101" i="18"/>
  <c r="S101" i="18" s="1"/>
  <c r="T100" i="18"/>
  <c r="U100" i="18" s="1"/>
  <c r="R100" i="18"/>
  <c r="S100" i="18" s="1"/>
  <c r="T99" i="18"/>
  <c r="U99" i="18" s="1"/>
  <c r="R99" i="18"/>
  <c r="S99" i="18" s="1"/>
  <c r="T98" i="18"/>
  <c r="U98" i="18" s="1"/>
  <c r="R98" i="18"/>
  <c r="S98" i="18" s="1"/>
  <c r="T97" i="18"/>
  <c r="U97" i="18" s="1"/>
  <c r="R97" i="18"/>
  <c r="S97" i="18" s="1"/>
  <c r="T96" i="18"/>
  <c r="U96" i="18" s="1"/>
  <c r="R96" i="18"/>
  <c r="S96" i="18" s="1"/>
  <c r="T95" i="18"/>
  <c r="U95" i="18" s="1"/>
  <c r="R95" i="18"/>
  <c r="S95" i="18" s="1"/>
  <c r="T94" i="18"/>
  <c r="U94" i="18" s="1"/>
  <c r="R94" i="18"/>
  <c r="S94" i="18" s="1"/>
  <c r="T93" i="18"/>
  <c r="U93" i="18" s="1"/>
  <c r="R93" i="18"/>
  <c r="S93" i="18" s="1"/>
  <c r="T92" i="18"/>
  <c r="U92" i="18" s="1"/>
  <c r="R92" i="18"/>
  <c r="S92" i="18" s="1"/>
  <c r="T91" i="18"/>
  <c r="U91" i="18" s="1"/>
  <c r="R91" i="18"/>
  <c r="S91" i="18" s="1"/>
  <c r="T90" i="18"/>
  <c r="U90" i="18" s="1"/>
  <c r="R90" i="18"/>
  <c r="S90" i="18" s="1"/>
  <c r="T89" i="18"/>
  <c r="U89" i="18" s="1"/>
  <c r="R89" i="18"/>
  <c r="S89" i="18" s="1"/>
  <c r="T88" i="18"/>
  <c r="U88" i="18" s="1"/>
  <c r="R88" i="18"/>
  <c r="S88" i="18" s="1"/>
  <c r="T87" i="18"/>
  <c r="U87" i="18" s="1"/>
  <c r="R87" i="18"/>
  <c r="S87" i="18" s="1"/>
  <c r="T85" i="18"/>
  <c r="U85" i="18" s="1"/>
  <c r="R85" i="18"/>
  <c r="S85" i="18" s="1"/>
  <c r="T84" i="18"/>
  <c r="U84" i="18" s="1"/>
  <c r="R84" i="18"/>
  <c r="S84" i="18" s="1"/>
  <c r="T83" i="18"/>
  <c r="U83" i="18" s="1"/>
  <c r="R83" i="18"/>
  <c r="S83" i="18" s="1"/>
  <c r="T82" i="18"/>
  <c r="U82" i="18" s="1"/>
  <c r="R82" i="18"/>
  <c r="S82" i="18" s="1"/>
  <c r="T81" i="18"/>
  <c r="U81" i="18" s="1"/>
  <c r="R81" i="18"/>
  <c r="S81" i="18" s="1"/>
  <c r="T80" i="18"/>
  <c r="U80" i="18" s="1"/>
  <c r="R80" i="18"/>
  <c r="S80" i="18" s="1"/>
  <c r="T79" i="18"/>
  <c r="U79" i="18" s="1"/>
  <c r="R79" i="18"/>
  <c r="S79" i="18" s="1"/>
  <c r="T78" i="18"/>
  <c r="U78" i="18" s="1"/>
  <c r="R78" i="18"/>
  <c r="S78" i="18" s="1"/>
  <c r="T77" i="18"/>
  <c r="U77" i="18" s="1"/>
  <c r="R77" i="18"/>
  <c r="S77" i="18" s="1"/>
  <c r="T76" i="18"/>
  <c r="U76" i="18" s="1"/>
  <c r="R76" i="18"/>
  <c r="S76" i="18" s="1"/>
  <c r="T75" i="18"/>
  <c r="U75" i="18" s="1"/>
  <c r="R75" i="18"/>
  <c r="S75" i="18" s="1"/>
  <c r="T74" i="18"/>
  <c r="U74" i="18" s="1"/>
  <c r="R74" i="18"/>
  <c r="S74" i="18" s="1"/>
  <c r="T73" i="18"/>
  <c r="U73" i="18" s="1"/>
  <c r="R73" i="18"/>
  <c r="S73" i="18" s="1"/>
  <c r="T72" i="18"/>
  <c r="U72" i="18" s="1"/>
  <c r="R72" i="18"/>
  <c r="S72" i="18" s="1"/>
  <c r="T71" i="18"/>
  <c r="U71" i="18" s="1"/>
  <c r="R71" i="18"/>
  <c r="S71" i="18" s="1"/>
  <c r="T70" i="18"/>
  <c r="U70" i="18" s="1"/>
  <c r="R70" i="18"/>
  <c r="S70" i="18" s="1"/>
  <c r="T69" i="18"/>
  <c r="U69" i="18" s="1"/>
  <c r="R69" i="18"/>
  <c r="S69" i="18" s="1"/>
  <c r="O54" i="18"/>
  <c r="N54" i="18"/>
  <c r="M54" i="18"/>
  <c r="L54" i="18"/>
  <c r="K54" i="18"/>
  <c r="J54" i="18"/>
  <c r="I54" i="18"/>
  <c r="H54" i="18"/>
  <c r="G54" i="18"/>
  <c r="E54" i="18"/>
  <c r="O53" i="18"/>
  <c r="N53" i="18"/>
  <c r="M53" i="18"/>
  <c r="L53" i="18"/>
  <c r="K53" i="18"/>
  <c r="J53" i="18"/>
  <c r="I53" i="18"/>
  <c r="H53" i="18"/>
  <c r="G53" i="18"/>
  <c r="E53" i="18"/>
  <c r="O52" i="18"/>
  <c r="N52" i="18"/>
  <c r="M52" i="18"/>
  <c r="L52" i="18"/>
  <c r="K52" i="18"/>
  <c r="J52" i="18"/>
  <c r="I52" i="18"/>
  <c r="H52" i="18"/>
  <c r="G52" i="18"/>
  <c r="E52" i="18"/>
  <c r="U40" i="18"/>
  <c r="T40" i="18"/>
  <c r="S40" i="18"/>
  <c r="R40" i="18"/>
  <c r="Q40" i="18"/>
  <c r="P40" i="18"/>
  <c r="U30" i="18"/>
  <c r="T30" i="18"/>
  <c r="S30" i="18"/>
  <c r="R30" i="18"/>
  <c r="Q30" i="18"/>
  <c r="P30" i="18"/>
  <c r="T28" i="18"/>
  <c r="S28" i="18"/>
  <c r="R28" i="18"/>
  <c r="Q28" i="18"/>
  <c r="P28" i="18"/>
  <c r="T34" i="18"/>
  <c r="S34" i="18"/>
  <c r="R34" i="18"/>
  <c r="Q34" i="18"/>
  <c r="P34" i="18"/>
  <c r="U24" i="18"/>
  <c r="T24" i="18"/>
  <c r="S24" i="18"/>
  <c r="R24" i="18"/>
  <c r="Q24" i="18"/>
  <c r="P24" i="18"/>
  <c r="U6" i="18"/>
  <c r="T6" i="18"/>
  <c r="S6" i="18"/>
  <c r="R6" i="18"/>
  <c r="Q6" i="18"/>
  <c r="U10" i="18"/>
  <c r="T10" i="18"/>
  <c r="S10" i="18"/>
  <c r="R10" i="18"/>
  <c r="Q10" i="18"/>
  <c r="U20" i="18"/>
  <c r="T20" i="18"/>
  <c r="S20" i="18"/>
  <c r="R20" i="18"/>
  <c r="Q20" i="18"/>
  <c r="U50" i="18"/>
  <c r="T50" i="18"/>
  <c r="S50" i="18"/>
  <c r="R50" i="18"/>
  <c r="Q50" i="18"/>
  <c r="P50" i="18"/>
  <c r="U12" i="18"/>
  <c r="T12" i="18"/>
  <c r="S12" i="18"/>
  <c r="R12" i="18"/>
  <c r="Q12" i="18"/>
  <c r="U32" i="18"/>
  <c r="T32" i="18"/>
  <c r="S32" i="18"/>
  <c r="R32" i="18"/>
  <c r="Q32" i="18"/>
  <c r="P32" i="18"/>
  <c r="T44" i="18"/>
  <c r="S44" i="18"/>
  <c r="R44" i="18"/>
  <c r="Q44" i="18"/>
  <c r="P44" i="18"/>
  <c r="T42" i="18"/>
  <c r="S42" i="18"/>
  <c r="R42" i="18"/>
  <c r="Q42" i="18"/>
  <c r="P42" i="18"/>
  <c r="U14" i="18"/>
  <c r="T14" i="18"/>
  <c r="S14" i="18"/>
  <c r="R14" i="18"/>
  <c r="Q14" i="18"/>
  <c r="U26" i="18"/>
  <c r="T26" i="18"/>
  <c r="S26" i="18"/>
  <c r="R26" i="18"/>
  <c r="Q26" i="18"/>
  <c r="P26" i="18"/>
  <c r="U38" i="18"/>
  <c r="T38" i="18"/>
  <c r="S38" i="18"/>
  <c r="R38" i="18"/>
  <c r="Q38" i="18"/>
  <c r="P38" i="18"/>
  <c r="U36" i="18"/>
  <c r="T36" i="18"/>
  <c r="S36" i="18"/>
  <c r="R36" i="18"/>
  <c r="Q36" i="18"/>
  <c r="P36" i="18"/>
  <c r="U48" i="18"/>
  <c r="T48" i="18"/>
  <c r="S48" i="18"/>
  <c r="R48" i="18"/>
  <c r="Q48" i="18"/>
  <c r="P48" i="18"/>
  <c r="U22" i="18"/>
  <c r="T22" i="18"/>
  <c r="S22" i="18"/>
  <c r="R22" i="18"/>
  <c r="Q22" i="18"/>
  <c r="U8" i="18"/>
  <c r="T8" i="18"/>
  <c r="S8" i="18"/>
  <c r="R8" i="18"/>
  <c r="Q8" i="18"/>
  <c r="U18" i="18"/>
  <c r="T18" i="18"/>
  <c r="S18" i="18"/>
  <c r="R18" i="18"/>
  <c r="Q18" i="18"/>
  <c r="U53" i="18" l="1"/>
  <c r="S54" i="18"/>
  <c r="T53" i="18"/>
  <c r="Q54" i="18"/>
  <c r="P53" i="18"/>
  <c r="Q53" i="18"/>
  <c r="R53" i="18"/>
  <c r="S53" i="18"/>
  <c r="U54" i="18"/>
  <c r="P52" i="18"/>
  <c r="T52" i="18"/>
  <c r="P57" i="18"/>
  <c r="R52" i="18"/>
  <c r="R54" i="18"/>
  <c r="T54" i="18"/>
  <c r="Q52" i="18"/>
  <c r="S52" i="18"/>
  <c r="U52" i="18"/>
</calcChain>
</file>

<file path=xl/sharedStrings.xml><?xml version="1.0" encoding="utf-8"?>
<sst xmlns="http://schemas.openxmlformats.org/spreadsheetml/2006/main" count="396" uniqueCount="94">
  <si>
    <t>G-3609</t>
  </si>
  <si>
    <t>G-3615</t>
  </si>
  <si>
    <t>G-3601</t>
  </si>
  <si>
    <t>G-3698</t>
  </si>
  <si>
    <t>G-3699</t>
  </si>
  <si>
    <t>G-3701</t>
  </si>
  <si>
    <t>G-939</t>
  </si>
  <si>
    <t>G-3704</t>
  </si>
  <si>
    <t>LOCAL IDENTIFIER</t>
  </si>
  <si>
    <t>254156080172101</t>
  </si>
  <si>
    <t>254108080170601</t>
  </si>
  <si>
    <t>254108080170600</t>
  </si>
  <si>
    <t>254005080171601</t>
  </si>
  <si>
    <t>254012080170200</t>
  </si>
  <si>
    <t>254107080165201</t>
  </si>
  <si>
    <t>253214080224601</t>
  </si>
  <si>
    <t>253334080213601</t>
  </si>
  <si>
    <t>253710080184701</t>
  </si>
  <si>
    <t>255350080105801</t>
  </si>
  <si>
    <t>255358080114101</t>
  </si>
  <si>
    <t>252650080252701</t>
  </si>
  <si>
    <t>252650080252401</t>
  </si>
  <si>
    <t>252652080244301</t>
  </si>
  <si>
    <t>255315080111501</t>
  </si>
  <si>
    <t>253652080183701</t>
  </si>
  <si>
    <t>C2 CANAL 150 FT UPSTREAM OF S-22</t>
  </si>
  <si>
    <t>253024080231001</t>
  </si>
  <si>
    <t>252814080244101</t>
  </si>
  <si>
    <t>253027080234701</t>
  </si>
  <si>
    <t>254822080125501</t>
  </si>
  <si>
    <t>C2 CANAL AT G-3608</t>
  </si>
  <si>
    <t>F-279</t>
  </si>
  <si>
    <t>G-3607</t>
  </si>
  <si>
    <t>G-3608</t>
  </si>
  <si>
    <t>G-3611</t>
  </si>
  <si>
    <t>G-3702</t>
  </si>
  <si>
    <t>G-3855</t>
  </si>
  <si>
    <t>G-3856</t>
  </si>
  <si>
    <t>G-894</t>
  </si>
  <si>
    <t>G-896</t>
  </si>
  <si>
    <t>DATE</t>
  </si>
  <si>
    <t>G-3700</t>
  </si>
  <si>
    <t>O2</t>
  </si>
  <si>
    <t>NUMBER</t>
  </si>
  <si>
    <t>TIME</t>
  </si>
  <si>
    <t>TEPERATURE</t>
  </si>
  <si>
    <t>SITE</t>
  </si>
  <si>
    <t>SAMPLE</t>
  </si>
  <si>
    <t>FIELD</t>
  </si>
  <si>
    <r>
      <t>(</t>
    </r>
    <r>
      <rPr>
        <vertAlign val="superscript"/>
        <sz val="12"/>
        <color indexed="8"/>
        <rFont val="Calibri"/>
        <family val="2"/>
        <scheme val="minor"/>
      </rPr>
      <t>0</t>
    </r>
    <r>
      <rPr>
        <sz val="12"/>
        <color indexed="8"/>
        <rFont val="Calibri"/>
        <family val="2"/>
        <scheme val="minor"/>
      </rPr>
      <t>C)</t>
    </r>
  </si>
  <si>
    <t>(mg/L)</t>
  </si>
  <si>
    <t xml:space="preserve">FIELD </t>
  </si>
  <si>
    <t>RECHARGE</t>
  </si>
  <si>
    <t>LABORATORY RESULTS</t>
  </si>
  <si>
    <t>EXCESS</t>
  </si>
  <si>
    <t>PERCENT DIFFERENCE BETWEEN BOTTLES</t>
  </si>
  <si>
    <t>SALINITY</t>
  </si>
  <si>
    <t>ELEVATION</t>
  </si>
  <si>
    <t>N2</t>
  </si>
  <si>
    <t>Ar</t>
  </si>
  <si>
    <t>CO2</t>
  </si>
  <si>
    <t>CH4</t>
  </si>
  <si>
    <t>TEMPERATURE</t>
  </si>
  <si>
    <t>AIR</t>
  </si>
  <si>
    <t>Percent Difference Between Lab and Field Results</t>
  </si>
  <si>
    <t>Salinity</t>
  </si>
  <si>
    <t>Recharge</t>
  </si>
  <si>
    <t>PPT</t>
  </si>
  <si>
    <t>FEET</t>
  </si>
  <si>
    <t>cc STP/L</t>
  </si>
  <si>
    <t>abs(O2)</t>
  </si>
  <si>
    <t>Temperature</t>
  </si>
  <si>
    <t>abs(Temp)</t>
  </si>
  <si>
    <t>(PERCENT)</t>
  </si>
  <si>
    <t>AVERAGE RECHARGE</t>
  </si>
  <si>
    <t>Station number</t>
  </si>
  <si>
    <t xml:space="preserve"> Local identifier</t>
  </si>
  <si>
    <t>Sample date</t>
  </si>
  <si>
    <t xml:space="preserve">CHLORIDE </t>
  </si>
  <si>
    <t xml:space="preserve">WATER, FILTERED </t>
  </si>
  <si>
    <r>
      <t xml:space="preserve">Table 7. </t>
    </r>
    <r>
      <rPr>
        <sz val="12"/>
        <rFont val="Calibri"/>
        <family val="2"/>
        <scheme val="minor"/>
      </rPr>
      <t>Comparision of average recharge temperature and chloride content of sample</t>
    </r>
  </si>
  <si>
    <t>MAXIMUM</t>
  </si>
  <si>
    <t>MINIMUM</t>
  </si>
  <si>
    <t>AVERAGE</t>
  </si>
  <si>
    <t>METERS</t>
  </si>
  <si>
    <t>STATION</t>
  </si>
  <si>
    <t>[C, Celsius, mg/L, milligrams per liter; PPT, parts per thousand; cc STP/L, cubic centimeters at standard temperature and pressure per liter]</t>
  </si>
  <si>
    <t>USGS</t>
  </si>
  <si>
    <r>
      <t>Table 2-2.</t>
    </r>
    <r>
      <rPr>
        <sz val="10"/>
        <rFont val="Univers 57 Condensed"/>
        <family val="3"/>
      </rPr>
      <t xml:space="preserve"> Results of dissolved gas samples collected in Miami-Dade County, Florida, and comparison of samples and duplicate samples.</t>
    </r>
  </si>
  <si>
    <r>
      <t>N</t>
    </r>
    <r>
      <rPr>
        <b/>
        <vertAlign val="subscript"/>
        <sz val="9"/>
        <color indexed="8"/>
        <rFont val="Univers 67 Condensed"/>
        <family val="3"/>
      </rPr>
      <t>2</t>
    </r>
  </si>
  <si>
    <r>
      <t>O</t>
    </r>
    <r>
      <rPr>
        <b/>
        <vertAlign val="subscript"/>
        <sz val="9"/>
        <color indexed="8"/>
        <rFont val="Univers 67 Condensed"/>
        <family val="3"/>
      </rPr>
      <t>2</t>
    </r>
  </si>
  <si>
    <r>
      <t>CO</t>
    </r>
    <r>
      <rPr>
        <b/>
        <vertAlign val="subscript"/>
        <sz val="9"/>
        <color indexed="8"/>
        <rFont val="Univers 67 Condensed"/>
        <family val="3"/>
      </rPr>
      <t>2</t>
    </r>
  </si>
  <si>
    <r>
      <t>CH</t>
    </r>
    <r>
      <rPr>
        <b/>
        <vertAlign val="subscript"/>
        <sz val="9"/>
        <color indexed="8"/>
        <rFont val="Univers 67 Condensed"/>
        <family val="3"/>
      </rPr>
      <t>4</t>
    </r>
  </si>
  <si>
    <r>
      <t>(</t>
    </r>
    <r>
      <rPr>
        <b/>
        <vertAlign val="superscript"/>
        <sz val="9"/>
        <color indexed="8"/>
        <rFont val="Univers 67 Condensed"/>
        <family val="3"/>
      </rPr>
      <t>0</t>
    </r>
    <r>
      <rPr>
        <b/>
        <sz val="9"/>
        <color indexed="8"/>
        <rFont val="Univers 67 Condensed"/>
        <family val="3"/>
      </rPr>
      <t>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</si>
</sst>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2"/>
      <color indexed="16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MS Sans Serif"/>
      <family val="2"/>
    </font>
    <font>
      <sz val="10"/>
      <name val="MS Sans Serif"/>
      <family val="2"/>
    </font>
    <font>
      <b/>
      <sz val="16"/>
      <color theme="1"/>
      <name val="Univers 47 CondensedLight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Univers 57 Condensed"/>
      <family val="3"/>
    </font>
    <font>
      <sz val="10"/>
      <name val="Univers 57 Condensed"/>
      <family val="3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sz val="10"/>
      <color indexed="16"/>
      <name val="Times New Roman"/>
      <family val="1"/>
    </font>
    <font>
      <b/>
      <sz val="9"/>
      <name val="Univers 67 Condensed"/>
      <family val="3"/>
    </font>
    <font>
      <b/>
      <sz val="9"/>
      <color theme="1"/>
      <name val="Univers 67 Condensed"/>
      <family val="3"/>
    </font>
    <font>
      <b/>
      <sz val="9"/>
      <color indexed="8"/>
      <name val="Univers 67 Condensed"/>
      <family val="3"/>
    </font>
    <font>
      <b/>
      <vertAlign val="subscript"/>
      <sz val="9"/>
      <color indexed="8"/>
      <name val="Univers 67 Condensed"/>
      <family val="3"/>
    </font>
    <font>
      <b/>
      <vertAlign val="superscript"/>
      <sz val="9"/>
      <color indexed="8"/>
      <name val="Univers 67 Condensed"/>
      <family val="3"/>
    </font>
  </fonts>
  <fills count="4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2">
    <xf numFmtId="0" fontId="0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/>
    <xf numFmtId="0" fontId="15" fillId="0" borderId="29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30" applyNumberFormat="0" applyAlignment="0" applyProtection="0"/>
    <xf numFmtId="0" fontId="20" fillId="15" borderId="31" applyNumberFormat="0" applyAlignment="0" applyProtection="0"/>
    <xf numFmtId="0" fontId="21" fillId="15" borderId="30" applyNumberFormat="0" applyAlignment="0" applyProtection="0"/>
    <xf numFmtId="0" fontId="22" fillId="0" borderId="32" applyNumberFormat="0" applyFill="0" applyAlignment="0" applyProtection="0"/>
    <xf numFmtId="0" fontId="23" fillId="16" borderId="33" applyNumberFormat="0" applyAlignment="0" applyProtection="0"/>
    <xf numFmtId="0" fontId="24" fillId="0" borderId="0" applyNumberFormat="0" applyFill="0" applyBorder="0" applyAlignment="0" applyProtection="0"/>
    <xf numFmtId="0" fontId="11" fillId="17" borderId="34" applyNumberFormat="0" applyFont="0" applyAlignment="0" applyProtection="0"/>
    <xf numFmtId="0" fontId="25" fillId="0" borderId="0" applyNumberFormat="0" applyFill="0" applyBorder="0" applyAlignment="0" applyProtection="0"/>
    <xf numFmtId="0" fontId="1" fillId="0" borderId="35" applyNumberFormat="0" applyFill="0" applyAlignment="0" applyProtection="0"/>
    <xf numFmtId="0" fontId="2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26" fillId="41" borderId="0" applyNumberFormat="0" applyBorder="0" applyAlignment="0" applyProtection="0"/>
    <xf numFmtId="0" fontId="28" fillId="0" borderId="0"/>
    <xf numFmtId="0" fontId="2" fillId="0" borderId="0"/>
    <xf numFmtId="0" fontId="10" fillId="0" borderId="0"/>
    <xf numFmtId="0" fontId="11" fillId="0" borderId="0"/>
    <xf numFmtId="0" fontId="11" fillId="17" borderId="34" applyNumberFormat="0" applyFont="0" applyAlignment="0" applyProtection="0"/>
    <xf numFmtId="0" fontId="28" fillId="0" borderId="0"/>
    <xf numFmtId="0" fontId="11" fillId="0" borderId="0"/>
    <xf numFmtId="0" fontId="11" fillId="17" borderId="34" applyNumberFormat="0" applyFont="0" applyAlignment="0" applyProtection="0"/>
    <xf numFmtId="0" fontId="11" fillId="0" borderId="0"/>
    <xf numFmtId="0" fontId="11" fillId="17" borderId="34" applyNumberFormat="0" applyFont="0" applyAlignment="0" applyProtection="0"/>
    <xf numFmtId="0" fontId="28" fillId="0" borderId="0"/>
    <xf numFmtId="0" fontId="28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28" fillId="0" borderId="0"/>
  </cellStyleXfs>
  <cellXfs count="234">
    <xf numFmtId="0" fontId="0" fillId="0" borderId="0" xfId="0"/>
    <xf numFmtId="0" fontId="0" fillId="0" borderId="0" xfId="0" applyFill="1" applyBorder="1"/>
    <xf numFmtId="0" fontId="0" fillId="0" borderId="0" xfId="0"/>
    <xf numFmtId="164" fontId="0" fillId="0" borderId="0" xfId="0" applyNumberFormat="1"/>
    <xf numFmtId="0" fontId="3" fillId="5" borderId="4" xfId="1" applyFont="1" applyFill="1" applyBorder="1" applyAlignment="1" applyProtection="1">
      <alignment horizontal="center"/>
    </xf>
    <xf numFmtId="49" fontId="3" fillId="3" borderId="13" xfId="1" applyNumberFormat="1" applyFont="1" applyFill="1" applyBorder="1" applyAlignment="1" applyProtection="1">
      <alignment horizontal="left"/>
    </xf>
    <xf numFmtId="14" fontId="3" fillId="3" borderId="13" xfId="1" applyNumberFormat="1" applyFont="1" applyFill="1" applyBorder="1" applyAlignment="1" applyProtection="1">
      <alignment horizontal="center"/>
    </xf>
    <xf numFmtId="49" fontId="3" fillId="3" borderId="13" xfId="1" applyNumberFormat="1" applyFont="1" applyFill="1" applyBorder="1" applyAlignment="1" applyProtection="1">
      <alignment horizontal="center"/>
    </xf>
    <xf numFmtId="2" fontId="3" fillId="3" borderId="13" xfId="1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0" borderId="0" xfId="2" applyFont="1" applyFill="1" applyBorder="1"/>
    <xf numFmtId="0" fontId="4" fillId="5" borderId="16" xfId="1" applyFont="1" applyFill="1" applyBorder="1" applyAlignment="1">
      <alignment horizontal="left"/>
    </xf>
    <xf numFmtId="0" fontId="4" fillId="5" borderId="16" xfId="1" applyFont="1" applyFill="1" applyBorder="1" applyAlignment="1">
      <alignment horizontal="center"/>
    </xf>
    <xf numFmtId="0" fontId="4" fillId="5" borderId="16" xfId="1" applyFont="1" applyFill="1" applyBorder="1"/>
    <xf numFmtId="0" fontId="6" fillId="5" borderId="4" xfId="2" applyFont="1" applyFill="1" applyBorder="1" applyAlignment="1">
      <alignment horizontal="center"/>
    </xf>
    <xf numFmtId="0" fontId="3" fillId="5" borderId="18" xfId="1" applyFont="1" applyFill="1" applyBorder="1" applyAlignment="1" applyProtection="1">
      <alignment horizontal="left"/>
    </xf>
    <xf numFmtId="0" fontId="3" fillId="5" borderId="18" xfId="1" applyFont="1" applyFill="1" applyBorder="1" applyAlignment="1" applyProtection="1">
      <alignment horizontal="center"/>
    </xf>
    <xf numFmtId="0" fontId="3" fillId="5" borderId="2" xfId="1" applyFont="1" applyFill="1" applyBorder="1" applyAlignment="1" applyProtection="1">
      <alignment horizontal="center"/>
    </xf>
    <xf numFmtId="0" fontId="3" fillId="5" borderId="23" xfId="1" applyFont="1" applyFill="1" applyBorder="1" applyAlignment="1" applyProtection="1">
      <alignment horizontal="center"/>
    </xf>
    <xf numFmtId="0" fontId="1" fillId="5" borderId="24" xfId="0" applyFont="1" applyFill="1" applyBorder="1"/>
    <xf numFmtId="0" fontId="0" fillId="5" borderId="25" xfId="0" applyFill="1" applyBorder="1"/>
    <xf numFmtId="0" fontId="0" fillId="5" borderId="26" xfId="0" applyFill="1" applyBorder="1"/>
    <xf numFmtId="165" fontId="3" fillId="3" borderId="13" xfId="1" applyNumberFormat="1" applyFont="1" applyFill="1" applyBorder="1" applyAlignment="1" applyProtection="1">
      <alignment horizontal="center"/>
    </xf>
    <xf numFmtId="164" fontId="6" fillId="3" borderId="4" xfId="2" applyNumberFormat="1" applyFont="1" applyFill="1" applyBorder="1" applyProtection="1"/>
    <xf numFmtId="10" fontId="0" fillId="0" borderId="0" xfId="0" applyNumberFormat="1"/>
    <xf numFmtId="49" fontId="3" fillId="6" borderId="13" xfId="1" applyNumberFormat="1" applyFont="1" applyFill="1" applyBorder="1" applyAlignment="1" applyProtection="1">
      <alignment horizontal="left"/>
    </xf>
    <xf numFmtId="14" fontId="3" fillId="6" borderId="13" xfId="1" applyNumberFormat="1" applyFont="1" applyFill="1" applyBorder="1" applyAlignment="1" applyProtection="1">
      <alignment horizontal="center"/>
    </xf>
    <xf numFmtId="49" fontId="3" fillId="6" borderId="13" xfId="1" applyNumberFormat="1" applyFont="1" applyFill="1" applyBorder="1" applyAlignment="1" applyProtection="1">
      <alignment horizontal="center"/>
    </xf>
    <xf numFmtId="2" fontId="3" fillId="6" borderId="13" xfId="1" applyNumberFormat="1" applyFont="1" applyFill="1" applyBorder="1" applyAlignment="1" applyProtection="1">
      <alignment horizontal="center"/>
    </xf>
    <xf numFmtId="165" fontId="3" fillId="6" borderId="13" xfId="1" applyNumberFormat="1" applyFont="1" applyFill="1" applyBorder="1" applyAlignment="1" applyProtection="1">
      <alignment horizontal="center"/>
    </xf>
    <xf numFmtId="164" fontId="6" fillId="0" borderId="4" xfId="2" applyNumberFormat="1" applyFont="1" applyFill="1" applyBorder="1" applyProtection="1"/>
    <xf numFmtId="164" fontId="8" fillId="3" borderId="4" xfId="2" applyNumberFormat="1" applyFont="1" applyFill="1" applyBorder="1" applyProtection="1"/>
    <xf numFmtId="164" fontId="6" fillId="6" borderId="4" xfId="2" applyNumberFormat="1" applyFont="1" applyFill="1" applyBorder="1" applyProtection="1"/>
    <xf numFmtId="49" fontId="3" fillId="2" borderId="13" xfId="1" applyNumberFormat="1" applyFont="1" applyFill="1" applyBorder="1" applyAlignment="1" applyProtection="1">
      <alignment horizontal="left"/>
    </xf>
    <xf numFmtId="14" fontId="3" fillId="2" borderId="13" xfId="1" applyNumberFormat="1" applyFont="1" applyFill="1" applyBorder="1" applyAlignment="1" applyProtection="1">
      <alignment horizontal="center"/>
    </xf>
    <xf numFmtId="2" fontId="3" fillId="2" borderId="13" xfId="1" applyNumberFormat="1" applyFont="1" applyFill="1" applyBorder="1" applyAlignment="1" applyProtection="1">
      <alignment horizontal="center"/>
    </xf>
    <xf numFmtId="164" fontId="6" fillId="2" borderId="4" xfId="2" applyNumberFormat="1" applyFont="1" applyFill="1" applyBorder="1" applyProtection="1"/>
    <xf numFmtId="49" fontId="3" fillId="2" borderId="13" xfId="1" applyNumberFormat="1" applyFont="1" applyFill="1" applyBorder="1" applyAlignment="1" applyProtection="1">
      <alignment horizontal="center"/>
    </xf>
    <xf numFmtId="165" fontId="3" fillId="2" borderId="13" xfId="1" applyNumberFormat="1" applyFont="1" applyFill="1" applyBorder="1" applyAlignment="1" applyProtection="1">
      <alignment horizontal="center"/>
    </xf>
    <xf numFmtId="0" fontId="4" fillId="0" borderId="0" xfId="1" applyFont="1" applyBorder="1" applyAlignment="1">
      <alignment horizontal="left"/>
    </xf>
    <xf numFmtId="0" fontId="9" fillId="0" borderId="0" xfId="2" applyFont="1" applyBorder="1" applyAlignment="1"/>
    <xf numFmtId="0" fontId="4" fillId="0" borderId="0" xfId="2" applyFont="1"/>
    <xf numFmtId="10" fontId="0" fillId="0" borderId="0" xfId="0" applyNumberFormat="1" applyBorder="1"/>
    <xf numFmtId="0" fontId="4" fillId="0" borderId="0" xfId="1" applyFont="1" applyFill="1" applyBorder="1" applyAlignment="1">
      <alignment horizontal="left"/>
    </xf>
    <xf numFmtId="0" fontId="9" fillId="0" borderId="0" xfId="2" applyFont="1" applyFill="1" applyBorder="1" applyAlignment="1"/>
    <xf numFmtId="0" fontId="4" fillId="0" borderId="0" xfId="2" applyFont="1" applyFill="1" applyBorder="1"/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Alignment="1">
      <alignment horizontal="left"/>
    </xf>
    <xf numFmtId="0" fontId="9" fillId="0" borderId="0" xfId="2" applyFont="1" applyAlignment="1"/>
    <xf numFmtId="0" fontId="9" fillId="0" borderId="0" xfId="2" quotePrefix="1" applyFont="1" applyAlignment="1"/>
    <xf numFmtId="164" fontId="0" fillId="9" borderId="0" xfId="0" applyNumberFormat="1" applyFill="1"/>
    <xf numFmtId="164" fontId="0" fillId="7" borderId="0" xfId="0" applyNumberFormat="1" applyFill="1"/>
    <xf numFmtId="164" fontId="0" fillId="10" borderId="0" xfId="0" applyNumberFormat="1" applyFill="1"/>
    <xf numFmtId="164" fontId="0" fillId="8" borderId="0" xfId="0" applyNumberFormat="1" applyFill="1"/>
    <xf numFmtId="0" fontId="3" fillId="4" borderId="15" xfId="1" applyFont="1" applyFill="1" applyBorder="1" applyAlignment="1" applyProtection="1">
      <alignment horizontal="center"/>
    </xf>
    <xf numFmtId="0" fontId="3" fillId="4" borderId="4" xfId="1" applyFont="1" applyFill="1" applyBorder="1" applyAlignment="1" applyProtection="1">
      <alignment horizontal="center"/>
    </xf>
    <xf numFmtId="0" fontId="4" fillId="4" borderId="7" xfId="1" applyFont="1" applyFill="1" applyBorder="1" applyAlignment="1">
      <alignment horizontal="left"/>
    </xf>
    <xf numFmtId="0" fontId="4" fillId="4" borderId="8" xfId="1" applyFont="1" applyFill="1" applyBorder="1" applyAlignment="1">
      <alignment horizontal="center"/>
    </xf>
    <xf numFmtId="0" fontId="4" fillId="5" borderId="16" xfId="1" applyFont="1" applyFill="1" applyBorder="1" applyAlignment="1">
      <alignment horizontal="center"/>
    </xf>
    <xf numFmtId="49" fontId="6" fillId="0" borderId="0" xfId="0" applyNumberFormat="1" applyFont="1"/>
    <xf numFmtId="49" fontId="4" fillId="4" borderId="8" xfId="1" applyNumberFormat="1" applyFont="1" applyFill="1" applyBorder="1" applyAlignment="1">
      <alignment horizontal="center"/>
    </xf>
    <xf numFmtId="49" fontId="9" fillId="0" borderId="0" xfId="2" applyNumberFormat="1" applyFont="1" applyBorder="1" applyAlignment="1"/>
    <xf numFmtId="49" fontId="9" fillId="0" borderId="0" xfId="2" applyNumberFormat="1" applyFont="1" applyFill="1" applyBorder="1" applyAlignment="1"/>
    <xf numFmtId="49" fontId="9" fillId="0" borderId="0" xfId="2" applyNumberFormat="1" applyFont="1" applyAlignment="1"/>
    <xf numFmtId="49" fontId="9" fillId="0" borderId="0" xfId="2" quotePrefix="1" applyNumberFormat="1" applyFont="1" applyAlignment="1"/>
    <xf numFmtId="49" fontId="4" fillId="5" borderId="16" xfId="1" applyNumberFormat="1" applyFont="1" applyFill="1" applyBorder="1" applyAlignment="1">
      <alignment horizontal="center"/>
    </xf>
    <xf numFmtId="49" fontId="3" fillId="5" borderId="18" xfId="1" applyNumberFormat="1" applyFont="1" applyFill="1" applyBorder="1" applyAlignment="1" applyProtection="1">
      <alignment horizontal="center"/>
    </xf>
    <xf numFmtId="49" fontId="3" fillId="0" borderId="13" xfId="1" applyNumberFormat="1" applyFont="1" applyFill="1" applyBorder="1" applyAlignment="1" applyProtection="1">
      <alignment horizontal="center"/>
    </xf>
    <xf numFmtId="2" fontId="7" fillId="0" borderId="0" xfId="1" applyNumberFormat="1" applyFont="1" applyAlignment="1">
      <alignment horizontal="left"/>
    </xf>
    <xf numFmtId="0" fontId="0" fillId="0" borderId="0" xfId="0" applyFill="1"/>
    <xf numFmtId="165" fontId="6" fillId="0" borderId="0" xfId="0" applyNumberFormat="1" applyFont="1"/>
    <xf numFmtId="165" fontId="3" fillId="0" borderId="0" xfId="1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/>
    <xf numFmtId="165" fontId="4" fillId="0" borderId="0" xfId="2" applyNumberFormat="1" applyFont="1"/>
    <xf numFmtId="165" fontId="4" fillId="5" borderId="15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 applyProtection="1">
      <alignment horizontal="center"/>
    </xf>
    <xf numFmtId="165" fontId="3" fillId="5" borderId="18" xfId="1" applyNumberFormat="1" applyFont="1" applyFill="1" applyBorder="1" applyAlignment="1" applyProtection="1">
      <alignment horizontal="center"/>
    </xf>
    <xf numFmtId="165" fontId="3" fillId="0" borderId="13" xfId="1" applyNumberFormat="1" applyFont="1" applyFill="1" applyBorder="1" applyAlignment="1" applyProtection="1">
      <alignment horizontal="center"/>
    </xf>
    <xf numFmtId="164" fontId="6" fillId="0" borderId="0" xfId="0" applyNumberFormat="1" applyFont="1"/>
    <xf numFmtId="164" fontId="3" fillId="4" borderId="15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/>
    <xf numFmtId="164" fontId="4" fillId="0" borderId="0" xfId="2" applyNumberFormat="1" applyFont="1"/>
    <xf numFmtId="164" fontId="4" fillId="5" borderId="17" xfId="1" applyNumberFormat="1" applyFont="1" applyFill="1" applyBorder="1" applyAlignment="1">
      <alignment horizontal="center"/>
    </xf>
    <xf numFmtId="164" fontId="3" fillId="5" borderId="19" xfId="1" applyNumberFormat="1" applyFont="1" applyFill="1" applyBorder="1" applyAlignment="1" applyProtection="1">
      <alignment horizontal="center"/>
    </xf>
    <xf numFmtId="164" fontId="3" fillId="5" borderId="18" xfId="1" applyNumberFormat="1" applyFont="1" applyFill="1" applyBorder="1" applyAlignment="1" applyProtection="1">
      <alignment horizontal="center"/>
    </xf>
    <xf numFmtId="164" fontId="3" fillId="3" borderId="13" xfId="1" applyNumberFormat="1" applyFont="1" applyFill="1" applyBorder="1" applyAlignment="1" applyProtection="1">
      <alignment horizontal="center"/>
    </xf>
    <xf numFmtId="164" fontId="3" fillId="6" borderId="13" xfId="1" applyNumberFormat="1" applyFont="1" applyFill="1" applyBorder="1" applyAlignment="1" applyProtection="1">
      <alignment horizontal="center"/>
    </xf>
    <xf numFmtId="164" fontId="3" fillId="2" borderId="13" xfId="1" applyNumberFormat="1" applyFont="1" applyFill="1" applyBorder="1" applyAlignment="1" applyProtection="1">
      <alignment horizontal="center"/>
    </xf>
    <xf numFmtId="164" fontId="3" fillId="5" borderId="4" xfId="1" applyNumberFormat="1" applyFont="1" applyFill="1" applyBorder="1" applyAlignment="1" applyProtection="1">
      <alignment horizontal="center"/>
    </xf>
    <xf numFmtId="165" fontId="3" fillId="5" borderId="4" xfId="1" applyNumberFormat="1" applyFont="1" applyFill="1" applyBorder="1" applyAlignment="1" applyProtection="1">
      <alignment horizontal="center"/>
    </xf>
    <xf numFmtId="164" fontId="4" fillId="5" borderId="16" xfId="1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6" fillId="4" borderId="8" xfId="2" applyNumberFormat="1" applyFont="1" applyFill="1" applyBorder="1" applyAlignment="1">
      <alignment horizontal="center"/>
    </xf>
    <xf numFmtId="164" fontId="6" fillId="4" borderId="4" xfId="2" applyNumberFormat="1" applyFont="1" applyFill="1" applyBorder="1" applyAlignment="1">
      <alignment horizontal="center"/>
    </xf>
    <xf numFmtId="0" fontId="3" fillId="4" borderId="14" xfId="1" applyFont="1" applyFill="1" applyBorder="1" applyAlignment="1" applyProtection="1">
      <alignment horizontal="left"/>
    </xf>
    <xf numFmtId="49" fontId="3" fillId="4" borderId="3" xfId="1" applyNumberFormat="1" applyFont="1" applyFill="1" applyBorder="1" applyAlignment="1" applyProtection="1">
      <alignment horizontal="center"/>
    </xf>
    <xf numFmtId="49" fontId="3" fillId="45" borderId="4" xfId="1" applyNumberFormat="1" applyFont="1" applyFill="1" applyBorder="1" applyAlignment="1" applyProtection="1">
      <alignment horizontal="center"/>
    </xf>
    <xf numFmtId="0" fontId="0" fillId="45" borderId="4" xfId="0" applyFont="1" applyFill="1" applyBorder="1" applyAlignment="1">
      <alignment vertical="center"/>
    </xf>
    <xf numFmtId="164" fontId="0" fillId="45" borderId="4" xfId="0" applyNumberFormat="1" applyFont="1" applyFill="1" applyBorder="1" applyAlignment="1">
      <alignment vertical="center"/>
    </xf>
    <xf numFmtId="164" fontId="0" fillId="45" borderId="4" xfId="0" applyNumberFormat="1" applyFill="1" applyBorder="1"/>
    <xf numFmtId="14" fontId="3" fillId="45" borderId="4" xfId="1" applyNumberFormat="1" applyFont="1" applyFill="1" applyBorder="1" applyAlignment="1" applyProtection="1">
      <alignment horizontal="center"/>
    </xf>
    <xf numFmtId="0" fontId="0" fillId="0" borderId="0" xfId="0"/>
    <xf numFmtId="0" fontId="30" fillId="0" borderId="0" xfId="0" applyFont="1"/>
    <xf numFmtId="14" fontId="31" fillId="0" borderId="4" xfId="0" applyNumberFormat="1" applyFont="1" applyBorder="1" applyAlignment="1" applyProtection="1">
      <alignment vertical="top"/>
      <protection locked="0"/>
    </xf>
    <xf numFmtId="49" fontId="31" fillId="0" borderId="4" xfId="0" applyNumberFormat="1" applyFont="1" applyBorder="1" applyAlignment="1">
      <alignment vertical="center"/>
    </xf>
    <xf numFmtId="49" fontId="31" fillId="43" borderId="24" xfId="0" applyNumberFormat="1" applyFont="1" applyFill="1" applyBorder="1" applyAlignment="1" applyProtection="1">
      <alignment horizontal="center" wrapText="1"/>
      <protection locked="0"/>
    </xf>
    <xf numFmtId="14" fontId="31" fillId="0" borderId="4" xfId="0" applyNumberFormat="1" applyFont="1" applyFill="1" applyBorder="1" applyAlignment="1" applyProtection="1">
      <alignment vertical="top"/>
      <protection locked="0"/>
    </xf>
    <xf numFmtId="49" fontId="31" fillId="0" borderId="4" xfId="0" applyNumberFormat="1" applyFont="1" applyFill="1" applyBorder="1" applyAlignment="1">
      <alignment vertical="center"/>
    </xf>
    <xf numFmtId="0" fontId="31" fillId="43" borderId="25" xfId="0" applyFont="1" applyFill="1" applyBorder="1" applyAlignment="1" applyProtection="1">
      <alignment horizontal="center" wrapText="1"/>
      <protection locked="0"/>
    </xf>
    <xf numFmtId="14" fontId="31" fillId="43" borderId="25" xfId="0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0" fontId="31" fillId="44" borderId="4" xfId="0" applyFont="1" applyFill="1" applyBorder="1" applyAlignment="1">
      <alignment vertical="center"/>
    </xf>
    <xf numFmtId="0" fontId="0" fillId="0" borderId="0" xfId="0" applyFill="1" applyBorder="1"/>
    <xf numFmtId="14" fontId="3" fillId="46" borderId="4" xfId="1" applyNumberFormat="1" applyFont="1" applyFill="1" applyBorder="1" applyAlignment="1" applyProtection="1">
      <alignment horizontal="center"/>
    </xf>
    <xf numFmtId="164" fontId="0" fillId="46" borderId="4" xfId="0" applyNumberFormat="1" applyFill="1" applyBorder="1"/>
    <xf numFmtId="0" fontId="0" fillId="46" borderId="4" xfId="0" applyFont="1" applyFill="1" applyBorder="1" applyAlignment="1">
      <alignment vertical="center"/>
    </xf>
    <xf numFmtId="0" fontId="30" fillId="46" borderId="4" xfId="0" applyFont="1" applyFill="1" applyBorder="1" applyAlignment="1">
      <alignment vertical="center"/>
    </xf>
    <xf numFmtId="49" fontId="3" fillId="45" borderId="4" xfId="1" applyNumberFormat="1" applyFont="1" applyFill="1" applyBorder="1" applyAlignment="1" applyProtection="1">
      <alignment horizontal="left"/>
    </xf>
    <xf numFmtId="49" fontId="3" fillId="46" borderId="4" xfId="1" applyNumberFormat="1" applyFont="1" applyFill="1" applyBorder="1" applyAlignment="1" applyProtection="1">
      <alignment horizontal="left"/>
    </xf>
    <xf numFmtId="49" fontId="3" fillId="46" borderId="4" xfId="1" applyNumberFormat="1" applyFont="1" applyFill="1" applyBorder="1" applyAlignment="1" applyProtection="1">
      <alignment horizontal="center"/>
    </xf>
    <xf numFmtId="0" fontId="3" fillId="4" borderId="36" xfId="1" applyFont="1" applyFill="1" applyBorder="1" applyAlignment="1" applyProtection="1">
      <alignment horizontal="left"/>
    </xf>
    <xf numFmtId="49" fontId="3" fillId="4" borderId="20" xfId="1" applyNumberFormat="1" applyFont="1" applyFill="1" applyBorder="1" applyAlignment="1" applyProtection="1">
      <alignment horizontal="center"/>
    </xf>
    <xf numFmtId="49" fontId="31" fillId="0" borderId="15" xfId="0" applyNumberFormat="1" applyFont="1" applyBorder="1" applyAlignment="1">
      <alignment vertical="center"/>
    </xf>
    <xf numFmtId="0" fontId="31" fillId="44" borderId="15" xfId="0" applyFont="1" applyFill="1" applyBorder="1" applyAlignment="1">
      <alignment vertical="center"/>
    </xf>
    <xf numFmtId="14" fontId="31" fillId="0" borderId="15" xfId="0" applyNumberFormat="1" applyFont="1" applyBorder="1" applyAlignment="1" applyProtection="1">
      <alignment vertical="top"/>
      <protection locked="0"/>
    </xf>
    <xf numFmtId="49" fontId="3" fillId="45" borderId="2" xfId="1" applyNumberFormat="1" applyFont="1" applyFill="1" applyBorder="1" applyAlignment="1" applyProtection="1">
      <alignment horizontal="left"/>
    </xf>
    <xf numFmtId="49" fontId="3" fillId="45" borderId="2" xfId="1" applyNumberFormat="1" applyFont="1" applyFill="1" applyBorder="1" applyAlignment="1" applyProtection="1">
      <alignment horizontal="center"/>
    </xf>
    <xf numFmtId="14" fontId="3" fillId="45" borderId="2" xfId="1" applyNumberFormat="1" applyFont="1" applyFill="1" applyBorder="1" applyAlignment="1" applyProtection="1">
      <alignment horizontal="center"/>
    </xf>
    <xf numFmtId="164" fontId="0" fillId="45" borderId="2" xfId="0" applyNumberFormat="1" applyFill="1" applyBorder="1"/>
    <xf numFmtId="0" fontId="0" fillId="45" borderId="2" xfId="0" applyFont="1" applyFill="1" applyBorder="1" applyAlignment="1">
      <alignment vertical="center"/>
    </xf>
    <xf numFmtId="0" fontId="3" fillId="0" borderId="0" xfId="1" applyFont="1" applyFill="1" applyBorder="1" applyAlignment="1" applyProtection="1">
      <alignment horizontal="left"/>
    </xf>
    <xf numFmtId="49" fontId="3" fillId="0" borderId="0" xfId="1" applyNumberFormat="1" applyFont="1" applyFill="1" applyBorder="1" applyAlignment="1" applyProtection="1">
      <alignment horizont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4" fontId="3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2" fontId="32" fillId="0" borderId="0" xfId="1" applyNumberFormat="1" applyFont="1" applyAlignment="1">
      <alignment horizontal="left"/>
    </xf>
    <xf numFmtId="2" fontId="34" fillId="0" borderId="0" xfId="1" applyNumberFormat="1" applyFont="1" applyAlignment="1">
      <alignment horizontal="left"/>
    </xf>
    <xf numFmtId="49" fontId="35" fillId="0" borderId="14" xfId="1" applyNumberFormat="1" applyFont="1" applyFill="1" applyBorder="1" applyAlignment="1" applyProtection="1">
      <alignment horizontal="left"/>
    </xf>
    <xf numFmtId="49" fontId="35" fillId="0" borderId="3" xfId="1" applyNumberFormat="1" applyFont="1" applyFill="1" applyBorder="1" applyAlignment="1" applyProtection="1">
      <alignment horizontal="center"/>
    </xf>
    <xf numFmtId="14" fontId="35" fillId="0" borderId="4" xfId="1" applyNumberFormat="1" applyFont="1" applyFill="1" applyBorder="1" applyAlignment="1" applyProtection="1">
      <alignment horizontal="center"/>
    </xf>
    <xf numFmtId="49" fontId="35" fillId="0" borderId="4" xfId="1" applyNumberFormat="1" applyFont="1" applyFill="1" applyBorder="1" applyAlignment="1" applyProtection="1">
      <alignment horizontal="center"/>
    </xf>
    <xf numFmtId="164" fontId="35" fillId="0" borderId="4" xfId="1" applyNumberFormat="1" applyFont="1" applyFill="1" applyBorder="1" applyAlignment="1" applyProtection="1">
      <alignment horizontal="center"/>
    </xf>
    <xf numFmtId="2" fontId="35" fillId="0" borderId="4" xfId="1" applyNumberFormat="1" applyFont="1" applyFill="1" applyBorder="1" applyAlignment="1" applyProtection="1">
      <alignment horizontal="center"/>
    </xf>
    <xf numFmtId="165" fontId="35" fillId="0" borderId="4" xfId="1" applyNumberFormat="1" applyFont="1" applyFill="1" applyBorder="1" applyAlignment="1" applyProtection="1">
      <alignment horizontal="center"/>
    </xf>
    <xf numFmtId="164" fontId="36" fillId="0" borderId="4" xfId="2" applyNumberFormat="1" applyFont="1" applyFill="1" applyBorder="1" applyProtection="1"/>
    <xf numFmtId="10" fontId="36" fillId="0" borderId="4" xfId="0" applyNumberFormat="1" applyFont="1" applyFill="1" applyBorder="1"/>
    <xf numFmtId="166" fontId="36" fillId="0" borderId="4" xfId="0" applyNumberFormat="1" applyFont="1" applyFill="1" applyBorder="1"/>
    <xf numFmtId="10" fontId="36" fillId="0" borderId="6" xfId="0" applyNumberFormat="1" applyFont="1" applyFill="1" applyBorder="1"/>
    <xf numFmtId="0" fontId="36" fillId="0" borderId="0" xfId="0" applyFont="1" applyFill="1"/>
    <xf numFmtId="0" fontId="36" fillId="0" borderId="4" xfId="0" applyFont="1" applyFill="1" applyBorder="1"/>
    <xf numFmtId="0" fontId="36" fillId="0" borderId="6" xfId="0" applyFont="1" applyFill="1" applyBorder="1"/>
    <xf numFmtId="49" fontId="35" fillId="42" borderId="14" xfId="1" applyNumberFormat="1" applyFont="1" applyFill="1" applyBorder="1" applyAlignment="1" applyProtection="1">
      <alignment horizontal="left"/>
    </xf>
    <xf numFmtId="49" fontId="35" fillId="42" borderId="3" xfId="1" applyNumberFormat="1" applyFont="1" applyFill="1" applyBorder="1" applyAlignment="1" applyProtection="1">
      <alignment horizontal="center"/>
    </xf>
    <xf numFmtId="14" fontId="35" fillId="42" borderId="4" xfId="1" applyNumberFormat="1" applyFont="1" applyFill="1" applyBorder="1" applyAlignment="1" applyProtection="1">
      <alignment horizontal="center"/>
    </xf>
    <xf numFmtId="49" fontId="35" fillId="42" borderId="4" xfId="1" applyNumberFormat="1" applyFont="1" applyFill="1" applyBorder="1" applyAlignment="1" applyProtection="1">
      <alignment horizontal="center"/>
    </xf>
    <xf numFmtId="164" fontId="35" fillId="42" borderId="4" xfId="1" applyNumberFormat="1" applyFont="1" applyFill="1" applyBorder="1" applyAlignment="1" applyProtection="1">
      <alignment horizontal="center"/>
    </xf>
    <xf numFmtId="2" fontId="35" fillId="42" borderId="4" xfId="1" applyNumberFormat="1" applyFont="1" applyFill="1" applyBorder="1" applyAlignment="1" applyProtection="1">
      <alignment horizontal="center"/>
    </xf>
    <xf numFmtId="165" fontId="35" fillId="42" borderId="4" xfId="1" applyNumberFormat="1" applyFont="1" applyFill="1" applyBorder="1" applyAlignment="1" applyProtection="1">
      <alignment horizontal="center"/>
    </xf>
    <xf numFmtId="164" fontId="36" fillId="42" borderId="4" xfId="2" applyNumberFormat="1" applyFont="1" applyFill="1" applyBorder="1" applyProtection="1"/>
    <xf numFmtId="10" fontId="36" fillId="42" borderId="4" xfId="0" applyNumberFormat="1" applyFont="1" applyFill="1" applyBorder="1"/>
    <xf numFmtId="166" fontId="36" fillId="42" borderId="6" xfId="0" applyNumberFormat="1" applyFont="1" applyFill="1" applyBorder="1"/>
    <xf numFmtId="0" fontId="36" fillId="0" borderId="0" xfId="0" applyFont="1"/>
    <xf numFmtId="0" fontId="36" fillId="42" borderId="4" xfId="0" applyFont="1" applyFill="1" applyBorder="1"/>
    <xf numFmtId="0" fontId="36" fillId="42" borderId="6" xfId="0" applyFont="1" applyFill="1" applyBorder="1"/>
    <xf numFmtId="166" fontId="36" fillId="42" borderId="4" xfId="0" applyNumberFormat="1" applyFont="1" applyFill="1" applyBorder="1"/>
    <xf numFmtId="10" fontId="36" fillId="42" borderId="6" xfId="0" applyNumberFormat="1" applyFont="1" applyFill="1" applyBorder="1"/>
    <xf numFmtId="10" fontId="36" fillId="42" borderId="2" xfId="0" applyNumberFormat="1" applyFont="1" applyFill="1" applyBorder="1"/>
    <xf numFmtId="49" fontId="35" fillId="42" borderId="22" xfId="1" applyNumberFormat="1" applyFont="1" applyFill="1" applyBorder="1" applyAlignment="1" applyProtection="1">
      <alignment horizontal="left"/>
    </xf>
    <xf numFmtId="49" fontId="35" fillId="42" borderId="1" xfId="1" applyNumberFormat="1" applyFont="1" applyFill="1" applyBorder="1" applyAlignment="1" applyProtection="1">
      <alignment horizontal="center"/>
    </xf>
    <xf numFmtId="14" fontId="35" fillId="42" borderId="2" xfId="1" applyNumberFormat="1" applyFont="1" applyFill="1" applyBorder="1" applyAlignment="1" applyProtection="1">
      <alignment horizontal="center"/>
    </xf>
    <xf numFmtId="49" fontId="35" fillId="42" borderId="2" xfId="1" applyNumberFormat="1" applyFont="1" applyFill="1" applyBorder="1" applyAlignment="1" applyProtection="1">
      <alignment horizontal="center"/>
    </xf>
    <xf numFmtId="164" fontId="35" fillId="42" borderId="2" xfId="1" applyNumberFormat="1" applyFont="1" applyFill="1" applyBorder="1" applyAlignment="1" applyProtection="1">
      <alignment horizontal="center"/>
    </xf>
    <xf numFmtId="2" fontId="35" fillId="42" borderId="2" xfId="1" applyNumberFormat="1" applyFont="1" applyFill="1" applyBorder="1" applyAlignment="1" applyProtection="1">
      <alignment horizontal="center"/>
    </xf>
    <xf numFmtId="165" fontId="35" fillId="42" borderId="2" xfId="1" applyNumberFormat="1" applyFont="1" applyFill="1" applyBorder="1" applyAlignment="1" applyProtection="1">
      <alignment horizontal="center"/>
    </xf>
    <xf numFmtId="164" fontId="36" fillId="42" borderId="2" xfId="2" applyNumberFormat="1" applyFont="1" applyFill="1" applyBorder="1" applyProtection="1"/>
    <xf numFmtId="166" fontId="36" fillId="42" borderId="2" xfId="0" applyNumberFormat="1" applyFont="1" applyFill="1" applyBorder="1"/>
    <xf numFmtId="9" fontId="36" fillId="42" borderId="2" xfId="0" applyNumberFormat="1" applyFont="1" applyFill="1" applyBorder="1"/>
    <xf numFmtId="9" fontId="36" fillId="42" borderId="5" xfId="0" applyNumberFormat="1" applyFont="1" applyFill="1" applyBorder="1"/>
    <xf numFmtId="164" fontId="36" fillId="42" borderId="4" xfId="0" applyNumberFormat="1" applyFont="1" applyFill="1" applyBorder="1"/>
    <xf numFmtId="166" fontId="36" fillId="0" borderId="6" xfId="0" applyNumberFormat="1" applyFont="1" applyFill="1" applyBorder="1"/>
    <xf numFmtId="164" fontId="36" fillId="0" borderId="4" xfId="0" applyNumberFormat="1" applyFont="1" applyFill="1" applyBorder="1"/>
    <xf numFmtId="164" fontId="37" fillId="0" borderId="4" xfId="2" applyNumberFormat="1" applyFont="1" applyFill="1" applyBorder="1" applyProtection="1"/>
    <xf numFmtId="49" fontId="35" fillId="0" borderId="10" xfId="1" applyNumberFormat="1" applyFont="1" applyFill="1" applyBorder="1" applyAlignment="1" applyProtection="1">
      <alignment horizontal="center"/>
    </xf>
    <xf numFmtId="14" fontId="35" fillId="0" borderId="11" xfId="1" applyNumberFormat="1" applyFont="1" applyFill="1" applyBorder="1" applyAlignment="1" applyProtection="1">
      <alignment horizontal="center"/>
    </xf>
    <xf numFmtId="49" fontId="35" fillId="0" borderId="11" xfId="1" applyNumberFormat="1" applyFont="1" applyFill="1" applyBorder="1" applyAlignment="1" applyProtection="1">
      <alignment horizontal="center"/>
    </xf>
    <xf numFmtId="164" fontId="35" fillId="0" borderId="11" xfId="1" applyNumberFormat="1" applyFont="1" applyFill="1" applyBorder="1" applyAlignment="1" applyProtection="1">
      <alignment horizontal="center"/>
    </xf>
    <xf numFmtId="2" fontId="35" fillId="0" borderId="11" xfId="1" applyNumberFormat="1" applyFont="1" applyFill="1" applyBorder="1" applyAlignment="1" applyProtection="1">
      <alignment horizontal="center"/>
    </xf>
    <xf numFmtId="165" fontId="35" fillId="0" borderId="11" xfId="1" applyNumberFormat="1" applyFont="1" applyFill="1" applyBorder="1" applyAlignment="1" applyProtection="1">
      <alignment horizontal="center"/>
    </xf>
    <xf numFmtId="164" fontId="36" fillId="0" borderId="11" xfId="2" applyNumberFormat="1" applyFont="1" applyFill="1" applyBorder="1" applyProtection="1"/>
    <xf numFmtId="0" fontId="36" fillId="0" borderId="11" xfId="0" applyFont="1" applyFill="1" applyBorder="1"/>
    <xf numFmtId="0" fontId="36" fillId="0" borderId="12" xfId="0" applyFont="1" applyFill="1" applyBorder="1"/>
    <xf numFmtId="0" fontId="31" fillId="0" borderId="0" xfId="1" applyFont="1" applyBorder="1" applyAlignment="1">
      <alignment horizontal="left"/>
    </xf>
    <xf numFmtId="49" fontId="38" fillId="0" borderId="0" xfId="2" applyNumberFormat="1" applyFont="1" applyBorder="1" applyAlignment="1"/>
    <xf numFmtId="0" fontId="38" fillId="0" borderId="0" xfId="2" applyFont="1" applyBorder="1" applyAlignment="1"/>
    <xf numFmtId="164" fontId="31" fillId="0" borderId="0" xfId="2" applyNumberFormat="1" applyFont="1" applyBorder="1"/>
    <xf numFmtId="2" fontId="31" fillId="0" borderId="0" xfId="2" applyNumberFormat="1" applyFont="1" applyBorder="1"/>
    <xf numFmtId="165" fontId="31" fillId="0" borderId="0" xfId="2" applyNumberFormat="1" applyFont="1" applyBorder="1"/>
    <xf numFmtId="10" fontId="36" fillId="0" borderId="0" xfId="0" applyNumberFormat="1" applyFont="1"/>
    <xf numFmtId="166" fontId="36" fillId="0" borderId="0" xfId="0" applyNumberFormat="1" applyFont="1"/>
    <xf numFmtId="10" fontId="36" fillId="0" borderId="0" xfId="0" applyNumberFormat="1" applyFont="1" applyBorder="1"/>
    <xf numFmtId="0" fontId="39" fillId="4" borderId="7" xfId="1" applyFont="1" applyFill="1" applyBorder="1" applyAlignment="1">
      <alignment horizontal="left"/>
    </xf>
    <xf numFmtId="49" fontId="39" fillId="4" borderId="8" xfId="1" applyNumberFormat="1" applyFont="1" applyFill="1" applyBorder="1" applyAlignment="1">
      <alignment horizontal="center"/>
    </xf>
    <xf numFmtId="0" fontId="39" fillId="4" borderId="8" xfId="1" applyFont="1" applyFill="1" applyBorder="1" applyAlignment="1">
      <alignment horizontal="center"/>
    </xf>
    <xf numFmtId="0" fontId="39" fillId="4" borderId="8" xfId="1" applyFont="1" applyFill="1" applyBorder="1"/>
    <xf numFmtId="164" fontId="39" fillId="4" borderId="8" xfId="1" applyNumberFormat="1" applyFont="1" applyFill="1" applyBorder="1" applyAlignment="1">
      <alignment horizontal="center"/>
    </xf>
    <xf numFmtId="165" fontId="39" fillId="4" borderId="8" xfId="1" applyNumberFormat="1" applyFont="1" applyFill="1" applyBorder="1" applyAlignment="1">
      <alignment horizontal="center"/>
    </xf>
    <xf numFmtId="164" fontId="40" fillId="4" borderId="8" xfId="2" applyNumberFormat="1" applyFont="1" applyFill="1" applyBorder="1" applyAlignment="1">
      <alignment horizontal="center"/>
    </xf>
    <xf numFmtId="0" fontId="40" fillId="4" borderId="8" xfId="2" applyFont="1" applyFill="1" applyBorder="1" applyAlignment="1">
      <alignment horizontal="center"/>
    </xf>
    <xf numFmtId="0" fontId="40" fillId="0" borderId="0" xfId="0" applyFont="1"/>
    <xf numFmtId="0" fontId="41" fillId="4" borderId="3" xfId="1" applyFont="1" applyFill="1" applyBorder="1" applyAlignment="1" applyProtection="1">
      <alignment horizontal="left"/>
    </xf>
    <xf numFmtId="49" fontId="41" fillId="4" borderId="4" xfId="1" applyNumberFormat="1" applyFont="1" applyFill="1" applyBorder="1" applyAlignment="1" applyProtection="1">
      <alignment horizontal="center"/>
    </xf>
    <xf numFmtId="0" fontId="41" fillId="4" borderId="4" xfId="1" applyFont="1" applyFill="1" applyBorder="1" applyAlignment="1" applyProtection="1">
      <alignment horizontal="center"/>
    </xf>
    <xf numFmtId="164" fontId="41" fillId="4" borderId="4" xfId="1" applyNumberFormat="1" applyFont="1" applyFill="1" applyBorder="1" applyAlignment="1" applyProtection="1">
      <alignment horizontal="center"/>
    </xf>
    <xf numFmtId="165" fontId="41" fillId="4" borderId="4" xfId="1" applyNumberFormat="1" applyFont="1" applyFill="1" applyBorder="1" applyAlignment="1" applyProtection="1">
      <alignment horizontal="center"/>
    </xf>
    <xf numFmtId="164" fontId="40" fillId="4" borderId="4" xfId="2" applyNumberFormat="1" applyFont="1" applyFill="1" applyBorder="1" applyAlignment="1">
      <alignment horizontal="center"/>
    </xf>
    <xf numFmtId="0" fontId="40" fillId="4" borderId="4" xfId="2" applyFont="1" applyFill="1" applyBorder="1" applyAlignment="1">
      <alignment horizontal="center"/>
    </xf>
    <xf numFmtId="0" fontId="39" fillId="4" borderId="4" xfId="1" applyFont="1" applyFill="1" applyBorder="1" applyAlignment="1">
      <alignment horizontal="center"/>
    </xf>
    <xf numFmtId="0" fontId="41" fillId="4" borderId="20" xfId="1" applyFont="1" applyFill="1" applyBorder="1" applyAlignment="1" applyProtection="1">
      <alignment horizontal="left"/>
    </xf>
    <xf numFmtId="49" fontId="41" fillId="4" borderId="15" xfId="1" applyNumberFormat="1" applyFont="1" applyFill="1" applyBorder="1" applyAlignment="1" applyProtection="1">
      <alignment horizontal="center"/>
    </xf>
    <xf numFmtId="0" fontId="41" fillId="4" borderId="15" xfId="1" applyFont="1" applyFill="1" applyBorder="1" applyAlignment="1" applyProtection="1">
      <alignment horizontal="center"/>
    </xf>
    <xf numFmtId="164" fontId="41" fillId="4" borderId="15" xfId="1" applyNumberFormat="1" applyFont="1" applyFill="1" applyBorder="1" applyAlignment="1" applyProtection="1">
      <alignment horizontal="center"/>
    </xf>
    <xf numFmtId="165" fontId="41" fillId="4" borderId="15" xfId="1" applyNumberFormat="1" applyFont="1" applyFill="1" applyBorder="1" applyAlignment="1" applyProtection="1">
      <alignment horizontal="center"/>
    </xf>
    <xf numFmtId="0" fontId="40" fillId="4" borderId="15" xfId="2" applyFont="1" applyFill="1" applyBorder="1" applyAlignment="1">
      <alignment horizontal="center"/>
    </xf>
    <xf numFmtId="0" fontId="40" fillId="4" borderId="15" xfId="0" applyFont="1" applyFill="1" applyBorder="1"/>
    <xf numFmtId="0" fontId="40" fillId="4" borderId="21" xfId="0" applyFont="1" applyFill="1" applyBorder="1"/>
    <xf numFmtId="0" fontId="41" fillId="4" borderId="8" xfId="1" applyFont="1" applyFill="1" applyBorder="1" applyAlignment="1" applyProtection="1">
      <alignment horizontal="center"/>
    </xf>
    <xf numFmtId="0" fontId="40" fillId="4" borderId="8" xfId="0" applyFont="1" applyFill="1" applyBorder="1" applyAlignment="1">
      <alignment horizontal="center"/>
    </xf>
    <xf numFmtId="0" fontId="40" fillId="4" borderId="9" xfId="0" applyFont="1" applyFill="1" applyBorder="1" applyAlignment="1">
      <alignment horizontal="center"/>
    </xf>
    <xf numFmtId="0" fontId="4" fillId="5" borderId="17" xfId="1" applyFont="1" applyFill="1" applyBorder="1" applyAlignment="1">
      <alignment horizontal="center"/>
    </xf>
    <xf numFmtId="0" fontId="4" fillId="5" borderId="16" xfId="1" applyFont="1" applyFill="1" applyBorder="1" applyAlignment="1">
      <alignment horizontal="center"/>
    </xf>
  </cellXfs>
  <cellStyles count="72">
    <cellStyle name="_Air2006" xfId="57"/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70"/>
    <cellStyle name="Normal 2" xfId="1"/>
    <cellStyle name="Normal 2 2" xfId="47"/>
    <cellStyle name="Normal 2 2 2" xfId="49"/>
    <cellStyle name="Normal 2 3" xfId="54"/>
    <cellStyle name="Normal 2 4" xfId="55"/>
    <cellStyle name="Normal 2 5" xfId="64"/>
    <cellStyle name="Normal 2 5 2" xfId="65"/>
    <cellStyle name="Normal 2 6" xfId="68"/>
    <cellStyle name="Normal 2 7" xfId="67"/>
    <cellStyle name="Normal 2 8" xfId="44"/>
    <cellStyle name="Normal 3" xfId="45"/>
    <cellStyle name="Normal 3 2" xfId="50"/>
    <cellStyle name="Normal 4" xfId="52"/>
    <cellStyle name="Normal 5" xfId="58"/>
    <cellStyle name="Normal 5 2" xfId="62"/>
    <cellStyle name="Normal 6" xfId="56"/>
    <cellStyle name="Normal 6 2" xfId="61"/>
    <cellStyle name="Normal 7" xfId="59"/>
    <cellStyle name="Normal 7 2" xfId="63"/>
    <cellStyle name="Normal 8" xfId="60"/>
    <cellStyle name="Normal 9" xfId="66"/>
    <cellStyle name="Normal 9 2" xfId="71"/>
    <cellStyle name="Normal 9 3" xfId="69"/>
    <cellStyle name="Normal_A" xfId="2"/>
    <cellStyle name="Note" xfId="17" builtinId="10" customBuiltin="1"/>
    <cellStyle name="Note 2" xfId="48"/>
    <cellStyle name="Note 3" xfId="53"/>
    <cellStyle name="Note 4" xfId="51"/>
    <cellStyle name="Output" xfId="12" builtinId="21" customBuiltin="1"/>
    <cellStyle name="Style 1" xfId="46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colors>
    <mruColors>
      <color rgb="FFFFCCFF"/>
      <color rgb="FFCC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tabSelected="1" view="pageBreakPreview" zoomScale="80" zoomScaleNormal="75" zoomScaleSheetLayoutView="80" workbookViewId="0">
      <selection activeCell="A2" sqref="A1:A2"/>
    </sheetView>
  </sheetViews>
  <sheetFormatPr defaultRowHeight="15.75"/>
  <cols>
    <col min="1" max="1" width="45" style="9" customWidth="1"/>
    <col min="2" max="2" width="21.5703125" style="61" customWidth="1"/>
    <col min="3" max="3" width="15.5703125" style="10" customWidth="1"/>
    <col min="4" max="4" width="6.7109375" style="10" customWidth="1"/>
    <col min="5" max="5" width="17" style="80" customWidth="1"/>
    <col min="6" max="6" width="14.28515625" style="2" customWidth="1"/>
    <col min="7" max="7" width="8.7109375" style="10" customWidth="1"/>
    <col min="8" max="8" width="9" style="80" customWidth="1"/>
    <col min="9" max="9" width="9.42578125" style="72" customWidth="1"/>
    <col min="10" max="10" width="9.5703125" style="10" customWidth="1"/>
    <col min="11" max="11" width="9.5703125" style="80" customWidth="1"/>
    <col min="12" max="12" width="9.42578125" style="72" customWidth="1"/>
    <col min="13" max="13" width="14.85546875" style="10" customWidth="1"/>
    <col min="14" max="14" width="16.85546875" style="80" customWidth="1"/>
    <col min="15" max="15" width="12.42578125" style="10" customWidth="1"/>
    <col min="16" max="16" width="14.140625" style="2" customWidth="1"/>
    <col min="17" max="17" width="12.5703125" style="2" customWidth="1"/>
    <col min="18" max="19" width="13.140625" style="2" customWidth="1"/>
    <col min="20" max="20" width="14.5703125" style="2" customWidth="1"/>
    <col min="21" max="21" width="13.28515625" style="2" customWidth="1"/>
    <col min="23" max="25" width="9.140625" style="2"/>
    <col min="26" max="26" width="14.85546875" style="10" hidden="1" customWidth="1"/>
    <col min="27" max="16384" width="9.140625" style="2"/>
  </cols>
  <sheetData>
    <row r="1" spans="1:26" ht="21.75" customHeight="1">
      <c r="A1" s="139" t="s">
        <v>88</v>
      </c>
      <c r="F1" s="10"/>
      <c r="M1" s="11"/>
      <c r="N1" s="94"/>
      <c r="O1" s="12"/>
      <c r="V1" s="2"/>
      <c r="Z1" s="11"/>
    </row>
    <row r="2" spans="1:26" s="138" customFormat="1" ht="21.75" customHeight="1" thickBot="1">
      <c r="A2" s="140" t="s">
        <v>86</v>
      </c>
      <c r="B2" s="61"/>
      <c r="C2" s="10"/>
      <c r="D2" s="10"/>
      <c r="E2" s="80"/>
      <c r="F2" s="10"/>
      <c r="G2" s="10"/>
      <c r="H2" s="80"/>
      <c r="I2" s="72"/>
      <c r="J2" s="10"/>
      <c r="K2" s="80"/>
      <c r="L2" s="72"/>
      <c r="M2" s="11"/>
      <c r="N2" s="94"/>
      <c r="O2" s="47"/>
      <c r="Z2" s="11"/>
    </row>
    <row r="3" spans="1:26" s="212" customFormat="1" ht="12">
      <c r="A3" s="204"/>
      <c r="B3" s="205" t="s">
        <v>87</v>
      </c>
      <c r="C3" s="206" t="s">
        <v>47</v>
      </c>
      <c r="D3" s="207"/>
      <c r="E3" s="208" t="s">
        <v>48</v>
      </c>
      <c r="F3" s="206" t="s">
        <v>51</v>
      </c>
      <c r="G3" s="206"/>
      <c r="H3" s="208"/>
      <c r="I3" s="209"/>
      <c r="J3" s="206"/>
      <c r="K3" s="208"/>
      <c r="L3" s="209"/>
      <c r="M3" s="206" t="s">
        <v>52</v>
      </c>
      <c r="N3" s="210" t="s">
        <v>52</v>
      </c>
      <c r="O3" s="211" t="s">
        <v>54</v>
      </c>
      <c r="P3" s="229" t="s">
        <v>55</v>
      </c>
      <c r="Q3" s="230"/>
      <c r="R3" s="230"/>
      <c r="S3" s="230"/>
      <c r="T3" s="230"/>
      <c r="U3" s="231"/>
      <c r="Z3" s="206" t="s">
        <v>52</v>
      </c>
    </row>
    <row r="4" spans="1:26" s="212" customFormat="1" ht="13.5">
      <c r="A4" s="213" t="s">
        <v>8</v>
      </c>
      <c r="B4" s="214" t="s">
        <v>85</v>
      </c>
      <c r="C4" s="215" t="s">
        <v>40</v>
      </c>
      <c r="D4" s="215" t="s">
        <v>44</v>
      </c>
      <c r="E4" s="216" t="s">
        <v>45</v>
      </c>
      <c r="F4" s="215" t="s">
        <v>42</v>
      </c>
      <c r="G4" s="215" t="s">
        <v>65</v>
      </c>
      <c r="H4" s="216" t="s">
        <v>89</v>
      </c>
      <c r="I4" s="217" t="s">
        <v>59</v>
      </c>
      <c r="J4" s="215" t="s">
        <v>90</v>
      </c>
      <c r="K4" s="216" t="s">
        <v>91</v>
      </c>
      <c r="L4" s="217" t="s">
        <v>92</v>
      </c>
      <c r="M4" s="215" t="s">
        <v>57</v>
      </c>
      <c r="N4" s="218" t="s">
        <v>62</v>
      </c>
      <c r="O4" s="219" t="s">
        <v>63</v>
      </c>
      <c r="P4" s="220" t="s">
        <v>66</v>
      </c>
      <c r="Q4" s="216" t="s">
        <v>89</v>
      </c>
      <c r="R4" s="217" t="s">
        <v>59</v>
      </c>
      <c r="S4" s="215" t="s">
        <v>90</v>
      </c>
      <c r="T4" s="216" t="s">
        <v>91</v>
      </c>
      <c r="U4" s="217" t="s">
        <v>92</v>
      </c>
      <c r="Z4" s="215" t="s">
        <v>57</v>
      </c>
    </row>
    <row r="5" spans="1:26" s="212" customFormat="1" ht="13.5">
      <c r="A5" s="221"/>
      <c r="B5" s="222" t="s">
        <v>43</v>
      </c>
      <c r="C5" s="223"/>
      <c r="D5" s="223"/>
      <c r="E5" s="224" t="s">
        <v>93</v>
      </c>
      <c r="F5" s="223" t="s">
        <v>50</v>
      </c>
      <c r="G5" s="223" t="s">
        <v>67</v>
      </c>
      <c r="H5" s="224" t="s">
        <v>50</v>
      </c>
      <c r="I5" s="225" t="s">
        <v>50</v>
      </c>
      <c r="J5" s="223" t="s">
        <v>50</v>
      </c>
      <c r="K5" s="224" t="s">
        <v>50</v>
      </c>
      <c r="L5" s="225" t="s">
        <v>50</v>
      </c>
      <c r="M5" s="223" t="s">
        <v>84</v>
      </c>
      <c r="N5" s="224" t="s">
        <v>93</v>
      </c>
      <c r="O5" s="226" t="s">
        <v>69</v>
      </c>
      <c r="P5" s="223" t="s">
        <v>71</v>
      </c>
      <c r="Q5" s="227" t="s">
        <v>73</v>
      </c>
      <c r="R5" s="227" t="s">
        <v>73</v>
      </c>
      <c r="S5" s="227" t="s">
        <v>73</v>
      </c>
      <c r="T5" s="227" t="s">
        <v>73</v>
      </c>
      <c r="U5" s="228" t="s">
        <v>73</v>
      </c>
      <c r="Z5" s="223" t="s">
        <v>68</v>
      </c>
    </row>
    <row r="6" spans="1:26" s="152" customFormat="1" ht="12.75">
      <c r="A6" s="141" t="s">
        <v>25</v>
      </c>
      <c r="B6" s="142" t="s">
        <v>13</v>
      </c>
      <c r="C6" s="143">
        <v>40162</v>
      </c>
      <c r="D6" s="144">
        <v>1017</v>
      </c>
      <c r="E6" s="145">
        <v>25.6</v>
      </c>
      <c r="F6" s="146">
        <v>3.65</v>
      </c>
      <c r="G6" s="146">
        <v>0.26</v>
      </c>
      <c r="H6" s="145">
        <v>14.386146624233785</v>
      </c>
      <c r="I6" s="147">
        <v>0.50768355988108493</v>
      </c>
      <c r="J6" s="146">
        <v>1.5820766287751042</v>
      </c>
      <c r="K6" s="145">
        <v>12.445950021558467</v>
      </c>
      <c r="L6" s="147">
        <v>4.098406104449899E-3</v>
      </c>
      <c r="M6" s="145">
        <f>Z6*0.3048</f>
        <v>0</v>
      </c>
      <c r="N6" s="148">
        <v>26.720989631547429</v>
      </c>
      <c r="O6" s="148">
        <v>1.1861284527877616</v>
      </c>
      <c r="P6" s="149">
        <f>ABS(N6-N7)/((N6+N7)/2)</f>
        <v>6.0318032735611586E-3</v>
      </c>
      <c r="Q6" s="149">
        <f>ABS(H6-H7)/((H6+H7)/2)</f>
        <v>1.4020053457122433E-3</v>
      </c>
      <c r="R6" s="149">
        <f>ABS(I6-I7)/((I6+I7)/2)</f>
        <v>2.2699758266298792E-3</v>
      </c>
      <c r="S6" s="150">
        <f>ABS(J6-J7)/((J6+J7)/2)</f>
        <v>0.36074813321181365</v>
      </c>
      <c r="T6" s="149">
        <f>ABS(K6-K7)/((K6+K7)/2)</f>
        <v>4.9169043177880456E-2</v>
      </c>
      <c r="U6" s="151">
        <f>ABS(L6-L7)/((L6+L7)/2)</f>
        <v>4.583753051704343E-2</v>
      </c>
      <c r="Z6" s="145">
        <v>0</v>
      </c>
    </row>
    <row r="7" spans="1:26" s="152" customFormat="1" ht="12.75">
      <c r="A7" s="141" t="s">
        <v>25</v>
      </c>
      <c r="B7" s="142" t="s">
        <v>13</v>
      </c>
      <c r="C7" s="143">
        <v>40162</v>
      </c>
      <c r="D7" s="144">
        <v>1017</v>
      </c>
      <c r="E7" s="145">
        <v>25.6</v>
      </c>
      <c r="F7" s="146"/>
      <c r="G7" s="146">
        <v>0.26</v>
      </c>
      <c r="H7" s="145">
        <v>14.406330227464974</v>
      </c>
      <c r="I7" s="147">
        <v>0.50883729876928563</v>
      </c>
      <c r="J7" s="146">
        <v>2.2784079272068718</v>
      </c>
      <c r="K7" s="145">
        <v>11.848678209321131</v>
      </c>
      <c r="L7" s="147">
        <v>4.2906734494815172E-3</v>
      </c>
      <c r="M7" s="145">
        <f t="shared" ref="M7:M51" si="0">Z7*0.3048</f>
        <v>0</v>
      </c>
      <c r="N7" s="148">
        <v>26.560298507439281</v>
      </c>
      <c r="O7" s="148">
        <v>1.1714096294138561</v>
      </c>
      <c r="P7" s="153"/>
      <c r="Q7" s="153"/>
      <c r="R7" s="153"/>
      <c r="S7" s="153"/>
      <c r="T7" s="153"/>
      <c r="U7" s="154"/>
      <c r="Z7" s="145">
        <v>0</v>
      </c>
    </row>
    <row r="8" spans="1:26" s="165" customFormat="1" ht="12.75">
      <c r="A8" s="155" t="s">
        <v>30</v>
      </c>
      <c r="B8" s="156" t="s">
        <v>11</v>
      </c>
      <c r="C8" s="157">
        <v>40022</v>
      </c>
      <c r="D8" s="158">
        <v>1230</v>
      </c>
      <c r="E8" s="159">
        <v>27.8</v>
      </c>
      <c r="F8" s="160">
        <v>1.74</v>
      </c>
      <c r="G8" s="160">
        <v>0.26</v>
      </c>
      <c r="H8" s="159">
        <v>14.48159550844897</v>
      </c>
      <c r="I8" s="161">
        <v>0.49622615867137754</v>
      </c>
      <c r="J8" s="160">
        <v>0.98713353487272848</v>
      </c>
      <c r="K8" s="159">
        <v>18.926626445140936</v>
      </c>
      <c r="L8" s="161">
        <v>9.4100363472199029E-4</v>
      </c>
      <c r="M8" s="159">
        <f t="shared" si="0"/>
        <v>0</v>
      </c>
      <c r="N8" s="162">
        <v>29.37448926039345</v>
      </c>
      <c r="O8" s="162">
        <v>1.8435211359784418</v>
      </c>
      <c r="P8" s="163">
        <f>ABS(N8-N9)/((N8+N9)/2)</f>
        <v>1.3909793302159312E-2</v>
      </c>
      <c r="Q8" s="163">
        <f>ABS(H8-H9)/((H8+H9)/2)</f>
        <v>1.3802249903584857E-2</v>
      </c>
      <c r="R8" s="163">
        <f>ABS(I8-I9)/((I8+I9)/2)</f>
        <v>1.0746991009401926E-2</v>
      </c>
      <c r="S8" s="163">
        <f>ABS(J8-J9)/((J8+J9)/2)</f>
        <v>5.086380588583829E-2</v>
      </c>
      <c r="T8" s="163">
        <f>ABS(K8-K9)/((K8+K9)/2)</f>
        <v>4.6969280975590715E-4</v>
      </c>
      <c r="U8" s="164">
        <f>ABS(L8-L9)/((L8+L9)/2)</f>
        <v>0.53262487813659609</v>
      </c>
      <c r="Z8" s="159">
        <v>0</v>
      </c>
    </row>
    <row r="9" spans="1:26" s="165" customFormat="1" ht="12.75">
      <c r="A9" s="155" t="s">
        <v>30</v>
      </c>
      <c r="B9" s="156" t="s">
        <v>11</v>
      </c>
      <c r="C9" s="157">
        <v>40022</v>
      </c>
      <c r="D9" s="158">
        <v>1230</v>
      </c>
      <c r="E9" s="159">
        <v>27.8</v>
      </c>
      <c r="F9" s="160"/>
      <c r="G9" s="160">
        <v>0.26</v>
      </c>
      <c r="H9" s="159">
        <v>14.283086841354359</v>
      </c>
      <c r="I9" s="161">
        <v>0.4909217239615743</v>
      </c>
      <c r="J9" s="160">
        <v>1.0386531451008756</v>
      </c>
      <c r="K9" s="159">
        <v>18.917738832010709</v>
      </c>
      <c r="L9" s="161">
        <v>5.4520720186166207E-4</v>
      </c>
      <c r="M9" s="159">
        <f t="shared" si="0"/>
        <v>0</v>
      </c>
      <c r="N9" s="162">
        <v>29.785943959269304</v>
      </c>
      <c r="O9" s="162">
        <v>1.7228904822625022</v>
      </c>
      <c r="P9" s="166"/>
      <c r="Q9" s="166"/>
      <c r="R9" s="166"/>
      <c r="S9" s="166"/>
      <c r="T9" s="166"/>
      <c r="U9" s="167"/>
      <c r="Z9" s="159">
        <v>0</v>
      </c>
    </row>
    <row r="10" spans="1:26" s="152" customFormat="1" ht="12.75">
      <c r="A10" s="141" t="s">
        <v>30</v>
      </c>
      <c r="B10" s="142" t="s">
        <v>11</v>
      </c>
      <c r="C10" s="143">
        <v>40161</v>
      </c>
      <c r="D10" s="144">
        <v>1202</v>
      </c>
      <c r="E10" s="145">
        <v>24.5</v>
      </c>
      <c r="F10" s="146">
        <v>3.84</v>
      </c>
      <c r="G10" s="146">
        <v>0.26</v>
      </c>
      <c r="H10" s="145">
        <v>14.178030797563837</v>
      </c>
      <c r="I10" s="147">
        <v>0.50298406852725785</v>
      </c>
      <c r="J10" s="146">
        <v>1.3437630783724088</v>
      </c>
      <c r="K10" s="145">
        <v>12.060713722888826</v>
      </c>
      <c r="L10" s="147">
        <v>3.624691335243793E-3</v>
      </c>
      <c r="M10" s="145">
        <f t="shared" si="0"/>
        <v>0</v>
      </c>
      <c r="N10" s="148">
        <v>26.949083112701299</v>
      </c>
      <c r="O10" s="148">
        <v>1.0228143302377524</v>
      </c>
      <c r="P10" s="149">
        <f>ABS(N10-N11)/((N10+N11)/2)</f>
        <v>8.2591801250583435E-3</v>
      </c>
      <c r="Q10" s="149">
        <f>ABS(H10-H11)/((H10+H11)/2)</f>
        <v>5.6812314366585341E-3</v>
      </c>
      <c r="R10" s="149">
        <f>ABS(I10-I11)/((I10+I11)/2)</f>
        <v>4.9420848093127004E-3</v>
      </c>
      <c r="S10" s="150">
        <f>ABS(J10-J11)/((J10+J11)/2)</f>
        <v>0.17339304747370349</v>
      </c>
      <c r="T10" s="149">
        <f>ABS(K10-K11)/((K10+K11)/2)</f>
        <v>2.0849746548702416E-2</v>
      </c>
      <c r="U10" s="151">
        <f>ABS(L10-L11)/((L10+L11)/2)</f>
        <v>1.8444164850132949E-2</v>
      </c>
      <c r="Z10" s="145">
        <v>0</v>
      </c>
    </row>
    <row r="11" spans="1:26" s="152" customFormat="1" ht="12.75">
      <c r="A11" s="141" t="s">
        <v>30</v>
      </c>
      <c r="B11" s="142" t="s">
        <v>11</v>
      </c>
      <c r="C11" s="143">
        <v>40161</v>
      </c>
      <c r="D11" s="144">
        <v>1202</v>
      </c>
      <c r="E11" s="145">
        <v>24.5</v>
      </c>
      <c r="F11" s="146"/>
      <c r="G11" s="146">
        <v>0.26</v>
      </c>
      <c r="H11" s="145">
        <v>14.258808931477763</v>
      </c>
      <c r="I11" s="147">
        <v>0.50547601615992321</v>
      </c>
      <c r="J11" s="146">
        <v>1.1293525505459125</v>
      </c>
      <c r="K11" s="145">
        <v>12.314825631653894</v>
      </c>
      <c r="L11" s="147">
        <v>3.5584478337565483E-3</v>
      </c>
      <c r="M11" s="145">
        <f t="shared" si="0"/>
        <v>0</v>
      </c>
      <c r="N11" s="148">
        <v>26.727421154089853</v>
      </c>
      <c r="O11" s="148">
        <v>1.0570596364817486</v>
      </c>
      <c r="P11" s="153"/>
      <c r="Q11" s="153"/>
      <c r="R11" s="153"/>
      <c r="S11" s="153"/>
      <c r="T11" s="153"/>
      <c r="U11" s="154"/>
      <c r="Z11" s="145">
        <v>0</v>
      </c>
    </row>
    <row r="12" spans="1:26" s="165" customFormat="1" ht="12.75">
      <c r="A12" s="155" t="s">
        <v>31</v>
      </c>
      <c r="B12" s="156" t="s">
        <v>23</v>
      </c>
      <c r="C12" s="157">
        <v>40046</v>
      </c>
      <c r="D12" s="158">
        <v>949</v>
      </c>
      <c r="E12" s="159">
        <v>25.8</v>
      </c>
      <c r="F12" s="160">
        <v>0.16</v>
      </c>
      <c r="G12" s="160">
        <v>6.18</v>
      </c>
      <c r="H12" s="159">
        <v>16.193682800060312</v>
      </c>
      <c r="I12" s="161">
        <v>0.52034680783027054</v>
      </c>
      <c r="J12" s="160">
        <v>0.17639770140693584</v>
      </c>
      <c r="K12" s="159">
        <v>45.481410741802136</v>
      </c>
      <c r="L12" s="161">
        <v>4.0156742070091477E-2</v>
      </c>
      <c r="M12" s="159">
        <f t="shared" si="0"/>
        <v>0.51816000000000006</v>
      </c>
      <c r="N12" s="162">
        <v>25.331595830390956</v>
      </c>
      <c r="O12" s="162">
        <v>2.2039060757069953</v>
      </c>
      <c r="P12" s="163">
        <f>ABS(N12-N13)/((N12+N13)/2)</f>
        <v>2.3241908899955042E-3</v>
      </c>
      <c r="Q12" s="163">
        <f>ABS(H12-H13)/((H12+H13)/2)</f>
        <v>1.5984935030702526E-2</v>
      </c>
      <c r="R12" s="163">
        <f>ABS(I12-I13)/((I12+I13)/2)</f>
        <v>7.8262432103351608E-3</v>
      </c>
      <c r="S12" s="168">
        <f>ABS(J12-J13)/((J12+J13)/2)</f>
        <v>0.10126295837107714</v>
      </c>
      <c r="T12" s="163">
        <f>ABS(K12-K13)/((K12+K13)/2)</f>
        <v>8.155605223923711E-3</v>
      </c>
      <c r="U12" s="169">
        <f>ABS(L12-L13)/((L12+L13)/2)</f>
        <v>1.3406490107191584E-2</v>
      </c>
      <c r="Z12" s="159">
        <v>1.7</v>
      </c>
    </row>
    <row r="13" spans="1:26" s="165" customFormat="1" ht="12.75">
      <c r="A13" s="155" t="s">
        <v>31</v>
      </c>
      <c r="B13" s="156" t="s">
        <v>23</v>
      </c>
      <c r="C13" s="157">
        <v>40046</v>
      </c>
      <c r="D13" s="158">
        <v>949</v>
      </c>
      <c r="E13" s="159">
        <v>25.8</v>
      </c>
      <c r="F13" s="160"/>
      <c r="G13" s="160">
        <v>6.18</v>
      </c>
      <c r="H13" s="159">
        <v>15.936880318088564</v>
      </c>
      <c r="I13" s="161">
        <v>0.51629032068595482</v>
      </c>
      <c r="J13" s="160">
        <v>0.19521289561518701</v>
      </c>
      <c r="K13" s="159">
        <v>45.111988740765618</v>
      </c>
      <c r="L13" s="161">
        <v>3.9621965840904827E-2</v>
      </c>
      <c r="M13" s="159">
        <f t="shared" si="0"/>
        <v>0.51816000000000006</v>
      </c>
      <c r="N13" s="162">
        <v>25.272788705624738</v>
      </c>
      <c r="O13" s="162">
        <v>1.9279153818108399</v>
      </c>
      <c r="P13" s="166"/>
      <c r="Q13" s="166"/>
      <c r="R13" s="166"/>
      <c r="S13" s="166"/>
      <c r="T13" s="166"/>
      <c r="U13" s="167"/>
      <c r="Z13" s="159">
        <v>1.7</v>
      </c>
    </row>
    <row r="14" spans="1:26" s="152" customFormat="1" ht="12.75">
      <c r="A14" s="141" t="s">
        <v>2</v>
      </c>
      <c r="B14" s="142" t="s">
        <v>19</v>
      </c>
      <c r="C14" s="143">
        <v>40042</v>
      </c>
      <c r="D14" s="144">
        <v>1334</v>
      </c>
      <c r="E14" s="145">
        <v>25.7</v>
      </c>
      <c r="F14" s="146">
        <v>0.13</v>
      </c>
      <c r="G14" s="146">
        <v>2.42</v>
      </c>
      <c r="H14" s="145">
        <v>15.199588010563547</v>
      </c>
      <c r="I14" s="147">
        <v>0.52941051127081629</v>
      </c>
      <c r="J14" s="146">
        <v>0.22027388259984601</v>
      </c>
      <c r="K14" s="145">
        <v>44.18312078261966</v>
      </c>
      <c r="L14" s="147">
        <v>4.1526515712924844E-2</v>
      </c>
      <c r="M14" s="145">
        <f t="shared" si="0"/>
        <v>0.51816000000000006</v>
      </c>
      <c r="N14" s="148">
        <v>24.636407394980022</v>
      </c>
      <c r="O14" s="148">
        <v>1.7349412137576847</v>
      </c>
      <c r="P14" s="149">
        <f>ABS(N14-N15)/((N14+N15)/2)</f>
        <v>3.7651703755879947E-3</v>
      </c>
      <c r="Q14" s="149">
        <f>ABS(H14-H15)/((H14+H15)/2)</f>
        <v>1.2008966250972811E-2</v>
      </c>
      <c r="R14" s="149">
        <f>ABS(I14-I15)/((I14+I15)/2)</f>
        <v>6.7859144231532526E-3</v>
      </c>
      <c r="S14" s="149">
        <f>ABS(J14-J15)/((J14+J15)/2)</f>
        <v>9.7438080416051898E-2</v>
      </c>
      <c r="T14" s="149">
        <f>ABS(K14-K15)/((K14+K15)/2)</f>
        <v>1.7036424447190893E-2</v>
      </c>
      <c r="U14" s="151">
        <f>ABS(L14-L15)/((L14+L15)/2)</f>
        <v>6.7706588166565052E-2</v>
      </c>
      <c r="Z14" s="145">
        <v>1.7</v>
      </c>
    </row>
    <row r="15" spans="1:26" s="152" customFormat="1" ht="12.75">
      <c r="A15" s="141" t="s">
        <v>2</v>
      </c>
      <c r="B15" s="142" t="s">
        <v>19</v>
      </c>
      <c r="C15" s="143">
        <v>40042</v>
      </c>
      <c r="D15" s="144">
        <v>1334</v>
      </c>
      <c r="E15" s="145">
        <v>25.7</v>
      </c>
      <c r="F15" s="146"/>
      <c r="G15" s="146">
        <v>2.42</v>
      </c>
      <c r="H15" s="145">
        <v>15.018146135791325</v>
      </c>
      <c r="I15" s="147">
        <v>0.52583012494422177</v>
      </c>
      <c r="J15" s="146">
        <v>0.19980790128032852</v>
      </c>
      <c r="K15" s="145">
        <v>44.942310117546668</v>
      </c>
      <c r="L15" s="147">
        <v>4.4436652113689801E-2</v>
      </c>
      <c r="M15" s="145">
        <f t="shared" si="0"/>
        <v>0.51816000000000006</v>
      </c>
      <c r="N15" s="148">
        <v>24.72934262475151</v>
      </c>
      <c r="O15" s="148">
        <v>1.5704267109271237</v>
      </c>
      <c r="P15" s="153"/>
      <c r="Q15" s="153"/>
      <c r="R15" s="153"/>
      <c r="S15" s="153"/>
      <c r="T15" s="153"/>
      <c r="U15" s="154"/>
      <c r="Z15" s="145">
        <v>1.7</v>
      </c>
    </row>
    <row r="16" spans="1:26" s="165" customFormat="1" ht="12.75">
      <c r="A16" s="155" t="s">
        <v>32</v>
      </c>
      <c r="B16" s="156" t="s">
        <v>9</v>
      </c>
      <c r="C16" s="157">
        <v>40011</v>
      </c>
      <c r="D16" s="158">
        <v>1230</v>
      </c>
      <c r="E16" s="159">
        <v>25.4</v>
      </c>
      <c r="F16" s="160">
        <v>0.03</v>
      </c>
      <c r="G16" s="160">
        <v>0.31</v>
      </c>
      <c r="H16" s="159">
        <v>16.358809414299696</v>
      </c>
      <c r="I16" s="161">
        <v>0.51977286345874441</v>
      </c>
      <c r="J16" s="160">
        <v>0.40335726621780643</v>
      </c>
      <c r="K16" s="159">
        <v>31.282478605835639</v>
      </c>
      <c r="L16" s="161">
        <v>7.6776010909146888E-2</v>
      </c>
      <c r="M16" s="159">
        <f t="shared" si="0"/>
        <v>2.7432000000000003</v>
      </c>
      <c r="N16" s="162">
        <v>25.907811845710146</v>
      </c>
      <c r="O16" s="162">
        <v>1.4983836047192594</v>
      </c>
      <c r="P16" s="170">
        <f>ABS(N16-N17)/((N16+N17)/2)</f>
        <v>1.9324739849402046E-3</v>
      </c>
      <c r="Q16" s="163">
        <f>ABS(H16-H17)/((H16+H17)/2)</f>
        <v>1.5728934645826489E-2</v>
      </c>
      <c r="R16" s="163">
        <f t="shared" ref="R16:U16" si="1">ABS(I16-I17)/((I16+I17)/2)</f>
        <v>7.8600634341364321E-3</v>
      </c>
      <c r="S16" s="163">
        <f t="shared" si="1"/>
        <v>0.46117881026391755</v>
      </c>
      <c r="T16" s="163">
        <f t="shared" si="1"/>
        <v>2.0645417367543765E-2</v>
      </c>
      <c r="U16" s="163">
        <f t="shared" si="1"/>
        <v>0.23254374636973688</v>
      </c>
      <c r="Z16" s="159">
        <v>9</v>
      </c>
    </row>
    <row r="17" spans="1:26" s="165" customFormat="1" ht="12.75">
      <c r="A17" s="171" t="s">
        <v>32</v>
      </c>
      <c r="B17" s="172" t="s">
        <v>9</v>
      </c>
      <c r="C17" s="173">
        <v>40011</v>
      </c>
      <c r="D17" s="174">
        <v>1230</v>
      </c>
      <c r="E17" s="175">
        <v>25.4</v>
      </c>
      <c r="F17" s="176"/>
      <c r="G17" s="176">
        <v>0.31</v>
      </c>
      <c r="H17" s="175">
        <v>16.103510559638703</v>
      </c>
      <c r="I17" s="177">
        <v>0.51570340886623567</v>
      </c>
      <c r="J17" s="176">
        <v>0.25219407289770229</v>
      </c>
      <c r="K17" s="175">
        <v>31.935054786753962</v>
      </c>
      <c r="L17" s="177">
        <v>6.0781895463778143E-2</v>
      </c>
      <c r="M17" s="175">
        <f t="shared" si="0"/>
        <v>2.7432000000000003</v>
      </c>
      <c r="N17" s="178">
        <v>25.857794002402073</v>
      </c>
      <c r="O17" s="178">
        <v>1.2254990602439928</v>
      </c>
      <c r="P17" s="170"/>
      <c r="Q17" s="179"/>
      <c r="R17" s="170"/>
      <c r="S17" s="180"/>
      <c r="T17" s="179"/>
      <c r="U17" s="181"/>
      <c r="Z17" s="175">
        <v>9</v>
      </c>
    </row>
    <row r="18" spans="1:26" s="152" customFormat="1" ht="12.75">
      <c r="A18" s="141" t="s">
        <v>33</v>
      </c>
      <c r="B18" s="142" t="s">
        <v>10</v>
      </c>
      <c r="C18" s="143">
        <v>40021</v>
      </c>
      <c r="D18" s="144">
        <v>1305</v>
      </c>
      <c r="E18" s="145">
        <v>24.5</v>
      </c>
      <c r="F18" s="146">
        <v>0.24</v>
      </c>
      <c r="G18" s="146">
        <v>0.49</v>
      </c>
      <c r="H18" s="145">
        <v>14.851304312058843</v>
      </c>
      <c r="I18" s="147">
        <v>0.51660132196205932</v>
      </c>
      <c r="J18" s="146">
        <v>0.17011519543166517</v>
      </c>
      <c r="K18" s="145">
        <v>26.547821672633582</v>
      </c>
      <c r="L18" s="147">
        <v>0.16819479505005672</v>
      </c>
      <c r="M18" s="145">
        <f t="shared" si="0"/>
        <v>3.3528000000000002</v>
      </c>
      <c r="N18" s="148">
        <v>26.440613245478144</v>
      </c>
      <c r="O18" s="148">
        <v>1.6259106141822479</v>
      </c>
      <c r="P18" s="149">
        <f>ABS(N18-N19)/((N18+N19)/2)</f>
        <v>5.055025481457834E-3</v>
      </c>
      <c r="Q18" s="149">
        <f>ABS(H18-H19)/((H18+H19)/2)</f>
        <v>1.9380317222995453E-2</v>
      </c>
      <c r="R18" s="149">
        <f>ABS(I18-I19)/((I18+I19)/2)</f>
        <v>8.1754432322607602E-3</v>
      </c>
      <c r="S18" s="150">
        <f>ABS(J18-J19)/((J18+J19)/2)</f>
        <v>0.14061215431774657</v>
      </c>
      <c r="T18" s="149">
        <f>ABS(K18-K19)/((K18+K19)/2)</f>
        <v>7.2757281280019781E-4</v>
      </c>
      <c r="U18" s="151">
        <f>ABS(L18-L19)/((L18+L19)/2)</f>
        <v>7.3534606517401666E-2</v>
      </c>
      <c r="Z18" s="145">
        <v>11</v>
      </c>
    </row>
    <row r="19" spans="1:26" s="152" customFormat="1" ht="12.75">
      <c r="A19" s="141" t="s">
        <v>33</v>
      </c>
      <c r="B19" s="142" t="s">
        <v>10</v>
      </c>
      <c r="C19" s="143">
        <v>40021</v>
      </c>
      <c r="D19" s="144">
        <v>1305</v>
      </c>
      <c r="E19" s="145">
        <v>24.5</v>
      </c>
      <c r="F19" s="146"/>
      <c r="G19" s="146">
        <v>0.49</v>
      </c>
      <c r="H19" s="145">
        <v>15.141943642007728</v>
      </c>
      <c r="I19" s="147">
        <v>0.52084210187117475</v>
      </c>
      <c r="J19" s="146">
        <v>0.1958443773959089</v>
      </c>
      <c r="K19" s="145">
        <v>26.52851322349683</v>
      </c>
      <c r="L19" s="147">
        <v>0.15626527332092213</v>
      </c>
      <c r="M19" s="145">
        <f t="shared" si="0"/>
        <v>3.3528000000000002</v>
      </c>
      <c r="N19" s="148">
        <v>26.574609897424416</v>
      </c>
      <c r="O19" s="148">
        <v>1.9533022715889246</v>
      </c>
      <c r="P19" s="153"/>
      <c r="Q19" s="153"/>
      <c r="R19" s="153"/>
      <c r="S19" s="153"/>
      <c r="T19" s="153"/>
      <c r="U19" s="154"/>
      <c r="Z19" s="145">
        <v>11</v>
      </c>
    </row>
    <row r="20" spans="1:26" s="165" customFormat="1" ht="12.75">
      <c r="A20" s="155" t="s">
        <v>33</v>
      </c>
      <c r="B20" s="156" t="s">
        <v>10</v>
      </c>
      <c r="C20" s="157">
        <v>40162</v>
      </c>
      <c r="D20" s="158">
        <v>1444</v>
      </c>
      <c r="E20" s="159">
        <v>24.6</v>
      </c>
      <c r="F20" s="160">
        <v>7.0000000000000007E-2</v>
      </c>
      <c r="G20" s="160">
        <v>0.46</v>
      </c>
      <c r="H20" s="159">
        <v>14.935871890386913</v>
      </c>
      <c r="I20" s="161">
        <v>0.51767152261926197</v>
      </c>
      <c r="J20" s="160">
        <v>0.21720682024298504</v>
      </c>
      <c r="K20" s="159">
        <v>24.844595287831265</v>
      </c>
      <c r="L20" s="161">
        <v>0.24001586497153329</v>
      </c>
      <c r="M20" s="159">
        <f t="shared" si="0"/>
        <v>0.9144000000000001</v>
      </c>
      <c r="N20" s="162">
        <v>26.533797245053833</v>
      </c>
      <c r="O20" s="162">
        <v>1.7265028656754589</v>
      </c>
      <c r="P20" s="163">
        <f>ABS(N20-N21)/((N20+N21)/2)</f>
        <v>5.7333268227003093E-3</v>
      </c>
      <c r="Q20" s="163">
        <f>ABS(H20-H21)/((H20+H21)/2)</f>
        <v>9.7126616972530288E-3</v>
      </c>
      <c r="R20" s="163">
        <f>ABS(I20-I21)/((I20+I21)/2)</f>
        <v>6.2630429915311201E-3</v>
      </c>
      <c r="S20" s="168">
        <f>ABS(J20-J21)/((J20+J21)/2)</f>
        <v>0.11872316216601904</v>
      </c>
      <c r="T20" s="163">
        <f>ABS(K20-K21)/((K20+K21)/2)</f>
        <v>2.9207761183907273E-3</v>
      </c>
      <c r="U20" s="169">
        <f>ABS(L20-L21)/((L20+L21)/2)</f>
        <v>7.7523359251279508E-3</v>
      </c>
      <c r="Z20" s="159">
        <v>3</v>
      </c>
    </row>
    <row r="21" spans="1:26" s="165" customFormat="1" ht="12.75">
      <c r="A21" s="155" t="s">
        <v>33</v>
      </c>
      <c r="B21" s="156" t="s">
        <v>10</v>
      </c>
      <c r="C21" s="157">
        <v>40162</v>
      </c>
      <c r="D21" s="158">
        <v>1444</v>
      </c>
      <c r="E21" s="159">
        <v>24.6</v>
      </c>
      <c r="F21" s="160"/>
      <c r="G21" s="160">
        <v>0.46</v>
      </c>
      <c r="H21" s="159">
        <v>15.081646892853188</v>
      </c>
      <c r="I21" s="161">
        <v>0.52092390653105003</v>
      </c>
      <c r="J21" s="160">
        <v>0.19286434737653455</v>
      </c>
      <c r="K21" s="159">
        <v>24.772135606496878</v>
      </c>
      <c r="L21" s="161">
        <v>0.24188378897131724</v>
      </c>
      <c r="M21" s="159">
        <f t="shared" si="0"/>
        <v>0.9144000000000001</v>
      </c>
      <c r="N21" s="162">
        <v>26.382105163739968</v>
      </c>
      <c r="O21" s="162">
        <v>1.8423251438621555</v>
      </c>
      <c r="P21" s="166"/>
      <c r="Q21" s="166"/>
      <c r="R21" s="166"/>
      <c r="S21" s="166"/>
      <c r="T21" s="166"/>
      <c r="U21" s="167"/>
      <c r="Z21" s="159">
        <v>3</v>
      </c>
    </row>
    <row r="22" spans="1:26" s="152" customFormat="1" ht="12.75">
      <c r="A22" s="141" t="s">
        <v>0</v>
      </c>
      <c r="B22" s="142" t="s">
        <v>12</v>
      </c>
      <c r="C22" s="143">
        <v>40024</v>
      </c>
      <c r="D22" s="144">
        <v>1245</v>
      </c>
      <c r="E22" s="145">
        <v>26</v>
      </c>
      <c r="F22" s="146">
        <v>0.69</v>
      </c>
      <c r="G22" s="146">
        <v>2.16</v>
      </c>
      <c r="H22" s="145">
        <v>16.256486882451295</v>
      </c>
      <c r="I22" s="147">
        <v>0.53704665828482079</v>
      </c>
      <c r="J22" s="146">
        <v>0.38155135984862887</v>
      </c>
      <c r="K22" s="145">
        <v>33.428117544055617</v>
      </c>
      <c r="L22" s="147">
        <v>5.5945697906918329E-3</v>
      </c>
      <c r="M22" s="145">
        <f t="shared" si="0"/>
        <v>0.60960000000000003</v>
      </c>
      <c r="N22" s="148">
        <v>26.675782727011274</v>
      </c>
      <c r="O22" s="148">
        <v>3.2518238566991275</v>
      </c>
      <c r="P22" s="149">
        <f>ABS(N22-N23)/((N22+N23)/2)</f>
        <v>1.9101090760276686E-2</v>
      </c>
      <c r="Q22" s="149">
        <f>ABS(H22-H23)/((H22+H23)/2)</f>
        <v>7.149040511556415E-4</v>
      </c>
      <c r="R22" s="149">
        <f>ABS(I22-I23)/((I22+I23)/2)</f>
        <v>5.1613631187963534E-3</v>
      </c>
      <c r="S22" s="150">
        <f>ABS(J22-J23)/((J22+J23)/2)</f>
        <v>0.28251940923548213</v>
      </c>
      <c r="T22" s="149">
        <f>ABS(K22-K23)/((K22+K23)/2)</f>
        <v>1.8332089931876031E-2</v>
      </c>
      <c r="U22" s="151">
        <f>ABS(L22-L23)/((L22+L23)/2)</f>
        <v>5.3687976624593431E-2</v>
      </c>
      <c r="Z22" s="145">
        <v>2</v>
      </c>
    </row>
    <row r="23" spans="1:26" s="152" customFormat="1" ht="12.75">
      <c r="A23" s="141" t="s">
        <v>0</v>
      </c>
      <c r="B23" s="142" t="s">
        <v>12</v>
      </c>
      <c r="C23" s="143">
        <v>40024</v>
      </c>
      <c r="D23" s="144">
        <v>1245</v>
      </c>
      <c r="E23" s="145">
        <v>26</v>
      </c>
      <c r="F23" s="146"/>
      <c r="G23" s="146">
        <v>2.16</v>
      </c>
      <c r="H23" s="145">
        <v>16.26811286651267</v>
      </c>
      <c r="I23" s="147">
        <v>0.53982572298097864</v>
      </c>
      <c r="J23" s="146">
        <v>0.28709813036784643</v>
      </c>
      <c r="K23" s="145">
        <v>34.046593782135169</v>
      </c>
      <c r="L23" s="147">
        <v>5.903216224089923E-3</v>
      </c>
      <c r="M23" s="145">
        <f t="shared" si="0"/>
        <v>0.60960000000000003</v>
      </c>
      <c r="N23" s="148">
        <v>26.171066495316108</v>
      </c>
      <c r="O23" s="148">
        <v>3.1535997156538538</v>
      </c>
      <c r="P23" s="153"/>
      <c r="Q23" s="153"/>
      <c r="R23" s="153"/>
      <c r="S23" s="153"/>
      <c r="T23" s="153"/>
      <c r="U23" s="154"/>
      <c r="Z23" s="145">
        <v>2</v>
      </c>
    </row>
    <row r="24" spans="1:26" s="165" customFormat="1" ht="12.75">
      <c r="A24" s="155" t="s">
        <v>0</v>
      </c>
      <c r="B24" s="156" t="s">
        <v>12</v>
      </c>
      <c r="C24" s="157">
        <v>40164</v>
      </c>
      <c r="D24" s="158">
        <v>1348</v>
      </c>
      <c r="E24" s="159">
        <v>26.2</v>
      </c>
      <c r="F24" s="160">
        <v>0.09</v>
      </c>
      <c r="G24" s="160">
        <v>2.17</v>
      </c>
      <c r="H24" s="159">
        <v>16.472985862593582</v>
      </c>
      <c r="I24" s="161">
        <v>0.54642579029760763</v>
      </c>
      <c r="J24" s="160">
        <v>0.19928564012946359</v>
      </c>
      <c r="K24" s="159">
        <v>33.81078759198661</v>
      </c>
      <c r="L24" s="161">
        <v>6.2076009849467272E-3</v>
      </c>
      <c r="M24" s="159">
        <f t="shared" si="0"/>
        <v>0.60960000000000003</v>
      </c>
      <c r="N24" s="162">
        <v>25.565970969150101</v>
      </c>
      <c r="O24" s="162">
        <v>3.2299686798804852</v>
      </c>
      <c r="P24" s="163">
        <f>ABS(N24-N25)/((N24+N25)/2)</f>
        <v>1.0640789456169267E-2</v>
      </c>
      <c r="Q24" s="163">
        <f>ABS(H24-H25)/((H24+H25)/2)</f>
        <v>2.7411718368444446E-3</v>
      </c>
      <c r="R24" s="163">
        <f>ABS(I24-I25)/((I24+I25)/2)</f>
        <v>1.2106984702859767E-3</v>
      </c>
      <c r="S24" s="163">
        <f>ABS(J24-J25)/((J24+J25)/2)</f>
        <v>1.3728579227881874E-2</v>
      </c>
      <c r="T24" s="163">
        <f>ABS(K24-K25)/((K24+K25)/2)</f>
        <v>7.8124904652426587E-3</v>
      </c>
      <c r="U24" s="169">
        <f>ABS(L24-L25)/((L24+L25)/2)</f>
        <v>1.0947601832666825E-4</v>
      </c>
      <c r="Z24" s="159">
        <v>2</v>
      </c>
    </row>
    <row r="25" spans="1:26" s="165" customFormat="1" ht="12.75">
      <c r="A25" s="155" t="s">
        <v>0</v>
      </c>
      <c r="B25" s="156" t="s">
        <v>12</v>
      </c>
      <c r="C25" s="157">
        <v>40164</v>
      </c>
      <c r="D25" s="158">
        <v>1348</v>
      </c>
      <c r="E25" s="159">
        <v>26.2</v>
      </c>
      <c r="F25" s="160"/>
      <c r="G25" s="160">
        <v>2.17</v>
      </c>
      <c r="H25" s="159">
        <v>16.427892382167588</v>
      </c>
      <c r="I25" s="161">
        <v>0.54708774788156289</v>
      </c>
      <c r="J25" s="160">
        <v>0.20204045870147222</v>
      </c>
      <c r="K25" s="159">
        <v>33.547668942272928</v>
      </c>
      <c r="L25" s="161">
        <v>6.2082806055870007E-3</v>
      </c>
      <c r="M25" s="159">
        <f t="shared" si="0"/>
        <v>0.60960000000000003</v>
      </c>
      <c r="N25" s="162">
        <v>25.295368566421722</v>
      </c>
      <c r="O25" s="162">
        <v>3.1228016257400397</v>
      </c>
      <c r="P25" s="182"/>
      <c r="Q25" s="166"/>
      <c r="R25" s="166"/>
      <c r="S25" s="166"/>
      <c r="T25" s="166"/>
      <c r="U25" s="167"/>
      <c r="Z25" s="159">
        <v>2</v>
      </c>
    </row>
    <row r="26" spans="1:26" s="152" customFormat="1" ht="12.75">
      <c r="A26" s="141" t="s">
        <v>34</v>
      </c>
      <c r="B26" s="142" t="s">
        <v>17</v>
      </c>
      <c r="C26" s="143">
        <v>40037</v>
      </c>
      <c r="D26" s="144">
        <v>1100</v>
      </c>
      <c r="E26" s="145">
        <v>25.7</v>
      </c>
      <c r="F26" s="146">
        <v>0.09</v>
      </c>
      <c r="G26" s="146">
        <v>0.48</v>
      </c>
      <c r="H26" s="145">
        <v>15.791899795333208</v>
      </c>
      <c r="I26" s="147">
        <v>0.53105468090111174</v>
      </c>
      <c r="J26" s="146">
        <v>0.26785710603008467</v>
      </c>
      <c r="K26" s="145">
        <v>24.699144213985157</v>
      </c>
      <c r="L26" s="147">
        <v>5.4734953775964768E-2</v>
      </c>
      <c r="M26" s="145">
        <f t="shared" si="0"/>
        <v>0.76200000000000001</v>
      </c>
      <c r="N26" s="148">
        <v>26.753140695687485</v>
      </c>
      <c r="O26" s="148">
        <v>2.6533091630068641</v>
      </c>
      <c r="P26" s="149">
        <f>ABS(N26-N27)/((N26+N27)/2)</f>
        <v>1.1792031524169437E-2</v>
      </c>
      <c r="Q26" s="149">
        <f>ABS(H26-H27)/((H26+H27)/2)</f>
        <v>6.5041490696617077E-3</v>
      </c>
      <c r="R26" s="149">
        <f>ABS(I26-I27)/((I26+I27)/2)</f>
        <v>6.3153237919551502E-3</v>
      </c>
      <c r="S26" s="149">
        <f>ABS(J26-J27)/((J26+J27)/2)</f>
        <v>7.8565997197845169E-2</v>
      </c>
      <c r="T26" s="149">
        <f>ABS(K26-K27)/((K26+K27)/2)</f>
        <v>1.7919451567527604E-3</v>
      </c>
      <c r="U26" s="151">
        <f>ABS(L26-L27)/((L26+L27)/2)</f>
        <v>6.7425898196897815E-2</v>
      </c>
      <c r="Z26" s="145">
        <v>2.5</v>
      </c>
    </row>
    <row r="27" spans="1:26" s="152" customFormat="1" ht="12.75">
      <c r="A27" s="141" t="s">
        <v>34</v>
      </c>
      <c r="B27" s="142" t="s">
        <v>17</v>
      </c>
      <c r="C27" s="143">
        <v>40037</v>
      </c>
      <c r="D27" s="144">
        <v>1100</v>
      </c>
      <c r="E27" s="145">
        <v>25.7</v>
      </c>
      <c r="F27" s="146"/>
      <c r="G27" s="146">
        <v>0.48</v>
      </c>
      <c r="H27" s="145">
        <v>15.894947785439706</v>
      </c>
      <c r="I27" s="147">
        <v>0.53441908681860395</v>
      </c>
      <c r="J27" s="146">
        <v>0.2476080875527758</v>
      </c>
      <c r="K27" s="145">
        <v>24.743443416706228</v>
      </c>
      <c r="L27" s="147">
        <v>5.1164762046888704E-2</v>
      </c>
      <c r="M27" s="145">
        <f t="shared" si="0"/>
        <v>0.76200000000000001</v>
      </c>
      <c r="N27" s="148">
        <v>26.439515953655796</v>
      </c>
      <c r="O27" s="148">
        <v>2.6898478914853872</v>
      </c>
      <c r="P27" s="153"/>
      <c r="Q27" s="153"/>
      <c r="R27" s="153"/>
      <c r="S27" s="153"/>
      <c r="T27" s="153"/>
      <c r="U27" s="154"/>
      <c r="Z27" s="145">
        <v>2.5</v>
      </c>
    </row>
    <row r="28" spans="1:26" s="165" customFormat="1" ht="12.75">
      <c r="A28" s="155" t="s">
        <v>1</v>
      </c>
      <c r="B28" s="156" t="s">
        <v>26</v>
      </c>
      <c r="C28" s="157">
        <v>40163</v>
      </c>
      <c r="D28" s="158">
        <v>1509</v>
      </c>
      <c r="E28" s="159">
        <v>25.3</v>
      </c>
      <c r="F28" s="160">
        <v>0.16</v>
      </c>
      <c r="G28" s="160">
        <v>5.97</v>
      </c>
      <c r="H28" s="159">
        <v>15.483256141245905</v>
      </c>
      <c r="I28" s="161">
        <v>0.51230531020782</v>
      </c>
      <c r="J28" s="160">
        <v>0.1903168235577814</v>
      </c>
      <c r="K28" s="159">
        <v>32.779839000147291</v>
      </c>
      <c r="L28" s="161">
        <v>0</v>
      </c>
      <c r="M28" s="159">
        <f t="shared" si="0"/>
        <v>0.60960000000000003</v>
      </c>
      <c r="N28" s="162">
        <v>24.614384913839732</v>
      </c>
      <c r="O28" s="162">
        <v>1.2999483577211037</v>
      </c>
      <c r="P28" s="163">
        <f>ABS(N28-N29)/((N28+N29)/2)</f>
        <v>3.4176386253145985E-3</v>
      </c>
      <c r="Q28" s="163">
        <f>ABS(H28-H29)/((H28+H29)/2)</f>
        <v>4.8130716387889665E-3</v>
      </c>
      <c r="R28" s="163">
        <f>ABS(I28-I29)/((I28+I29)/2)</f>
        <v>3.3324492229842356E-3</v>
      </c>
      <c r="S28" s="163">
        <f>ABS(J28-J29)/((J28+J29)/2)</f>
        <v>1.3586156095836273E-2</v>
      </c>
      <c r="T28" s="163">
        <f>ABS(K28-K29)/((K28+K29)/2)</f>
        <v>1.974123783126508E-3</v>
      </c>
      <c r="U28" s="169"/>
      <c r="Z28" s="159">
        <v>2</v>
      </c>
    </row>
    <row r="29" spans="1:26" s="165" customFormat="1" ht="12.75">
      <c r="A29" s="155" t="s">
        <v>1</v>
      </c>
      <c r="B29" s="156" t="s">
        <v>26</v>
      </c>
      <c r="C29" s="157">
        <v>40163</v>
      </c>
      <c r="D29" s="158">
        <v>1509</v>
      </c>
      <c r="E29" s="159">
        <v>25.3</v>
      </c>
      <c r="F29" s="160"/>
      <c r="G29" s="160">
        <v>5.97</v>
      </c>
      <c r="H29" s="159">
        <v>15.557957934797395</v>
      </c>
      <c r="I29" s="161">
        <v>0.51401539101948879</v>
      </c>
      <c r="J29" s="160">
        <v>0.19292018245044576</v>
      </c>
      <c r="K29" s="159">
        <v>32.844614397250531</v>
      </c>
      <c r="L29" s="161">
        <v>0</v>
      </c>
      <c r="M29" s="159">
        <f t="shared" si="0"/>
        <v>0.60960000000000003</v>
      </c>
      <c r="N29" s="162">
        <v>24.530405347125303</v>
      </c>
      <c r="O29" s="162">
        <v>1.3576724991713507</v>
      </c>
      <c r="P29" s="166"/>
      <c r="Q29" s="166"/>
      <c r="R29" s="166"/>
      <c r="S29" s="166"/>
      <c r="T29" s="166"/>
      <c r="U29" s="167"/>
      <c r="Z29" s="159">
        <v>2</v>
      </c>
    </row>
    <row r="30" spans="1:26" s="152" customFormat="1" ht="12.75">
      <c r="A30" s="141" t="s">
        <v>3</v>
      </c>
      <c r="B30" s="142" t="s">
        <v>27</v>
      </c>
      <c r="C30" s="143">
        <v>40379</v>
      </c>
      <c r="D30" s="144">
        <v>1400</v>
      </c>
      <c r="E30" s="145">
        <v>25.8</v>
      </c>
      <c r="F30" s="146">
        <v>0.72</v>
      </c>
      <c r="G30" s="146">
        <v>2.1</v>
      </c>
      <c r="H30" s="145">
        <v>15.316524629640011</v>
      </c>
      <c r="I30" s="147">
        <v>0.51382129729022319</v>
      </c>
      <c r="J30" s="146">
        <v>0.28619525718968569</v>
      </c>
      <c r="K30" s="145">
        <v>28.135816406585256</v>
      </c>
      <c r="L30" s="147">
        <v>5.1020503484459122E-3</v>
      </c>
      <c r="M30" s="145">
        <f t="shared" si="0"/>
        <v>0.85343999999999998</v>
      </c>
      <c r="N30" s="148">
        <v>24.828550682242248</v>
      </c>
      <c r="O30" s="148">
        <v>0.8472431485103884</v>
      </c>
      <c r="P30" s="149">
        <f>ABS(N30-N31)/((N30+N31)/2)</f>
        <v>6.4156461497699487E-3</v>
      </c>
      <c r="Q30" s="149">
        <f>ABS(H30-H31)/((H30+H31)/2)</f>
        <v>3.7610315583429398E-3</v>
      </c>
      <c r="R30" s="149">
        <f>ABS(I30-I31)/((I30+I31)/2)</f>
        <v>3.5658007161759658E-3</v>
      </c>
      <c r="S30" s="150">
        <f>ABS(J30-J31)/((J30+J31)/2)</f>
        <v>0.33460833065921303</v>
      </c>
      <c r="T30" s="149">
        <f>ABS(K30-K31)/((K30+K31)/2)</f>
        <v>1.3401354200189782E-2</v>
      </c>
      <c r="U30" s="183">
        <f>ABS(L30-L31)/((L30+L31)/2)</f>
        <v>0.30710541768601984</v>
      </c>
      <c r="Z30" s="145">
        <v>2.8</v>
      </c>
    </row>
    <row r="31" spans="1:26" s="152" customFormat="1" ht="12.75">
      <c r="A31" s="141" t="s">
        <v>3</v>
      </c>
      <c r="B31" s="142" t="s">
        <v>27</v>
      </c>
      <c r="C31" s="143">
        <v>40379</v>
      </c>
      <c r="D31" s="144">
        <v>1400</v>
      </c>
      <c r="E31" s="145">
        <v>25.8</v>
      </c>
      <c r="F31" s="146"/>
      <c r="G31" s="146">
        <v>2.1</v>
      </c>
      <c r="H31" s="145">
        <v>15.374239095099206</v>
      </c>
      <c r="I31" s="147">
        <v>0.5156567540766489</v>
      </c>
      <c r="J31" s="146">
        <v>0.20415724165344831</v>
      </c>
      <c r="K31" s="145">
        <v>28.515418035906166</v>
      </c>
      <c r="L31" s="147">
        <v>3.7437532448084711E-3</v>
      </c>
      <c r="M31" s="145">
        <f t="shared" si="0"/>
        <v>0.85343999999999998</v>
      </c>
      <c r="N31" s="148">
        <v>24.669768830740473</v>
      </c>
      <c r="O31" s="148">
        <v>0.86978643756969776</v>
      </c>
      <c r="P31" s="153"/>
      <c r="Q31" s="153"/>
      <c r="R31" s="153"/>
      <c r="S31" s="153"/>
      <c r="T31" s="153"/>
      <c r="U31" s="154"/>
      <c r="Z31" s="145">
        <v>2.8</v>
      </c>
    </row>
    <row r="32" spans="1:26" s="165" customFormat="1" ht="12.75">
      <c r="A32" s="155" t="s">
        <v>4</v>
      </c>
      <c r="B32" s="156" t="s">
        <v>22</v>
      </c>
      <c r="C32" s="157">
        <v>40045</v>
      </c>
      <c r="D32" s="158">
        <v>1158</v>
      </c>
      <c r="E32" s="159">
        <v>25.1</v>
      </c>
      <c r="F32" s="160">
        <v>0.14000000000000001</v>
      </c>
      <c r="G32" s="160">
        <v>15.41</v>
      </c>
      <c r="H32" s="159">
        <v>14.230155597273184</v>
      </c>
      <c r="I32" s="161">
        <v>0.49638986516545824</v>
      </c>
      <c r="J32" s="160">
        <v>0.3211724163325369</v>
      </c>
      <c r="K32" s="159">
        <v>38.977472432444294</v>
      </c>
      <c r="L32" s="161">
        <v>1.3848313482384775E-2</v>
      </c>
      <c r="M32" s="159">
        <f t="shared" si="0"/>
        <v>0.54864000000000002</v>
      </c>
      <c r="N32" s="162">
        <v>24.330336504834815</v>
      </c>
      <c r="O32" s="162">
        <v>1.7578913900463922</v>
      </c>
      <c r="P32" s="163">
        <f>ABS(N32-N33)/((N32+N33)/2)</f>
        <v>1.3630044605036796E-2</v>
      </c>
      <c r="Q32" s="163">
        <f>ABS(H32-H33)/((H32+H33)/2)</f>
        <v>1.4062983150690479E-3</v>
      </c>
      <c r="R32" s="163">
        <f>ABS(I32-I33)/((I32+I33)/2)</f>
        <v>2.6228692483241055E-3</v>
      </c>
      <c r="S32" s="163">
        <f>ABS(J32-J33)/((J32+J33)/2)</f>
        <v>9.8123944591133744E-3</v>
      </c>
      <c r="T32" s="163">
        <f>ABS(K32-K33)/((K32+K33)/2)</f>
        <v>5.5546790494097461E-3</v>
      </c>
      <c r="U32" s="169">
        <f>ABS(L32-L33)/((L32+L33)/2)</f>
        <v>1.2871683809144729E-2</v>
      </c>
      <c r="Z32" s="159">
        <v>1.8</v>
      </c>
    </row>
    <row r="33" spans="1:26" s="165" customFormat="1" ht="12.75">
      <c r="A33" s="155" t="s">
        <v>4</v>
      </c>
      <c r="B33" s="156" t="s">
        <v>22</v>
      </c>
      <c r="C33" s="157">
        <v>40045</v>
      </c>
      <c r="D33" s="158">
        <v>1158</v>
      </c>
      <c r="E33" s="159">
        <v>25.1</v>
      </c>
      <c r="F33" s="160"/>
      <c r="G33" s="160">
        <v>15.41</v>
      </c>
      <c r="H33" s="159">
        <v>14.250181522325128</v>
      </c>
      <c r="I33" s="161">
        <v>0.49508960465958385</v>
      </c>
      <c r="J33" s="160">
        <v>0.31803633214166438</v>
      </c>
      <c r="K33" s="159">
        <v>39.194582771088477</v>
      </c>
      <c r="L33" s="161">
        <v>1.4027719221795569E-2</v>
      </c>
      <c r="M33" s="159">
        <f t="shared" si="0"/>
        <v>0.54864000000000002</v>
      </c>
      <c r="N33" s="162">
        <v>24.664235606475742</v>
      </c>
      <c r="O33" s="162">
        <v>1.8474675972281043</v>
      </c>
      <c r="P33" s="166"/>
      <c r="Q33" s="166"/>
      <c r="R33" s="166"/>
      <c r="S33" s="166"/>
      <c r="T33" s="166"/>
      <c r="U33" s="167"/>
      <c r="Z33" s="159">
        <v>1.8</v>
      </c>
    </row>
    <row r="34" spans="1:26" s="152" customFormat="1" ht="12.75">
      <c r="A34" s="141" t="s">
        <v>41</v>
      </c>
      <c r="B34" s="142" t="s">
        <v>28</v>
      </c>
      <c r="C34" s="143">
        <v>40163</v>
      </c>
      <c r="D34" s="144">
        <v>1129</v>
      </c>
      <c r="E34" s="145">
        <v>25.5</v>
      </c>
      <c r="F34" s="146">
        <v>0.87</v>
      </c>
      <c r="G34" s="146">
        <v>0.24</v>
      </c>
      <c r="H34" s="145">
        <v>15.388992743342857</v>
      </c>
      <c r="I34" s="147">
        <v>0.5218257326655813</v>
      </c>
      <c r="J34" s="146">
        <v>0.51809460385412764</v>
      </c>
      <c r="K34" s="145">
        <v>19.721631546011192</v>
      </c>
      <c r="L34" s="147">
        <v>0</v>
      </c>
      <c r="M34" s="145">
        <f t="shared" si="0"/>
        <v>0.60960000000000003</v>
      </c>
      <c r="N34" s="148">
        <v>25.649359661660935</v>
      </c>
      <c r="O34" s="148">
        <v>1.4611601390173854</v>
      </c>
      <c r="P34" s="149">
        <f>ABS(N34-N35)/((N34+N35)/2)</f>
        <v>9.064441457142715E-5</v>
      </c>
      <c r="Q34" s="149">
        <f>ABS(H34-H35)/((H34+H35)/2)</f>
        <v>6.2720608445224835E-3</v>
      </c>
      <c r="R34" s="149">
        <f>ABS(I34-I35)/((I34+I35)/2)</f>
        <v>3.1206117417767994E-3</v>
      </c>
      <c r="S34" s="149">
        <f>ABS(J34-J35)/((J34+J35)/2)</f>
        <v>3.1723782094563467E-2</v>
      </c>
      <c r="T34" s="149">
        <f>ABS(K34-K35)/((K34+K35)/2)</f>
        <v>8.114437425831067E-3</v>
      </c>
      <c r="U34" s="151"/>
      <c r="Z34" s="145">
        <v>2</v>
      </c>
    </row>
    <row r="35" spans="1:26" s="152" customFormat="1" ht="12.75">
      <c r="A35" s="141" t="s">
        <v>41</v>
      </c>
      <c r="B35" s="142" t="s">
        <v>28</v>
      </c>
      <c r="C35" s="143">
        <v>40163</v>
      </c>
      <c r="D35" s="144">
        <v>1129</v>
      </c>
      <c r="E35" s="145">
        <v>25.5</v>
      </c>
      <c r="F35" s="146"/>
      <c r="G35" s="146">
        <v>0.24</v>
      </c>
      <c r="H35" s="145">
        <v>15.485817086249991</v>
      </c>
      <c r="I35" s="147">
        <v>0.52345669297103858</v>
      </c>
      <c r="J35" s="146">
        <v>0.50191531761267483</v>
      </c>
      <c r="K35" s="145">
        <v>19.562248253771589</v>
      </c>
      <c r="L35" s="147">
        <v>0</v>
      </c>
      <c r="M35" s="145">
        <f t="shared" si="0"/>
        <v>0.60960000000000003</v>
      </c>
      <c r="N35" s="148">
        <v>25.6516847382292</v>
      </c>
      <c r="O35" s="148">
        <v>1.5609041215147814</v>
      </c>
      <c r="P35" s="184"/>
      <c r="Q35" s="153"/>
      <c r="R35" s="153"/>
      <c r="S35" s="153"/>
      <c r="T35" s="153"/>
      <c r="U35" s="154"/>
      <c r="Z35" s="145">
        <v>2</v>
      </c>
    </row>
    <row r="36" spans="1:26" s="165" customFormat="1" ht="12.75">
      <c r="A36" s="155" t="s">
        <v>5</v>
      </c>
      <c r="B36" s="156" t="s">
        <v>15</v>
      </c>
      <c r="C36" s="157">
        <v>40032</v>
      </c>
      <c r="D36" s="158">
        <v>1100</v>
      </c>
      <c r="E36" s="159">
        <v>25.4</v>
      </c>
      <c r="F36" s="160">
        <v>0.17</v>
      </c>
      <c r="G36" s="160">
        <v>1.5</v>
      </c>
      <c r="H36" s="159">
        <v>15.852933982801073</v>
      </c>
      <c r="I36" s="161">
        <v>0.53426688027211999</v>
      </c>
      <c r="J36" s="160">
        <v>0.28749099152770896</v>
      </c>
      <c r="K36" s="159">
        <v>20.562111531677477</v>
      </c>
      <c r="L36" s="161">
        <v>4.6967861372939962E-3</v>
      </c>
      <c r="M36" s="159">
        <f t="shared" si="0"/>
        <v>0.76200000000000001</v>
      </c>
      <c r="N36" s="162">
        <v>26.05929075811671</v>
      </c>
      <c r="O36" s="162">
        <v>2.6483221267522206</v>
      </c>
      <c r="P36" s="163">
        <f>ABS(N36-N37)/((N36+N37)/2)</f>
        <v>1.4694116815827074E-2</v>
      </c>
      <c r="Q36" s="163">
        <f>ABS(H36-H37)/((H36+H37)/2)</f>
        <v>4.185006185490182E-3</v>
      </c>
      <c r="R36" s="163">
        <f>ABS(I36-I37)/((I36+I37)/2)</f>
        <v>1.6213006112531601E-3</v>
      </c>
      <c r="S36" s="168">
        <f>ABS(J36-J37)/((J36+J37)/2)</f>
        <v>0.27086480027996707</v>
      </c>
      <c r="T36" s="163">
        <f>ABS(K36-K37)/((K36+K37)/2)</f>
        <v>9.0496317375255795E-3</v>
      </c>
      <c r="U36" s="169">
        <f>ABS(L36-L37)/((L36+L37)/2)</f>
        <v>9.5961303046240856E-2</v>
      </c>
      <c r="Z36" s="159">
        <v>2.5</v>
      </c>
    </row>
    <row r="37" spans="1:26" s="165" customFormat="1" ht="12.75">
      <c r="A37" s="155" t="s">
        <v>5</v>
      </c>
      <c r="B37" s="156" t="s">
        <v>15</v>
      </c>
      <c r="C37" s="157">
        <v>40032</v>
      </c>
      <c r="D37" s="158">
        <v>1100</v>
      </c>
      <c r="E37" s="159">
        <v>25.4</v>
      </c>
      <c r="F37" s="160"/>
      <c r="G37" s="160">
        <v>1.5</v>
      </c>
      <c r="H37" s="159">
        <v>15.786727892473651</v>
      </c>
      <c r="I37" s="161">
        <v>0.53513379025251806</v>
      </c>
      <c r="J37" s="160">
        <v>0.37756051300301158</v>
      </c>
      <c r="K37" s="159">
        <v>20.376870177588401</v>
      </c>
      <c r="L37" s="161">
        <v>5.1702110929793352E-3</v>
      </c>
      <c r="M37" s="159">
        <f t="shared" si="0"/>
        <v>0.76200000000000001</v>
      </c>
      <c r="N37" s="162">
        <v>25.679165299525941</v>
      </c>
      <c r="O37" s="162">
        <v>2.4955639071978339</v>
      </c>
      <c r="P37" s="166"/>
      <c r="Q37" s="166"/>
      <c r="R37" s="166"/>
      <c r="S37" s="166"/>
      <c r="T37" s="166"/>
      <c r="U37" s="167"/>
      <c r="Z37" s="159">
        <v>2.5</v>
      </c>
    </row>
    <row r="38" spans="1:26" s="152" customFormat="1" ht="12.75">
      <c r="A38" s="141" t="s">
        <v>35</v>
      </c>
      <c r="B38" s="142" t="s">
        <v>16</v>
      </c>
      <c r="C38" s="143">
        <v>40031</v>
      </c>
      <c r="D38" s="144">
        <v>1026</v>
      </c>
      <c r="E38" s="145">
        <v>25.4</v>
      </c>
      <c r="F38" s="146">
        <v>0.12</v>
      </c>
      <c r="G38" s="146">
        <v>1.89</v>
      </c>
      <c r="H38" s="145">
        <v>16.133738824725565</v>
      </c>
      <c r="I38" s="147">
        <v>0.52624362611723552</v>
      </c>
      <c r="J38" s="146">
        <v>0.18998708357659921</v>
      </c>
      <c r="K38" s="145">
        <v>25.285772586999073</v>
      </c>
      <c r="L38" s="147">
        <v>0.14599983157922936</v>
      </c>
      <c r="M38" s="145">
        <f t="shared" si="0"/>
        <v>0.36576000000000003</v>
      </c>
      <c r="N38" s="148">
        <v>25.160814319857465</v>
      </c>
      <c r="O38" s="148">
        <v>1.7417687827726558</v>
      </c>
      <c r="P38" s="149">
        <f>ABS(N38-N39)/((N38+N39)/2)</f>
        <v>6.5920565164542134E-3</v>
      </c>
      <c r="Q38" s="149">
        <f>ABS(H38-H39)/((H38+H39)/2)</f>
        <v>2.7066772253399826E-3</v>
      </c>
      <c r="R38" s="149">
        <f>ABS(I38-I39)/((I38+I39)/2)</f>
        <v>2.7203406471911645E-4</v>
      </c>
      <c r="S38" s="149">
        <f>ABS(J38-J39)/((J38+J39)/2)</f>
        <v>1.2787051060912952E-2</v>
      </c>
      <c r="T38" s="149">
        <f>ABS(K38-K39)/((K38+K39)/2)</f>
        <v>3.9188011182239883E-3</v>
      </c>
      <c r="U38" s="151">
        <f>ABS(L38-L39)/((L38+L39)/2)</f>
        <v>5.7495373426921875E-2</v>
      </c>
      <c r="Z38" s="145">
        <v>1.2</v>
      </c>
    </row>
    <row r="39" spans="1:26" s="152" customFormat="1" ht="12.75">
      <c r="A39" s="141" t="s">
        <v>35</v>
      </c>
      <c r="B39" s="142" t="s">
        <v>16</v>
      </c>
      <c r="C39" s="143">
        <v>40031</v>
      </c>
      <c r="D39" s="144">
        <v>1026</v>
      </c>
      <c r="E39" s="145">
        <v>25.4</v>
      </c>
      <c r="F39" s="146"/>
      <c r="G39" s="146">
        <v>1.89</v>
      </c>
      <c r="H39" s="145">
        <v>16.090129020121559</v>
      </c>
      <c r="I39" s="147">
        <v>0.52638680178421005</v>
      </c>
      <c r="J39" s="146">
        <v>0.18757314263105565</v>
      </c>
      <c r="K39" s="145">
        <v>25.385057038898726</v>
      </c>
      <c r="L39" s="147">
        <v>0.15464260619307885</v>
      </c>
      <c r="M39" s="145">
        <f t="shared" si="0"/>
        <v>0.36576000000000003</v>
      </c>
      <c r="N39" s="148">
        <v>24.995497698117763</v>
      </c>
      <c r="O39" s="148">
        <v>1.6593174936426687</v>
      </c>
      <c r="P39" s="153"/>
      <c r="Q39" s="153"/>
      <c r="R39" s="153"/>
      <c r="S39" s="153"/>
      <c r="T39" s="153"/>
      <c r="U39" s="154"/>
      <c r="Z39" s="145">
        <v>1.2</v>
      </c>
    </row>
    <row r="40" spans="1:26" s="165" customFormat="1" ht="12.75">
      <c r="A40" s="155" t="s">
        <v>7</v>
      </c>
      <c r="B40" s="156" t="s">
        <v>29</v>
      </c>
      <c r="C40" s="157">
        <v>40380</v>
      </c>
      <c r="D40" s="158">
        <v>1500</v>
      </c>
      <c r="E40" s="159">
        <v>26.6</v>
      </c>
      <c r="F40" s="160">
        <v>0.94</v>
      </c>
      <c r="G40" s="160">
        <v>9.73</v>
      </c>
      <c r="H40" s="159">
        <v>15.385989607059281</v>
      </c>
      <c r="I40" s="161">
        <v>0.51363953213555713</v>
      </c>
      <c r="J40" s="160">
        <v>0.15486534904197816</v>
      </c>
      <c r="K40" s="159">
        <v>39.057220920809556</v>
      </c>
      <c r="L40" s="161">
        <v>0.27639967904848201</v>
      </c>
      <c r="M40" s="159">
        <f t="shared" si="0"/>
        <v>0.76504799999999995</v>
      </c>
      <c r="N40" s="162">
        <v>24.66009915349775</v>
      </c>
      <c r="O40" s="162">
        <v>2.0374332004626248</v>
      </c>
      <c r="P40" s="163">
        <f>ABS(N40-N41)/((N40+N41)/2)</f>
        <v>8.2840362085148719E-3</v>
      </c>
      <c r="Q40" s="163">
        <f>ABS(H40-H41)/((H40+H41)/2)</f>
        <v>2.5165551399071525E-3</v>
      </c>
      <c r="R40" s="163">
        <f>ABS(I40-I41)/((I40+I41)/2)</f>
        <v>7.5044348102112956E-4</v>
      </c>
      <c r="S40" s="168">
        <f>ABS(J40-J41)/((J40+J41)/2)</f>
        <v>0.14940823591188285</v>
      </c>
      <c r="T40" s="163">
        <f>ABS(K40-K41)/((K40+K41)/2)</f>
        <v>1.862384336785744E-2</v>
      </c>
      <c r="U40" s="169">
        <f>ABS(L40-L41)/((L40+L41)/2)</f>
        <v>2.029825250540827E-2</v>
      </c>
      <c r="Z40" s="159">
        <v>2.5099999999999998</v>
      </c>
    </row>
    <row r="41" spans="1:26" s="165" customFormat="1" ht="12.75">
      <c r="A41" s="155" t="s">
        <v>7</v>
      </c>
      <c r="B41" s="156" t="s">
        <v>29</v>
      </c>
      <c r="C41" s="157">
        <v>40380</v>
      </c>
      <c r="D41" s="158">
        <v>1500</v>
      </c>
      <c r="E41" s="159">
        <v>26.6</v>
      </c>
      <c r="F41" s="160"/>
      <c r="G41" s="160">
        <v>9.73</v>
      </c>
      <c r="H41" s="159">
        <v>15.424758079787139</v>
      </c>
      <c r="I41" s="161">
        <v>0.5132542192748335</v>
      </c>
      <c r="J41" s="160">
        <v>0.17987157575631926</v>
      </c>
      <c r="K41" s="159">
        <v>38.336536314608352</v>
      </c>
      <c r="L41" s="161">
        <v>0.27084561744318952</v>
      </c>
      <c r="M41" s="159">
        <f t="shared" si="0"/>
        <v>0.76504799999999995</v>
      </c>
      <c r="N41" s="162">
        <v>24.865233979955896</v>
      </c>
      <c r="O41" s="162">
        <v>2.1213708163629121</v>
      </c>
      <c r="P41" s="166"/>
      <c r="Q41" s="166"/>
      <c r="R41" s="166"/>
      <c r="S41" s="166"/>
      <c r="T41" s="166"/>
      <c r="U41" s="167"/>
      <c r="Z41" s="159">
        <v>2.5099999999999998</v>
      </c>
    </row>
    <row r="42" spans="1:26" s="152" customFormat="1" ht="12.75">
      <c r="A42" s="141" t="s">
        <v>36</v>
      </c>
      <c r="B42" s="142" t="s">
        <v>20</v>
      </c>
      <c r="C42" s="143">
        <v>40043</v>
      </c>
      <c r="D42" s="144">
        <v>1144</v>
      </c>
      <c r="E42" s="145">
        <v>23.9</v>
      </c>
      <c r="F42" s="146">
        <v>0.18</v>
      </c>
      <c r="G42" s="146">
        <v>7.17</v>
      </c>
      <c r="H42" s="145">
        <v>15.549300922922276</v>
      </c>
      <c r="I42" s="147">
        <v>0.51741085924853925</v>
      </c>
      <c r="J42" s="146">
        <v>0.27829206405077944</v>
      </c>
      <c r="K42" s="145">
        <v>36.952146217490103</v>
      </c>
      <c r="L42" s="147">
        <v>0</v>
      </c>
      <c r="M42" s="145">
        <f t="shared" si="0"/>
        <v>6.0960000000000007E-2</v>
      </c>
      <c r="N42" s="148">
        <v>26.865344791285633</v>
      </c>
      <c r="O42" s="148">
        <v>2.973525503515912</v>
      </c>
      <c r="P42" s="149">
        <f>ABS(N42-N43)/((N42+N43)/2)</f>
        <v>8.4429724386717239E-3</v>
      </c>
      <c r="Q42" s="149">
        <f>ABS(H42-H43)/((H42+H43)/2)</f>
        <v>8.9774111049608692E-3</v>
      </c>
      <c r="R42" s="149">
        <f>ABS(I42-I43)/((I42+I43)/2)</f>
        <v>2.4342265703848126E-3</v>
      </c>
      <c r="S42" s="150">
        <f>ABS(J42-J43)/((J42+J43)/2)</f>
        <v>0.13660215330768416</v>
      </c>
      <c r="T42" s="149">
        <f>ABS(K42-K43)/((K42+K43)/2)</f>
        <v>1.1607946285570388E-2</v>
      </c>
      <c r="U42" s="151"/>
      <c r="Z42" s="145">
        <v>0.2</v>
      </c>
    </row>
    <row r="43" spans="1:26" s="152" customFormat="1" ht="12.75">
      <c r="A43" s="141" t="s">
        <v>36</v>
      </c>
      <c r="B43" s="142" t="s">
        <v>20</v>
      </c>
      <c r="C43" s="143">
        <v>40043</v>
      </c>
      <c r="D43" s="144">
        <v>1144</v>
      </c>
      <c r="E43" s="145">
        <v>23.9</v>
      </c>
      <c r="F43" s="146"/>
      <c r="G43" s="146">
        <v>7.17</v>
      </c>
      <c r="H43" s="145">
        <v>15.410332245615901</v>
      </c>
      <c r="I43" s="147">
        <v>0.5161528950720623</v>
      </c>
      <c r="J43" s="146">
        <v>0.31909418826194208</v>
      </c>
      <c r="K43" s="145">
        <v>36.525682870871094</v>
      </c>
      <c r="L43" s="147">
        <v>0</v>
      </c>
      <c r="M43" s="145">
        <f t="shared" si="0"/>
        <v>6.0960000000000007E-2</v>
      </c>
      <c r="N43" s="148">
        <v>26.639474932155078</v>
      </c>
      <c r="O43" s="148">
        <v>2.7844123918153465</v>
      </c>
      <c r="P43" s="153"/>
      <c r="Q43" s="153"/>
      <c r="R43" s="153"/>
      <c r="S43" s="153"/>
      <c r="T43" s="153"/>
      <c r="U43" s="154"/>
      <c r="Z43" s="145">
        <v>0.2</v>
      </c>
    </row>
    <row r="44" spans="1:26" s="165" customFormat="1" ht="12.75">
      <c r="A44" s="155" t="s">
        <v>37</v>
      </c>
      <c r="B44" s="156" t="s">
        <v>21</v>
      </c>
      <c r="C44" s="157">
        <v>40043</v>
      </c>
      <c r="D44" s="158">
        <v>1518</v>
      </c>
      <c r="E44" s="159">
        <v>24.2</v>
      </c>
      <c r="F44" s="160">
        <v>0.99</v>
      </c>
      <c r="G44" s="160">
        <v>1.24</v>
      </c>
      <c r="H44" s="159">
        <v>15.079179984813198</v>
      </c>
      <c r="I44" s="161">
        <v>0.52385098535972019</v>
      </c>
      <c r="J44" s="160">
        <v>1.2209778188041041</v>
      </c>
      <c r="K44" s="159">
        <v>15.635004548180458</v>
      </c>
      <c r="L44" s="161">
        <v>0</v>
      </c>
      <c r="M44" s="159">
        <f t="shared" si="0"/>
        <v>6.0960000000000007E-2</v>
      </c>
      <c r="N44" s="162">
        <v>25.615396748731822</v>
      </c>
      <c r="O44" s="162">
        <v>1.7328611501167321</v>
      </c>
      <c r="P44" s="163">
        <f>ABS(N44-N45)/((N44+N45)/2)</f>
        <v>6.5911146936578234E-3</v>
      </c>
      <c r="Q44" s="163">
        <f>ABS(H44-H45)/((H44+H45)/2)</f>
        <v>1.0158695305386384E-3</v>
      </c>
      <c r="R44" s="163">
        <f>ABS(I44-I45)/((I44+I45)/2)</f>
        <v>1.2107031786703372E-3</v>
      </c>
      <c r="S44" s="163">
        <f>ABS(J44-J45)/((J44+J45)/2)</f>
        <v>2.2543765938500607E-2</v>
      </c>
      <c r="T44" s="163">
        <f>ABS(K44-K45)/((K44+K45)/2)</f>
        <v>2.6166415190127287E-2</v>
      </c>
      <c r="U44" s="169"/>
      <c r="Z44" s="159">
        <v>0.2</v>
      </c>
    </row>
    <row r="45" spans="1:26" s="165" customFormat="1" ht="12.75">
      <c r="A45" s="155" t="s">
        <v>37</v>
      </c>
      <c r="B45" s="156" t="s">
        <v>21</v>
      </c>
      <c r="C45" s="157">
        <v>40043</v>
      </c>
      <c r="D45" s="158">
        <v>1518</v>
      </c>
      <c r="E45" s="159">
        <v>24.2</v>
      </c>
      <c r="F45" s="160"/>
      <c r="G45" s="160">
        <v>1.24</v>
      </c>
      <c r="H45" s="159">
        <v>15.094506249047704</v>
      </c>
      <c r="I45" s="161">
        <v>0.52321714100528294</v>
      </c>
      <c r="J45" s="160">
        <v>1.2488170576090876</v>
      </c>
      <c r="K45" s="159">
        <v>16.049540022351778</v>
      </c>
      <c r="L45" s="161">
        <v>0</v>
      </c>
      <c r="M45" s="159">
        <f t="shared" si="0"/>
        <v>6.0960000000000007E-2</v>
      </c>
      <c r="N45" s="162">
        <v>25.784789008532545</v>
      </c>
      <c r="O45" s="162">
        <v>1.7867025505486265</v>
      </c>
      <c r="P45" s="166"/>
      <c r="Q45" s="166"/>
      <c r="R45" s="166"/>
      <c r="S45" s="166"/>
      <c r="T45" s="166"/>
      <c r="U45" s="167"/>
      <c r="Z45" s="159">
        <v>0.2</v>
      </c>
    </row>
    <row r="46" spans="1:26" s="152" customFormat="1" ht="12.75">
      <c r="A46" s="141" t="s">
        <v>38</v>
      </c>
      <c r="B46" s="142" t="s">
        <v>18</v>
      </c>
      <c r="C46" s="143">
        <v>40039</v>
      </c>
      <c r="D46" s="144">
        <v>1016</v>
      </c>
      <c r="E46" s="145">
        <v>26.2</v>
      </c>
      <c r="F46" s="146">
        <v>7.0000000000000007E-2</v>
      </c>
      <c r="G46" s="146">
        <v>0.22</v>
      </c>
      <c r="H46" s="145">
        <v>16.157027483107207</v>
      </c>
      <c r="I46" s="147">
        <v>0.51720392689503492</v>
      </c>
      <c r="J46" s="146">
        <v>0.20651660102052916</v>
      </c>
      <c r="K46" s="145">
        <v>20.221479819064271</v>
      </c>
      <c r="L46" s="147">
        <v>4.4329076845108811E-2</v>
      </c>
      <c r="M46" s="145">
        <f t="shared" si="0"/>
        <v>0.76200000000000001</v>
      </c>
      <c r="N46" s="148">
        <v>25.782155920632874</v>
      </c>
      <c r="O46" s="148">
        <v>1.2521604113040361</v>
      </c>
      <c r="P46" s="184"/>
      <c r="Q46" s="153"/>
      <c r="R46" s="153"/>
      <c r="S46" s="153"/>
      <c r="T46" s="153"/>
      <c r="U46" s="154"/>
      <c r="Z46" s="145">
        <v>2.5</v>
      </c>
    </row>
    <row r="47" spans="1:26" s="152" customFormat="1" ht="12.75">
      <c r="A47" s="141" t="s">
        <v>38</v>
      </c>
      <c r="B47" s="142" t="s">
        <v>18</v>
      </c>
      <c r="C47" s="143">
        <v>40039</v>
      </c>
      <c r="D47" s="144">
        <v>1016</v>
      </c>
      <c r="E47" s="145"/>
      <c r="F47" s="146"/>
      <c r="G47" s="146"/>
      <c r="H47" s="145"/>
      <c r="I47" s="147"/>
      <c r="J47" s="146"/>
      <c r="K47" s="145"/>
      <c r="L47" s="147"/>
      <c r="M47" s="145">
        <f t="shared" si="0"/>
        <v>0</v>
      </c>
      <c r="N47" s="185"/>
      <c r="O47" s="148"/>
      <c r="P47" s="153"/>
      <c r="Q47" s="153"/>
      <c r="R47" s="153"/>
      <c r="S47" s="153"/>
      <c r="T47" s="153"/>
      <c r="U47" s="154"/>
      <c r="Z47" s="145"/>
    </row>
    <row r="48" spans="1:26" s="165" customFormat="1" ht="12.75">
      <c r="A48" s="155" t="s">
        <v>39</v>
      </c>
      <c r="B48" s="156" t="s">
        <v>14</v>
      </c>
      <c r="C48" s="157">
        <v>40029</v>
      </c>
      <c r="D48" s="158">
        <v>1120</v>
      </c>
      <c r="E48" s="159">
        <v>25.3</v>
      </c>
      <c r="F48" s="160">
        <v>7.0000000000000007E-2</v>
      </c>
      <c r="G48" s="160">
        <v>0.56000000000000005</v>
      </c>
      <c r="H48" s="159">
        <v>15.487603831880437</v>
      </c>
      <c r="I48" s="161">
        <v>0.52320951123386139</v>
      </c>
      <c r="J48" s="160">
        <v>0.18154301717087168</v>
      </c>
      <c r="K48" s="159">
        <v>26.243533872880054</v>
      </c>
      <c r="L48" s="161">
        <v>6.076988217090578E-2</v>
      </c>
      <c r="M48" s="159">
        <f t="shared" si="0"/>
        <v>0.76200000000000001</v>
      </c>
      <c r="N48" s="162">
        <v>25.61779710327724</v>
      </c>
      <c r="O48" s="162">
        <v>1.5826960004860233</v>
      </c>
      <c r="P48" s="163">
        <f>ABS(N48-N49)/((N48+N49)/2)</f>
        <v>9.3878897446079898E-3</v>
      </c>
      <c r="Q48" s="163">
        <f>ABS(H48-H49)/((H48+H49)/2)</f>
        <v>1.3835337828082207E-2</v>
      </c>
      <c r="R48" s="163">
        <f>ABS(I48-I49)/((I48+I49)/2)</f>
        <v>9.390788907257655E-3</v>
      </c>
      <c r="S48" s="163">
        <f>ABS(J48-J49)/((J48+J49)/2)</f>
        <v>9.3531692674822781E-2</v>
      </c>
      <c r="T48" s="163">
        <f>ABS(K48-K49)/((K48+K49)/2)</f>
        <v>1.9715294406670768E-2</v>
      </c>
      <c r="U48" s="169">
        <f>ABS(L48-L49)/((L48+L49)/2)</f>
        <v>1.8165334803104127E-2</v>
      </c>
      <c r="Z48" s="159">
        <v>2.5</v>
      </c>
    </row>
    <row r="49" spans="1:26" s="165" customFormat="1" ht="12.75">
      <c r="A49" s="155" t="s">
        <v>39</v>
      </c>
      <c r="B49" s="156" t="s">
        <v>14</v>
      </c>
      <c r="C49" s="157">
        <v>40029</v>
      </c>
      <c r="D49" s="158">
        <v>1120</v>
      </c>
      <c r="E49" s="159">
        <v>25.3</v>
      </c>
      <c r="F49" s="160"/>
      <c r="G49" s="160">
        <v>0.56000000000000005</v>
      </c>
      <c r="H49" s="159">
        <v>15.703372680498708</v>
      </c>
      <c r="I49" s="161">
        <v>0.52814604025913348</v>
      </c>
      <c r="J49" s="160">
        <v>0.19935608610471559</v>
      </c>
      <c r="K49" s="159">
        <v>26.766083984097769</v>
      </c>
      <c r="L49" s="161">
        <v>6.1883905731968093E-2</v>
      </c>
      <c r="M49" s="159">
        <f t="shared" si="0"/>
        <v>0.76200000000000001</v>
      </c>
      <c r="N49" s="162">
        <v>25.378423654345116</v>
      </c>
      <c r="O49" s="162">
        <v>1.749229801515108</v>
      </c>
      <c r="P49" s="166"/>
      <c r="Q49" s="166"/>
      <c r="R49" s="166"/>
      <c r="S49" s="166"/>
      <c r="T49" s="166"/>
      <c r="U49" s="167"/>
      <c r="Z49" s="159">
        <v>2.5</v>
      </c>
    </row>
    <row r="50" spans="1:26" s="152" customFormat="1" ht="12.75">
      <c r="A50" s="141" t="s">
        <v>6</v>
      </c>
      <c r="B50" s="142" t="s">
        <v>24</v>
      </c>
      <c r="C50" s="143">
        <v>40052</v>
      </c>
      <c r="D50" s="144">
        <v>1150</v>
      </c>
      <c r="E50" s="145">
        <v>27</v>
      </c>
      <c r="F50" s="146">
        <v>0.1</v>
      </c>
      <c r="G50" s="146">
        <v>6.1</v>
      </c>
      <c r="H50" s="145">
        <v>16.509021454419901</v>
      </c>
      <c r="I50" s="147">
        <v>0.51747069338003604</v>
      </c>
      <c r="J50" s="146">
        <v>0.18575575278094947</v>
      </c>
      <c r="K50" s="145">
        <v>23.172136663429299</v>
      </c>
      <c r="L50" s="147">
        <v>2.1010611589595128E-2</v>
      </c>
      <c r="M50" s="145">
        <f t="shared" si="0"/>
        <v>0.60960000000000003</v>
      </c>
      <c r="N50" s="148">
        <v>23.693525000364676</v>
      </c>
      <c r="O50" s="148">
        <v>1.1283252485428439</v>
      </c>
      <c r="P50" s="149">
        <f>ABS(N50-N51)/((N50+N51)/2)</f>
        <v>1.0812036070380684E-2</v>
      </c>
      <c r="Q50" s="149">
        <f>ABS(H50-H51)/((H50+H51)/2)</f>
        <v>4.5049640663594849E-3</v>
      </c>
      <c r="R50" s="149">
        <f>ABS(I50-I51)/((I50+I51)/2)</f>
        <v>5.1305563048602721E-3</v>
      </c>
      <c r="S50" s="149">
        <f>ABS(J50-J51)/((J50+J51)/2)</f>
        <v>3.2597959330861924E-2</v>
      </c>
      <c r="T50" s="149">
        <f>ABS(K50-K51)/((K50+K51)/2)</f>
        <v>3.0323023274278628E-3</v>
      </c>
      <c r="U50" s="151">
        <f>ABS(L50-L51)/((L50+L51)/2)</f>
        <v>3.0904764741059815E-2</v>
      </c>
      <c r="Z50" s="145">
        <v>2</v>
      </c>
    </row>
    <row r="51" spans="1:26" s="152" customFormat="1" ht="13.5" thickBot="1">
      <c r="A51" s="141" t="s">
        <v>6</v>
      </c>
      <c r="B51" s="186" t="s">
        <v>24</v>
      </c>
      <c r="C51" s="187">
        <v>40052</v>
      </c>
      <c r="D51" s="188">
        <v>1150</v>
      </c>
      <c r="E51" s="189">
        <v>27</v>
      </c>
      <c r="F51" s="190"/>
      <c r="G51" s="190">
        <v>6.1</v>
      </c>
      <c r="H51" s="189">
        <v>16.43481605233195</v>
      </c>
      <c r="I51" s="191">
        <v>0.51482257401428866</v>
      </c>
      <c r="J51" s="190">
        <v>0.1919113410638279</v>
      </c>
      <c r="K51" s="189">
        <v>23.242508281375734</v>
      </c>
      <c r="L51" s="191">
        <v>2.0371164561339215E-2</v>
      </c>
      <c r="M51" s="189">
        <f t="shared" si="0"/>
        <v>0.60960000000000003</v>
      </c>
      <c r="N51" s="192">
        <v>23.951092662731121</v>
      </c>
      <c r="O51" s="192">
        <v>1.1113960909398002</v>
      </c>
      <c r="P51" s="193"/>
      <c r="Q51" s="193"/>
      <c r="R51" s="193"/>
      <c r="S51" s="193"/>
      <c r="T51" s="193"/>
      <c r="U51" s="194"/>
      <c r="Z51" s="189">
        <v>2</v>
      </c>
    </row>
    <row r="52" spans="1:26" s="165" customFormat="1" ht="12.75">
      <c r="A52" s="195" t="s">
        <v>81</v>
      </c>
      <c r="B52" s="196"/>
      <c r="C52" s="197"/>
      <c r="D52" s="197"/>
      <c r="E52" s="198">
        <f t="shared" ref="E52:U52" si="2">MAX(E6:E51)</f>
        <v>27.8</v>
      </c>
      <c r="G52" s="199">
        <f t="shared" si="2"/>
        <v>15.41</v>
      </c>
      <c r="H52" s="198">
        <f t="shared" si="2"/>
        <v>16.509021454419901</v>
      </c>
      <c r="I52" s="200">
        <f t="shared" si="2"/>
        <v>0.54708774788156289</v>
      </c>
      <c r="J52" s="199">
        <f t="shared" si="2"/>
        <v>2.2784079272068718</v>
      </c>
      <c r="K52" s="198">
        <f t="shared" si="2"/>
        <v>45.481410741802136</v>
      </c>
      <c r="L52" s="200">
        <f t="shared" si="2"/>
        <v>0.27639967904848201</v>
      </c>
      <c r="M52" s="198">
        <f t="shared" si="2"/>
        <v>3.3528000000000002</v>
      </c>
      <c r="N52" s="198">
        <f t="shared" si="2"/>
        <v>29.785943959269304</v>
      </c>
      <c r="O52" s="198">
        <f t="shared" si="2"/>
        <v>3.2518238566991275</v>
      </c>
      <c r="P52" s="201">
        <f t="shared" si="2"/>
        <v>1.9101090760276686E-2</v>
      </c>
      <c r="Q52" s="202">
        <f t="shared" si="2"/>
        <v>1.9380317222995453E-2</v>
      </c>
      <c r="R52" s="201">
        <f t="shared" si="2"/>
        <v>1.0746991009401926E-2</v>
      </c>
      <c r="S52" s="202">
        <f t="shared" si="2"/>
        <v>0.46117881026391755</v>
      </c>
      <c r="T52" s="201">
        <f t="shared" si="2"/>
        <v>4.9169043177880456E-2</v>
      </c>
      <c r="U52" s="202">
        <f t="shared" si="2"/>
        <v>0.53262487813659609</v>
      </c>
      <c r="Z52" s="198">
        <f t="shared" ref="Z52" si="3">MAX(Z6:Z51)</f>
        <v>11</v>
      </c>
    </row>
    <row r="53" spans="1:26" s="165" customFormat="1" ht="12.75">
      <c r="A53" s="195" t="s">
        <v>82</v>
      </c>
      <c r="B53" s="196"/>
      <c r="C53" s="197"/>
      <c r="D53" s="197"/>
      <c r="E53" s="198">
        <f t="shared" ref="E53:U53" si="4">MIN(E6:E51)</f>
        <v>23.9</v>
      </c>
      <c r="G53" s="199">
        <f t="shared" si="4"/>
        <v>0.22</v>
      </c>
      <c r="H53" s="198">
        <f t="shared" si="4"/>
        <v>14.178030797563837</v>
      </c>
      <c r="I53" s="200">
        <f t="shared" si="4"/>
        <v>0.4909217239615743</v>
      </c>
      <c r="J53" s="199">
        <f t="shared" si="4"/>
        <v>0.15486534904197816</v>
      </c>
      <c r="K53" s="198">
        <f t="shared" si="4"/>
        <v>11.848678209321131</v>
      </c>
      <c r="L53" s="200">
        <f t="shared" si="4"/>
        <v>0</v>
      </c>
      <c r="M53" s="198">
        <f t="shared" si="4"/>
        <v>0</v>
      </c>
      <c r="N53" s="198">
        <f t="shared" si="4"/>
        <v>23.693525000364676</v>
      </c>
      <c r="O53" s="198">
        <f t="shared" si="4"/>
        <v>0.8472431485103884</v>
      </c>
      <c r="P53" s="203">
        <f t="shared" si="4"/>
        <v>9.064441457142715E-5</v>
      </c>
      <c r="Q53" s="203">
        <f t="shared" si="4"/>
        <v>7.149040511556415E-4</v>
      </c>
      <c r="R53" s="203">
        <f t="shared" si="4"/>
        <v>2.7203406471911645E-4</v>
      </c>
      <c r="S53" s="203">
        <f t="shared" si="4"/>
        <v>9.8123944591133744E-3</v>
      </c>
      <c r="T53" s="203">
        <f t="shared" si="4"/>
        <v>4.6969280975590715E-4</v>
      </c>
      <c r="U53" s="203">
        <f t="shared" si="4"/>
        <v>1.0947601832666825E-4</v>
      </c>
      <c r="Z53" s="198">
        <f t="shared" ref="Z53" si="5">MIN(Z6:Z51)</f>
        <v>0</v>
      </c>
    </row>
    <row r="54" spans="1:26" s="165" customFormat="1" ht="12.75">
      <c r="A54" s="195" t="s">
        <v>83</v>
      </c>
      <c r="B54" s="196"/>
      <c r="C54" s="197"/>
      <c r="D54" s="197"/>
      <c r="E54" s="198">
        <f t="shared" ref="E54:U54" si="6">AVERAGE(E6:E51)</f>
        <v>25.528888888888886</v>
      </c>
      <c r="G54" s="199">
        <f t="shared" si="6"/>
        <v>2.9986666666666668</v>
      </c>
      <c r="H54" s="198">
        <f t="shared" si="6"/>
        <v>15.446983812052663</v>
      </c>
      <c r="I54" s="200">
        <f t="shared" si="6"/>
        <v>0.51943003394522791</v>
      </c>
      <c r="J54" s="199">
        <f t="shared" si="6"/>
        <v>0.44690050811477594</v>
      </c>
      <c r="K54" s="198">
        <f t="shared" si="6"/>
        <v>27.776956124733882</v>
      </c>
      <c r="L54" s="200">
        <f t="shared" si="6"/>
        <v>5.2430500580058978E-2</v>
      </c>
      <c r="M54" s="198">
        <f t="shared" si="6"/>
        <v>0.71376208695652199</v>
      </c>
      <c r="N54" s="198">
        <f t="shared" si="6"/>
        <v>25.786061428989225</v>
      </c>
      <c r="O54" s="198">
        <f t="shared" si="6"/>
        <v>1.849365482419046</v>
      </c>
      <c r="P54" s="201">
        <f>AVERAGE(P6:P51)</f>
        <v>8.0410487399492376E-3</v>
      </c>
      <c r="Q54" s="201">
        <f t="shared" si="6"/>
        <v>7.16617317858044E-3</v>
      </c>
      <c r="R54" s="201">
        <f t="shared" si="6"/>
        <v>4.5913149256921046E-3</v>
      </c>
      <c r="S54" s="202">
        <f t="shared" si="6"/>
        <v>0.13577729361730617</v>
      </c>
      <c r="T54" s="201">
        <f t="shared" si="6"/>
        <v>1.2230437861455447E-2</v>
      </c>
      <c r="U54" s="202">
        <f t="shared" si="6"/>
        <v>9.1993101191528495E-2</v>
      </c>
      <c r="Z54" s="198">
        <f t="shared" ref="Z54" si="7">AVERAGE(Z6:Z51)</f>
        <v>2.3937777777777782</v>
      </c>
    </row>
    <row r="55" spans="1:26">
      <c r="A55" s="45"/>
      <c r="B55" s="64"/>
      <c r="C55" s="46"/>
      <c r="D55" s="46"/>
      <c r="E55" s="83"/>
      <c r="G55" s="47"/>
      <c r="H55" s="82"/>
      <c r="I55" s="73"/>
      <c r="J55" s="48"/>
      <c r="K55" s="82"/>
      <c r="L55" s="73"/>
      <c r="M55" s="47"/>
      <c r="N55" s="83"/>
      <c r="O55" s="47"/>
      <c r="P55" s="1"/>
      <c r="Q55" s="1"/>
      <c r="R55" s="1"/>
      <c r="S55" s="1"/>
      <c r="T55" s="1"/>
      <c r="U55" s="1"/>
      <c r="V55" s="2"/>
      <c r="Z55" s="47"/>
    </row>
    <row r="56" spans="1:26">
      <c r="A56" s="45"/>
      <c r="B56" s="64"/>
      <c r="C56" s="46"/>
      <c r="D56" s="46"/>
      <c r="E56" s="83"/>
      <c r="G56" s="47"/>
      <c r="H56" s="82"/>
      <c r="I56" s="73"/>
      <c r="J56" s="48"/>
      <c r="K56" s="82"/>
      <c r="L56" s="73"/>
      <c r="M56" s="47"/>
      <c r="N56" s="83"/>
      <c r="O56" s="47"/>
      <c r="P56" s="1"/>
      <c r="Q56" s="1"/>
      <c r="R56" s="1"/>
      <c r="S56" s="1"/>
      <c r="T56" s="1"/>
      <c r="U56" s="1"/>
      <c r="V56" s="2"/>
      <c r="Z56" s="47"/>
    </row>
    <row r="57" spans="1:26">
      <c r="A57" s="45"/>
      <c r="B57" s="64"/>
      <c r="C57" s="46"/>
      <c r="D57" s="46"/>
      <c r="E57" s="83"/>
      <c r="G57" s="47"/>
      <c r="H57" s="83"/>
      <c r="I57" s="74"/>
      <c r="J57" s="47"/>
      <c r="K57" s="83"/>
      <c r="L57" s="74"/>
      <c r="M57" s="47"/>
      <c r="N57" s="83"/>
      <c r="O57" s="47"/>
      <c r="P57" s="1">
        <f>COUNT(P6:P51)</f>
        <v>22</v>
      </c>
      <c r="Q57" s="1"/>
      <c r="R57" s="1"/>
      <c r="S57" s="1"/>
      <c r="T57" s="1"/>
      <c r="U57" s="1"/>
      <c r="V57" s="2"/>
      <c r="Z57" s="47"/>
    </row>
    <row r="58" spans="1:26">
      <c r="A58" s="45"/>
      <c r="B58" s="64"/>
      <c r="C58" s="46"/>
      <c r="D58" s="46"/>
      <c r="E58" s="83"/>
      <c r="G58" s="47"/>
      <c r="H58" s="83"/>
      <c r="I58" s="74"/>
      <c r="J58" s="47"/>
      <c r="K58" s="83"/>
      <c r="L58" s="74"/>
      <c r="M58" s="47"/>
      <c r="N58" s="83"/>
      <c r="O58" s="47"/>
      <c r="P58" s="1"/>
      <c r="Q58" s="1"/>
      <c r="R58" s="1"/>
      <c r="S58" s="1"/>
      <c r="T58" s="1"/>
      <c r="U58" s="1"/>
      <c r="V58" s="2"/>
      <c r="Z58" s="47"/>
    </row>
    <row r="59" spans="1:26">
      <c r="A59" s="45"/>
      <c r="B59" s="64"/>
      <c r="C59" s="46"/>
      <c r="D59" s="46"/>
      <c r="E59" s="83"/>
      <c r="G59" s="47"/>
      <c r="H59" s="83"/>
      <c r="I59" s="74"/>
      <c r="J59" s="47"/>
      <c r="K59" s="83"/>
      <c r="L59" s="74"/>
      <c r="M59" s="47"/>
      <c r="N59" s="83"/>
      <c r="O59" s="47"/>
      <c r="P59" s="1"/>
      <c r="Q59" s="1"/>
      <c r="R59" s="1"/>
      <c r="S59" s="1"/>
      <c r="T59" s="1"/>
      <c r="U59" s="1"/>
      <c r="V59" s="2"/>
      <c r="Z59" s="47"/>
    </row>
    <row r="60" spans="1:26">
      <c r="A60" s="49"/>
      <c r="B60" s="65"/>
      <c r="C60" s="50"/>
      <c r="D60" s="50"/>
      <c r="E60" s="84"/>
      <c r="G60" s="43"/>
      <c r="H60" s="84"/>
      <c r="I60" s="75"/>
      <c r="J60" s="43"/>
      <c r="K60" s="84"/>
      <c r="L60" s="75"/>
      <c r="M60" s="43"/>
      <c r="N60" s="84"/>
      <c r="O60" s="43"/>
      <c r="V60" s="2"/>
      <c r="Z60" s="43"/>
    </row>
    <row r="61" spans="1:26" hidden="1">
      <c r="A61" s="49"/>
      <c r="B61" s="65"/>
      <c r="C61" s="50"/>
      <c r="D61" s="50"/>
      <c r="E61" s="84"/>
      <c r="G61" s="43"/>
      <c r="H61" s="84"/>
      <c r="I61" s="75"/>
      <c r="J61" s="43"/>
      <c r="K61" s="84"/>
      <c r="L61" s="75"/>
      <c r="M61" s="43"/>
      <c r="N61" s="84"/>
      <c r="O61" s="43"/>
      <c r="V61" s="2"/>
      <c r="Z61" s="43"/>
    </row>
    <row r="62" spans="1:26" hidden="1">
      <c r="A62" s="49"/>
      <c r="B62" s="65"/>
      <c r="C62" s="50"/>
      <c r="D62" s="50"/>
      <c r="E62" s="84"/>
      <c r="G62" s="43"/>
      <c r="H62" s="84"/>
      <c r="I62" s="75"/>
      <c r="J62" s="43"/>
      <c r="K62" s="84"/>
      <c r="L62" s="75"/>
      <c r="M62" s="43"/>
      <c r="N62" s="84"/>
      <c r="O62" s="43"/>
      <c r="V62" s="2"/>
      <c r="Z62" s="43"/>
    </row>
    <row r="63" spans="1:26" hidden="1">
      <c r="A63" s="49"/>
      <c r="B63" s="65"/>
      <c r="C63" s="50"/>
      <c r="D63" s="50"/>
      <c r="E63" s="84"/>
      <c r="G63" s="43"/>
      <c r="H63" s="84"/>
      <c r="I63" s="75"/>
      <c r="J63" s="43"/>
      <c r="K63" s="84"/>
      <c r="L63" s="75"/>
      <c r="M63" s="43"/>
      <c r="N63" s="84"/>
      <c r="O63" s="43"/>
      <c r="V63" s="2"/>
      <c r="Z63" s="43"/>
    </row>
    <row r="64" spans="1:26" hidden="1">
      <c r="A64" s="49"/>
      <c r="B64" s="65"/>
      <c r="C64" s="50"/>
      <c r="D64" s="50"/>
      <c r="E64" s="84"/>
      <c r="G64" s="43"/>
      <c r="H64" s="84"/>
      <c r="I64" s="75"/>
      <c r="J64" s="43"/>
      <c r="K64" s="84"/>
      <c r="L64" s="75"/>
      <c r="M64" s="43"/>
      <c r="N64" s="84"/>
      <c r="O64" s="43"/>
      <c r="V64" s="2"/>
      <c r="Z64" s="43"/>
    </row>
    <row r="65" spans="1:26" hidden="1">
      <c r="B65" s="66"/>
      <c r="C65" s="51"/>
      <c r="D65" s="51"/>
      <c r="E65" s="84"/>
      <c r="G65" s="43"/>
      <c r="H65" s="84"/>
      <c r="I65" s="75"/>
      <c r="J65" s="43"/>
      <c r="K65" s="84"/>
      <c r="L65" s="75"/>
      <c r="M65" s="43"/>
      <c r="N65" s="84"/>
      <c r="O65" s="43"/>
      <c r="V65" s="2"/>
      <c r="Z65" s="43"/>
    </row>
    <row r="66" spans="1:26" hidden="1">
      <c r="A66" s="13"/>
      <c r="B66" s="67" t="s">
        <v>46</v>
      </c>
      <c r="C66" s="14" t="s">
        <v>47</v>
      </c>
      <c r="D66" s="15"/>
      <c r="E66" s="93" t="s">
        <v>51</v>
      </c>
      <c r="G66" s="14" t="s">
        <v>48</v>
      </c>
      <c r="H66" s="85" t="s">
        <v>48</v>
      </c>
      <c r="I66" s="76" t="s">
        <v>52</v>
      </c>
      <c r="J66" s="232" t="s">
        <v>53</v>
      </c>
      <c r="K66" s="232"/>
      <c r="L66" s="232"/>
      <c r="M66" s="232"/>
      <c r="N66" s="233"/>
      <c r="O66" s="16" t="s">
        <v>52</v>
      </c>
      <c r="P66" s="16" t="s">
        <v>54</v>
      </c>
      <c r="V66" s="2"/>
      <c r="Z66" s="2"/>
    </row>
    <row r="67" spans="1:26" ht="16.5" hidden="1" thickBot="1">
      <c r="A67" s="17" t="s">
        <v>8</v>
      </c>
      <c r="B67" s="68" t="s">
        <v>43</v>
      </c>
      <c r="C67" s="18" t="s">
        <v>40</v>
      </c>
      <c r="D67" s="18" t="s">
        <v>44</v>
      </c>
      <c r="E67" s="87" t="s">
        <v>42</v>
      </c>
      <c r="G67" s="18" t="s">
        <v>45</v>
      </c>
      <c r="H67" s="86" t="s">
        <v>56</v>
      </c>
      <c r="I67" s="77" t="s">
        <v>57</v>
      </c>
      <c r="J67" s="20" t="s">
        <v>58</v>
      </c>
      <c r="K67" s="91" t="s">
        <v>59</v>
      </c>
      <c r="L67" s="92" t="s">
        <v>42</v>
      </c>
      <c r="M67" s="4" t="s">
        <v>60</v>
      </c>
      <c r="N67" s="91" t="s">
        <v>61</v>
      </c>
      <c r="O67" s="16" t="s">
        <v>62</v>
      </c>
      <c r="P67" s="16" t="s">
        <v>63</v>
      </c>
      <c r="R67" s="21" t="s">
        <v>64</v>
      </c>
      <c r="S67" s="22"/>
      <c r="T67" s="22"/>
      <c r="U67" s="23"/>
      <c r="V67" s="2"/>
      <c r="Z67" s="4" t="s">
        <v>60</v>
      </c>
    </row>
    <row r="68" spans="1:26" ht="18" hidden="1">
      <c r="A68" s="17"/>
      <c r="B68" s="68"/>
      <c r="C68" s="18"/>
      <c r="D68" s="18"/>
      <c r="E68" s="87" t="s">
        <v>50</v>
      </c>
      <c r="G68" s="18" t="s">
        <v>49</v>
      </c>
      <c r="H68" s="87" t="s">
        <v>67</v>
      </c>
      <c r="I68" s="78" t="s">
        <v>68</v>
      </c>
      <c r="J68" s="18" t="s">
        <v>50</v>
      </c>
      <c r="K68" s="87" t="s">
        <v>50</v>
      </c>
      <c r="L68" s="78" t="s">
        <v>50</v>
      </c>
      <c r="M68" s="18" t="s">
        <v>50</v>
      </c>
      <c r="N68" s="87" t="s">
        <v>50</v>
      </c>
      <c r="O68" s="18" t="s">
        <v>49</v>
      </c>
      <c r="P68" s="16" t="s">
        <v>69</v>
      </c>
      <c r="R68" s="19" t="s">
        <v>42</v>
      </c>
      <c r="S68" s="19" t="s">
        <v>70</v>
      </c>
      <c r="T68" s="19" t="s">
        <v>71</v>
      </c>
      <c r="U68" s="19" t="s">
        <v>72</v>
      </c>
      <c r="V68" s="2"/>
      <c r="Z68" s="18" t="s">
        <v>50</v>
      </c>
    </row>
    <row r="69" spans="1:26" hidden="1">
      <c r="A69" s="5" t="s">
        <v>32</v>
      </c>
      <c r="B69" s="7">
        <v>254156080172101</v>
      </c>
      <c r="C69" s="6">
        <v>40011</v>
      </c>
      <c r="D69" s="7">
        <v>1230</v>
      </c>
      <c r="E69" s="88">
        <v>0.03</v>
      </c>
      <c r="G69" s="8">
        <v>25.4</v>
      </c>
      <c r="H69" s="88">
        <v>0.31</v>
      </c>
      <c r="I69" s="24">
        <v>9</v>
      </c>
      <c r="J69" s="24">
        <v>16.103510559638703</v>
      </c>
      <c r="K69" s="88">
        <v>0.51570340886623567</v>
      </c>
      <c r="L69" s="24">
        <v>0.25219407289770229</v>
      </c>
      <c r="M69" s="8">
        <v>31.935054786753962</v>
      </c>
      <c r="N69" s="88">
        <v>6.0781895463778143E-2</v>
      </c>
      <c r="O69" s="25">
        <v>25.857794002402073</v>
      </c>
      <c r="P69" s="25">
        <v>1.2254990602439928</v>
      </c>
      <c r="R69" s="26">
        <f>((E69-L69)/((E69+L69)/2))</f>
        <v>-1.5747607355187048</v>
      </c>
      <c r="S69" s="26">
        <f>ABS(R69)</f>
        <v>1.5747607355187048</v>
      </c>
      <c r="T69" s="52">
        <f>(O69-G69)</f>
        <v>0.4577940024020748</v>
      </c>
      <c r="U69" s="26">
        <f>ABS(T69)</f>
        <v>0.4577940024020748</v>
      </c>
      <c r="V69" s="2"/>
      <c r="Z69" s="8">
        <v>31.935054786753962</v>
      </c>
    </row>
    <row r="70" spans="1:26" hidden="1">
      <c r="A70" s="5" t="s">
        <v>32</v>
      </c>
      <c r="B70" s="7">
        <v>254156080172101</v>
      </c>
      <c r="C70" s="6">
        <v>40011</v>
      </c>
      <c r="D70" s="7">
        <v>1230</v>
      </c>
      <c r="E70" s="88"/>
      <c r="G70" s="8">
        <v>25.4</v>
      </c>
      <c r="H70" s="88">
        <v>0.31</v>
      </c>
      <c r="I70" s="24">
        <v>9</v>
      </c>
      <c r="J70" s="24">
        <v>16.358809414299696</v>
      </c>
      <c r="K70" s="88">
        <v>0.51977286345874441</v>
      </c>
      <c r="L70" s="24">
        <v>0.40335726621780643</v>
      </c>
      <c r="M70" s="8">
        <v>31.282478605835639</v>
      </c>
      <c r="N70" s="88">
        <v>7.6776010909146888E-2</v>
      </c>
      <c r="O70" s="25">
        <v>25.907811845710146</v>
      </c>
      <c r="P70" s="25">
        <v>1.4983836047192594</v>
      </c>
      <c r="R70" s="26">
        <f>((E69-L70)/((E69+L70)/2))</f>
        <v>-1.7230922166199751</v>
      </c>
      <c r="S70" s="26">
        <f t="shared" ref="S70:S114" si="8">ABS(R70)</f>
        <v>1.7230922166199751</v>
      </c>
      <c r="T70" s="52">
        <f>(O70-G70)</f>
        <v>0.50781184571014748</v>
      </c>
      <c r="U70" s="26">
        <f t="shared" ref="U70:U114" si="9">ABS(T70)</f>
        <v>0.50781184571014748</v>
      </c>
      <c r="V70" s="2"/>
      <c r="Z70" s="8">
        <v>31.282478605835639</v>
      </c>
    </row>
    <row r="71" spans="1:26" hidden="1">
      <c r="A71" s="27" t="s">
        <v>33</v>
      </c>
      <c r="B71" s="69">
        <v>254108080170601</v>
      </c>
      <c r="C71" s="28">
        <v>40021</v>
      </c>
      <c r="D71" s="29">
        <v>1305</v>
      </c>
      <c r="E71" s="89">
        <v>0.24</v>
      </c>
      <c r="G71" s="30">
        <v>24.5</v>
      </c>
      <c r="H71" s="89">
        <v>0.49</v>
      </c>
      <c r="I71" s="79">
        <v>11</v>
      </c>
      <c r="J71" s="31">
        <v>14.851304312058843</v>
      </c>
      <c r="K71" s="89">
        <v>0.51660132196205932</v>
      </c>
      <c r="L71" s="31">
        <v>0.17011519543166517</v>
      </c>
      <c r="M71" s="30">
        <v>26.547821672633582</v>
      </c>
      <c r="N71" s="89">
        <v>0.16819479505005672</v>
      </c>
      <c r="O71" s="32">
        <v>26.440613245478144</v>
      </c>
      <c r="P71" s="32">
        <v>1.6259106141822479</v>
      </c>
      <c r="R71" s="26">
        <f t="shared" ref="R71" si="10">((E71-L71)/((E71+L71)/2))</f>
        <v>0.34080573139835912</v>
      </c>
      <c r="S71" s="26">
        <f t="shared" si="8"/>
        <v>0.34080573139835912</v>
      </c>
      <c r="T71" s="53">
        <f t="shared" ref="T71:T114" si="11">(O71-G71)</f>
        <v>1.9406132454781435</v>
      </c>
      <c r="U71" s="26">
        <f t="shared" si="9"/>
        <v>1.9406132454781435</v>
      </c>
      <c r="V71" s="2"/>
      <c r="Z71" s="30">
        <v>26.547821672633582</v>
      </c>
    </row>
    <row r="72" spans="1:26" hidden="1">
      <c r="A72" s="27" t="s">
        <v>33</v>
      </c>
      <c r="B72" s="69">
        <v>254108080170601</v>
      </c>
      <c r="C72" s="28">
        <v>40021</v>
      </c>
      <c r="D72" s="29">
        <v>1305</v>
      </c>
      <c r="E72" s="89"/>
      <c r="G72" s="30">
        <v>24.5</v>
      </c>
      <c r="H72" s="89">
        <v>0.49</v>
      </c>
      <c r="I72" s="79">
        <v>11</v>
      </c>
      <c r="J72" s="31">
        <v>15.141943642007728</v>
      </c>
      <c r="K72" s="89">
        <v>0.52084210187117475</v>
      </c>
      <c r="L72" s="31">
        <v>0.1958443773959089</v>
      </c>
      <c r="M72" s="30">
        <v>26.52851322349683</v>
      </c>
      <c r="N72" s="89">
        <v>0.15626527332092213</v>
      </c>
      <c r="O72" s="32">
        <v>26.574609897424416</v>
      </c>
      <c r="P72" s="32">
        <v>1.9533022715889246</v>
      </c>
      <c r="R72" s="26">
        <f t="shared" ref="R72" si="12">((E71-L72)/((E71+L72)/2))</f>
        <v>0.20262104959533001</v>
      </c>
      <c r="S72" s="26">
        <f t="shared" si="8"/>
        <v>0.20262104959533001</v>
      </c>
      <c r="T72" s="53">
        <f t="shared" si="11"/>
        <v>2.0746098974244163</v>
      </c>
      <c r="U72" s="26">
        <f t="shared" si="9"/>
        <v>2.0746098974244163</v>
      </c>
      <c r="V72" s="2"/>
      <c r="Z72" s="30">
        <v>26.52851322349683</v>
      </c>
    </row>
    <row r="73" spans="1:26" hidden="1">
      <c r="A73" s="5" t="s">
        <v>30</v>
      </c>
      <c r="B73" s="7">
        <v>254108080170600</v>
      </c>
      <c r="C73" s="6">
        <v>40022</v>
      </c>
      <c r="D73" s="7">
        <v>1230</v>
      </c>
      <c r="E73" s="88">
        <v>1.74</v>
      </c>
      <c r="G73" s="8">
        <v>27.8</v>
      </c>
      <c r="H73" s="88">
        <v>0.26</v>
      </c>
      <c r="I73" s="24">
        <v>0</v>
      </c>
      <c r="J73" s="24">
        <v>14.48159550844897</v>
      </c>
      <c r="K73" s="88">
        <v>0.49622615867137754</v>
      </c>
      <c r="L73" s="24">
        <v>0.98713353487272848</v>
      </c>
      <c r="M73" s="8">
        <v>18.926626445140936</v>
      </c>
      <c r="N73" s="88">
        <v>9.4100363472199029E-4</v>
      </c>
      <c r="O73" s="25">
        <v>29.37448926039345</v>
      </c>
      <c r="P73" s="25">
        <v>1.8435211359784418</v>
      </c>
      <c r="R73" s="26">
        <f t="shared" ref="R73" si="13">((E73-L73)/((E73+L73)/2))</f>
        <v>0.55213025361620716</v>
      </c>
      <c r="S73" s="26">
        <f t="shared" si="8"/>
        <v>0.55213025361620716</v>
      </c>
      <c r="T73" s="54">
        <f t="shared" si="11"/>
        <v>1.5744892603934488</v>
      </c>
      <c r="U73" s="26">
        <f t="shared" si="9"/>
        <v>1.5744892603934488</v>
      </c>
      <c r="V73" s="2"/>
      <c r="Z73" s="8">
        <v>18.926626445140936</v>
      </c>
    </row>
    <row r="74" spans="1:26" hidden="1">
      <c r="A74" s="5" t="s">
        <v>30</v>
      </c>
      <c r="B74" s="7">
        <v>254108080170600</v>
      </c>
      <c r="C74" s="6">
        <v>40022</v>
      </c>
      <c r="D74" s="7">
        <v>1230</v>
      </c>
      <c r="E74" s="88"/>
      <c r="G74" s="8">
        <v>27.8</v>
      </c>
      <c r="H74" s="88">
        <v>0.26</v>
      </c>
      <c r="I74" s="24">
        <v>0</v>
      </c>
      <c r="J74" s="24">
        <v>14.283086841354359</v>
      </c>
      <c r="K74" s="88">
        <v>0.4909217239615743</v>
      </c>
      <c r="L74" s="24">
        <v>1.0386531451008756</v>
      </c>
      <c r="M74" s="8">
        <v>18.917738832010709</v>
      </c>
      <c r="N74" s="88">
        <v>5.4520720186166207E-4</v>
      </c>
      <c r="O74" s="25">
        <v>29.785943959269304</v>
      </c>
      <c r="P74" s="25">
        <v>1.7228904822625022</v>
      </c>
      <c r="R74" s="26">
        <f t="shared" ref="R74" si="14">((E73-L74)/((E73+L74)/2))</f>
        <v>0.50481065341724241</v>
      </c>
      <c r="S74" s="26">
        <f t="shared" si="8"/>
        <v>0.50481065341724241</v>
      </c>
      <c r="T74" s="54">
        <f t="shared" si="11"/>
        <v>1.9859439592693029</v>
      </c>
      <c r="U74" s="26">
        <f t="shared" si="9"/>
        <v>1.9859439592693029</v>
      </c>
      <c r="V74" s="2"/>
      <c r="Z74" s="8">
        <v>18.917738832010709</v>
      </c>
    </row>
    <row r="75" spans="1:26" hidden="1">
      <c r="A75" s="27" t="s">
        <v>0</v>
      </c>
      <c r="B75" s="69">
        <v>254005080171601</v>
      </c>
      <c r="C75" s="28">
        <v>40024</v>
      </c>
      <c r="D75" s="29">
        <v>1245</v>
      </c>
      <c r="E75" s="89">
        <v>0.69</v>
      </c>
      <c r="G75" s="30">
        <v>26</v>
      </c>
      <c r="H75" s="89">
        <v>2.16</v>
      </c>
      <c r="I75" s="79">
        <v>2</v>
      </c>
      <c r="J75" s="31">
        <v>16.256486882451295</v>
      </c>
      <c r="K75" s="89">
        <v>0.53704665828482079</v>
      </c>
      <c r="L75" s="31">
        <v>0.38155135984862887</v>
      </c>
      <c r="M75" s="30">
        <v>33.428117544055617</v>
      </c>
      <c r="N75" s="89">
        <v>5.5945697906918329E-3</v>
      </c>
      <c r="O75" s="32">
        <v>26.675782727011274</v>
      </c>
      <c r="P75" s="32">
        <v>3.2518238566991275</v>
      </c>
      <c r="R75" s="26">
        <f t="shared" ref="R75" si="15">((E75-L75)/((E75+L75)/2))</f>
        <v>0.57570481772323756</v>
      </c>
      <c r="S75" s="26">
        <f t="shared" si="8"/>
        <v>0.57570481772323756</v>
      </c>
      <c r="T75" s="52">
        <f t="shared" si="11"/>
        <v>0.67578272701127418</v>
      </c>
      <c r="U75" s="26">
        <f t="shared" si="9"/>
        <v>0.67578272701127418</v>
      </c>
      <c r="V75" s="2"/>
      <c r="Z75" s="30">
        <v>33.428117544055617</v>
      </c>
    </row>
    <row r="76" spans="1:26" hidden="1">
      <c r="A76" s="27" t="s">
        <v>0</v>
      </c>
      <c r="B76" s="69">
        <v>254005080171601</v>
      </c>
      <c r="C76" s="28">
        <v>40024</v>
      </c>
      <c r="D76" s="29">
        <v>1245</v>
      </c>
      <c r="E76" s="89"/>
      <c r="G76" s="30">
        <v>26</v>
      </c>
      <c r="H76" s="89">
        <v>2.16</v>
      </c>
      <c r="I76" s="79">
        <v>2</v>
      </c>
      <c r="J76" s="31">
        <v>16.26811286651267</v>
      </c>
      <c r="K76" s="89">
        <v>0.53982572298097864</v>
      </c>
      <c r="L76" s="31">
        <v>0.28709813036784643</v>
      </c>
      <c r="M76" s="30">
        <v>34.046593782135169</v>
      </c>
      <c r="N76" s="89">
        <v>5.903216224089923E-3</v>
      </c>
      <c r="O76" s="32">
        <v>26.171066495316108</v>
      </c>
      <c r="P76" s="32">
        <v>3.1535997156538538</v>
      </c>
      <c r="R76" s="26">
        <f t="shared" ref="R76" si="16">((E75-L76)/((E75+L76)/2))</f>
        <v>0.82469069811948936</v>
      </c>
      <c r="S76" s="26">
        <f t="shared" si="8"/>
        <v>0.82469069811948936</v>
      </c>
      <c r="T76" s="52">
        <f t="shared" si="11"/>
        <v>0.17106649531610785</v>
      </c>
      <c r="U76" s="26">
        <f t="shared" si="9"/>
        <v>0.17106649531610785</v>
      </c>
      <c r="V76" s="2"/>
      <c r="Z76" s="30">
        <v>34.046593782135169</v>
      </c>
    </row>
    <row r="77" spans="1:26" hidden="1">
      <c r="A77" s="5" t="s">
        <v>39</v>
      </c>
      <c r="B77" s="7">
        <v>254107080165201</v>
      </c>
      <c r="C77" s="6">
        <v>40029</v>
      </c>
      <c r="D77" s="7">
        <v>1120</v>
      </c>
      <c r="E77" s="88">
        <v>7.0000000000000007E-2</v>
      </c>
      <c r="G77" s="8">
        <v>25.3</v>
      </c>
      <c r="H77" s="88">
        <v>0.56000000000000005</v>
      </c>
      <c r="I77" s="24">
        <v>2.5</v>
      </c>
      <c r="J77" s="24">
        <v>15.487603831880437</v>
      </c>
      <c r="K77" s="88">
        <v>0.52320951123386139</v>
      </c>
      <c r="L77" s="24">
        <v>0.18154301717087168</v>
      </c>
      <c r="M77" s="8">
        <v>26.243533872880054</v>
      </c>
      <c r="N77" s="88">
        <v>6.076988217090578E-2</v>
      </c>
      <c r="O77" s="25">
        <v>25.61779710327724</v>
      </c>
      <c r="P77" s="25">
        <v>1.5826960004860233</v>
      </c>
      <c r="R77" s="26">
        <f t="shared" ref="R77" si="17">((E77-L77)/((E77+L77)/2))</f>
        <v>-0.88687031288251705</v>
      </c>
      <c r="S77" s="26">
        <f t="shared" si="8"/>
        <v>0.88687031288251705</v>
      </c>
      <c r="T77" s="52">
        <f t="shared" si="11"/>
        <v>0.31779710327723976</v>
      </c>
      <c r="U77" s="26">
        <f t="shared" si="9"/>
        <v>0.31779710327723976</v>
      </c>
      <c r="V77" s="2"/>
      <c r="Z77" s="8">
        <v>26.243533872880054</v>
      </c>
    </row>
    <row r="78" spans="1:26" hidden="1">
      <c r="A78" s="5" t="s">
        <v>39</v>
      </c>
      <c r="B78" s="7">
        <v>254107080165201</v>
      </c>
      <c r="C78" s="6">
        <v>40029</v>
      </c>
      <c r="D78" s="7">
        <v>1120</v>
      </c>
      <c r="E78" s="88"/>
      <c r="G78" s="8">
        <v>25.3</v>
      </c>
      <c r="H78" s="88">
        <v>0.56000000000000005</v>
      </c>
      <c r="I78" s="24">
        <v>2.5</v>
      </c>
      <c r="J78" s="24">
        <v>15.703372680498708</v>
      </c>
      <c r="K78" s="88">
        <v>0.52814604025913348</v>
      </c>
      <c r="L78" s="24">
        <v>0.19935608610471559</v>
      </c>
      <c r="M78" s="8">
        <v>26.766083984097769</v>
      </c>
      <c r="N78" s="88">
        <v>6.1883905731968093E-2</v>
      </c>
      <c r="O78" s="25">
        <v>25.378423654345116</v>
      </c>
      <c r="P78" s="25">
        <v>1.749229801515108</v>
      </c>
      <c r="R78" s="26">
        <f t="shared" ref="R78" si="18">((E77-L78)/((E77+L78)/2))</f>
        <v>-0.9604838559647525</v>
      </c>
      <c r="S78" s="26">
        <f t="shared" si="8"/>
        <v>0.9604838559647525</v>
      </c>
      <c r="T78" s="52">
        <f t="shared" si="11"/>
        <v>7.8423654345115779E-2</v>
      </c>
      <c r="U78" s="26">
        <f t="shared" si="9"/>
        <v>7.8423654345115779E-2</v>
      </c>
      <c r="V78" s="2"/>
      <c r="Z78" s="8">
        <v>26.766083984097769</v>
      </c>
    </row>
    <row r="79" spans="1:26" hidden="1">
      <c r="A79" s="27" t="s">
        <v>5</v>
      </c>
      <c r="B79" s="69">
        <v>253214080224601</v>
      </c>
      <c r="C79" s="28">
        <v>40032</v>
      </c>
      <c r="D79" s="29">
        <v>1100</v>
      </c>
      <c r="E79" s="89">
        <v>0.17</v>
      </c>
      <c r="G79" s="30">
        <v>25.4</v>
      </c>
      <c r="H79" s="89">
        <v>1.5</v>
      </c>
      <c r="I79" s="79">
        <v>2.5</v>
      </c>
      <c r="J79" s="31">
        <v>15.852933982801073</v>
      </c>
      <c r="K79" s="89">
        <v>0.53426688027211999</v>
      </c>
      <c r="L79" s="31">
        <v>0.28749099152770896</v>
      </c>
      <c r="M79" s="30">
        <v>20.562111531677477</v>
      </c>
      <c r="N79" s="89">
        <v>4.6967861372939962E-3</v>
      </c>
      <c r="O79" s="32">
        <v>26.05929075811671</v>
      </c>
      <c r="P79" s="32">
        <v>2.6483221267522206</v>
      </c>
      <c r="R79" s="26">
        <f t="shared" ref="R79" si="19">((E79-L79)/((E79+L79)/2))</f>
        <v>-0.51363193463271872</v>
      </c>
      <c r="S79" s="26">
        <f t="shared" si="8"/>
        <v>0.51363193463271872</v>
      </c>
      <c r="T79" s="52">
        <f t="shared" si="11"/>
        <v>0.65929075811671112</v>
      </c>
      <c r="U79" s="26">
        <f t="shared" si="9"/>
        <v>0.65929075811671112</v>
      </c>
      <c r="V79" s="2"/>
      <c r="Z79" s="30">
        <v>20.562111531677477</v>
      </c>
    </row>
    <row r="80" spans="1:26" hidden="1">
      <c r="A80" s="27" t="s">
        <v>5</v>
      </c>
      <c r="B80" s="69">
        <v>253214080224601</v>
      </c>
      <c r="C80" s="28">
        <v>40032</v>
      </c>
      <c r="D80" s="29">
        <v>1100</v>
      </c>
      <c r="E80" s="89"/>
      <c r="G80" s="30">
        <v>25.4</v>
      </c>
      <c r="H80" s="89">
        <v>1.5</v>
      </c>
      <c r="I80" s="79">
        <v>2.5</v>
      </c>
      <c r="J80" s="31">
        <v>15.786727892473651</v>
      </c>
      <c r="K80" s="89">
        <v>0.53513379025251806</v>
      </c>
      <c r="L80" s="31">
        <v>0.37756051300301158</v>
      </c>
      <c r="M80" s="30">
        <v>20.376870177588401</v>
      </c>
      <c r="N80" s="89">
        <v>5.1702110929793352E-3</v>
      </c>
      <c r="O80" s="32">
        <v>25.679165299525941</v>
      </c>
      <c r="P80" s="32">
        <v>2.4955639071978339</v>
      </c>
      <c r="R80" s="26">
        <f t="shared" ref="R80" si="20">((E79-L80)/((E79+L80)/2))</f>
        <v>-0.75812812675142627</v>
      </c>
      <c r="S80" s="26">
        <f t="shared" si="8"/>
        <v>0.75812812675142627</v>
      </c>
      <c r="T80" s="52">
        <f t="shared" si="11"/>
        <v>0.2791652995259426</v>
      </c>
      <c r="U80" s="26">
        <f t="shared" si="9"/>
        <v>0.2791652995259426</v>
      </c>
      <c r="V80" s="2"/>
      <c r="Z80" s="30">
        <v>20.376870177588401</v>
      </c>
    </row>
    <row r="81" spans="1:26" hidden="1">
      <c r="A81" s="5" t="s">
        <v>35</v>
      </c>
      <c r="B81" s="7">
        <v>253334080213601</v>
      </c>
      <c r="C81" s="6">
        <v>40031</v>
      </c>
      <c r="D81" s="7">
        <v>1026</v>
      </c>
      <c r="E81" s="88">
        <v>0.12</v>
      </c>
      <c r="G81" s="8">
        <v>25.4</v>
      </c>
      <c r="H81" s="88">
        <v>1.89</v>
      </c>
      <c r="I81" s="24">
        <v>1.2</v>
      </c>
      <c r="J81" s="24">
        <v>16.133738824725565</v>
      </c>
      <c r="K81" s="88">
        <v>0.52624362611723552</v>
      </c>
      <c r="L81" s="24">
        <v>0.18998708357659921</v>
      </c>
      <c r="M81" s="8">
        <v>25.285772586999073</v>
      </c>
      <c r="N81" s="88">
        <v>0.14599983157922936</v>
      </c>
      <c r="O81" s="25">
        <v>25.160814319857465</v>
      </c>
      <c r="P81" s="25">
        <v>1.7417687827726558</v>
      </c>
      <c r="R81" s="26">
        <f t="shared" ref="R81" si="21">((E81-L81)/((E81+L81)/2))</f>
        <v>-0.45154838562365512</v>
      </c>
      <c r="S81" s="26">
        <f t="shared" si="8"/>
        <v>0.45154838562365512</v>
      </c>
      <c r="T81" s="52">
        <f t="shared" si="11"/>
        <v>-0.23918568014253339</v>
      </c>
      <c r="U81" s="26">
        <f t="shared" si="9"/>
        <v>0.23918568014253339</v>
      </c>
      <c r="V81" s="2"/>
      <c r="Z81" s="8">
        <v>25.285772586999073</v>
      </c>
    </row>
    <row r="82" spans="1:26" hidden="1">
      <c r="A82" s="5" t="s">
        <v>35</v>
      </c>
      <c r="B82" s="7">
        <v>253334080213601</v>
      </c>
      <c r="C82" s="6">
        <v>40031</v>
      </c>
      <c r="D82" s="7">
        <v>1026</v>
      </c>
      <c r="E82" s="88"/>
      <c r="G82" s="8">
        <v>25.4</v>
      </c>
      <c r="H82" s="88">
        <v>1.89</v>
      </c>
      <c r="I82" s="24">
        <v>1.2</v>
      </c>
      <c r="J82" s="24">
        <v>16.090129020121559</v>
      </c>
      <c r="K82" s="88">
        <v>0.52638680178421005</v>
      </c>
      <c r="L82" s="24">
        <v>0.18757314263105565</v>
      </c>
      <c r="M82" s="8">
        <v>25.385057038898726</v>
      </c>
      <c r="N82" s="88">
        <v>0.15464260619307885</v>
      </c>
      <c r="O82" s="25">
        <v>24.995497698117763</v>
      </c>
      <c r="P82" s="25">
        <v>1.6593174936426687</v>
      </c>
      <c r="R82" s="26">
        <f t="shared" ref="R82" si="22">((E81-L82)/((E81+L82)/2))</f>
        <v>-0.43939559906315956</v>
      </c>
      <c r="S82" s="26">
        <f t="shared" si="8"/>
        <v>0.43939559906315956</v>
      </c>
      <c r="T82" s="52">
        <f t="shared" si="11"/>
        <v>-0.40450230188223557</v>
      </c>
      <c r="U82" s="26">
        <f t="shared" si="9"/>
        <v>0.40450230188223557</v>
      </c>
      <c r="V82" s="2"/>
      <c r="Z82" s="8">
        <v>25.385057038898726</v>
      </c>
    </row>
    <row r="83" spans="1:26" hidden="1">
      <c r="A83" s="27" t="s">
        <v>34</v>
      </c>
      <c r="B83" s="69">
        <v>253710080184701</v>
      </c>
      <c r="C83" s="28">
        <v>40037</v>
      </c>
      <c r="D83" s="29">
        <v>1100</v>
      </c>
      <c r="E83" s="89">
        <v>0.09</v>
      </c>
      <c r="G83" s="30">
        <v>25.7</v>
      </c>
      <c r="H83" s="89">
        <v>0.48</v>
      </c>
      <c r="I83" s="79">
        <v>2.5</v>
      </c>
      <c r="J83" s="31">
        <v>15.791899795333208</v>
      </c>
      <c r="K83" s="89">
        <v>0.53105468090111174</v>
      </c>
      <c r="L83" s="31">
        <v>0.26785710603008467</v>
      </c>
      <c r="M83" s="30">
        <v>24.699144213985157</v>
      </c>
      <c r="N83" s="89">
        <v>5.4734953775964768E-2</v>
      </c>
      <c r="O83" s="32">
        <v>26.753140695687485</v>
      </c>
      <c r="P83" s="32">
        <v>2.6533091630068641</v>
      </c>
      <c r="R83" s="26">
        <f t="shared" ref="R83" si="23">((E83-L83)/((E83+L83)/2))</f>
        <v>-0.99401187252172329</v>
      </c>
      <c r="S83" s="26">
        <f t="shared" si="8"/>
        <v>0.99401187252172329</v>
      </c>
      <c r="T83" s="52">
        <f t="shared" si="11"/>
        <v>1.0531406956874854</v>
      </c>
      <c r="U83" s="26">
        <f t="shared" si="9"/>
        <v>1.0531406956874854</v>
      </c>
      <c r="V83" s="2"/>
      <c r="Z83" s="30">
        <v>24.699144213985157</v>
      </c>
    </row>
    <row r="84" spans="1:26" hidden="1">
      <c r="A84" s="27" t="s">
        <v>34</v>
      </c>
      <c r="B84" s="69">
        <v>253710080184701</v>
      </c>
      <c r="C84" s="28">
        <v>40037</v>
      </c>
      <c r="D84" s="29">
        <v>1100</v>
      </c>
      <c r="E84" s="89"/>
      <c r="G84" s="30">
        <v>25.7</v>
      </c>
      <c r="H84" s="89">
        <v>0.48</v>
      </c>
      <c r="I84" s="79">
        <v>2.5</v>
      </c>
      <c r="J84" s="31">
        <v>15.894947785439706</v>
      </c>
      <c r="K84" s="89">
        <v>0.53441908681860395</v>
      </c>
      <c r="L84" s="31">
        <v>0.2476080875527758</v>
      </c>
      <c r="M84" s="30">
        <v>24.743443416706228</v>
      </c>
      <c r="N84" s="89">
        <v>5.1164762046888704E-2</v>
      </c>
      <c r="O84" s="32">
        <v>26.439515953655796</v>
      </c>
      <c r="P84" s="32">
        <v>2.6898478914853872</v>
      </c>
      <c r="R84" s="26">
        <f t="shared" ref="R84" si="24">((E83-L84)/((E83+L84)/2))</f>
        <v>-0.93367483400786766</v>
      </c>
      <c r="S84" s="26">
        <f t="shared" si="8"/>
        <v>0.93367483400786766</v>
      </c>
      <c r="T84" s="52">
        <f t="shared" si="11"/>
        <v>0.73951595365579692</v>
      </c>
      <c r="U84" s="26">
        <f t="shared" si="9"/>
        <v>0.73951595365579692</v>
      </c>
      <c r="V84" s="2"/>
      <c r="Z84" s="30">
        <v>24.743443416706228</v>
      </c>
    </row>
    <row r="85" spans="1:26" hidden="1">
      <c r="A85" s="5" t="s">
        <v>38</v>
      </c>
      <c r="B85" s="7">
        <v>255350080105801</v>
      </c>
      <c r="C85" s="6">
        <v>40039</v>
      </c>
      <c r="D85" s="7">
        <v>1016</v>
      </c>
      <c r="E85" s="88">
        <v>7.0000000000000007E-2</v>
      </c>
      <c r="G85" s="8">
        <v>26.2</v>
      </c>
      <c r="H85" s="88">
        <v>0.22</v>
      </c>
      <c r="I85" s="24">
        <v>2.5</v>
      </c>
      <c r="J85" s="24">
        <v>16.157027483107207</v>
      </c>
      <c r="K85" s="88">
        <v>0.51720392689503492</v>
      </c>
      <c r="L85" s="24">
        <v>0.20651660102052916</v>
      </c>
      <c r="M85" s="8">
        <v>20.221479819064271</v>
      </c>
      <c r="N85" s="88">
        <v>4.4329076845108811E-2</v>
      </c>
      <c r="O85" s="25">
        <v>25.782155920632874</v>
      </c>
      <c r="P85" s="25">
        <v>1.2521604113040361</v>
      </c>
      <c r="R85" s="26">
        <f t="shared" ref="R85" si="25">((E85-L85)/((E85+L85)/2))</f>
        <v>-0.98740256835714446</v>
      </c>
      <c r="S85" s="26">
        <f t="shared" si="8"/>
        <v>0.98740256835714446</v>
      </c>
      <c r="T85" s="52">
        <f t="shared" si="11"/>
        <v>-0.41784407936712498</v>
      </c>
      <c r="U85" s="26">
        <f t="shared" si="9"/>
        <v>0.41784407936712498</v>
      </c>
      <c r="V85" s="2"/>
      <c r="Z85" s="8">
        <v>20.221479819064271</v>
      </c>
    </row>
    <row r="86" spans="1:26" hidden="1">
      <c r="A86" s="5" t="s">
        <v>38</v>
      </c>
      <c r="B86" s="7">
        <v>255350080105801</v>
      </c>
      <c r="C86" s="6">
        <v>40039</v>
      </c>
      <c r="D86" s="7">
        <v>1016</v>
      </c>
      <c r="E86" s="88"/>
      <c r="G86" s="8">
        <v>26.2</v>
      </c>
      <c r="H86" s="88">
        <v>0.22</v>
      </c>
      <c r="I86" s="24"/>
      <c r="J86" s="24"/>
      <c r="K86" s="88"/>
      <c r="L86" s="24"/>
      <c r="M86" s="8"/>
      <c r="N86" s="88"/>
      <c r="O86" s="33"/>
      <c r="P86" s="25"/>
      <c r="R86" s="26"/>
      <c r="S86" s="26"/>
      <c r="T86" s="3"/>
      <c r="U86" s="26"/>
      <c r="V86" s="2"/>
      <c r="Z86" s="8"/>
    </row>
    <row r="87" spans="1:26" hidden="1">
      <c r="A87" s="27" t="s">
        <v>2</v>
      </c>
      <c r="B87" s="69">
        <v>255358080114101</v>
      </c>
      <c r="C87" s="28">
        <v>40042</v>
      </c>
      <c r="D87" s="29">
        <v>1334</v>
      </c>
      <c r="E87" s="89">
        <v>0.13</v>
      </c>
      <c r="G87" s="30">
        <v>25.7</v>
      </c>
      <c r="H87" s="89">
        <v>2.42</v>
      </c>
      <c r="I87" s="79">
        <v>1.7</v>
      </c>
      <c r="J87" s="31">
        <v>15.199588010563547</v>
      </c>
      <c r="K87" s="89">
        <v>0.52941051127081629</v>
      </c>
      <c r="L87" s="31">
        <v>0.22027388259984601</v>
      </c>
      <c r="M87" s="30">
        <v>44.18312078261966</v>
      </c>
      <c r="N87" s="89">
        <v>4.1526515712924844E-2</v>
      </c>
      <c r="O87" s="32">
        <v>24.636407394980022</v>
      </c>
      <c r="P87" s="32">
        <v>1.7349412137576847</v>
      </c>
      <c r="R87" s="26">
        <f t="shared" ref="R87" si="26">((E87-L87)/((E87+L87)/2))</f>
        <v>-0.51544740892357743</v>
      </c>
      <c r="S87" s="26">
        <f t="shared" si="8"/>
        <v>0.51544740892357743</v>
      </c>
      <c r="T87" s="52">
        <f t="shared" si="11"/>
        <v>-1.0635926050199771</v>
      </c>
      <c r="U87" s="26">
        <f t="shared" si="9"/>
        <v>1.0635926050199771</v>
      </c>
      <c r="V87" s="2"/>
      <c r="Z87" s="30">
        <v>44.18312078261966</v>
      </c>
    </row>
    <row r="88" spans="1:26" hidden="1">
      <c r="A88" s="27" t="s">
        <v>2</v>
      </c>
      <c r="B88" s="69">
        <v>255358080114101</v>
      </c>
      <c r="C88" s="28">
        <v>40042</v>
      </c>
      <c r="D88" s="29">
        <v>1334</v>
      </c>
      <c r="E88" s="89"/>
      <c r="G88" s="30">
        <v>25.7</v>
      </c>
      <c r="H88" s="89">
        <v>2.42</v>
      </c>
      <c r="I88" s="79">
        <v>1.7</v>
      </c>
      <c r="J88" s="31">
        <v>15.018146135791325</v>
      </c>
      <c r="K88" s="89">
        <v>0.52583012494422177</v>
      </c>
      <c r="L88" s="31">
        <v>0.19980790128032852</v>
      </c>
      <c r="M88" s="30">
        <v>44.942310117546668</v>
      </c>
      <c r="N88" s="89">
        <v>4.4436652113689801E-2</v>
      </c>
      <c r="O88" s="32">
        <v>24.72934262475151</v>
      </c>
      <c r="P88" s="32">
        <v>1.5704267109271237</v>
      </c>
      <c r="R88" s="26">
        <f t="shared" ref="R88" si="27">((E87-L88)/((E87+L88)/2))</f>
        <v>-0.42332461417286377</v>
      </c>
      <c r="S88" s="26">
        <f t="shared" si="8"/>
        <v>0.42332461417286377</v>
      </c>
      <c r="T88" s="52">
        <f t="shared" si="11"/>
        <v>-0.97065737524848927</v>
      </c>
      <c r="U88" s="26">
        <f t="shared" si="9"/>
        <v>0.97065737524848927</v>
      </c>
      <c r="V88" s="2"/>
      <c r="Z88" s="30">
        <v>44.942310117546668</v>
      </c>
    </row>
    <row r="89" spans="1:26" hidden="1">
      <c r="A89" s="5" t="s">
        <v>36</v>
      </c>
      <c r="B89" s="7">
        <v>252650080252701</v>
      </c>
      <c r="C89" s="6">
        <v>40043</v>
      </c>
      <c r="D89" s="7">
        <v>1144</v>
      </c>
      <c r="E89" s="88">
        <v>0.18</v>
      </c>
      <c r="G89" s="8">
        <v>23.9</v>
      </c>
      <c r="H89" s="88">
        <v>7.17</v>
      </c>
      <c r="I89" s="24">
        <v>0.2</v>
      </c>
      <c r="J89" s="24">
        <v>15.549300922922276</v>
      </c>
      <c r="K89" s="88">
        <v>0.51741085924853925</v>
      </c>
      <c r="L89" s="24">
        <v>0.27829206405077944</v>
      </c>
      <c r="M89" s="8">
        <v>36.952146217490103</v>
      </c>
      <c r="N89" s="88">
        <v>0</v>
      </c>
      <c r="O89" s="25">
        <v>26.865344791285633</v>
      </c>
      <c r="P89" s="25">
        <v>2.973525503515912</v>
      </c>
      <c r="R89" s="26">
        <f t="shared" ref="R89" si="28">((E89-L89)/((E89+L89)/2))</f>
        <v>-0.42894944844555954</v>
      </c>
      <c r="S89" s="26">
        <f t="shared" si="8"/>
        <v>0.42894944844555954</v>
      </c>
      <c r="T89" s="53">
        <f t="shared" si="11"/>
        <v>2.9653447912856343</v>
      </c>
      <c r="U89" s="26">
        <f t="shared" si="9"/>
        <v>2.9653447912856343</v>
      </c>
      <c r="V89" s="2"/>
      <c r="Z89" s="8">
        <v>36.952146217490103</v>
      </c>
    </row>
    <row r="90" spans="1:26" hidden="1">
      <c r="A90" s="5" t="s">
        <v>36</v>
      </c>
      <c r="B90" s="7">
        <v>252650080252701</v>
      </c>
      <c r="C90" s="6">
        <v>40043</v>
      </c>
      <c r="D90" s="7">
        <v>1144</v>
      </c>
      <c r="E90" s="88"/>
      <c r="G90" s="8">
        <v>23.9</v>
      </c>
      <c r="H90" s="88">
        <v>7.17</v>
      </c>
      <c r="I90" s="24">
        <v>0.2</v>
      </c>
      <c r="J90" s="24">
        <v>15.410332245615901</v>
      </c>
      <c r="K90" s="88">
        <v>0.5161528950720623</v>
      </c>
      <c r="L90" s="24">
        <v>0.31909418826194208</v>
      </c>
      <c r="M90" s="8">
        <v>36.525682870871094</v>
      </c>
      <c r="N90" s="88">
        <v>0</v>
      </c>
      <c r="O90" s="25">
        <v>26.639474932155078</v>
      </c>
      <c r="P90" s="25">
        <v>2.7844123918153465</v>
      </c>
      <c r="R90" s="26">
        <f t="shared" ref="R90" si="29">((E89-L90)/((E89+L90)/2))</f>
        <v>-0.5573865275663783</v>
      </c>
      <c r="S90" s="26">
        <f t="shared" si="8"/>
        <v>0.5573865275663783</v>
      </c>
      <c r="T90" s="53">
        <f t="shared" si="11"/>
        <v>2.7394749321550798</v>
      </c>
      <c r="U90" s="26">
        <f t="shared" si="9"/>
        <v>2.7394749321550798</v>
      </c>
      <c r="V90" s="2"/>
      <c r="Z90" s="8">
        <v>36.525682870871094</v>
      </c>
    </row>
    <row r="91" spans="1:26" hidden="1">
      <c r="A91" s="27" t="s">
        <v>37</v>
      </c>
      <c r="B91" s="69">
        <v>252650080252401</v>
      </c>
      <c r="C91" s="28">
        <v>40043</v>
      </c>
      <c r="D91" s="29">
        <v>1518</v>
      </c>
      <c r="E91" s="89">
        <v>0.99</v>
      </c>
      <c r="G91" s="30">
        <v>24.2</v>
      </c>
      <c r="H91" s="89">
        <v>1.24</v>
      </c>
      <c r="I91" s="79">
        <v>0.2</v>
      </c>
      <c r="J91" s="31">
        <v>15.079179984813198</v>
      </c>
      <c r="K91" s="89">
        <v>0.52385098535972019</v>
      </c>
      <c r="L91" s="31">
        <v>1.2209778188041041</v>
      </c>
      <c r="M91" s="30">
        <v>15.635004548180458</v>
      </c>
      <c r="N91" s="89">
        <v>0</v>
      </c>
      <c r="O91" s="32">
        <v>25.615396748731822</v>
      </c>
      <c r="P91" s="32">
        <v>1.7328611501167321</v>
      </c>
      <c r="R91" s="26">
        <f t="shared" ref="R91" si="30">((E91-L91)/((E91+L91)/2))</f>
        <v>-0.20893725557955858</v>
      </c>
      <c r="S91" s="26">
        <f t="shared" si="8"/>
        <v>0.20893725557955858</v>
      </c>
      <c r="T91" s="53">
        <f t="shared" si="11"/>
        <v>1.4153967487318226</v>
      </c>
      <c r="U91" s="26">
        <f t="shared" si="9"/>
        <v>1.4153967487318226</v>
      </c>
      <c r="V91" s="2"/>
      <c r="Z91" s="30">
        <v>15.635004548180458</v>
      </c>
    </row>
    <row r="92" spans="1:26" hidden="1">
      <c r="A92" s="27" t="s">
        <v>37</v>
      </c>
      <c r="B92" s="69">
        <v>252650080252401</v>
      </c>
      <c r="C92" s="28">
        <v>40043</v>
      </c>
      <c r="D92" s="29">
        <v>1518</v>
      </c>
      <c r="E92" s="89"/>
      <c r="G92" s="30">
        <v>24.2</v>
      </c>
      <c r="H92" s="89">
        <v>1.24</v>
      </c>
      <c r="I92" s="79">
        <v>0.2</v>
      </c>
      <c r="J92" s="31">
        <v>15.094506249047704</v>
      </c>
      <c r="K92" s="89">
        <v>0.52321714100528294</v>
      </c>
      <c r="L92" s="31">
        <v>1.2488170576090876</v>
      </c>
      <c r="M92" s="30">
        <v>16.049540022351778</v>
      </c>
      <c r="N92" s="89">
        <v>0</v>
      </c>
      <c r="O92" s="32">
        <v>25.784789008532545</v>
      </c>
      <c r="P92" s="32">
        <v>1.7867025505486265</v>
      </c>
      <c r="R92" s="26">
        <f t="shared" ref="R92" si="31">((E91-L92)/((E91+L92)/2))</f>
        <v>-0.23120875975948438</v>
      </c>
      <c r="S92" s="26">
        <f t="shared" si="8"/>
        <v>0.23120875975948438</v>
      </c>
      <c r="T92" s="53">
        <f t="shared" si="11"/>
        <v>1.584789008532546</v>
      </c>
      <c r="U92" s="26">
        <f t="shared" si="9"/>
        <v>1.584789008532546</v>
      </c>
      <c r="V92" s="2"/>
      <c r="Z92" s="30">
        <v>16.049540022351778</v>
      </c>
    </row>
    <row r="93" spans="1:26" hidden="1">
      <c r="A93" s="5" t="s">
        <v>4</v>
      </c>
      <c r="B93" s="7">
        <v>252652080244301</v>
      </c>
      <c r="C93" s="6">
        <v>40045</v>
      </c>
      <c r="D93" s="7">
        <v>1158</v>
      </c>
      <c r="E93" s="88">
        <v>0.14000000000000001</v>
      </c>
      <c r="G93" s="8">
        <v>25.1</v>
      </c>
      <c r="H93" s="88">
        <v>15.41</v>
      </c>
      <c r="I93" s="24">
        <v>1.8</v>
      </c>
      <c r="J93" s="24">
        <v>14.230155597273184</v>
      </c>
      <c r="K93" s="88">
        <v>0.49638986516545824</v>
      </c>
      <c r="L93" s="24">
        <v>0.3211724163325369</v>
      </c>
      <c r="M93" s="8">
        <v>38.977472432444294</v>
      </c>
      <c r="N93" s="88">
        <v>1.3848313482384775E-2</v>
      </c>
      <c r="O93" s="25">
        <v>24.330336504834815</v>
      </c>
      <c r="P93" s="25">
        <v>1.7578913900463922</v>
      </c>
      <c r="R93" s="26">
        <f t="shared" ref="R93" si="32">((E93-L93)/((E93+L93)/2))</f>
        <v>-0.78570361069426653</v>
      </c>
      <c r="S93" s="26">
        <f t="shared" si="8"/>
        <v>0.78570361069426653</v>
      </c>
      <c r="T93" s="52">
        <f t="shared" si="11"/>
        <v>-0.76966349516518662</v>
      </c>
      <c r="U93" s="26">
        <f t="shared" si="9"/>
        <v>0.76966349516518662</v>
      </c>
      <c r="V93" s="2"/>
      <c r="Z93" s="8">
        <v>38.977472432444294</v>
      </c>
    </row>
    <row r="94" spans="1:26" hidden="1">
      <c r="A94" s="5" t="s">
        <v>4</v>
      </c>
      <c r="B94" s="7">
        <v>252652080244301</v>
      </c>
      <c r="C94" s="6">
        <v>40045</v>
      </c>
      <c r="D94" s="7">
        <v>1158</v>
      </c>
      <c r="E94" s="88"/>
      <c r="G94" s="8">
        <v>25.1</v>
      </c>
      <c r="H94" s="88">
        <v>15.41</v>
      </c>
      <c r="I94" s="24">
        <v>1.8</v>
      </c>
      <c r="J94" s="24">
        <v>14.250181522325128</v>
      </c>
      <c r="K94" s="88">
        <v>0.49508960465958385</v>
      </c>
      <c r="L94" s="24">
        <v>0.31803633214166438</v>
      </c>
      <c r="M94" s="8">
        <v>39.194582771088477</v>
      </c>
      <c r="N94" s="88">
        <v>1.4027719221795569E-2</v>
      </c>
      <c r="O94" s="25">
        <v>24.664235606475742</v>
      </c>
      <c r="P94" s="25">
        <v>1.8474675972281043</v>
      </c>
      <c r="R94" s="26">
        <f t="shared" ref="R94" si="33">((E93-L94)/((E93+L94)/2))</f>
        <v>-0.7773895634401341</v>
      </c>
      <c r="S94" s="26">
        <f t="shared" si="8"/>
        <v>0.7773895634401341</v>
      </c>
      <c r="T94" s="52">
        <f t="shared" si="11"/>
        <v>-0.43576439352425922</v>
      </c>
      <c r="U94" s="26">
        <f t="shared" si="9"/>
        <v>0.43576439352425922</v>
      </c>
      <c r="V94" s="2"/>
      <c r="Z94" s="8">
        <v>39.194582771088477</v>
      </c>
    </row>
    <row r="95" spans="1:26" hidden="1">
      <c r="A95" s="27" t="s">
        <v>31</v>
      </c>
      <c r="B95" s="29">
        <v>255315080111501</v>
      </c>
      <c r="C95" s="28">
        <v>40046</v>
      </c>
      <c r="D95" s="29">
        <v>949</v>
      </c>
      <c r="E95" s="89">
        <v>0.16</v>
      </c>
      <c r="G95" s="30">
        <v>25.8</v>
      </c>
      <c r="H95" s="89">
        <v>6.18</v>
      </c>
      <c r="I95" s="31">
        <v>1.7</v>
      </c>
      <c r="J95" s="31">
        <v>16.193682800060312</v>
      </c>
      <c r="K95" s="89">
        <v>0.52034680783027054</v>
      </c>
      <c r="L95" s="31">
        <v>0.17639770140693584</v>
      </c>
      <c r="M95" s="30">
        <v>45.481410741802136</v>
      </c>
      <c r="N95" s="89">
        <v>4.0156742070091477E-2</v>
      </c>
      <c r="O95" s="34">
        <v>25.331595830390956</v>
      </c>
      <c r="P95" s="34">
        <v>2.2039060757069953</v>
      </c>
      <c r="R95" s="26">
        <f t="shared" ref="R95" si="34">((E95-L95)/((E95+L95)/2))</f>
        <v>-9.7489972959712665E-2</v>
      </c>
      <c r="S95" s="26">
        <f t="shared" si="8"/>
        <v>9.7489972959712665E-2</v>
      </c>
      <c r="T95" s="52">
        <f t="shared" si="11"/>
        <v>-0.46840416960904463</v>
      </c>
      <c r="U95" s="26">
        <f t="shared" si="9"/>
        <v>0.46840416960904463</v>
      </c>
      <c r="V95" s="2"/>
      <c r="Z95" s="30">
        <v>45.481410741802136</v>
      </c>
    </row>
    <row r="96" spans="1:26" hidden="1">
      <c r="A96" s="27" t="s">
        <v>31</v>
      </c>
      <c r="B96" s="29">
        <v>255315080111501</v>
      </c>
      <c r="C96" s="28">
        <v>40046</v>
      </c>
      <c r="D96" s="29">
        <v>949</v>
      </c>
      <c r="E96" s="89"/>
      <c r="G96" s="30">
        <v>25.8</v>
      </c>
      <c r="H96" s="89">
        <v>6.18</v>
      </c>
      <c r="I96" s="31">
        <v>1.7</v>
      </c>
      <c r="J96" s="31">
        <v>15.936880318088564</v>
      </c>
      <c r="K96" s="89">
        <v>0.51629032068595482</v>
      </c>
      <c r="L96" s="31">
        <v>0.19521289561518701</v>
      </c>
      <c r="M96" s="30">
        <v>45.111988740765618</v>
      </c>
      <c r="N96" s="89">
        <v>3.9621965840904827E-2</v>
      </c>
      <c r="O96" s="34">
        <v>25.272788705624738</v>
      </c>
      <c r="P96" s="34">
        <v>1.9279153818108399</v>
      </c>
      <c r="R96" s="26">
        <f t="shared" ref="R96" si="35">((E95-L96)/((E95+L96)/2))</f>
        <v>-0.19826361063948655</v>
      </c>
      <c r="S96" s="26">
        <f t="shared" si="8"/>
        <v>0.19826361063948655</v>
      </c>
      <c r="T96" s="52">
        <f t="shared" si="11"/>
        <v>-0.52721129437526315</v>
      </c>
      <c r="U96" s="26">
        <f t="shared" si="9"/>
        <v>0.52721129437526315</v>
      </c>
      <c r="V96" s="2"/>
      <c r="Z96" s="30">
        <v>45.111988740765618</v>
      </c>
    </row>
    <row r="97" spans="1:26" hidden="1">
      <c r="A97" s="5" t="s">
        <v>6</v>
      </c>
      <c r="B97" s="7">
        <v>253652080183701</v>
      </c>
      <c r="C97" s="6">
        <v>40052</v>
      </c>
      <c r="D97" s="7">
        <v>1150</v>
      </c>
      <c r="E97" s="88">
        <v>0.1</v>
      </c>
      <c r="G97" s="8">
        <v>27</v>
      </c>
      <c r="H97" s="88">
        <v>6.1</v>
      </c>
      <c r="I97" s="24">
        <v>2</v>
      </c>
      <c r="J97" s="24">
        <v>16.509021454419901</v>
      </c>
      <c r="K97" s="88">
        <v>0.51747069338003604</v>
      </c>
      <c r="L97" s="24">
        <v>0.18575575278094947</v>
      </c>
      <c r="M97" s="8">
        <v>23.172136663429299</v>
      </c>
      <c r="N97" s="88">
        <v>2.1010611589595128E-2</v>
      </c>
      <c r="O97" s="25">
        <v>23.693525000364676</v>
      </c>
      <c r="P97" s="25">
        <v>1.1283252485428439</v>
      </c>
      <c r="R97" s="26">
        <f t="shared" ref="R97" si="36">((E97-L97)/((E97+L97)/2))</f>
        <v>-0.60020315914120459</v>
      </c>
      <c r="S97" s="26">
        <f t="shared" si="8"/>
        <v>0.60020315914120459</v>
      </c>
      <c r="T97" s="55">
        <f t="shared" si="11"/>
        <v>-3.3064749996353235</v>
      </c>
      <c r="U97" s="26">
        <f t="shared" si="9"/>
        <v>3.3064749996353235</v>
      </c>
      <c r="V97" s="2"/>
      <c r="Z97" s="8">
        <v>23.172136663429299</v>
      </c>
    </row>
    <row r="98" spans="1:26" hidden="1">
      <c r="A98" s="5" t="s">
        <v>6</v>
      </c>
      <c r="B98" s="7">
        <v>253652080183701</v>
      </c>
      <c r="C98" s="6">
        <v>40052</v>
      </c>
      <c r="D98" s="7">
        <v>1150</v>
      </c>
      <c r="E98" s="88"/>
      <c r="G98" s="8">
        <v>27</v>
      </c>
      <c r="H98" s="88">
        <v>6.1</v>
      </c>
      <c r="I98" s="24">
        <v>2</v>
      </c>
      <c r="J98" s="24">
        <v>16.43481605233195</v>
      </c>
      <c r="K98" s="88">
        <v>0.51482257401428866</v>
      </c>
      <c r="L98" s="24">
        <v>0.1919113410638279</v>
      </c>
      <c r="M98" s="8">
        <v>23.242508281375734</v>
      </c>
      <c r="N98" s="88">
        <v>2.0371164561339215E-2</v>
      </c>
      <c r="O98" s="25">
        <v>23.951092662731121</v>
      </c>
      <c r="P98" s="25">
        <v>1.1113960909398002</v>
      </c>
      <c r="R98" s="26">
        <f t="shared" ref="R98" si="37">((E97-L98)/((E97+L98)/2))</f>
        <v>-0.62972093327289413</v>
      </c>
      <c r="S98" s="26">
        <f t="shared" si="8"/>
        <v>0.62972093327289413</v>
      </c>
      <c r="T98" s="55">
        <f t="shared" si="11"/>
        <v>-3.0489073372688793</v>
      </c>
      <c r="U98" s="26">
        <f t="shared" si="9"/>
        <v>3.0489073372688793</v>
      </c>
      <c r="V98" s="2"/>
      <c r="Z98" s="8">
        <v>23.242508281375734</v>
      </c>
    </row>
    <row r="99" spans="1:26" hidden="1">
      <c r="A99" s="35" t="s">
        <v>33</v>
      </c>
      <c r="B99" s="39">
        <v>254108080170601</v>
      </c>
      <c r="C99" s="36">
        <v>40162</v>
      </c>
      <c r="D99" s="39">
        <v>1444</v>
      </c>
      <c r="E99" s="90">
        <v>7.0000000000000007E-2</v>
      </c>
      <c r="G99" s="37">
        <v>24.6</v>
      </c>
      <c r="H99" s="90">
        <v>0.46</v>
      </c>
      <c r="I99" s="40">
        <v>3</v>
      </c>
      <c r="J99" s="40">
        <v>14.935871890386913</v>
      </c>
      <c r="K99" s="90">
        <v>0.51767152261926197</v>
      </c>
      <c r="L99" s="40">
        <v>0.21720682024298504</v>
      </c>
      <c r="M99" s="37">
        <v>24.844595287831265</v>
      </c>
      <c r="N99" s="90">
        <v>0.24001586497153329</v>
      </c>
      <c r="O99" s="38">
        <v>26.533797245053833</v>
      </c>
      <c r="P99" s="38">
        <v>1.7265028656754589</v>
      </c>
      <c r="R99" s="26">
        <f t="shared" ref="R99" si="38">((E99-L99)/((E99+L99)/2))</f>
        <v>-1.0250927893595558</v>
      </c>
      <c r="S99" s="26">
        <f t="shared" si="8"/>
        <v>1.0250927893595558</v>
      </c>
      <c r="T99" s="53">
        <f t="shared" si="11"/>
        <v>1.9337972450538317</v>
      </c>
      <c r="U99" s="26">
        <f t="shared" si="9"/>
        <v>1.9337972450538317</v>
      </c>
      <c r="V99" s="2"/>
      <c r="Z99" s="37">
        <v>24.844595287831265</v>
      </c>
    </row>
    <row r="100" spans="1:26" hidden="1">
      <c r="A100" s="35" t="s">
        <v>33</v>
      </c>
      <c r="B100" s="39">
        <v>254108080170601</v>
      </c>
      <c r="C100" s="36">
        <v>40162</v>
      </c>
      <c r="D100" s="39">
        <v>1444</v>
      </c>
      <c r="E100" s="90"/>
      <c r="G100" s="37">
        <v>24.6</v>
      </c>
      <c r="H100" s="90">
        <v>0.46</v>
      </c>
      <c r="I100" s="40">
        <v>3</v>
      </c>
      <c r="J100" s="40">
        <v>15.081646892853188</v>
      </c>
      <c r="K100" s="90">
        <v>0.52092390653105003</v>
      </c>
      <c r="L100" s="40">
        <v>0.19286434737653455</v>
      </c>
      <c r="M100" s="37">
        <v>24.772135606496878</v>
      </c>
      <c r="N100" s="90">
        <v>0.24188378897131724</v>
      </c>
      <c r="O100" s="38">
        <v>26.382105163739968</v>
      </c>
      <c r="P100" s="38">
        <v>1.8423251438621555</v>
      </c>
      <c r="R100" s="26">
        <f t="shared" ref="R100" si="39">((E99-L100)/((E99+L100)/2))</f>
        <v>-0.93481180390385976</v>
      </c>
      <c r="S100" s="26">
        <f t="shared" si="8"/>
        <v>0.93481180390385976</v>
      </c>
      <c r="T100" s="53">
        <f t="shared" si="11"/>
        <v>1.782105163739967</v>
      </c>
      <c r="U100" s="26">
        <f t="shared" si="9"/>
        <v>1.782105163739967</v>
      </c>
      <c r="V100" s="2"/>
      <c r="Z100" s="37">
        <v>24.772135606496878</v>
      </c>
    </row>
    <row r="101" spans="1:26" hidden="1">
      <c r="A101" s="5" t="s">
        <v>30</v>
      </c>
      <c r="B101" s="7">
        <v>254108080170600</v>
      </c>
      <c r="C101" s="6">
        <v>40161</v>
      </c>
      <c r="D101" s="7">
        <v>1202</v>
      </c>
      <c r="E101" s="88">
        <v>3.84</v>
      </c>
      <c r="G101" s="8">
        <v>24.5</v>
      </c>
      <c r="H101" s="88">
        <v>0.26</v>
      </c>
      <c r="I101" s="24">
        <v>0</v>
      </c>
      <c r="J101" s="24">
        <v>14.178030797563837</v>
      </c>
      <c r="K101" s="88">
        <v>0.50298406852725785</v>
      </c>
      <c r="L101" s="24">
        <v>1.3437630783724088</v>
      </c>
      <c r="M101" s="8">
        <v>12.060713722888826</v>
      </c>
      <c r="N101" s="88">
        <v>3.624691335243793E-3</v>
      </c>
      <c r="O101" s="25">
        <v>26.949083112701299</v>
      </c>
      <c r="P101" s="25">
        <v>1.0228143302377524</v>
      </c>
      <c r="R101" s="26">
        <f t="shared" ref="R101" si="40">((E101-L101)/((E101+L101)/2))</f>
        <v>0.96309838389116964</v>
      </c>
      <c r="S101" s="26">
        <f t="shared" si="8"/>
        <v>0.96309838389116964</v>
      </c>
      <c r="T101" s="54">
        <f t="shared" si="11"/>
        <v>2.4490831127012989</v>
      </c>
      <c r="U101" s="26">
        <f t="shared" si="9"/>
        <v>2.4490831127012989</v>
      </c>
      <c r="V101" s="2"/>
      <c r="Z101" s="8">
        <v>12.060713722888826</v>
      </c>
    </row>
    <row r="102" spans="1:26" hidden="1">
      <c r="A102" s="5" t="s">
        <v>30</v>
      </c>
      <c r="B102" s="7">
        <v>254108080170600</v>
      </c>
      <c r="C102" s="6">
        <v>40161</v>
      </c>
      <c r="D102" s="7">
        <v>1202</v>
      </c>
      <c r="E102" s="88"/>
      <c r="G102" s="8">
        <v>24.5</v>
      </c>
      <c r="H102" s="88">
        <v>0.26</v>
      </c>
      <c r="I102" s="24">
        <v>0</v>
      </c>
      <c r="J102" s="24">
        <v>14.258808931477763</v>
      </c>
      <c r="K102" s="88">
        <v>0.50547601615992321</v>
      </c>
      <c r="L102" s="24">
        <v>1.1293525505459125</v>
      </c>
      <c r="M102" s="8">
        <v>12.314825631653894</v>
      </c>
      <c r="N102" s="88">
        <v>3.5584478337565483E-3</v>
      </c>
      <c r="O102" s="25">
        <v>26.727421154089853</v>
      </c>
      <c r="P102" s="25">
        <v>1.0570596364817486</v>
      </c>
      <c r="R102" s="26">
        <f t="shared" ref="R102" si="41">((E101-L102)/((E101+L102)/2))</f>
        <v>1.0909459217806177</v>
      </c>
      <c r="S102" s="26">
        <f t="shared" si="8"/>
        <v>1.0909459217806177</v>
      </c>
      <c r="T102" s="54">
        <f t="shared" si="11"/>
        <v>2.2274211540898534</v>
      </c>
      <c r="U102" s="26">
        <f t="shared" si="9"/>
        <v>2.2274211540898534</v>
      </c>
      <c r="V102" s="2"/>
      <c r="Z102" s="8">
        <v>12.314825631653894</v>
      </c>
    </row>
    <row r="103" spans="1:26" hidden="1">
      <c r="A103" s="35" t="s">
        <v>25</v>
      </c>
      <c r="B103" s="39">
        <v>254012080170200</v>
      </c>
      <c r="C103" s="36">
        <v>40162</v>
      </c>
      <c r="D103" s="39">
        <v>1017</v>
      </c>
      <c r="E103" s="90">
        <v>3.65</v>
      </c>
      <c r="G103" s="37">
        <v>25.6</v>
      </c>
      <c r="H103" s="90">
        <v>0.26</v>
      </c>
      <c r="I103" s="40">
        <v>0</v>
      </c>
      <c r="J103" s="40">
        <v>14.386146624233785</v>
      </c>
      <c r="K103" s="90">
        <v>0.50768355988108493</v>
      </c>
      <c r="L103" s="40">
        <v>1.5820766287751042</v>
      </c>
      <c r="M103" s="37">
        <v>12.445950021558467</v>
      </c>
      <c r="N103" s="90">
        <v>4.098406104449899E-3</v>
      </c>
      <c r="O103" s="38">
        <v>26.720989631547429</v>
      </c>
      <c r="P103" s="38">
        <v>1.1861284527877616</v>
      </c>
      <c r="R103" s="26">
        <f t="shared" ref="R103" si="42">((E103-L103)/((E103+L103)/2))</f>
        <v>0.7904790078386229</v>
      </c>
      <c r="S103" s="26">
        <f t="shared" si="8"/>
        <v>0.7904790078386229</v>
      </c>
      <c r="T103" s="54">
        <f t="shared" si="11"/>
        <v>1.1209896315474275</v>
      </c>
      <c r="U103" s="26">
        <f t="shared" si="9"/>
        <v>1.1209896315474275</v>
      </c>
      <c r="V103" s="2"/>
      <c r="Z103" s="37">
        <v>12.445950021558467</v>
      </c>
    </row>
    <row r="104" spans="1:26" hidden="1">
      <c r="A104" s="35" t="s">
        <v>25</v>
      </c>
      <c r="B104" s="39">
        <v>254012080170200</v>
      </c>
      <c r="C104" s="36">
        <v>40162</v>
      </c>
      <c r="D104" s="39">
        <v>1017</v>
      </c>
      <c r="E104" s="90"/>
      <c r="G104" s="37">
        <v>25.6</v>
      </c>
      <c r="H104" s="90">
        <v>0.26</v>
      </c>
      <c r="I104" s="40">
        <v>0</v>
      </c>
      <c r="J104" s="40">
        <v>14.406330227464974</v>
      </c>
      <c r="K104" s="90">
        <v>0.50883729876928563</v>
      </c>
      <c r="L104" s="40">
        <v>2.2784079272068718</v>
      </c>
      <c r="M104" s="37">
        <v>11.848678209321131</v>
      </c>
      <c r="N104" s="90">
        <v>4.2906734494815172E-3</v>
      </c>
      <c r="O104" s="38">
        <v>26.560298507439281</v>
      </c>
      <c r="P104" s="38">
        <v>1.1714096294138561</v>
      </c>
      <c r="R104" s="26">
        <f t="shared" ref="R104" si="43">((E103-L104)/((E103+L104)/2))</f>
        <v>0.4627185205992882</v>
      </c>
      <c r="S104" s="26">
        <f t="shared" si="8"/>
        <v>0.4627185205992882</v>
      </c>
      <c r="T104" s="54">
        <f t="shared" si="11"/>
        <v>0.9602985074392798</v>
      </c>
      <c r="U104" s="26">
        <f t="shared" si="9"/>
        <v>0.9602985074392798</v>
      </c>
      <c r="V104" s="2"/>
      <c r="Z104" s="37">
        <v>11.848678209321131</v>
      </c>
    </row>
    <row r="105" spans="1:26" hidden="1">
      <c r="A105" s="5" t="s">
        <v>0</v>
      </c>
      <c r="B105" s="7">
        <v>254005080171601</v>
      </c>
      <c r="C105" s="6">
        <v>40164</v>
      </c>
      <c r="D105" s="7">
        <v>1348</v>
      </c>
      <c r="E105" s="88">
        <v>0.09</v>
      </c>
      <c r="G105" s="8">
        <v>26.2</v>
      </c>
      <c r="H105" s="88">
        <v>2.17</v>
      </c>
      <c r="I105" s="24">
        <v>2</v>
      </c>
      <c r="J105" s="24">
        <v>16.472985862593582</v>
      </c>
      <c r="K105" s="88">
        <v>0.54642579029760763</v>
      </c>
      <c r="L105" s="24">
        <v>0.19928564012946359</v>
      </c>
      <c r="M105" s="8">
        <v>33.81078759198661</v>
      </c>
      <c r="N105" s="88">
        <v>6.2076009849467272E-3</v>
      </c>
      <c r="O105" s="25">
        <v>25.565970969150101</v>
      </c>
      <c r="P105" s="25">
        <v>3.2299686798804852</v>
      </c>
      <c r="R105" s="26">
        <f t="shared" ref="R105" si="44">((E105-L105)/((E105+L105)/2))</f>
        <v>-0.7555552365513557</v>
      </c>
      <c r="S105" s="26">
        <f t="shared" si="8"/>
        <v>0.7555552365513557</v>
      </c>
      <c r="T105" s="52">
        <f t="shared" si="11"/>
        <v>-0.63402903084989859</v>
      </c>
      <c r="U105" s="26">
        <f t="shared" si="9"/>
        <v>0.63402903084989859</v>
      </c>
      <c r="V105" s="2"/>
      <c r="Z105" s="8">
        <v>33.81078759198661</v>
      </c>
    </row>
    <row r="106" spans="1:26" hidden="1">
      <c r="A106" s="5" t="s">
        <v>0</v>
      </c>
      <c r="B106" s="7">
        <v>254005080171601</v>
      </c>
      <c r="C106" s="6">
        <v>40164</v>
      </c>
      <c r="D106" s="7">
        <v>1348</v>
      </c>
      <c r="E106" s="88"/>
      <c r="G106" s="8">
        <v>26.2</v>
      </c>
      <c r="H106" s="88">
        <v>2.17</v>
      </c>
      <c r="I106" s="24">
        <v>2</v>
      </c>
      <c r="J106" s="24">
        <v>16.427892382167588</v>
      </c>
      <c r="K106" s="88">
        <v>0.54708774788156289</v>
      </c>
      <c r="L106" s="24">
        <v>0.20204045870147222</v>
      </c>
      <c r="M106" s="8">
        <v>33.547668942272928</v>
      </c>
      <c r="N106" s="88">
        <v>6.2082806055870007E-3</v>
      </c>
      <c r="O106" s="25">
        <v>25.295368566421722</v>
      </c>
      <c r="P106" s="25">
        <v>3.1228016257400397</v>
      </c>
      <c r="R106" s="26">
        <f t="shared" ref="R106" si="45">((E105-L106)/((E105+L106)/2))</f>
        <v>-0.76729408794691367</v>
      </c>
      <c r="S106" s="26">
        <f t="shared" si="8"/>
        <v>0.76729408794691367</v>
      </c>
      <c r="T106" s="52">
        <f t="shared" si="11"/>
        <v>-0.90463143357827747</v>
      </c>
      <c r="U106" s="26">
        <f t="shared" si="9"/>
        <v>0.90463143357827747</v>
      </c>
      <c r="V106" s="2"/>
      <c r="Z106" s="8">
        <v>33.547668942272928</v>
      </c>
    </row>
    <row r="107" spans="1:26" hidden="1">
      <c r="A107" s="35" t="s">
        <v>41</v>
      </c>
      <c r="B107" s="39">
        <v>253027080234701</v>
      </c>
      <c r="C107" s="36">
        <v>40163</v>
      </c>
      <c r="D107" s="39">
        <v>1129</v>
      </c>
      <c r="E107" s="90">
        <v>0.87</v>
      </c>
      <c r="G107" s="37">
        <v>25.5</v>
      </c>
      <c r="H107" s="90">
        <v>0.24</v>
      </c>
      <c r="I107" s="40">
        <v>2</v>
      </c>
      <c r="J107" s="40">
        <v>15.388992743342857</v>
      </c>
      <c r="K107" s="90">
        <v>0.5218257326655813</v>
      </c>
      <c r="L107" s="40">
        <v>0.51809460385412764</v>
      </c>
      <c r="M107" s="37">
        <v>19.721631546011192</v>
      </c>
      <c r="N107" s="90">
        <v>0</v>
      </c>
      <c r="O107" s="38">
        <v>25.649359661660935</v>
      </c>
      <c r="P107" s="38">
        <v>1.4611601390173854</v>
      </c>
      <c r="R107" s="26">
        <f t="shared" ref="R107" si="46">((E107-L107)/((E107+L107)/2))</f>
        <v>0.50703373555200915</v>
      </c>
      <c r="S107" s="26">
        <f t="shared" si="8"/>
        <v>0.50703373555200915</v>
      </c>
      <c r="T107" s="52">
        <f t="shared" si="11"/>
        <v>0.14935966166093451</v>
      </c>
      <c r="U107" s="26">
        <f t="shared" si="9"/>
        <v>0.14935966166093451</v>
      </c>
      <c r="V107" s="2"/>
      <c r="Z107" s="37">
        <v>19.721631546011192</v>
      </c>
    </row>
    <row r="108" spans="1:26" hidden="1">
      <c r="A108" s="35" t="s">
        <v>41</v>
      </c>
      <c r="B108" s="39">
        <v>253027080234701</v>
      </c>
      <c r="C108" s="36">
        <v>40163</v>
      </c>
      <c r="D108" s="39">
        <v>1129</v>
      </c>
      <c r="E108" s="90"/>
      <c r="G108" s="37">
        <v>25.5</v>
      </c>
      <c r="H108" s="90">
        <v>0.24</v>
      </c>
      <c r="I108" s="40">
        <v>2</v>
      </c>
      <c r="J108" s="40">
        <v>15.485817086249991</v>
      </c>
      <c r="K108" s="90">
        <v>0.52345669297103858</v>
      </c>
      <c r="L108" s="40">
        <v>0.50191531761267483</v>
      </c>
      <c r="M108" s="37">
        <v>19.562248253771589</v>
      </c>
      <c r="N108" s="90">
        <v>0</v>
      </c>
      <c r="O108" s="38">
        <v>25.6516847382292</v>
      </c>
      <c r="P108" s="38">
        <v>1.5609041215147814</v>
      </c>
      <c r="R108" s="26">
        <f t="shared" ref="R108" si="47">((E107-L108)/((E107+L108)/2))</f>
        <v>0.5365997123318722</v>
      </c>
      <c r="S108" s="26">
        <f t="shared" si="8"/>
        <v>0.5365997123318722</v>
      </c>
      <c r="T108" s="52">
        <f t="shared" si="11"/>
        <v>0.15168473822919992</v>
      </c>
      <c r="U108" s="26">
        <f t="shared" si="9"/>
        <v>0.15168473822919992</v>
      </c>
      <c r="V108" s="2"/>
      <c r="Z108" s="37">
        <v>19.562248253771589</v>
      </c>
    </row>
    <row r="109" spans="1:26" hidden="1">
      <c r="A109" s="5" t="s">
        <v>1</v>
      </c>
      <c r="B109" s="7">
        <v>253024080231001</v>
      </c>
      <c r="C109" s="6">
        <v>40163</v>
      </c>
      <c r="D109" s="7">
        <v>1509</v>
      </c>
      <c r="E109" s="88">
        <v>0.16</v>
      </c>
      <c r="G109" s="8">
        <v>25.3</v>
      </c>
      <c r="H109" s="88">
        <v>5.97</v>
      </c>
      <c r="I109" s="24">
        <v>2</v>
      </c>
      <c r="J109" s="24">
        <v>15.483256141245905</v>
      </c>
      <c r="K109" s="88">
        <v>0.51230531020782</v>
      </c>
      <c r="L109" s="24">
        <v>0.1903168235577814</v>
      </c>
      <c r="M109" s="8">
        <v>32.779839000147291</v>
      </c>
      <c r="N109" s="88">
        <v>0</v>
      </c>
      <c r="O109" s="25">
        <v>24.614384913839732</v>
      </c>
      <c r="P109" s="25">
        <v>1.2999483577211037</v>
      </c>
      <c r="R109" s="26">
        <f t="shared" ref="R109" si="48">((E109-L109)/((E109+L109)/2))</f>
        <v>-0.17308231588701267</v>
      </c>
      <c r="S109" s="26">
        <f t="shared" si="8"/>
        <v>0.17308231588701267</v>
      </c>
      <c r="T109" s="52">
        <f t="shared" si="11"/>
        <v>-0.68561508616026856</v>
      </c>
      <c r="U109" s="26">
        <f t="shared" si="9"/>
        <v>0.68561508616026856</v>
      </c>
      <c r="V109" s="2"/>
      <c r="Z109" s="8">
        <v>32.779839000147291</v>
      </c>
    </row>
    <row r="110" spans="1:26" hidden="1">
      <c r="A110" s="5" t="s">
        <v>1</v>
      </c>
      <c r="B110" s="7">
        <v>253024080231001</v>
      </c>
      <c r="C110" s="6">
        <v>40163</v>
      </c>
      <c r="D110" s="7">
        <v>1509</v>
      </c>
      <c r="E110" s="88"/>
      <c r="G110" s="8">
        <v>25.3</v>
      </c>
      <c r="H110" s="88">
        <v>5.97</v>
      </c>
      <c r="I110" s="24">
        <v>2</v>
      </c>
      <c r="J110" s="24">
        <v>15.557957934797395</v>
      </c>
      <c r="K110" s="88">
        <v>0.51401539101948879</v>
      </c>
      <c r="L110" s="24">
        <v>0.19292018245044576</v>
      </c>
      <c r="M110" s="8">
        <v>32.844614397250531</v>
      </c>
      <c r="N110" s="88">
        <v>0</v>
      </c>
      <c r="O110" s="25">
        <v>24.530405347125303</v>
      </c>
      <c r="P110" s="25">
        <v>1.3576724991713507</v>
      </c>
      <c r="R110" s="26">
        <f t="shared" ref="R110" si="49">((E109-L110)/((E109+L110)/2))</f>
        <v>-0.18655879764013295</v>
      </c>
      <c r="S110" s="26">
        <f t="shared" si="8"/>
        <v>0.18655879764013295</v>
      </c>
      <c r="T110" s="52">
        <f t="shared" si="11"/>
        <v>-0.76959465287469797</v>
      </c>
      <c r="U110" s="26">
        <f t="shared" si="9"/>
        <v>0.76959465287469797</v>
      </c>
      <c r="V110" s="2"/>
      <c r="Z110" s="8">
        <v>32.844614397250531</v>
      </c>
    </row>
    <row r="111" spans="1:26" hidden="1">
      <c r="A111" s="35" t="s">
        <v>3</v>
      </c>
      <c r="B111" s="39">
        <v>252814080244101</v>
      </c>
      <c r="C111" s="36">
        <v>40379</v>
      </c>
      <c r="D111" s="39">
        <v>1400</v>
      </c>
      <c r="E111" s="90">
        <v>0.72</v>
      </c>
      <c r="G111" s="37">
        <v>25.8</v>
      </c>
      <c r="H111" s="90">
        <v>2.1</v>
      </c>
      <c r="I111" s="40">
        <v>2.8</v>
      </c>
      <c r="J111" s="40">
        <v>15.316524629640011</v>
      </c>
      <c r="K111" s="90">
        <v>0.51382129729022319</v>
      </c>
      <c r="L111" s="40">
        <v>0.28619525718968569</v>
      </c>
      <c r="M111" s="37">
        <v>28.135816406585256</v>
      </c>
      <c r="N111" s="90">
        <v>5.1020503484459122E-3</v>
      </c>
      <c r="O111" s="38">
        <v>24.828550682242248</v>
      </c>
      <c r="P111" s="38">
        <v>0.8472431485103884</v>
      </c>
      <c r="R111" s="26">
        <f t="shared" ref="R111" si="50">((E111-L111)/((E111+L111)/2))</f>
        <v>0.86226751658904777</v>
      </c>
      <c r="S111" s="26">
        <f t="shared" si="8"/>
        <v>0.86226751658904777</v>
      </c>
      <c r="T111" s="52">
        <f t="shared" si="11"/>
        <v>-0.97144931775775234</v>
      </c>
      <c r="U111" s="26">
        <f t="shared" si="9"/>
        <v>0.97144931775775234</v>
      </c>
      <c r="V111" s="2"/>
      <c r="Z111" s="37">
        <v>28.135816406585256</v>
      </c>
    </row>
    <row r="112" spans="1:26" hidden="1">
      <c r="A112" s="35" t="s">
        <v>3</v>
      </c>
      <c r="B112" s="39">
        <v>252814080244101</v>
      </c>
      <c r="C112" s="36">
        <v>40379</v>
      </c>
      <c r="D112" s="39">
        <v>1400</v>
      </c>
      <c r="E112" s="90"/>
      <c r="G112" s="37">
        <v>25.8</v>
      </c>
      <c r="H112" s="90">
        <v>2.1</v>
      </c>
      <c r="I112" s="40">
        <v>2.8</v>
      </c>
      <c r="J112" s="40">
        <v>15.374239095099206</v>
      </c>
      <c r="K112" s="90">
        <v>0.5156567540766489</v>
      </c>
      <c r="L112" s="40">
        <v>0.20415724165344831</v>
      </c>
      <c r="M112" s="37">
        <v>28.515418035906166</v>
      </c>
      <c r="N112" s="90">
        <v>3.7437532448084711E-3</v>
      </c>
      <c r="O112" s="38">
        <v>24.669768830740473</v>
      </c>
      <c r="P112" s="38">
        <v>0.86978643756969776</v>
      </c>
      <c r="R112" s="26">
        <f t="shared" ref="R112" si="51">((E111-L112)/((E111+L112)/2))</f>
        <v>1.1163527917037925</v>
      </c>
      <c r="S112" s="26">
        <f t="shared" si="8"/>
        <v>1.1163527917037925</v>
      </c>
      <c r="T112" s="52">
        <f t="shared" si="11"/>
        <v>-1.1302311692595275</v>
      </c>
      <c r="U112" s="26">
        <f t="shared" si="9"/>
        <v>1.1302311692595275</v>
      </c>
      <c r="V112" s="2"/>
      <c r="Z112" s="37">
        <v>28.515418035906166</v>
      </c>
    </row>
    <row r="113" spans="1:26" hidden="1">
      <c r="A113" s="5" t="s">
        <v>7</v>
      </c>
      <c r="B113" s="7">
        <v>254822080125501</v>
      </c>
      <c r="C113" s="6">
        <v>40380</v>
      </c>
      <c r="D113" s="7">
        <v>1500</v>
      </c>
      <c r="E113" s="88">
        <v>0.94</v>
      </c>
      <c r="G113" s="8">
        <v>26.6</v>
      </c>
      <c r="H113" s="88">
        <v>9.73</v>
      </c>
      <c r="I113" s="24">
        <v>2.5099999999999998</v>
      </c>
      <c r="J113" s="24">
        <v>15.385989607059281</v>
      </c>
      <c r="K113" s="88">
        <v>0.51363953213555713</v>
      </c>
      <c r="L113" s="24">
        <v>0.15486534904197816</v>
      </c>
      <c r="M113" s="8">
        <v>39.057220920809556</v>
      </c>
      <c r="N113" s="88">
        <v>0.27639967904848201</v>
      </c>
      <c r="O113" s="25">
        <v>24.66009915349775</v>
      </c>
      <c r="P113" s="25">
        <v>2.0374332004626248</v>
      </c>
      <c r="R113" s="26">
        <f t="shared" ref="R113" si="52">((E113-L113)/((E113+L113)/2))</f>
        <v>1.4342122556806189</v>
      </c>
      <c r="S113" s="26">
        <f t="shared" si="8"/>
        <v>1.4342122556806189</v>
      </c>
      <c r="T113" s="55">
        <f t="shared" si="11"/>
        <v>-1.9399008465022511</v>
      </c>
      <c r="U113" s="26">
        <f t="shared" si="9"/>
        <v>1.9399008465022511</v>
      </c>
      <c r="V113" s="2"/>
      <c r="Z113" s="8">
        <v>39.057220920809556</v>
      </c>
    </row>
    <row r="114" spans="1:26" hidden="1">
      <c r="A114" s="5" t="s">
        <v>7</v>
      </c>
      <c r="B114" s="7">
        <v>254822080125501</v>
      </c>
      <c r="C114" s="6">
        <v>40380</v>
      </c>
      <c r="D114" s="7">
        <v>1500</v>
      </c>
      <c r="E114" s="88"/>
      <c r="G114" s="8">
        <v>26.6</v>
      </c>
      <c r="H114" s="88">
        <v>9.73</v>
      </c>
      <c r="I114" s="24">
        <v>2.5099999999999998</v>
      </c>
      <c r="J114" s="24">
        <v>15.424758079787139</v>
      </c>
      <c r="K114" s="88">
        <v>0.5132542192748335</v>
      </c>
      <c r="L114" s="24">
        <v>0.17987157575631926</v>
      </c>
      <c r="M114" s="8">
        <v>38.336536314608352</v>
      </c>
      <c r="N114" s="88">
        <v>0.27084561744318952</v>
      </c>
      <c r="O114" s="25">
        <v>24.865233979955896</v>
      </c>
      <c r="P114" s="25">
        <v>2.1213708163629121</v>
      </c>
      <c r="R114" s="26">
        <f t="shared" ref="R114" si="53">((E113-L114)/((E113+L114)/2))</f>
        <v>1.3575278464056355</v>
      </c>
      <c r="S114" s="26">
        <f t="shared" si="8"/>
        <v>1.3575278464056355</v>
      </c>
      <c r="T114" s="55">
        <f t="shared" si="11"/>
        <v>-1.7347660200441055</v>
      </c>
      <c r="U114" s="26">
        <f t="shared" si="9"/>
        <v>1.7347660200441055</v>
      </c>
      <c r="V114" s="2"/>
      <c r="Z114" s="8">
        <v>38.336536314608352</v>
      </c>
    </row>
    <row r="115" spans="1:26" hidden="1">
      <c r="V115" s="2"/>
    </row>
    <row r="116" spans="1:26" hidden="1">
      <c r="V116" s="2"/>
    </row>
    <row r="117" spans="1:26">
      <c r="V117" s="2"/>
    </row>
    <row r="118" spans="1:26">
      <c r="V118" s="2"/>
    </row>
  </sheetData>
  <sortState ref="A1:U53">
    <sortCondition ref="A6"/>
  </sortState>
  <mergeCells count="2">
    <mergeCell ref="P3:U3"/>
    <mergeCell ref="J66:N66"/>
  </mergeCells>
  <pageMargins left="0.7" right="0.7" top="0.75" bottom="0.75" header="0.3" footer="0.3"/>
  <pageSetup scale="41" orientation="landscape" r:id="rId1"/>
  <colBreaks count="1" manualBreakCount="1">
    <brk id="2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workbookViewId="0">
      <selection activeCell="H30" sqref="H30"/>
    </sheetView>
  </sheetViews>
  <sheetFormatPr defaultRowHeight="15.75"/>
  <cols>
    <col min="1" max="1" width="45" style="9" customWidth="1"/>
    <col min="2" max="2" width="21.5703125" style="61" customWidth="1"/>
    <col min="3" max="3" width="15.5703125" style="10" customWidth="1"/>
    <col min="4" max="4" width="20" style="2" customWidth="1"/>
    <col min="5" max="5" width="18.42578125" style="2" customWidth="1"/>
    <col min="6" max="21" width="9.140625" style="2"/>
    <col min="22" max="22" width="54.5703125" style="2" bestFit="1" customWidth="1"/>
    <col min="23" max="16384" width="9.140625" style="2"/>
  </cols>
  <sheetData>
    <row r="1" spans="1:23" ht="21" thickBot="1">
      <c r="A1" s="70" t="s">
        <v>80</v>
      </c>
      <c r="E1" s="104"/>
      <c r="U1" s="113"/>
      <c r="V1" s="105"/>
      <c r="W1" s="105"/>
    </row>
    <row r="2" spans="1:23" ht="20.25">
      <c r="A2" s="58"/>
      <c r="B2" s="62" t="s">
        <v>46</v>
      </c>
      <c r="C2" s="59" t="s">
        <v>47</v>
      </c>
      <c r="D2" s="95" t="s">
        <v>74</v>
      </c>
      <c r="E2" s="95" t="s">
        <v>78</v>
      </c>
      <c r="U2" s="113"/>
      <c r="V2" s="105"/>
      <c r="W2" s="105"/>
    </row>
    <row r="3" spans="1:23">
      <c r="A3" s="97" t="s">
        <v>8</v>
      </c>
      <c r="B3" s="98" t="s">
        <v>43</v>
      </c>
      <c r="C3" s="57" t="s">
        <v>40</v>
      </c>
      <c r="D3" s="96" t="s">
        <v>62</v>
      </c>
      <c r="E3" s="96" t="s">
        <v>79</v>
      </c>
      <c r="F3" s="71"/>
      <c r="G3" s="71"/>
      <c r="H3" s="71"/>
      <c r="I3" s="71"/>
      <c r="J3" s="71"/>
      <c r="R3" s="71" t="b">
        <f>V3=A3</f>
        <v>0</v>
      </c>
      <c r="S3" s="71" t="b">
        <f>U3=B3</f>
        <v>0</v>
      </c>
      <c r="T3" s="71" t="b">
        <f>W3=C3</f>
        <v>0</v>
      </c>
      <c r="U3" s="107" t="s">
        <v>14</v>
      </c>
      <c r="V3" s="114" t="s">
        <v>39</v>
      </c>
      <c r="W3" s="106">
        <v>40029</v>
      </c>
    </row>
    <row r="4" spans="1:23" s="71" customFormat="1" ht="18">
      <c r="A4" s="123"/>
      <c r="B4" s="124"/>
      <c r="C4" s="56"/>
      <c r="D4" s="81" t="s">
        <v>49</v>
      </c>
      <c r="E4" s="81" t="s">
        <v>50</v>
      </c>
      <c r="F4" s="2"/>
      <c r="G4" s="2"/>
      <c r="H4" s="2"/>
      <c r="I4" s="2"/>
      <c r="J4" s="2"/>
      <c r="R4" s="71" t="b">
        <f>V4=A4</f>
        <v>0</v>
      </c>
      <c r="S4" s="71" t="b">
        <f>U4=B4</f>
        <v>0</v>
      </c>
      <c r="T4" s="71" t="b">
        <f>W4=C4</f>
        <v>0</v>
      </c>
      <c r="U4" s="125" t="s">
        <v>24</v>
      </c>
      <c r="V4" s="126" t="s">
        <v>6</v>
      </c>
      <c r="W4" s="127">
        <v>40052</v>
      </c>
    </row>
    <row r="5" spans="1:23" s="115" customFormat="1">
      <c r="A5" s="133"/>
      <c r="B5" s="134"/>
      <c r="C5" s="48"/>
      <c r="D5" s="82"/>
      <c r="E5" s="82"/>
      <c r="U5" s="135"/>
      <c r="V5" s="136"/>
      <c r="W5" s="137"/>
    </row>
    <row r="6" spans="1:23" ht="16.5" thickBot="1"/>
    <row r="7" spans="1:23" ht="27" thickBot="1">
      <c r="A7" s="121" t="s">
        <v>6</v>
      </c>
      <c r="B7" s="122" t="s">
        <v>24</v>
      </c>
      <c r="C7" s="116">
        <v>40052</v>
      </c>
      <c r="D7" s="117">
        <v>23.8223088315479</v>
      </c>
      <c r="E7" s="118">
        <v>3410</v>
      </c>
      <c r="F7" s="71"/>
      <c r="G7" s="71"/>
      <c r="H7" s="71"/>
      <c r="I7" s="71"/>
      <c r="J7" s="71"/>
      <c r="U7" s="108" t="s">
        <v>75</v>
      </c>
      <c r="V7" s="111" t="s">
        <v>76</v>
      </c>
      <c r="W7" s="112" t="s">
        <v>77</v>
      </c>
    </row>
    <row r="8" spans="1:23" s="71" customFormat="1">
      <c r="A8" s="121" t="s">
        <v>4</v>
      </c>
      <c r="B8" s="122" t="s">
        <v>22</v>
      </c>
      <c r="C8" s="116">
        <v>40045</v>
      </c>
      <c r="D8" s="117">
        <v>24.49728605565528</v>
      </c>
      <c r="E8" s="118">
        <v>8910</v>
      </c>
      <c r="F8" s="2"/>
      <c r="G8" s="2"/>
      <c r="H8" s="2"/>
      <c r="I8" s="2"/>
      <c r="J8" s="2"/>
      <c r="R8" s="71" t="b">
        <f t="shared" ref="R8:R28" si="0">V8=A8</f>
        <v>0</v>
      </c>
      <c r="S8" s="71" t="b">
        <f t="shared" ref="S8:S28" si="1">U8=B8</f>
        <v>0</v>
      </c>
      <c r="T8" s="71" t="b">
        <f t="shared" ref="T8:T28" si="2">W8=C8</f>
        <v>0</v>
      </c>
      <c r="U8" s="107" t="s">
        <v>13</v>
      </c>
      <c r="V8" s="114" t="s">
        <v>25</v>
      </c>
      <c r="W8" s="106">
        <v>40162</v>
      </c>
    </row>
    <row r="9" spans="1:23">
      <c r="A9" s="121" t="s">
        <v>1</v>
      </c>
      <c r="B9" s="122" t="s">
        <v>26</v>
      </c>
      <c r="C9" s="116">
        <v>40163</v>
      </c>
      <c r="D9" s="117">
        <v>24.572395130482519</v>
      </c>
      <c r="E9" s="119">
        <v>3600</v>
      </c>
      <c r="F9" s="71"/>
      <c r="G9" s="71"/>
      <c r="H9" s="71"/>
      <c r="I9" s="71"/>
      <c r="J9" s="71"/>
      <c r="R9" s="71" t="b">
        <f t="shared" si="0"/>
        <v>0</v>
      </c>
      <c r="S9" s="71" t="b">
        <f t="shared" si="1"/>
        <v>0</v>
      </c>
      <c r="T9" s="71" t="b">
        <f t="shared" si="2"/>
        <v>0</v>
      </c>
      <c r="U9" s="107" t="s">
        <v>11</v>
      </c>
      <c r="V9" s="114" t="s">
        <v>30</v>
      </c>
      <c r="W9" s="106">
        <v>40022</v>
      </c>
    </row>
    <row r="10" spans="1:23" s="71" customFormat="1">
      <c r="A10" s="121" t="s">
        <v>2</v>
      </c>
      <c r="B10" s="122" t="s">
        <v>19</v>
      </c>
      <c r="C10" s="116">
        <v>40042</v>
      </c>
      <c r="D10" s="117">
        <v>24.682875009865768</v>
      </c>
      <c r="E10" s="118">
        <v>1270</v>
      </c>
      <c r="F10" s="2"/>
      <c r="G10" s="2"/>
      <c r="H10" s="2"/>
      <c r="I10" s="2"/>
      <c r="J10" s="2"/>
      <c r="R10" s="71" t="b">
        <f t="shared" si="0"/>
        <v>0</v>
      </c>
      <c r="S10" s="71" t="b">
        <f t="shared" si="1"/>
        <v>0</v>
      </c>
      <c r="T10" s="71" t="b">
        <f t="shared" si="2"/>
        <v>0</v>
      </c>
      <c r="U10" s="107" t="s">
        <v>11</v>
      </c>
      <c r="V10" s="114" t="s">
        <v>30</v>
      </c>
      <c r="W10" s="106">
        <v>40161</v>
      </c>
    </row>
    <row r="11" spans="1:23">
      <c r="A11" s="121" t="s">
        <v>3</v>
      </c>
      <c r="B11" s="122" t="s">
        <v>27</v>
      </c>
      <c r="C11" s="116">
        <v>40379</v>
      </c>
      <c r="D11" s="117">
        <v>24.749159756491359</v>
      </c>
      <c r="E11" s="118">
        <v>1200</v>
      </c>
      <c r="F11" s="71"/>
      <c r="G11" s="71"/>
      <c r="H11" s="71"/>
      <c r="I11" s="71"/>
      <c r="J11" s="71"/>
      <c r="R11" s="71" t="b">
        <f t="shared" si="0"/>
        <v>0</v>
      </c>
      <c r="S11" s="71" t="b">
        <f t="shared" si="1"/>
        <v>0</v>
      </c>
      <c r="T11" s="71" t="b">
        <f t="shared" si="2"/>
        <v>0</v>
      </c>
      <c r="U11" s="107" t="s">
        <v>23</v>
      </c>
      <c r="V11" s="114" t="s">
        <v>31</v>
      </c>
      <c r="W11" s="106">
        <v>40046</v>
      </c>
    </row>
    <row r="12" spans="1:23" s="71" customFormat="1">
      <c r="A12" s="121" t="s">
        <v>7</v>
      </c>
      <c r="B12" s="122" t="s">
        <v>29</v>
      </c>
      <c r="C12" s="116">
        <v>40380</v>
      </c>
      <c r="D12" s="117">
        <v>24.762666566726821</v>
      </c>
      <c r="E12" s="118">
        <v>6190</v>
      </c>
      <c r="F12" s="2"/>
      <c r="G12" s="2"/>
      <c r="H12" s="2"/>
      <c r="I12" s="2"/>
      <c r="J12" s="2"/>
      <c r="R12" s="71" t="b">
        <f t="shared" si="0"/>
        <v>0</v>
      </c>
      <c r="S12" s="71" t="b">
        <f t="shared" si="1"/>
        <v>0</v>
      </c>
      <c r="T12" s="71" t="b">
        <f t="shared" si="2"/>
        <v>0</v>
      </c>
      <c r="U12" s="107" t="s">
        <v>19</v>
      </c>
      <c r="V12" s="114" t="s">
        <v>2</v>
      </c>
      <c r="W12" s="106">
        <v>40042</v>
      </c>
    </row>
    <row r="13" spans="1:23">
      <c r="A13" s="121" t="s">
        <v>35</v>
      </c>
      <c r="B13" s="122" t="s">
        <v>16</v>
      </c>
      <c r="C13" s="116">
        <v>40031</v>
      </c>
      <c r="D13" s="117">
        <v>25.078156008987612</v>
      </c>
      <c r="E13" s="118">
        <v>997</v>
      </c>
      <c r="F13" s="71"/>
      <c r="G13" s="71"/>
      <c r="H13" s="71"/>
      <c r="I13" s="71"/>
      <c r="J13" s="71"/>
      <c r="R13" s="71" t="b">
        <f t="shared" si="0"/>
        <v>0</v>
      </c>
      <c r="S13" s="71" t="b">
        <f t="shared" si="1"/>
        <v>0</v>
      </c>
      <c r="T13" s="71" t="b">
        <f t="shared" si="2"/>
        <v>0</v>
      </c>
      <c r="U13" s="107" t="s">
        <v>9</v>
      </c>
      <c r="V13" s="114" t="s">
        <v>32</v>
      </c>
      <c r="W13" s="106">
        <v>40011</v>
      </c>
    </row>
    <row r="14" spans="1:23" s="71" customFormat="1">
      <c r="A14" s="121" t="s">
        <v>31</v>
      </c>
      <c r="B14" s="122" t="s">
        <v>23</v>
      </c>
      <c r="C14" s="116">
        <v>40046</v>
      </c>
      <c r="D14" s="117">
        <v>25.302192268007847</v>
      </c>
      <c r="E14" s="118">
        <v>3480</v>
      </c>
      <c r="F14" s="2"/>
      <c r="G14" s="2"/>
      <c r="H14" s="2"/>
      <c r="I14" s="2"/>
      <c r="J14" s="2"/>
      <c r="R14" s="71" t="b">
        <f t="shared" si="0"/>
        <v>0</v>
      </c>
      <c r="S14" s="71" t="b">
        <f t="shared" si="1"/>
        <v>0</v>
      </c>
      <c r="T14" s="71" t="b">
        <f t="shared" si="2"/>
        <v>0</v>
      </c>
      <c r="U14" s="107" t="s">
        <v>10</v>
      </c>
      <c r="V14" s="114" t="s">
        <v>33</v>
      </c>
      <c r="W14" s="106">
        <v>40021</v>
      </c>
    </row>
    <row r="15" spans="1:23">
      <c r="A15" s="121" t="s">
        <v>0</v>
      </c>
      <c r="B15" s="122" t="s">
        <v>12</v>
      </c>
      <c r="C15" s="116">
        <v>40164</v>
      </c>
      <c r="D15" s="117">
        <v>25.430669767785911</v>
      </c>
      <c r="E15" s="118">
        <v>1220</v>
      </c>
      <c r="F15" s="71"/>
      <c r="G15" s="71"/>
      <c r="H15" s="71"/>
      <c r="I15" s="71"/>
      <c r="J15" s="71"/>
      <c r="R15" s="71" t="b">
        <f t="shared" si="0"/>
        <v>0</v>
      </c>
      <c r="S15" s="71" t="b">
        <f t="shared" si="1"/>
        <v>0</v>
      </c>
      <c r="T15" s="71" t="b">
        <f t="shared" si="2"/>
        <v>0</v>
      </c>
      <c r="U15" s="107" t="s">
        <v>10</v>
      </c>
      <c r="V15" s="114" t="s">
        <v>33</v>
      </c>
      <c r="W15" s="106">
        <v>40162</v>
      </c>
    </row>
    <row r="16" spans="1:23" s="71" customFormat="1">
      <c r="A16" s="120" t="s">
        <v>39</v>
      </c>
      <c r="B16" s="99" t="s">
        <v>14</v>
      </c>
      <c r="C16" s="103">
        <v>40029</v>
      </c>
      <c r="D16" s="102">
        <v>25.498110378811177</v>
      </c>
      <c r="E16" s="100">
        <v>211</v>
      </c>
      <c r="F16" s="2"/>
      <c r="G16" s="2"/>
      <c r="H16" s="2"/>
      <c r="I16" s="2"/>
      <c r="J16" s="2"/>
      <c r="R16" s="71" t="b">
        <f t="shared" si="0"/>
        <v>0</v>
      </c>
      <c r="S16" s="71" t="b">
        <f t="shared" si="1"/>
        <v>0</v>
      </c>
      <c r="T16" s="71" t="b">
        <f t="shared" si="2"/>
        <v>0</v>
      </c>
      <c r="U16" s="107" t="s">
        <v>12</v>
      </c>
      <c r="V16" s="114" t="s">
        <v>0</v>
      </c>
      <c r="W16" s="106">
        <v>40024</v>
      </c>
    </row>
    <row r="17" spans="1:23">
      <c r="A17" s="120" t="s">
        <v>41</v>
      </c>
      <c r="B17" s="99" t="s">
        <v>28</v>
      </c>
      <c r="C17" s="103">
        <v>40163</v>
      </c>
      <c r="D17" s="102">
        <v>25.650522199945065</v>
      </c>
      <c r="E17" s="100">
        <v>23.2</v>
      </c>
      <c r="F17" s="71"/>
      <c r="G17" s="71"/>
      <c r="H17" s="71"/>
      <c r="I17" s="71"/>
      <c r="J17" s="71"/>
      <c r="R17" s="71" t="b">
        <f t="shared" si="0"/>
        <v>0</v>
      </c>
      <c r="S17" s="71" t="b">
        <f t="shared" si="1"/>
        <v>0</v>
      </c>
      <c r="T17" s="71" t="b">
        <f t="shared" si="2"/>
        <v>0</v>
      </c>
      <c r="U17" s="107" t="s">
        <v>12</v>
      </c>
      <c r="V17" s="114" t="s">
        <v>0</v>
      </c>
      <c r="W17" s="106">
        <v>40164</v>
      </c>
    </row>
    <row r="18" spans="1:23" s="71" customFormat="1">
      <c r="A18" s="120" t="s">
        <v>37</v>
      </c>
      <c r="B18" s="99" t="s">
        <v>21</v>
      </c>
      <c r="C18" s="103">
        <v>40043</v>
      </c>
      <c r="D18" s="102">
        <v>25.700092878632184</v>
      </c>
      <c r="E18" s="100">
        <v>553</v>
      </c>
      <c r="F18" s="2"/>
      <c r="G18" s="2"/>
      <c r="H18" s="2"/>
      <c r="I18" s="2"/>
      <c r="J18" s="2"/>
      <c r="R18" s="71" t="b">
        <f t="shared" si="0"/>
        <v>0</v>
      </c>
      <c r="S18" s="71" t="b">
        <f t="shared" si="1"/>
        <v>0</v>
      </c>
      <c r="T18" s="71" t="b">
        <f t="shared" si="2"/>
        <v>0</v>
      </c>
      <c r="U18" s="110" t="s">
        <v>17</v>
      </c>
      <c r="V18" s="114" t="s">
        <v>34</v>
      </c>
      <c r="W18" s="109">
        <v>40037</v>
      </c>
    </row>
    <row r="19" spans="1:23">
      <c r="A19" s="120" t="s">
        <v>38</v>
      </c>
      <c r="B19" s="99" t="s">
        <v>18</v>
      </c>
      <c r="C19" s="103">
        <v>40039</v>
      </c>
      <c r="D19" s="102">
        <v>25.782155920632874</v>
      </c>
      <c r="E19" s="101">
        <v>18</v>
      </c>
      <c r="F19" s="71"/>
      <c r="G19" s="71"/>
      <c r="H19" s="71"/>
      <c r="I19" s="71"/>
      <c r="J19" s="71"/>
      <c r="R19" s="71" t="b">
        <f t="shared" si="0"/>
        <v>0</v>
      </c>
      <c r="S19" s="71" t="b">
        <f t="shared" si="1"/>
        <v>0</v>
      </c>
      <c r="T19" s="71" t="b">
        <f t="shared" si="2"/>
        <v>0</v>
      </c>
      <c r="U19" s="107" t="s">
        <v>26</v>
      </c>
      <c r="V19" s="114" t="s">
        <v>1</v>
      </c>
      <c r="W19" s="106">
        <v>40163</v>
      </c>
    </row>
    <row r="20" spans="1:23" s="71" customFormat="1">
      <c r="A20" s="120" t="s">
        <v>5</v>
      </c>
      <c r="B20" s="99" t="s">
        <v>15</v>
      </c>
      <c r="C20" s="103">
        <v>40032</v>
      </c>
      <c r="D20" s="102">
        <v>25.869228028821325</v>
      </c>
      <c r="E20" s="100">
        <v>832</v>
      </c>
      <c r="F20" s="2"/>
      <c r="G20" s="2"/>
      <c r="H20" s="2"/>
      <c r="I20" s="2"/>
      <c r="J20" s="2"/>
      <c r="R20" s="71" t="b">
        <f t="shared" si="0"/>
        <v>0</v>
      </c>
      <c r="S20" s="71" t="b">
        <f t="shared" si="1"/>
        <v>0</v>
      </c>
      <c r="T20" s="71" t="b">
        <f t="shared" si="2"/>
        <v>0</v>
      </c>
      <c r="U20" s="107" t="s">
        <v>27</v>
      </c>
      <c r="V20" s="114" t="s">
        <v>3</v>
      </c>
      <c r="W20" s="106">
        <v>40379</v>
      </c>
    </row>
    <row r="21" spans="1:23">
      <c r="A21" s="120" t="s">
        <v>32</v>
      </c>
      <c r="B21" s="99" t="s">
        <v>9</v>
      </c>
      <c r="C21" s="103">
        <v>40011</v>
      </c>
      <c r="D21" s="102">
        <v>25.882802924056108</v>
      </c>
      <c r="E21" s="100">
        <v>58.2</v>
      </c>
      <c r="F21" s="71"/>
      <c r="G21" s="71"/>
      <c r="H21" s="71"/>
      <c r="I21" s="71"/>
      <c r="J21" s="71"/>
      <c r="R21" s="71" t="b">
        <f t="shared" si="0"/>
        <v>0</v>
      </c>
      <c r="S21" s="71" t="b">
        <f t="shared" si="1"/>
        <v>0</v>
      </c>
      <c r="T21" s="71" t="b">
        <f t="shared" si="2"/>
        <v>0</v>
      </c>
      <c r="U21" s="107" t="s">
        <v>22</v>
      </c>
      <c r="V21" s="114" t="s">
        <v>4</v>
      </c>
      <c r="W21" s="106">
        <v>40045</v>
      </c>
    </row>
    <row r="22" spans="1:23" s="71" customFormat="1">
      <c r="A22" s="121" t="s">
        <v>0</v>
      </c>
      <c r="B22" s="122" t="s">
        <v>12</v>
      </c>
      <c r="C22" s="116">
        <v>40024</v>
      </c>
      <c r="D22" s="117">
        <v>26.423424611163689</v>
      </c>
      <c r="E22" s="118">
        <v>1180</v>
      </c>
      <c r="F22" s="2"/>
      <c r="G22" s="2"/>
      <c r="H22" s="2"/>
      <c r="I22" s="2"/>
      <c r="J22" s="2"/>
      <c r="R22" s="71" t="b">
        <f t="shared" si="0"/>
        <v>0</v>
      </c>
      <c r="S22" s="71" t="b">
        <f t="shared" si="1"/>
        <v>0</v>
      </c>
      <c r="T22" s="71" t="b">
        <f t="shared" si="2"/>
        <v>0</v>
      </c>
      <c r="U22" s="107" t="s">
        <v>28</v>
      </c>
      <c r="V22" s="114" t="s">
        <v>41</v>
      </c>
      <c r="W22" s="106">
        <v>40163</v>
      </c>
    </row>
    <row r="23" spans="1:23">
      <c r="A23" s="120" t="s">
        <v>33</v>
      </c>
      <c r="B23" s="99" t="s">
        <v>10</v>
      </c>
      <c r="C23" s="103">
        <v>40162</v>
      </c>
      <c r="D23" s="102">
        <v>26.457951204396899</v>
      </c>
      <c r="E23" s="100">
        <v>158</v>
      </c>
      <c r="F23" s="71"/>
      <c r="G23" s="71"/>
      <c r="H23" s="71"/>
      <c r="I23" s="71"/>
      <c r="J23" s="71"/>
      <c r="R23" s="71" t="b">
        <f t="shared" si="0"/>
        <v>0</v>
      </c>
      <c r="S23" s="71" t="b">
        <f t="shared" si="1"/>
        <v>0</v>
      </c>
      <c r="T23" s="71" t="b">
        <f t="shared" si="2"/>
        <v>0</v>
      </c>
      <c r="U23" s="107" t="s">
        <v>15</v>
      </c>
      <c r="V23" s="114" t="s">
        <v>5</v>
      </c>
      <c r="W23" s="106">
        <v>40032</v>
      </c>
    </row>
    <row r="24" spans="1:23" s="71" customFormat="1">
      <c r="A24" s="120" t="s">
        <v>33</v>
      </c>
      <c r="B24" s="99" t="s">
        <v>10</v>
      </c>
      <c r="C24" s="103">
        <v>40021</v>
      </c>
      <c r="D24" s="102">
        <v>26.507611571451278</v>
      </c>
      <c r="E24" s="100">
        <v>173</v>
      </c>
      <c r="F24" s="2"/>
      <c r="G24" s="2"/>
      <c r="H24" s="2"/>
      <c r="I24" s="2"/>
      <c r="J24" s="2"/>
      <c r="R24" s="71" t="b">
        <f t="shared" si="0"/>
        <v>0</v>
      </c>
      <c r="S24" s="71" t="b">
        <f t="shared" si="1"/>
        <v>0</v>
      </c>
      <c r="T24" s="71" t="b">
        <f t="shared" si="2"/>
        <v>0</v>
      </c>
      <c r="U24" s="107" t="s">
        <v>16</v>
      </c>
      <c r="V24" s="114" t="s">
        <v>35</v>
      </c>
      <c r="W24" s="106">
        <v>40031</v>
      </c>
    </row>
    <row r="25" spans="1:23">
      <c r="A25" s="120" t="s">
        <v>34</v>
      </c>
      <c r="B25" s="99" t="s">
        <v>17</v>
      </c>
      <c r="C25" s="103">
        <v>40037</v>
      </c>
      <c r="D25" s="102">
        <v>26.596328324671639</v>
      </c>
      <c r="E25" s="100">
        <v>175</v>
      </c>
      <c r="F25" s="71"/>
      <c r="G25" s="71"/>
      <c r="H25" s="71"/>
      <c r="I25" s="71"/>
      <c r="J25" s="71"/>
      <c r="R25" s="71" t="b">
        <f t="shared" si="0"/>
        <v>0</v>
      </c>
      <c r="S25" s="71" t="b">
        <f t="shared" si="1"/>
        <v>0</v>
      </c>
      <c r="T25" s="71" t="b">
        <f t="shared" si="2"/>
        <v>0</v>
      </c>
      <c r="U25" s="107" t="s">
        <v>29</v>
      </c>
      <c r="V25" s="114" t="s">
        <v>7</v>
      </c>
      <c r="W25" s="106">
        <v>40380</v>
      </c>
    </row>
    <row r="26" spans="1:23" s="71" customFormat="1">
      <c r="A26" s="120" t="s">
        <v>25</v>
      </c>
      <c r="B26" s="99" t="s">
        <v>13</v>
      </c>
      <c r="C26" s="103">
        <v>40162</v>
      </c>
      <c r="D26" s="102">
        <v>26.640644069493355</v>
      </c>
      <c r="E26" s="100">
        <v>44.7</v>
      </c>
      <c r="F26" s="2"/>
      <c r="G26" s="2"/>
      <c r="H26" s="2"/>
      <c r="I26" s="2"/>
      <c r="J26" s="2"/>
      <c r="R26" s="71" t="b">
        <f t="shared" si="0"/>
        <v>0</v>
      </c>
      <c r="S26" s="71" t="b">
        <f t="shared" si="1"/>
        <v>0</v>
      </c>
      <c r="T26" s="71" t="b">
        <f t="shared" si="2"/>
        <v>0</v>
      </c>
      <c r="U26" s="107" t="s">
        <v>20</v>
      </c>
      <c r="V26" s="114" t="s">
        <v>36</v>
      </c>
      <c r="W26" s="106">
        <v>40043</v>
      </c>
    </row>
    <row r="27" spans="1:23">
      <c r="A27" s="121" t="s">
        <v>36</v>
      </c>
      <c r="B27" s="122" t="s">
        <v>20</v>
      </c>
      <c r="C27" s="116">
        <v>40043</v>
      </c>
      <c r="D27" s="117">
        <v>26.752409861720356</v>
      </c>
      <c r="E27" s="118">
        <v>3760</v>
      </c>
      <c r="F27" s="71"/>
      <c r="G27" s="71"/>
      <c r="H27" s="71"/>
      <c r="I27" s="71"/>
      <c r="J27" s="71"/>
      <c r="R27" s="71" t="b">
        <f t="shared" si="0"/>
        <v>0</v>
      </c>
      <c r="S27" s="71" t="b">
        <f t="shared" si="1"/>
        <v>0</v>
      </c>
      <c r="T27" s="71" t="b">
        <f t="shared" si="2"/>
        <v>1</v>
      </c>
      <c r="U27" s="107" t="s">
        <v>21</v>
      </c>
      <c r="V27" s="114" t="s">
        <v>37</v>
      </c>
      <c r="W27" s="106">
        <v>40043</v>
      </c>
    </row>
    <row r="28" spans="1:23" s="71" customFormat="1">
      <c r="A28" s="120" t="s">
        <v>30</v>
      </c>
      <c r="B28" s="99" t="s">
        <v>11</v>
      </c>
      <c r="C28" s="103">
        <v>40161</v>
      </c>
      <c r="D28" s="102">
        <v>26.838252133395578</v>
      </c>
      <c r="E28" s="100">
        <v>42.5</v>
      </c>
      <c r="F28" s="2"/>
      <c r="G28" s="2"/>
      <c r="H28" s="2"/>
      <c r="I28" s="2"/>
      <c r="J28" s="2"/>
      <c r="R28" s="71" t="b">
        <f t="shared" si="0"/>
        <v>0</v>
      </c>
      <c r="S28" s="71" t="b">
        <f t="shared" si="1"/>
        <v>0</v>
      </c>
      <c r="T28" s="71" t="b">
        <f t="shared" si="2"/>
        <v>0</v>
      </c>
      <c r="U28" s="107" t="s">
        <v>18</v>
      </c>
      <c r="V28" s="114" t="s">
        <v>38</v>
      </c>
      <c r="W28" s="106">
        <v>40039</v>
      </c>
    </row>
    <row r="29" spans="1:23" ht="20.25">
      <c r="A29" s="128" t="s">
        <v>30</v>
      </c>
      <c r="B29" s="129" t="s">
        <v>11</v>
      </c>
      <c r="C29" s="130">
        <v>40022</v>
      </c>
      <c r="D29" s="131">
        <v>29.580216609831375</v>
      </c>
      <c r="E29" s="132">
        <v>41.2</v>
      </c>
      <c r="U29" s="113"/>
      <c r="V29" s="105"/>
      <c r="W29" s="105"/>
    </row>
    <row r="30" spans="1:23">
      <c r="A30" s="41"/>
      <c r="B30" s="63"/>
      <c r="C30" s="42"/>
      <c r="D30" s="44"/>
    </row>
    <row r="31" spans="1:23">
      <c r="A31" s="41"/>
      <c r="B31" s="63"/>
      <c r="C31" s="42"/>
      <c r="D31" s="26"/>
    </row>
    <row r="32" spans="1:23">
      <c r="A32" s="45"/>
      <c r="B32" s="64"/>
      <c r="C32" s="46"/>
      <c r="D32" s="1"/>
    </row>
    <row r="33" spans="1:4">
      <c r="A33" s="45"/>
      <c r="B33" s="64"/>
      <c r="C33" s="46"/>
      <c r="D33" s="1"/>
    </row>
    <row r="34" spans="1:4">
      <c r="A34" s="45"/>
      <c r="B34" s="64"/>
      <c r="C34" s="46"/>
      <c r="D34" s="1">
        <v>23</v>
      </c>
    </row>
    <row r="35" spans="1:4">
      <c r="A35" s="45"/>
      <c r="B35" s="64"/>
      <c r="C35" s="46"/>
      <c r="D35" s="1"/>
    </row>
    <row r="36" spans="1:4">
      <c r="A36" s="45"/>
      <c r="B36" s="64"/>
      <c r="C36" s="46"/>
      <c r="D36" s="1"/>
    </row>
    <row r="37" spans="1:4">
      <c r="A37" s="49"/>
      <c r="B37" s="65"/>
      <c r="C37" s="50"/>
    </row>
    <row r="38" spans="1:4">
      <c r="A38" s="49"/>
      <c r="B38" s="65"/>
      <c r="C38" s="50"/>
    </row>
    <row r="39" spans="1:4">
      <c r="A39" s="49"/>
      <c r="B39" s="65"/>
      <c r="C39" s="50"/>
    </row>
    <row r="40" spans="1:4">
      <c r="A40" s="49"/>
      <c r="B40" s="65"/>
      <c r="C40" s="50"/>
    </row>
    <row r="41" spans="1:4">
      <c r="A41" s="49"/>
      <c r="B41" s="65"/>
      <c r="C41" s="50"/>
    </row>
    <row r="42" spans="1:4">
      <c r="B42" s="66"/>
      <c r="C42" s="51"/>
    </row>
    <row r="43" spans="1:4">
      <c r="A43" s="13"/>
      <c r="B43" s="67" t="s">
        <v>46</v>
      </c>
      <c r="C43" s="60" t="s">
        <v>47</v>
      </c>
      <c r="D43" s="16" t="s">
        <v>54</v>
      </c>
    </row>
    <row r="44" spans="1:4">
      <c r="A44" s="17" t="s">
        <v>8</v>
      </c>
      <c r="B44" s="68" t="s">
        <v>43</v>
      </c>
      <c r="C44" s="18" t="s">
        <v>40</v>
      </c>
      <c r="D44" s="16" t="s">
        <v>63</v>
      </c>
    </row>
    <row r="45" spans="1:4">
      <c r="A45" s="17"/>
      <c r="B45" s="68"/>
      <c r="C45" s="18"/>
      <c r="D45" s="16" t="s">
        <v>69</v>
      </c>
    </row>
    <row r="46" spans="1:4">
      <c r="A46" s="5" t="s">
        <v>32</v>
      </c>
      <c r="B46" s="7">
        <v>254156080172101</v>
      </c>
      <c r="C46" s="6">
        <v>40011</v>
      </c>
      <c r="D46" s="25">
        <v>1.2254990602439928</v>
      </c>
    </row>
    <row r="47" spans="1:4">
      <c r="A47" s="5" t="s">
        <v>32</v>
      </c>
      <c r="B47" s="7">
        <v>254156080172101</v>
      </c>
      <c r="C47" s="6">
        <v>40011</v>
      </c>
      <c r="D47" s="25">
        <v>1.4983836047192594</v>
      </c>
    </row>
    <row r="48" spans="1:4">
      <c r="A48" s="27" t="s">
        <v>33</v>
      </c>
      <c r="B48" s="69">
        <v>254108080170601</v>
      </c>
      <c r="C48" s="28">
        <v>40021</v>
      </c>
      <c r="D48" s="32">
        <v>1.6259106141822479</v>
      </c>
    </row>
    <row r="49" spans="1:4">
      <c r="A49" s="27" t="s">
        <v>33</v>
      </c>
      <c r="B49" s="69">
        <v>254108080170601</v>
      </c>
      <c r="C49" s="28">
        <v>40021</v>
      </c>
      <c r="D49" s="32">
        <v>1.9533022715889246</v>
      </c>
    </row>
    <row r="50" spans="1:4">
      <c r="A50" s="5" t="s">
        <v>30</v>
      </c>
      <c r="B50" s="7">
        <v>254108080170600</v>
      </c>
      <c r="C50" s="6">
        <v>40022</v>
      </c>
      <c r="D50" s="25">
        <v>1.8435211359784418</v>
      </c>
    </row>
    <row r="51" spans="1:4">
      <c r="A51" s="5" t="s">
        <v>30</v>
      </c>
      <c r="B51" s="7">
        <v>254108080170600</v>
      </c>
      <c r="C51" s="6">
        <v>40022</v>
      </c>
      <c r="D51" s="25">
        <v>1.7228904822625022</v>
      </c>
    </row>
    <row r="52" spans="1:4">
      <c r="A52" s="27" t="s">
        <v>0</v>
      </c>
      <c r="B52" s="69">
        <v>254005080171601</v>
      </c>
      <c r="C52" s="28">
        <v>40024</v>
      </c>
      <c r="D52" s="32">
        <v>3.2518238566991275</v>
      </c>
    </row>
    <row r="53" spans="1:4">
      <c r="A53" s="27" t="s">
        <v>0</v>
      </c>
      <c r="B53" s="69">
        <v>254005080171601</v>
      </c>
      <c r="C53" s="28">
        <v>40024</v>
      </c>
      <c r="D53" s="32">
        <v>3.1535997156538538</v>
      </c>
    </row>
    <row r="54" spans="1:4">
      <c r="A54" s="5" t="s">
        <v>39</v>
      </c>
      <c r="B54" s="7">
        <v>254107080165201</v>
      </c>
      <c r="C54" s="6">
        <v>40029</v>
      </c>
      <c r="D54" s="25">
        <v>1.5826960004860233</v>
      </c>
    </row>
    <row r="55" spans="1:4">
      <c r="A55" s="5" t="s">
        <v>39</v>
      </c>
      <c r="B55" s="7">
        <v>254107080165201</v>
      </c>
      <c r="C55" s="6">
        <v>40029</v>
      </c>
      <c r="D55" s="25">
        <v>1.749229801515108</v>
      </c>
    </row>
    <row r="56" spans="1:4">
      <c r="A56" s="27" t="s">
        <v>5</v>
      </c>
      <c r="B56" s="69">
        <v>253214080224601</v>
      </c>
      <c r="C56" s="28">
        <v>40032</v>
      </c>
      <c r="D56" s="32">
        <v>2.6483221267522206</v>
      </c>
    </row>
    <row r="57" spans="1:4">
      <c r="A57" s="27" t="s">
        <v>5</v>
      </c>
      <c r="B57" s="69">
        <v>253214080224601</v>
      </c>
      <c r="C57" s="28">
        <v>40032</v>
      </c>
      <c r="D57" s="32">
        <v>2.4955639071978339</v>
      </c>
    </row>
    <row r="58" spans="1:4">
      <c r="A58" s="5" t="s">
        <v>35</v>
      </c>
      <c r="B58" s="7">
        <v>253334080213601</v>
      </c>
      <c r="C58" s="6">
        <v>40031</v>
      </c>
      <c r="D58" s="25">
        <v>1.7417687827726558</v>
      </c>
    </row>
    <row r="59" spans="1:4" ht="15.75" hidden="1" customHeight="1">
      <c r="A59" s="5" t="s">
        <v>35</v>
      </c>
      <c r="B59" s="7">
        <v>253334080213601</v>
      </c>
      <c r="C59" s="6">
        <v>40031</v>
      </c>
      <c r="D59" s="25">
        <v>1.6593174936426687</v>
      </c>
    </row>
    <row r="60" spans="1:4" ht="15.75" hidden="1" customHeight="1">
      <c r="A60" s="27" t="s">
        <v>34</v>
      </c>
      <c r="B60" s="69">
        <v>253710080184701</v>
      </c>
      <c r="C60" s="28">
        <v>40037</v>
      </c>
      <c r="D60" s="32">
        <v>2.6533091630068641</v>
      </c>
    </row>
    <row r="61" spans="1:4" ht="15.75" hidden="1" customHeight="1">
      <c r="A61" s="27" t="s">
        <v>34</v>
      </c>
      <c r="B61" s="69">
        <v>253710080184701</v>
      </c>
      <c r="C61" s="28">
        <v>40037</v>
      </c>
      <c r="D61" s="32">
        <v>2.6898478914853872</v>
      </c>
    </row>
    <row r="62" spans="1:4" ht="15.75" hidden="1" customHeight="1">
      <c r="A62" s="5" t="s">
        <v>38</v>
      </c>
      <c r="B62" s="7">
        <v>255350080105801</v>
      </c>
      <c r="C62" s="6">
        <v>40039</v>
      </c>
      <c r="D62" s="25">
        <v>1.2521604113040361</v>
      </c>
    </row>
    <row r="63" spans="1:4" ht="15.75" hidden="1" customHeight="1">
      <c r="A63" s="5" t="s">
        <v>38</v>
      </c>
      <c r="B63" s="7">
        <v>255350080105801</v>
      </c>
      <c r="C63" s="6">
        <v>40039</v>
      </c>
      <c r="D63" s="25"/>
    </row>
    <row r="64" spans="1:4" ht="15.75" hidden="1" customHeight="1">
      <c r="A64" s="27" t="s">
        <v>2</v>
      </c>
      <c r="B64" s="69">
        <v>255358080114101</v>
      </c>
      <c r="C64" s="28">
        <v>40042</v>
      </c>
      <c r="D64" s="32">
        <v>1.7349412137576847</v>
      </c>
    </row>
    <row r="65" spans="1:4" ht="15.75" hidden="1" customHeight="1">
      <c r="A65" s="27" t="s">
        <v>2</v>
      </c>
      <c r="B65" s="69">
        <v>255358080114101</v>
      </c>
      <c r="C65" s="28">
        <v>40042</v>
      </c>
      <c r="D65" s="32">
        <v>1.5704267109271237</v>
      </c>
    </row>
    <row r="66" spans="1:4" ht="15.75" hidden="1" customHeight="1">
      <c r="A66" s="5" t="s">
        <v>36</v>
      </c>
      <c r="B66" s="7">
        <v>252650080252701</v>
      </c>
      <c r="C66" s="6">
        <v>40043</v>
      </c>
      <c r="D66" s="25">
        <v>2.973525503515912</v>
      </c>
    </row>
    <row r="67" spans="1:4" ht="15.75" hidden="1" customHeight="1">
      <c r="A67" s="5" t="s">
        <v>36</v>
      </c>
      <c r="B67" s="7">
        <v>252650080252701</v>
      </c>
      <c r="C67" s="6">
        <v>40043</v>
      </c>
      <c r="D67" s="25">
        <v>2.7844123918153465</v>
      </c>
    </row>
    <row r="68" spans="1:4" ht="15.75" hidden="1" customHeight="1">
      <c r="A68" s="27" t="s">
        <v>37</v>
      </c>
      <c r="B68" s="69">
        <v>252650080252401</v>
      </c>
      <c r="C68" s="28">
        <v>40043</v>
      </c>
      <c r="D68" s="32">
        <v>1.7328611501167321</v>
      </c>
    </row>
    <row r="69" spans="1:4" ht="15.75" hidden="1" customHeight="1">
      <c r="A69" s="27" t="s">
        <v>37</v>
      </c>
      <c r="B69" s="69">
        <v>252650080252401</v>
      </c>
      <c r="C69" s="28">
        <v>40043</v>
      </c>
      <c r="D69" s="32">
        <v>1.7867025505486265</v>
      </c>
    </row>
    <row r="70" spans="1:4" ht="15.75" hidden="1" customHeight="1">
      <c r="A70" s="5" t="s">
        <v>4</v>
      </c>
      <c r="B70" s="7">
        <v>252652080244301</v>
      </c>
      <c r="C70" s="6">
        <v>40045</v>
      </c>
      <c r="D70" s="25">
        <v>1.7578913900463922</v>
      </c>
    </row>
    <row r="71" spans="1:4" ht="15.75" hidden="1" customHeight="1">
      <c r="A71" s="5" t="s">
        <v>4</v>
      </c>
      <c r="B71" s="7">
        <v>252652080244301</v>
      </c>
      <c r="C71" s="6">
        <v>40045</v>
      </c>
      <c r="D71" s="25">
        <v>1.8474675972281043</v>
      </c>
    </row>
    <row r="72" spans="1:4" ht="15.75" hidden="1" customHeight="1">
      <c r="A72" s="27" t="s">
        <v>31</v>
      </c>
      <c r="B72" s="29">
        <v>255315080111501</v>
      </c>
      <c r="C72" s="28">
        <v>40046</v>
      </c>
      <c r="D72" s="34">
        <v>2.2039060757069953</v>
      </c>
    </row>
    <row r="73" spans="1:4" ht="15.75" hidden="1" customHeight="1">
      <c r="A73" s="27" t="s">
        <v>31</v>
      </c>
      <c r="B73" s="29">
        <v>255315080111501</v>
      </c>
      <c r="C73" s="28">
        <v>40046</v>
      </c>
      <c r="D73" s="34">
        <v>1.9279153818108399</v>
      </c>
    </row>
    <row r="74" spans="1:4" ht="15.75" hidden="1" customHeight="1">
      <c r="A74" s="5" t="s">
        <v>6</v>
      </c>
      <c r="B74" s="7">
        <v>253652080183701</v>
      </c>
      <c r="C74" s="6">
        <v>40052</v>
      </c>
      <c r="D74" s="25">
        <v>1.1283252485428439</v>
      </c>
    </row>
    <row r="75" spans="1:4" ht="15.75" hidden="1" customHeight="1">
      <c r="A75" s="5" t="s">
        <v>6</v>
      </c>
      <c r="B75" s="7">
        <v>253652080183701</v>
      </c>
      <c r="C75" s="6">
        <v>40052</v>
      </c>
      <c r="D75" s="25">
        <v>1.1113960909398002</v>
      </c>
    </row>
    <row r="76" spans="1:4" ht="15.75" hidden="1" customHeight="1">
      <c r="A76" s="35" t="s">
        <v>33</v>
      </c>
      <c r="B76" s="39">
        <v>254108080170601</v>
      </c>
      <c r="C76" s="36">
        <v>40162</v>
      </c>
      <c r="D76" s="38">
        <v>1.7265028656754589</v>
      </c>
    </row>
    <row r="77" spans="1:4" hidden="1">
      <c r="A77" s="35" t="s">
        <v>33</v>
      </c>
      <c r="B77" s="39">
        <v>254108080170601</v>
      </c>
      <c r="C77" s="36">
        <v>40162</v>
      </c>
      <c r="D77" s="38">
        <v>1.8423251438621555</v>
      </c>
    </row>
    <row r="78" spans="1:4" hidden="1">
      <c r="A78" s="5" t="s">
        <v>30</v>
      </c>
      <c r="B78" s="7">
        <v>254108080170600</v>
      </c>
      <c r="C78" s="6">
        <v>40161</v>
      </c>
      <c r="D78" s="25">
        <v>1.0228143302377524</v>
      </c>
    </row>
    <row r="79" spans="1:4" hidden="1">
      <c r="A79" s="5" t="s">
        <v>30</v>
      </c>
      <c r="B79" s="7">
        <v>254108080170600</v>
      </c>
      <c r="C79" s="6">
        <v>40161</v>
      </c>
      <c r="D79" s="25">
        <v>1.0570596364817486</v>
      </c>
    </row>
    <row r="80" spans="1:4" hidden="1">
      <c r="A80" s="35" t="s">
        <v>25</v>
      </c>
      <c r="B80" s="39">
        <v>254012080170200</v>
      </c>
      <c r="C80" s="36">
        <v>40162</v>
      </c>
      <c r="D80" s="38">
        <v>1.1861284527877616</v>
      </c>
    </row>
    <row r="81" spans="1:4" hidden="1">
      <c r="A81" s="35" t="s">
        <v>25</v>
      </c>
      <c r="B81" s="39">
        <v>254012080170200</v>
      </c>
      <c r="C81" s="36">
        <v>40162</v>
      </c>
      <c r="D81" s="38">
        <v>1.1714096294138561</v>
      </c>
    </row>
    <row r="82" spans="1:4" hidden="1">
      <c r="A82" s="5" t="s">
        <v>0</v>
      </c>
      <c r="B82" s="7">
        <v>254005080171601</v>
      </c>
      <c r="C82" s="6">
        <v>40164</v>
      </c>
      <c r="D82" s="25">
        <v>3.2299686798804852</v>
      </c>
    </row>
    <row r="83" spans="1:4" hidden="1">
      <c r="A83" s="5" t="s">
        <v>0</v>
      </c>
      <c r="B83" s="7">
        <v>254005080171601</v>
      </c>
      <c r="C83" s="6">
        <v>40164</v>
      </c>
      <c r="D83" s="25">
        <v>3.1228016257400397</v>
      </c>
    </row>
    <row r="84" spans="1:4" hidden="1">
      <c r="A84" s="35" t="s">
        <v>41</v>
      </c>
      <c r="B84" s="39">
        <v>253027080234701</v>
      </c>
      <c r="C84" s="36">
        <v>40163</v>
      </c>
      <c r="D84" s="38">
        <v>1.4611601390173854</v>
      </c>
    </row>
    <row r="85" spans="1:4" hidden="1">
      <c r="A85" s="35" t="s">
        <v>41</v>
      </c>
      <c r="B85" s="39">
        <v>253027080234701</v>
      </c>
      <c r="C85" s="36">
        <v>40163</v>
      </c>
      <c r="D85" s="38">
        <v>1.5609041215147814</v>
      </c>
    </row>
    <row r="86" spans="1:4" hidden="1">
      <c r="A86" s="5" t="s">
        <v>1</v>
      </c>
      <c r="B86" s="7">
        <v>253024080231001</v>
      </c>
      <c r="C86" s="6">
        <v>40163</v>
      </c>
      <c r="D86" s="25">
        <v>1.2999483577211037</v>
      </c>
    </row>
    <row r="87" spans="1:4" hidden="1">
      <c r="A87" s="5" t="s">
        <v>1</v>
      </c>
      <c r="B87" s="7">
        <v>253024080231001</v>
      </c>
      <c r="C87" s="6">
        <v>40163</v>
      </c>
      <c r="D87" s="25">
        <v>1.3576724991713507</v>
      </c>
    </row>
    <row r="88" spans="1:4" hidden="1">
      <c r="A88" s="35" t="s">
        <v>3</v>
      </c>
      <c r="B88" s="39">
        <v>252814080244101</v>
      </c>
      <c r="C88" s="36">
        <v>40379</v>
      </c>
      <c r="D88" s="38">
        <v>0.8472431485103884</v>
      </c>
    </row>
    <row r="89" spans="1:4" hidden="1">
      <c r="A89" s="35" t="s">
        <v>3</v>
      </c>
      <c r="B89" s="39">
        <v>252814080244101</v>
      </c>
      <c r="C89" s="36">
        <v>40379</v>
      </c>
      <c r="D89" s="38">
        <v>0.86978643756969776</v>
      </c>
    </row>
    <row r="90" spans="1:4" hidden="1">
      <c r="A90" s="5" t="s">
        <v>7</v>
      </c>
      <c r="B90" s="7">
        <v>254822080125501</v>
      </c>
      <c r="C90" s="6">
        <v>40380</v>
      </c>
      <c r="D90" s="25">
        <v>2.0374332004626248</v>
      </c>
    </row>
    <row r="91" spans="1:4" hidden="1">
      <c r="A91" s="5" t="s">
        <v>7</v>
      </c>
      <c r="B91" s="7">
        <v>254822080125501</v>
      </c>
      <c r="C91" s="6">
        <v>40380</v>
      </c>
      <c r="D91" s="25">
        <v>2.1213708163629121</v>
      </c>
    </row>
    <row r="92" spans="1:4" hidden="1"/>
    <row r="93" spans="1:4" hidden="1"/>
  </sheetData>
  <sortState ref="A7:E29">
    <sortCondition ref="D7:D2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 xsi:nil="true"/>
    <IP_x0020_Number xmlns="1720e262-164b-42d9-b8f5-1c971da2b9e2">IP-044160</IP_x0020_Number>
    <Document_x0020_Type xmlns="1720e262-164b-42d9-b8f5-1c971da2b9e2">Author's original manuscript</Document_x0020_Type>
    <Del_Flag xmlns="1720e262-164b-42d9-b8f5-1c971da2b9e2">false</Del_Flag>
    <_dlc_DocId xmlns="1720e262-164b-42d9-b8f5-1c971da2b9e2">IP000000-33-129975</_dlc_DocId>
    <_dlc_DocIdUrl xmlns="1720e262-164b-42d9-b8f5-1c971da2b9e2">
      <Url>https://ipds.usgs.gov/_layouts/DocIdRedir.aspx?ID=IP000000-33-129975</Url>
      <Description>IP000000-33-129975</Description>
    </_dlc_DocIdUrl>
  </documentManagement>
</p:properties>
</file>

<file path=customXml/itemProps1.xml><?xml version="1.0" encoding="utf-8"?>
<ds:datastoreItem xmlns:ds="http://schemas.openxmlformats.org/officeDocument/2006/customXml" ds:itemID="{7D905697-32E9-4521-A921-E2EA938EC74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F2D496D-D449-4324-9189-CC7EC0CF51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575324-7169-464C-85B6-58E0B892118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36C3C47-BAB7-411F-90C4-CE19E40E04F1}">
  <ds:schemaRefs>
    <ds:schemaRef ds:uri="http://schemas.microsoft.com/sharepoint/v3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720e262-164b-42d9-b8f5-1c971da2b9e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Table_2-2_DisolvedGas</vt:lpstr>
      <vt:lpstr>Sheet1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stprinos</dc:creator>
  <cp:lastModifiedBy>Hall, Angela E.</cp:lastModifiedBy>
  <cp:lastPrinted>2012-12-18T21:01:42Z</cp:lastPrinted>
  <dcterms:created xsi:type="dcterms:W3CDTF">2011-11-30T14:09:54Z</dcterms:created>
  <dcterms:modified xsi:type="dcterms:W3CDTF">2014-05-15T14:14:12Z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d1268a73-96df-407d-a01c-c6d8e4b50afe</vt:lpwstr>
  </property>
</Properties>
</file>