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30" windowWidth="24795" windowHeight="10470"/>
  </bookViews>
  <sheets>
    <sheet name="App 2.1" sheetId="1" r:id="rId1"/>
    <sheet name="ff" sheetId="2" state="hidden" r:id="rId2"/>
    <sheet name="Sheet1" sheetId="3" state="hidden" r:id="rId3"/>
    <sheet name="Sheet2" sheetId="4" r:id="rId4"/>
  </sheets>
  <definedNames>
    <definedName name="_xlnm._FilterDatabase" localSheetId="0" hidden="1">'App 2.1'!$A$1:$A$142</definedName>
    <definedName name="_xlnm.Print_Area" localSheetId="0">'App 2.1'!$A$2:$G$149</definedName>
    <definedName name="Z_1483CE12_07CE_4142_BA4D_2651CC967A85_.wvu.Cols" localSheetId="0" hidden="1">'App 2.1'!#REF!,'App 2.1'!$F:$F</definedName>
    <definedName name="Z_1483CE12_07CE_4142_BA4D_2651CC967A85_.wvu.PrintArea" localSheetId="0" hidden="1">'App 2.1'!$A$4:$E$136</definedName>
    <definedName name="Z_1483CE12_07CE_4142_BA4D_2651CC967A85_.wvu.Rows" localSheetId="0" hidden="1">'App 2.1'!#REF!</definedName>
    <definedName name="Z_1483CE12_07CE_4142_BA4D_2651CC967A85_.wvu.Rows" localSheetId="1" hidden="1">ff!$13:$27</definedName>
    <definedName name="Z_2F20ED1E_BDD6_46BF_8CE9_6014D984254E_.wvu.Cols" localSheetId="0" hidden="1">'App 2.1'!$F:$N</definedName>
    <definedName name="Z_2F20ED1E_BDD6_46BF_8CE9_6014D984254E_.wvu.FilterData" localSheetId="0" hidden="1">'App 2.1'!$A$1:$A$142</definedName>
    <definedName name="Z_2F20ED1E_BDD6_46BF_8CE9_6014D984254E_.wvu.PrintArea" localSheetId="0" hidden="1">'App 2.1'!$A$2:$G$149</definedName>
    <definedName name="Z_2F20ED1E_BDD6_46BF_8CE9_6014D984254E_.wvu.Rows" localSheetId="1" hidden="1">ff!$13:$27</definedName>
    <definedName name="Z_52170220_9772_4541_AF48_2CA15FCF1884_.wvu.Cols" localSheetId="0" hidden="1">'App 2.1'!$F:$F</definedName>
    <definedName name="Z_52170220_9772_4541_AF48_2CA15FCF1884_.wvu.FilterData" localSheetId="0" hidden="1">'App 2.1'!$A$1:$A$142</definedName>
    <definedName name="Z_52170220_9772_4541_AF48_2CA15FCF1884_.wvu.PrintArea" localSheetId="0" hidden="1">'App 2.1'!$A$1:$G$149</definedName>
    <definedName name="Z_52170220_9772_4541_AF48_2CA15FCF1884_.wvu.Rows" localSheetId="1" hidden="1">ff!$13:$27</definedName>
    <definedName name="Z_FEBFD6DB_7204_49FB_B015_B2B2641BBA8E_.wvu.Cols" localSheetId="0" hidden="1">'App 2.1'!$F:$N</definedName>
    <definedName name="Z_FEBFD6DB_7204_49FB_B015_B2B2641BBA8E_.wvu.FilterData" localSheetId="0" hidden="1">'App 2.1'!$A$1:$A$142</definedName>
    <definedName name="Z_FEBFD6DB_7204_49FB_B015_B2B2641BBA8E_.wvu.PrintArea" localSheetId="0" hidden="1">'App 2.1'!$A$2:$G$149</definedName>
    <definedName name="Z_FEBFD6DB_7204_49FB_B015_B2B2641BBA8E_.wvu.Rows" localSheetId="1" hidden="1">ff!$13:$27</definedName>
  </definedNames>
  <calcPr calcId="145621"/>
  <customWorkbookViews>
    <customWorkbookView name="kchase - Personal View" guid="{2F20ED1E-BDD6-46BF-8CE9-6014D984254E}" mergeInterval="0" personalView="1" maximized="1" windowWidth="1516" windowHeight="641" activeSheetId="1" showComments="commIndAndComment"/>
    <customWorkbookView name="sksando - Personal View" guid="{1483CE12-07CE-4142-BA4D-2651CC967A85}" mergeInterval="0" personalView="1" xWindow="7" yWindow="68" windowWidth="1645" windowHeight="668" activeSheetId="1"/>
    <customWorkbookView name="SANDO - Personal View" guid="{52170220-9772-4541-AF48-2CA15FCF1884}" mergeInterval="0" personalView="1" xWindow="9" yWindow="70" windowWidth="1641" windowHeight="664" activeSheetId="1" showComments="commIndAndComment"/>
    <customWorkbookView name="Lucey, Keith J. - Personal View" guid="{FEBFD6DB-7204-49FB-B015-B2B2641BBA8E}" mergeInterval="0" personalView="1" maximized="1" windowWidth="1713" windowHeight="779" activeSheetId="1" showComments="commIndAndComment"/>
  </customWorkbookViews>
</workbook>
</file>

<file path=xl/calcChain.xml><?xml version="1.0" encoding="utf-8"?>
<calcChain xmlns="http://schemas.openxmlformats.org/spreadsheetml/2006/main">
  <c r="I19" i="1" l="1"/>
  <c r="I133" i="1" l="1"/>
  <c r="I131" i="1"/>
  <c r="I129" i="1"/>
  <c r="I127" i="1"/>
  <c r="I125" i="1"/>
  <c r="I123" i="1"/>
  <c r="I121" i="1"/>
  <c r="I119" i="1"/>
  <c r="I117" i="1"/>
  <c r="I115" i="1"/>
  <c r="I113" i="1"/>
  <c r="I111" i="1"/>
  <c r="I109" i="1"/>
  <c r="I107" i="1"/>
  <c r="I105" i="1"/>
  <c r="I103" i="1"/>
  <c r="I101" i="1"/>
  <c r="I99" i="1"/>
  <c r="I97" i="1"/>
  <c r="I93" i="1"/>
  <c r="I91" i="1"/>
  <c r="I89" i="1"/>
  <c r="I87" i="1"/>
  <c r="I85" i="1"/>
  <c r="I83" i="1"/>
  <c r="I81" i="1"/>
  <c r="I79" i="1"/>
  <c r="I77" i="1"/>
  <c r="I75" i="1"/>
  <c r="I73" i="1"/>
  <c r="I71" i="1"/>
  <c r="I69" i="1"/>
  <c r="I67" i="1"/>
  <c r="I65" i="1"/>
  <c r="I63" i="1"/>
  <c r="I61" i="1"/>
  <c r="I59" i="1"/>
  <c r="I57" i="1"/>
  <c r="I55" i="1"/>
  <c r="I53" i="1"/>
  <c r="I51" i="1"/>
  <c r="I49" i="1"/>
  <c r="I47" i="1"/>
  <c r="I45" i="1"/>
  <c r="I43" i="1"/>
  <c r="I41" i="1"/>
  <c r="I39" i="1"/>
  <c r="I35" i="1"/>
  <c r="I33" i="1"/>
  <c r="I31" i="1"/>
  <c r="I29" i="1"/>
  <c r="I27" i="1"/>
  <c r="I25" i="1"/>
  <c r="I23" i="1"/>
  <c r="I21" i="1"/>
  <c r="N134" i="1" l="1"/>
  <c r="M37" i="1"/>
  <c r="K133" i="1"/>
  <c r="M133" i="1" s="1"/>
  <c r="K131" i="1"/>
  <c r="M131" i="1" s="1"/>
  <c r="K129" i="1"/>
  <c r="M129" i="1" s="1"/>
  <c r="K127" i="1"/>
  <c r="M127" i="1" s="1"/>
  <c r="K125" i="1"/>
  <c r="M125" i="1" s="1"/>
  <c r="K123" i="1"/>
  <c r="M123" i="1" s="1"/>
  <c r="K121" i="1"/>
  <c r="M121" i="1" s="1"/>
  <c r="K119" i="1"/>
  <c r="M119" i="1" s="1"/>
  <c r="K117" i="1"/>
  <c r="M117" i="1" s="1"/>
  <c r="K115" i="1"/>
  <c r="M115" i="1" s="1"/>
  <c r="K113" i="1"/>
  <c r="M113" i="1" s="1"/>
  <c r="K111" i="1"/>
  <c r="M111" i="1" s="1"/>
  <c r="K109" i="1"/>
  <c r="M109" i="1" s="1"/>
  <c r="K107" i="1"/>
  <c r="M107" i="1" s="1"/>
  <c r="K105" i="1"/>
  <c r="M105" i="1" s="1"/>
  <c r="K103" i="1"/>
  <c r="M103" i="1" s="1"/>
  <c r="K101" i="1"/>
  <c r="M101" i="1" s="1"/>
  <c r="K99" i="1"/>
  <c r="M99" i="1" s="1"/>
  <c r="K97" i="1"/>
  <c r="M97" i="1" s="1"/>
  <c r="K93" i="1"/>
  <c r="M93" i="1" s="1"/>
  <c r="K91" i="1"/>
  <c r="K89" i="1"/>
  <c r="M89" i="1" s="1"/>
  <c r="K87" i="1"/>
  <c r="M87" i="1" s="1"/>
  <c r="K85" i="1"/>
  <c r="M85" i="1" s="1"/>
  <c r="K83" i="1"/>
  <c r="M83" i="1" s="1"/>
  <c r="K81" i="1"/>
  <c r="M81" i="1" s="1"/>
  <c r="K79" i="1"/>
  <c r="M79" i="1" s="1"/>
  <c r="K77" i="1"/>
  <c r="M77" i="1" s="1"/>
  <c r="K75" i="1"/>
  <c r="K73" i="1"/>
  <c r="M73" i="1" s="1"/>
  <c r="K71" i="1"/>
  <c r="M71" i="1" s="1"/>
  <c r="K69" i="1"/>
  <c r="K67" i="1"/>
  <c r="M67" i="1" s="1"/>
  <c r="K65" i="1"/>
  <c r="M65" i="1" s="1"/>
  <c r="K63" i="1"/>
  <c r="M63" i="1" s="1"/>
  <c r="K61" i="1"/>
  <c r="M61" i="1" s="1"/>
  <c r="K59" i="1"/>
  <c r="M59" i="1" s="1"/>
  <c r="K57" i="1"/>
  <c r="M57" i="1" s="1"/>
  <c r="K55" i="1"/>
  <c r="M55" i="1" s="1"/>
  <c r="K53" i="1"/>
  <c r="M53" i="1" s="1"/>
  <c r="K51" i="1"/>
  <c r="M51" i="1" s="1"/>
  <c r="K49" i="1"/>
  <c r="M49" i="1" s="1"/>
  <c r="K47" i="1"/>
  <c r="M47" i="1" s="1"/>
  <c r="K45" i="1"/>
  <c r="M45" i="1" s="1"/>
  <c r="K43" i="1"/>
  <c r="K41" i="1"/>
  <c r="M41" i="1" s="1"/>
  <c r="K39" i="1"/>
  <c r="M39" i="1" s="1"/>
  <c r="K35" i="1"/>
  <c r="M35" i="1" s="1"/>
  <c r="K33" i="1"/>
  <c r="M33" i="1" s="1"/>
  <c r="K31" i="1"/>
  <c r="M31" i="1" s="1"/>
  <c r="K29" i="1"/>
  <c r="M29" i="1" s="1"/>
  <c r="K27" i="1"/>
  <c r="M27" i="1" s="1"/>
  <c r="K25" i="1"/>
  <c r="M25" i="1" s="1"/>
  <c r="K23" i="1"/>
  <c r="M23" i="1" s="1"/>
  <c r="K21" i="1"/>
  <c r="M21" i="1" s="1"/>
  <c r="K19" i="1"/>
  <c r="M19" i="1" s="1"/>
  <c r="M91" i="1"/>
  <c r="M75" i="1"/>
  <c r="M69" i="1"/>
  <c r="M43" i="1"/>
  <c r="F108" i="1"/>
  <c r="F107" i="1"/>
  <c r="F106" i="1"/>
  <c r="F105" i="1"/>
  <c r="F104" i="1"/>
  <c r="F103" i="1"/>
  <c r="F102" i="1"/>
  <c r="F101" i="1"/>
  <c r="F100" i="1"/>
  <c r="F99" i="1"/>
  <c r="F98" i="1"/>
  <c r="F97" i="1"/>
  <c r="F58" i="1"/>
  <c r="F57" i="1"/>
  <c r="F56" i="1"/>
  <c r="F55" i="1"/>
  <c r="F54" i="1"/>
  <c r="F53" i="1"/>
  <c r="F52" i="1"/>
  <c r="F51" i="1"/>
  <c r="F50" i="1"/>
  <c r="F49" i="1"/>
  <c r="F46" i="1"/>
  <c r="F45" i="1"/>
  <c r="F44" i="1"/>
  <c r="F43" i="1"/>
  <c r="F42" i="1"/>
  <c r="F41" i="1"/>
  <c r="F40" i="1"/>
  <c r="F39" i="1"/>
  <c r="F30" i="1"/>
  <c r="F29" i="1"/>
  <c r="F28" i="1"/>
  <c r="F27" i="1"/>
  <c r="F26" i="1"/>
  <c r="F25" i="1"/>
  <c r="F24" i="1"/>
  <c r="F23" i="1"/>
  <c r="F22" i="1"/>
  <c r="F21" i="1"/>
  <c r="F20" i="1"/>
  <c r="F19" i="1"/>
  <c r="L10" i="2" l="1"/>
  <c r="N10" i="2"/>
  <c r="M10" i="2"/>
  <c r="K10" i="2"/>
  <c r="J10" i="2"/>
  <c r="I10" i="2"/>
</calcChain>
</file>

<file path=xl/sharedStrings.xml><?xml version="1.0" encoding="utf-8"?>
<sst xmlns="http://schemas.openxmlformats.org/spreadsheetml/2006/main" count="191" uniqueCount="139">
  <si>
    <t>Station number</t>
  </si>
  <si>
    <t>Station name</t>
  </si>
  <si>
    <t>Peak flow, in cubic feet per second, for recurrence interval, in years, and annual exceedance probability, in percent</t>
  </si>
  <si>
    <t>Yellowstone River at Yellowstone Lk Outlet YNP</t>
  </si>
  <si>
    <t>06186500</t>
  </si>
  <si>
    <t>06191500</t>
  </si>
  <si>
    <t>Yellowstone River at Corwin Springs MT</t>
  </si>
  <si>
    <t>Yellowstone River near Livingston MT</t>
  </si>
  <si>
    <t>06192500</t>
  </si>
  <si>
    <t>Yellowstone River at Billings MT</t>
  </si>
  <si>
    <t>06214500</t>
  </si>
  <si>
    <t>06294500</t>
  </si>
  <si>
    <t>Bighorn River above Tullock Cr near Bighorn MT</t>
  </si>
  <si>
    <t>06295000</t>
  </si>
  <si>
    <t>Yellowstone River at Forsyth MT</t>
  </si>
  <si>
    <t>06309000</t>
  </si>
  <si>
    <t>Yellowstone River at Miles City MT</t>
  </si>
  <si>
    <t>06327500</t>
  </si>
  <si>
    <t>06329500</t>
  </si>
  <si>
    <t>06308500</t>
  </si>
  <si>
    <t>06326500</t>
  </si>
  <si>
    <t>Yellowstone River at Glendive MT</t>
  </si>
  <si>
    <t>Yellowstone River near Sydney MT</t>
  </si>
  <si>
    <t>Tongue River at Miles City MT</t>
  </si>
  <si>
    <t>Powder River near Locate MT</t>
  </si>
  <si>
    <t>Unregulated</t>
  </si>
  <si>
    <t>2002 Level of Development</t>
  </si>
  <si>
    <t>Log-Mean</t>
  </si>
  <si>
    <t>Standard Deviation</t>
  </si>
  <si>
    <t>Station skew</t>
  </si>
  <si>
    <t>Weighted skew</t>
  </si>
  <si>
    <t>Regional skew</t>
  </si>
  <si>
    <t>?</t>
  </si>
  <si>
    <r>
      <t>Table XX. P</t>
    </r>
    <r>
      <rPr>
        <sz val="9"/>
        <color rgb="FF000000"/>
        <rFont val="Univers 57 Condensed"/>
        <family val="2"/>
      </rPr>
      <t>eak-flow frequency estimates for selected gaging stations on the Yellowstone, Tongue, and Powder Rivers, calendar years 1928-2002.</t>
    </r>
  </si>
  <si>
    <t>Present Level</t>
  </si>
  <si>
    <t>Yellowstone River at Corwin Springs, Mont.</t>
  </si>
  <si>
    <t>Yellowstone River near Livingston, Mont.</t>
  </si>
  <si>
    <t>Yellowstone River at Billings, Mont.</t>
  </si>
  <si>
    <t>Yellowstone River at Forsyth, Mont.</t>
  </si>
  <si>
    <t>C11</t>
  </si>
  <si>
    <t>C12</t>
  </si>
  <si>
    <t>C13</t>
  </si>
  <si>
    <t>C14</t>
  </si>
  <si>
    <t>C15</t>
  </si>
  <si>
    <t>C16</t>
  </si>
  <si>
    <t>C18</t>
  </si>
  <si>
    <t>C19</t>
  </si>
  <si>
    <t>C20</t>
  </si>
  <si>
    <t>C21</t>
  </si>
  <si>
    <t>D1</t>
  </si>
  <si>
    <t>D2</t>
  </si>
  <si>
    <t>D3</t>
  </si>
  <si>
    <t>D4</t>
  </si>
  <si>
    <t>D5</t>
  </si>
  <si>
    <t>D7</t>
  </si>
  <si>
    <t>D8</t>
  </si>
  <si>
    <t>D9</t>
  </si>
  <si>
    <t>D10</t>
  </si>
  <si>
    <t>D11</t>
  </si>
  <si>
    <t>D12</t>
  </si>
  <si>
    <t>C10</t>
  </si>
  <si>
    <t>C17</t>
  </si>
  <si>
    <t>YELL DS POWDER</t>
  </si>
  <si>
    <t>USACE grid "low_yell_fill"</t>
  </si>
  <si>
    <t>D6</t>
  </si>
  <si>
    <t>D13</t>
  </si>
  <si>
    <r>
      <t>Location</t>
    </r>
    <r>
      <rPr>
        <vertAlign val="superscript"/>
        <sz val="11"/>
        <color theme="1"/>
        <rFont val="Calibri"/>
        <family val="2"/>
        <scheme val="minor"/>
      </rPr>
      <t xml:space="preserve">1 </t>
    </r>
  </si>
  <si>
    <t>PC3</t>
  </si>
  <si>
    <t>PC4</t>
  </si>
  <si>
    <t>PC5</t>
  </si>
  <si>
    <t>PC6</t>
  </si>
  <si>
    <t>PC7</t>
  </si>
  <si>
    <t>PC8</t>
  </si>
  <si>
    <t>PC9</t>
  </si>
  <si>
    <t>PC10</t>
  </si>
  <si>
    <t>PC11</t>
  </si>
  <si>
    <t>PC13</t>
  </si>
  <si>
    <t>PC14</t>
  </si>
  <si>
    <t>PC15</t>
  </si>
  <si>
    <t>PC16</t>
  </si>
  <si>
    <t>PC17</t>
  </si>
  <si>
    <t>PC18</t>
  </si>
  <si>
    <t>PC19</t>
  </si>
  <si>
    <t>PC20</t>
  </si>
  <si>
    <t>PC21</t>
  </si>
  <si>
    <t>A1</t>
  </si>
  <si>
    <t>A2</t>
  </si>
  <si>
    <t>A3</t>
  </si>
  <si>
    <t>A4</t>
  </si>
  <si>
    <t>A5</t>
  </si>
  <si>
    <t>A6</t>
  </si>
  <si>
    <t>A7</t>
  </si>
  <si>
    <t>A8</t>
  </si>
  <si>
    <t>A9</t>
  </si>
  <si>
    <t>A10</t>
  </si>
  <si>
    <t>A11</t>
  </si>
  <si>
    <t>A12</t>
  </si>
  <si>
    <t>A13</t>
  </si>
  <si>
    <t>A14</t>
  </si>
  <si>
    <t>A15</t>
  </si>
  <si>
    <t>A16</t>
  </si>
  <si>
    <t>A17</t>
  </si>
  <si>
    <t>A18</t>
  </si>
  <si>
    <t>B1</t>
  </si>
  <si>
    <t>B3</t>
  </si>
  <si>
    <t>B4</t>
  </si>
  <si>
    <t>B5</t>
  </si>
  <si>
    <t>B6</t>
  </si>
  <si>
    <t>B7</t>
  </si>
  <si>
    <t>B8</t>
  </si>
  <si>
    <t>B9</t>
  </si>
  <si>
    <t>B10</t>
  </si>
  <si>
    <t>B11</t>
  </si>
  <si>
    <t>B12</t>
  </si>
  <si>
    <t>C1</t>
  </si>
  <si>
    <t>C2</t>
  </si>
  <si>
    <t>C3</t>
  </si>
  <si>
    <t>C4</t>
  </si>
  <si>
    <t>C5</t>
  </si>
  <si>
    <t>C6</t>
  </si>
  <si>
    <t>C7</t>
  </si>
  <si>
    <t>C8</t>
  </si>
  <si>
    <t>C9</t>
  </si>
  <si>
    <t>PC1</t>
  </si>
  <si>
    <t>NOT PART OF TABLE</t>
  </si>
  <si>
    <r>
      <rPr>
        <vertAlign val="superscript"/>
        <sz val="11"/>
        <rFont val="Calibri"/>
        <family val="2"/>
        <scheme val="minor"/>
      </rPr>
      <t>1</t>
    </r>
    <r>
      <rPr>
        <sz val="11"/>
        <rFont val="Calibri"/>
        <family val="2"/>
        <scheme val="minor"/>
      </rPr>
      <t xml:space="preserve"> Location at streamflow-gaging station or at approximate downstream end of reach for which drainage area was calculated.</t>
    </r>
  </si>
  <si>
    <t>Streamflow-gaging station or reach number</t>
  </si>
  <si>
    <t>Latitude, in decimal degrees</t>
  </si>
  <si>
    <t>Longitude, in decimal degrees</t>
  </si>
  <si>
    <t>Streamflow-gaging station name</t>
  </si>
  <si>
    <r>
      <t>Drainage Area</t>
    </r>
    <r>
      <rPr>
        <vertAlign val="superscript"/>
        <sz val="11"/>
        <color theme="1"/>
        <rFont val="Calibri"/>
        <family val="2"/>
        <scheme val="minor"/>
      </rPr>
      <t>2</t>
    </r>
    <r>
      <rPr>
        <sz val="11"/>
        <color theme="1"/>
        <rFont val="Calibri"/>
        <family val="2"/>
        <scheme val="minor"/>
      </rPr>
      <t>, in mi</t>
    </r>
    <r>
      <rPr>
        <vertAlign val="superscript"/>
        <sz val="11"/>
        <color theme="1"/>
        <rFont val="Calibri"/>
        <family val="2"/>
        <scheme val="minor"/>
      </rPr>
      <t>2</t>
    </r>
  </si>
  <si>
    <t>Yellowstone River at Yellowstone Lake Outlet, Yellowstone National Park, Wyo,</t>
  </si>
  <si>
    <t>Appendix 2-1. Locations and drainage areas for selected streamflow-gaging station and reach locations on the Yellowstone River.</t>
  </si>
  <si>
    <t>[Abbreviation: mi2, square miles]</t>
  </si>
  <si>
    <t>06191500 and PC2</t>
  </si>
  <si>
    <t xml:space="preserve">06192500 and PC12 </t>
  </si>
  <si>
    <t>06214500 and B2</t>
  </si>
  <si>
    <t>06295000 and C10</t>
  </si>
  <si>
    <r>
      <rPr>
        <vertAlign val="superscript"/>
        <sz val="11"/>
        <rFont val="Calibri"/>
        <family val="2"/>
        <scheme val="minor"/>
      </rPr>
      <t>2</t>
    </r>
    <r>
      <rPr>
        <sz val="11"/>
        <rFont val="Calibri"/>
        <family val="2"/>
        <scheme val="minor"/>
      </rPr>
      <t xml:space="preserve"> Drainage areas for ungaged locations were calculated based on digital elevation models (cell size 689 square meters). Drainage area for streamflow-gaging station Yellowstone RIver at Forsyth, Mont. (06295000) also was calculated based on digital elevation models and is consistent with Appendix 3 in Chase (2013). Calculated drainage area for  streamflow-gaging station Yellowstone RIver at Forsyth, Mont. (06295000) is different than the drainage area reported in U.S. Geological Survey (2010) due to differences in resolution of elevation data and methods used to delineate drainage area boundaries. Drainage areas for other streamflow-gaging stations in table 1 are from  U.S. Geological Survey (2010).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</si>
</sst>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font>
      <sz val="11"/>
      <color theme="1"/>
      <name val="Calibri"/>
      <family val="2"/>
      <scheme val="minor"/>
    </font>
    <font>
      <b/>
      <sz val="9"/>
      <color rgb="FF000000"/>
      <name val="Univers 47 CondensedLight"/>
      <family val="2"/>
    </font>
    <font>
      <sz val="9"/>
      <color rgb="FF000000"/>
      <name val="Univers 57 Condensed"/>
      <family val="2"/>
    </font>
    <font>
      <i/>
      <sz val="11"/>
      <color rgb="FFFF0000"/>
      <name val="Calibri"/>
      <family val="2"/>
      <scheme val="minor"/>
    </font>
    <font>
      <sz val="11"/>
      <name val="Calibri"/>
      <family val="2"/>
      <scheme val="minor"/>
    </font>
    <font>
      <b/>
      <i/>
      <sz val="11"/>
      <color rgb="FFFF0000"/>
      <name val="Calibri"/>
      <family val="2"/>
      <scheme val="minor"/>
    </font>
    <font>
      <b/>
      <sz val="11"/>
      <color theme="1"/>
      <name val="Calibri"/>
      <family val="2"/>
      <scheme val="minor"/>
    </font>
    <font>
      <vertAlign val="superscript"/>
      <sz val="11"/>
      <color theme="1"/>
      <name val="Calibri"/>
      <family val="2"/>
      <scheme val="minor"/>
    </font>
    <font>
      <b/>
      <sz val="9"/>
      <name val="Univers 47 CondensedLight"/>
      <family val="2"/>
    </font>
    <font>
      <vertAlign val="superscript"/>
      <sz val="11"/>
      <name val="Calibri"/>
      <family val="2"/>
      <scheme val="minor"/>
    </font>
    <font>
      <sz val="11"/>
      <color rgb="FF0061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theme="0" tint="-0.14996795556505021"/>
        <bgColor indexed="64"/>
      </patternFill>
    </fill>
  </fills>
  <borders count="3">
    <border>
      <left/>
      <right/>
      <top/>
      <bottom/>
      <diagonal/>
    </border>
    <border>
      <left/>
      <right/>
      <top style="thin">
        <color auto="1"/>
      </top>
      <bottom/>
      <diagonal/>
    </border>
    <border>
      <left/>
      <right/>
      <top/>
      <bottom style="thin">
        <color auto="1"/>
      </bottom>
      <diagonal/>
    </border>
  </borders>
  <cellStyleXfs count="2">
    <xf numFmtId="0" fontId="0" fillId="0" borderId="0"/>
    <xf numFmtId="0" fontId="10" fillId="3" borderId="0" applyNumberFormat="0" applyBorder="0" applyAlignment="0" applyProtection="0"/>
  </cellStyleXfs>
  <cellXfs count="84">
    <xf numFmtId="0" fontId="0" fillId="0" borderId="0" xfId="0"/>
    <xf numFmtId="3" fontId="0" fillId="0" borderId="0" xfId="0" applyNumberFormat="1"/>
    <xf numFmtId="0" fontId="1" fillId="0" borderId="0" xfId="0" applyFont="1"/>
    <xf numFmtId="0" fontId="0" fillId="0" borderId="0" xfId="0" applyAlignment="1">
      <alignment wrapText="1"/>
    </xf>
    <xf numFmtId="49" fontId="0" fillId="0" borderId="0" xfId="0" applyNumberFormat="1"/>
    <xf numFmtId="0" fontId="0" fillId="0" borderId="0" xfId="0" applyAlignment="1"/>
    <xf numFmtId="0" fontId="3" fillId="0" borderId="0" xfId="0" applyFont="1"/>
    <xf numFmtId="0" fontId="0" fillId="0" borderId="0" xfId="0" applyAlignment="1">
      <alignment wrapText="1"/>
    </xf>
    <xf numFmtId="0" fontId="0" fillId="0" borderId="0" xfId="0" applyAlignment="1">
      <alignment wrapText="1"/>
    </xf>
    <xf numFmtId="49" fontId="0" fillId="2" borderId="0" xfId="0" applyNumberFormat="1" applyFill="1"/>
    <xf numFmtId="0" fontId="0" fillId="2" borderId="0" xfId="0" applyFill="1" applyAlignment="1">
      <alignment wrapText="1"/>
    </xf>
    <xf numFmtId="3" fontId="0" fillId="2" borderId="0" xfId="0" applyNumberFormat="1" applyFill="1"/>
    <xf numFmtId="3" fontId="0" fillId="2" borderId="0" xfId="0" applyNumberFormat="1" applyFill="1" applyAlignment="1">
      <alignment wrapText="1"/>
    </xf>
    <xf numFmtId="3" fontId="4" fillId="2" borderId="0" xfId="0" applyNumberFormat="1" applyFont="1" applyFill="1" applyBorder="1" applyAlignment="1" applyProtection="1"/>
    <xf numFmtId="0" fontId="5" fillId="0" borderId="0" xfId="0" applyFont="1" applyAlignment="1"/>
    <xf numFmtId="0" fontId="0" fillId="0" borderId="1" xfId="0" applyBorder="1"/>
    <xf numFmtId="0" fontId="0" fillId="0" borderId="0" xfId="0" applyBorder="1"/>
    <xf numFmtId="0" fontId="0" fillId="0" borderId="0" xfId="0" applyAlignment="1">
      <alignment horizontal="center" wrapText="1"/>
    </xf>
    <xf numFmtId="0" fontId="0" fillId="0" borderId="0" xfId="0" applyAlignment="1">
      <alignment horizontal="center" wrapText="1"/>
    </xf>
    <xf numFmtId="1" fontId="0" fillId="0" borderId="0" xfId="0" applyNumberFormat="1"/>
    <xf numFmtId="1" fontId="0" fillId="0" borderId="0" xfId="0" applyNumberFormat="1" applyFont="1"/>
    <xf numFmtId="3" fontId="3" fillId="0" borderId="0" xfId="0" applyNumberFormat="1" applyFont="1" applyAlignment="1">
      <alignment horizontal="center"/>
    </xf>
    <xf numFmtId="3" fontId="3" fillId="0" borderId="0" xfId="0" applyNumberFormat="1" applyFont="1" applyAlignment="1">
      <alignment horizontal="center"/>
    </xf>
    <xf numFmtId="3" fontId="3" fillId="0" borderId="0" xfId="0" applyNumberFormat="1" applyFont="1"/>
    <xf numFmtId="3" fontId="3" fillId="0" borderId="0" xfId="0" applyNumberFormat="1" applyFont="1" applyAlignment="1">
      <alignment horizontal="center"/>
    </xf>
    <xf numFmtId="0" fontId="0" fillId="0" borderId="0" xfId="0"/>
    <xf numFmtId="3" fontId="3" fillId="0" borderId="0" xfId="0" applyNumberFormat="1" applyFont="1" applyAlignment="1">
      <alignment horizontal="center"/>
    </xf>
    <xf numFmtId="3" fontId="3" fillId="0" borderId="0" xfId="0" applyNumberFormat="1" applyFont="1"/>
    <xf numFmtId="3" fontId="0" fillId="0" borderId="0" xfId="0" applyNumberFormat="1"/>
    <xf numFmtId="0" fontId="6" fillId="0" borderId="0" xfId="0" applyFont="1"/>
    <xf numFmtId="3" fontId="6" fillId="0" borderId="0" xfId="0" applyNumberFormat="1" applyFont="1"/>
    <xf numFmtId="0" fontId="0" fillId="0" borderId="0" xfId="0" applyFont="1"/>
    <xf numFmtId="164" fontId="0" fillId="0" borderId="0" xfId="0" applyNumberFormat="1" applyFont="1" applyAlignment="1">
      <alignment horizontal="center" wrapText="1"/>
    </xf>
    <xf numFmtId="164" fontId="0" fillId="0" borderId="0" xfId="0" applyNumberFormat="1" applyFont="1" applyAlignment="1">
      <alignment horizontal="center"/>
    </xf>
    <xf numFmtId="3" fontId="0" fillId="0" borderId="0" xfId="0" applyNumberFormat="1" applyFont="1" applyAlignment="1">
      <alignment horizontal="center"/>
    </xf>
    <xf numFmtId="0" fontId="0" fillId="0" borderId="0" xfId="0" applyAlignment="1">
      <alignment horizontal="center" wrapText="1"/>
    </xf>
    <xf numFmtId="49" fontId="4" fillId="0" borderId="0" xfId="0" applyNumberFormat="1" applyFont="1" applyAlignment="1">
      <alignment horizontal="center"/>
    </xf>
    <xf numFmtId="0" fontId="4" fillId="0" borderId="0" xfId="0" applyNumberFormat="1" applyFont="1" applyAlignment="1">
      <alignment horizontal="center"/>
    </xf>
    <xf numFmtId="3" fontId="0" fillId="0" borderId="1"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horizontal="center" wrapText="1"/>
    </xf>
    <xf numFmtId="3" fontId="0" fillId="0" borderId="2" xfId="0" applyNumberFormat="1" applyBorder="1" applyAlignment="1">
      <alignment horizontal="center" wrapText="1"/>
    </xf>
    <xf numFmtId="0" fontId="4" fillId="0" borderId="0" xfId="0" applyFont="1"/>
    <xf numFmtId="0" fontId="4" fillId="0" borderId="1" xfId="0" applyFont="1" applyBorder="1"/>
    <xf numFmtId="0" fontId="4" fillId="0" borderId="0" xfId="0" applyFont="1" applyBorder="1"/>
    <xf numFmtId="0" fontId="4" fillId="0" borderId="0" xfId="0" quotePrefix="1" applyNumberFormat="1" applyFont="1" applyAlignment="1">
      <alignment horizontal="center"/>
    </xf>
    <xf numFmtId="3" fontId="0" fillId="0" borderId="0" xfId="0" applyNumberFormat="1" applyAlignment="1">
      <alignment horizontal="center"/>
    </xf>
    <xf numFmtId="9" fontId="0" fillId="4" borderId="0" xfId="0" applyNumberFormat="1" applyFill="1"/>
    <xf numFmtId="0" fontId="0" fillId="4" borderId="0" xfId="0" applyFill="1"/>
    <xf numFmtId="9" fontId="0" fillId="4" borderId="0" xfId="0" applyNumberFormat="1" applyFont="1" applyFill="1"/>
    <xf numFmtId="0" fontId="0" fillId="4" borderId="0" xfId="0" applyFont="1" applyFill="1"/>
    <xf numFmtId="9" fontId="10" fillId="4" borderId="0" xfId="1" applyNumberFormat="1" applyFill="1"/>
    <xf numFmtId="9" fontId="6" fillId="4" borderId="0" xfId="0" applyNumberFormat="1" applyFont="1" applyFill="1"/>
    <xf numFmtId="0" fontId="0" fillId="0" borderId="0" xfId="0" applyAlignment="1">
      <alignment wrapText="1"/>
    </xf>
    <xf numFmtId="164" fontId="0" fillId="0" borderId="0" xfId="0" applyNumberFormat="1" applyFont="1" applyAlignment="1">
      <alignment horizontal="center" wrapText="1"/>
    </xf>
    <xf numFmtId="0" fontId="0" fillId="0" borderId="0" xfId="0" applyBorder="1" applyAlignment="1">
      <alignment horizontal="center" wrapText="1"/>
    </xf>
    <xf numFmtId="164" fontId="0" fillId="0" borderId="2" xfId="0" applyNumberFormat="1" applyBorder="1" applyAlignment="1">
      <alignment horizontal="center" wrapText="1"/>
    </xf>
    <xf numFmtId="164" fontId="0" fillId="0" borderId="0" xfId="0" applyNumberFormat="1" applyBorder="1" applyAlignment="1">
      <alignment horizontal="center" wrapText="1"/>
    </xf>
    <xf numFmtId="3" fontId="0" fillId="0" borderId="0" xfId="0" applyNumberFormat="1" applyBorder="1" applyAlignment="1">
      <alignment horizontal="center" wrapText="1"/>
    </xf>
    <xf numFmtId="164" fontId="0" fillId="0" borderId="0" xfId="0" applyNumberFormat="1" applyAlignment="1">
      <alignment horizontal="center"/>
    </xf>
    <xf numFmtId="0" fontId="4" fillId="0" borderId="0" xfId="0" quotePrefix="1" applyFont="1" applyBorder="1" applyAlignment="1">
      <alignment horizontal="center" wrapText="1"/>
    </xf>
    <xf numFmtId="0" fontId="0" fillId="0" borderId="0" xfId="0" applyAlignment="1">
      <alignment wrapText="1"/>
    </xf>
    <xf numFmtId="0" fontId="4" fillId="0" borderId="0" xfId="0" quotePrefix="1" applyNumberFormat="1" applyFont="1" applyBorder="1" applyAlignment="1">
      <alignment horizontal="center"/>
    </xf>
    <xf numFmtId="164" fontId="0" fillId="0" borderId="0" xfId="0" applyNumberFormat="1" applyFont="1" applyBorder="1" applyAlignment="1">
      <alignment horizontal="center"/>
    </xf>
    <xf numFmtId="49" fontId="4" fillId="0" borderId="2" xfId="0" applyNumberFormat="1" applyFont="1" applyBorder="1" applyAlignment="1">
      <alignment horizontal="center"/>
    </xf>
    <xf numFmtId="164" fontId="0" fillId="0" borderId="2" xfId="0" applyNumberFormat="1" applyFont="1" applyBorder="1" applyAlignment="1">
      <alignment horizontal="center"/>
    </xf>
    <xf numFmtId="3" fontId="0" fillId="0" borderId="2" xfId="0" applyNumberFormat="1" applyFont="1" applyBorder="1" applyAlignment="1">
      <alignment horizontal="center"/>
    </xf>
    <xf numFmtId="164" fontId="0" fillId="0" borderId="2" xfId="0" applyNumberFormat="1" applyFont="1" applyBorder="1" applyAlignment="1">
      <alignment horizontal="center" wrapText="1"/>
    </xf>
    <xf numFmtId="3" fontId="4" fillId="0" borderId="0" xfId="0" applyNumberFormat="1" applyFont="1" applyBorder="1" applyAlignment="1">
      <alignment horizontal="center"/>
    </xf>
    <xf numFmtId="0" fontId="0" fillId="0" borderId="0" xfId="0" applyAlignment="1">
      <alignment wrapText="1"/>
    </xf>
    <xf numFmtId="0" fontId="0" fillId="0" borderId="0" xfId="0" applyAlignment="1">
      <alignment wrapText="1"/>
    </xf>
    <xf numFmtId="0" fontId="4" fillId="0" borderId="0" xfId="0" applyFont="1" applyAlignment="1">
      <alignment vertical="top"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8" fillId="0" borderId="0" xfId="0" applyFont="1" applyAlignment="1">
      <alignment wrapText="1"/>
    </xf>
    <xf numFmtId="0" fontId="0" fillId="0" borderId="0" xfId="0" applyAlignment="1">
      <alignment wrapText="1"/>
    </xf>
    <xf numFmtId="0" fontId="4" fillId="0" borderId="0" xfId="0" applyFont="1" applyAlignment="1">
      <alignment wrapText="1"/>
    </xf>
    <xf numFmtId="164" fontId="0" fillId="0" borderId="1" xfId="0" applyNumberFormat="1" applyBorder="1" applyAlignment="1">
      <alignment horizontal="center" wrapText="1"/>
    </xf>
    <xf numFmtId="164" fontId="0" fillId="0" borderId="1" xfId="0" applyNumberFormat="1" applyFont="1" applyBorder="1" applyAlignment="1">
      <alignment horizontal="center" wrapText="1"/>
    </xf>
    <xf numFmtId="164" fontId="0" fillId="0" borderId="0" xfId="0" applyNumberFormat="1" applyFont="1" applyAlignment="1">
      <alignment horizontal="center" wrapText="1"/>
    </xf>
    <xf numFmtId="0" fontId="0" fillId="2" borderId="0" xfId="0" applyFill="1" applyAlignment="1">
      <alignment wrapText="1"/>
    </xf>
  </cellXfs>
  <cellStyles count="2">
    <cellStyle name="Good"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usernames" Target="revisions/userNames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ff!$P$28:$P$35</c:f>
              <c:numCache>
                <c:formatCode>#,##0</c:formatCode>
                <c:ptCount val="8"/>
                <c:pt idx="0">
                  <c:v>38978.942085561386</c:v>
                </c:pt>
                <c:pt idx="1">
                  <c:v>38978.942085561386</c:v>
                </c:pt>
                <c:pt idx="2">
                  <c:v>47002.062967702317</c:v>
                </c:pt>
                <c:pt idx="3">
                  <c:v>47002.062967702317</c:v>
                </c:pt>
                <c:pt idx="4">
                  <c:v>65517.708157996145</c:v>
                </c:pt>
                <c:pt idx="5">
                  <c:v>65517.708157996145</c:v>
                </c:pt>
                <c:pt idx="6">
                  <c:v>67652.827032966044</c:v>
                </c:pt>
                <c:pt idx="7">
                  <c:v>67652.827032966044</c:v>
                </c:pt>
              </c:numCache>
            </c:numRef>
          </c:xVal>
          <c:yVal>
            <c:numRef>
              <c:f>ff!$N$28:$N$35</c:f>
              <c:numCache>
                <c:formatCode>General</c:formatCode>
                <c:ptCount val="8"/>
                <c:pt idx="0">
                  <c:v>121133</c:v>
                </c:pt>
                <c:pt idx="1">
                  <c:v>100607</c:v>
                </c:pt>
                <c:pt idx="2">
                  <c:v>117071</c:v>
                </c:pt>
                <c:pt idx="3">
                  <c:v>94398</c:v>
                </c:pt>
                <c:pt idx="4">
                  <c:v>145768</c:v>
                </c:pt>
                <c:pt idx="5">
                  <c:v>125265</c:v>
                </c:pt>
                <c:pt idx="6">
                  <c:v>143206</c:v>
                </c:pt>
                <c:pt idx="7">
                  <c:v>133685</c:v>
                </c:pt>
              </c:numCache>
            </c:numRef>
          </c:yVal>
          <c:smooth val="0"/>
        </c:ser>
        <c:dLbls>
          <c:showLegendKey val="0"/>
          <c:showVal val="0"/>
          <c:showCatName val="0"/>
          <c:showSerName val="0"/>
          <c:showPercent val="0"/>
          <c:showBubbleSize val="0"/>
        </c:dLbls>
        <c:axId val="173186048"/>
        <c:axId val="173196032"/>
      </c:scatterChart>
      <c:valAx>
        <c:axId val="173186048"/>
        <c:scaling>
          <c:orientation val="minMax"/>
          <c:min val="35000"/>
        </c:scaling>
        <c:delete val="0"/>
        <c:axPos val="b"/>
        <c:numFmt formatCode="#,##0" sourceLinked="1"/>
        <c:majorTickMark val="out"/>
        <c:minorTickMark val="none"/>
        <c:tickLblPos val="nextTo"/>
        <c:crossAx val="173196032"/>
        <c:crosses val="autoZero"/>
        <c:crossBetween val="midCat"/>
      </c:valAx>
      <c:valAx>
        <c:axId val="173196032"/>
        <c:scaling>
          <c:orientation val="minMax"/>
          <c:min val="90000"/>
        </c:scaling>
        <c:delete val="0"/>
        <c:axPos val="l"/>
        <c:majorGridlines/>
        <c:numFmt formatCode="General" sourceLinked="1"/>
        <c:majorTickMark val="out"/>
        <c:minorTickMark val="none"/>
        <c:tickLblPos val="nextTo"/>
        <c:crossAx val="173186048"/>
        <c:crosses val="autoZero"/>
        <c:crossBetween val="midCat"/>
      </c:valAx>
    </c:plotArea>
    <c:legend>
      <c:legendPos val="r"/>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276225</xdr:colOff>
      <xdr:row>40</xdr:row>
      <xdr:rowOff>161925</xdr:rowOff>
    </xdr:from>
    <xdr:to>
      <xdr:col>17</xdr:col>
      <xdr:colOff>66675</xdr:colOff>
      <xdr:row>55</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438150</xdr:colOff>
      <xdr:row>51</xdr:row>
      <xdr:rowOff>19050</xdr:rowOff>
    </xdr:from>
    <xdr:to>
      <xdr:col>13</xdr:col>
      <xdr:colOff>276225</xdr:colOff>
      <xdr:row>52</xdr:row>
      <xdr:rowOff>57150</xdr:rowOff>
    </xdr:to>
    <xdr:cxnSp macro="">
      <xdr:nvCxnSpPr>
        <xdr:cNvPr id="6" name="Straight Connector 5"/>
        <xdr:cNvCxnSpPr/>
      </xdr:nvCxnSpPr>
      <xdr:spPr>
        <a:xfrm>
          <a:off x="11782425" y="6877050"/>
          <a:ext cx="67627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295275</xdr:colOff>
      <xdr:row>46</xdr:row>
      <xdr:rowOff>66676</xdr:rowOff>
    </xdr:from>
    <xdr:to>
      <xdr:col>15</xdr:col>
      <xdr:colOff>142875</xdr:colOff>
      <xdr:row>52</xdr:row>
      <xdr:rowOff>47625</xdr:rowOff>
    </xdr:to>
    <xdr:cxnSp macro="">
      <xdr:nvCxnSpPr>
        <xdr:cNvPr id="8" name="Straight Connector 7"/>
        <xdr:cNvCxnSpPr/>
      </xdr:nvCxnSpPr>
      <xdr:spPr>
        <a:xfrm flipV="1">
          <a:off x="12477750" y="5972176"/>
          <a:ext cx="1552575" cy="11239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133349</xdr:colOff>
      <xdr:row>44</xdr:row>
      <xdr:rowOff>123828</xdr:rowOff>
    </xdr:from>
    <xdr:to>
      <xdr:col>15</xdr:col>
      <xdr:colOff>314324</xdr:colOff>
      <xdr:row>46</xdr:row>
      <xdr:rowOff>66676</xdr:rowOff>
    </xdr:to>
    <xdr:cxnSp macro="">
      <xdr:nvCxnSpPr>
        <xdr:cNvPr id="10" name="Straight Connector 9"/>
        <xdr:cNvCxnSpPr/>
      </xdr:nvCxnSpPr>
      <xdr:spPr>
        <a:xfrm rot="5400000" flipH="1" flipV="1">
          <a:off x="13949363" y="5719764"/>
          <a:ext cx="323848" cy="1809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0.21458</cdr:x>
      <cdr:y>0.43403</cdr:y>
    </cdr:from>
    <cdr:to>
      <cdr:x>0.36042</cdr:x>
      <cdr:y>0.48958</cdr:y>
    </cdr:to>
    <cdr:sp macro="" textlink="">
      <cdr:nvSpPr>
        <cdr:cNvPr id="3" name="Straight Connector 2"/>
        <cdr:cNvSpPr/>
      </cdr:nvSpPr>
      <cdr:spPr>
        <a:xfrm xmlns:a="http://schemas.openxmlformats.org/drawingml/2006/main">
          <a:off x="981075" y="1190625"/>
          <a:ext cx="666750" cy="152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0.36042</cdr:x>
      <cdr:y>0.10069</cdr:y>
    </cdr:from>
    <cdr:to>
      <cdr:x>0.70208</cdr:x>
      <cdr:y>0.48611</cdr:y>
    </cdr:to>
    <cdr:sp macro="" textlink="">
      <cdr:nvSpPr>
        <cdr:cNvPr id="5" name="Straight Connector 4"/>
        <cdr:cNvSpPr/>
      </cdr:nvSpPr>
      <cdr:spPr>
        <a:xfrm xmlns:a="http://schemas.openxmlformats.org/drawingml/2006/main" flipV="1">
          <a:off x="1647825" y="276225"/>
          <a:ext cx="1562100" cy="1057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0.70208</cdr:x>
      <cdr:y>0.10069</cdr:y>
    </cdr:from>
    <cdr:to>
      <cdr:x>0.7375</cdr:x>
      <cdr:y>0.14236</cdr:y>
    </cdr:to>
    <cdr:sp macro="" textlink="">
      <cdr:nvSpPr>
        <cdr:cNvPr id="7" name="Straight Connector 6"/>
        <cdr:cNvSpPr/>
      </cdr:nvSpPr>
      <cdr:spPr>
        <a:xfrm xmlns:a="http://schemas.openxmlformats.org/drawingml/2006/main">
          <a:off x="3209925" y="276225"/>
          <a:ext cx="161925" cy="1143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revisions/_rels/revisionHeaders.xml.rels><?xml version="1.0" encoding="UTF-8" standalone="yes"?>
<Relationships xmlns="http://schemas.openxmlformats.org/package/2006/relationships"><Relationship Id="rId26" Type="http://schemas.openxmlformats.org/officeDocument/2006/relationships/revisionLog" Target="revisionLog6.xml"/><Relationship Id="rId21" Type="http://schemas.openxmlformats.org/officeDocument/2006/relationships/revisionLog" Target="revisionLog1.xml"/><Relationship Id="rId25" Type="http://schemas.openxmlformats.org/officeDocument/2006/relationships/revisionLog" Target="revisionLog5.xml"/><Relationship Id="rId29" Type="http://schemas.openxmlformats.org/officeDocument/2006/relationships/revisionLog" Target="revisionLog9.xml"/><Relationship Id="rId24" Type="http://schemas.openxmlformats.org/officeDocument/2006/relationships/revisionLog" Target="revisionLog4.xml"/><Relationship Id="rId32" Type="http://schemas.openxmlformats.org/officeDocument/2006/relationships/revisionLog" Target="revisionLog12.xml"/><Relationship Id="rId23" Type="http://schemas.openxmlformats.org/officeDocument/2006/relationships/revisionLog" Target="revisionLog3.xml"/><Relationship Id="rId28" Type="http://schemas.openxmlformats.org/officeDocument/2006/relationships/revisionLog" Target="revisionLog8.xml"/><Relationship Id="rId31" Type="http://schemas.openxmlformats.org/officeDocument/2006/relationships/revisionLog" Target="revisionLog11.xml"/><Relationship Id="rId22" Type="http://schemas.openxmlformats.org/officeDocument/2006/relationships/revisionLog" Target="revisionLog2.xml"/><Relationship Id="rId27" Type="http://schemas.openxmlformats.org/officeDocument/2006/relationships/revisionLog" Target="revisionLog7.xml"/><Relationship Id="rId30"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B790526-371B-4620-8A56-D9B80902FA1A}" diskRevisions="1" revisionId="98" version="7">
  <header guid="{A8C82B26-4B77-462B-BEA3-A683F905012C}" dateTime="2014-06-13T09:58:21" maxSheetId="5" userName="Lucey, Keith J." r:id="rId21">
    <sheetIdMap count="4">
      <sheetId val="1"/>
      <sheetId val="2"/>
      <sheetId val="3"/>
      <sheetId val="4"/>
    </sheetIdMap>
  </header>
  <header guid="{C1E1EFDA-E0AE-4397-96D8-BE750EB18DA6}" dateTime="2014-06-13T12:51:35" maxSheetId="5" userName="kchase" r:id="rId22">
    <sheetIdMap count="4">
      <sheetId val="1"/>
      <sheetId val="2"/>
      <sheetId val="3"/>
      <sheetId val="4"/>
    </sheetIdMap>
  </header>
  <header guid="{4AD91A4B-6D6E-4C1F-BCFC-2B371A79150E}" dateTime="2014-06-13T12:51:58" maxSheetId="5" userName="kchase" r:id="rId23" minRId="75">
    <sheetIdMap count="4">
      <sheetId val="1"/>
      <sheetId val="2"/>
      <sheetId val="3"/>
      <sheetId val="4"/>
    </sheetIdMap>
  </header>
  <header guid="{74D90F99-8FED-4D7F-BBE5-DF428D28DD14}" dateTime="2014-06-13T12:52:42" maxSheetId="5" userName="kchase" r:id="rId24">
    <sheetIdMap count="4">
      <sheetId val="1"/>
      <sheetId val="2"/>
      <sheetId val="3"/>
      <sheetId val="4"/>
    </sheetIdMap>
  </header>
  <header guid="{D3BBF80F-730D-4489-B224-E2BEB1BFF183}" dateTime="2014-06-13T13:38:01" maxSheetId="5" userName="kchase" r:id="rId25">
    <sheetIdMap count="4">
      <sheetId val="1"/>
      <sheetId val="2"/>
      <sheetId val="3"/>
      <sheetId val="4"/>
    </sheetIdMap>
  </header>
  <header guid="{8267E458-48C6-40D0-9C18-2B4115C21F9D}" dateTime="2014-06-13T13:44:42" maxSheetId="5" userName="kchase" r:id="rId26">
    <sheetIdMap count="4">
      <sheetId val="1"/>
      <sheetId val="2"/>
      <sheetId val="3"/>
      <sheetId val="4"/>
    </sheetIdMap>
  </header>
  <header guid="{EADA5032-F06D-481A-A353-0F848718509B}" dateTime="2014-06-13T15:03:18" maxSheetId="5" userName="kchase" r:id="rId27">
    <sheetIdMap count="4">
      <sheetId val="1"/>
      <sheetId val="2"/>
      <sheetId val="3"/>
      <sheetId val="4"/>
    </sheetIdMap>
  </header>
  <header guid="{0EE4FCE9-5866-447F-9DC0-F494C2D77FD8}" dateTime="2014-06-13T16:04:19" maxSheetId="5" userName="kchase" r:id="rId28">
    <sheetIdMap count="4">
      <sheetId val="1"/>
      <sheetId val="2"/>
      <sheetId val="3"/>
      <sheetId val="4"/>
    </sheetIdMap>
  </header>
  <header guid="{A68D4C98-9531-4F11-BDB4-3CE6D63B5BD1}" dateTime="2014-06-13T16:10:30" maxSheetId="5" userName="kchase" r:id="rId29" minRId="88">
    <sheetIdMap count="4">
      <sheetId val="1"/>
      <sheetId val="2"/>
      <sheetId val="3"/>
      <sheetId val="4"/>
    </sheetIdMap>
  </header>
  <header guid="{020D6C00-B1D5-4726-9BA6-6191D4E30BA8}" dateTime="2014-06-16T08:50:18" maxSheetId="5" userName="kchase" r:id="rId30" minRId="93">
    <sheetIdMap count="4">
      <sheetId val="1"/>
      <sheetId val="2"/>
      <sheetId val="3"/>
      <sheetId val="4"/>
    </sheetIdMap>
  </header>
  <header guid="{5AEBDB0D-D404-4D6F-99F2-0D2ECEA3CDB9}" dateTime="2014-06-16T08:51:15" maxSheetId="5" userName="kchase" r:id="rId31" minRId="98">
    <sheetIdMap count="4">
      <sheetId val="1"/>
      <sheetId val="2"/>
      <sheetId val="3"/>
      <sheetId val="4"/>
    </sheetIdMap>
  </header>
  <header guid="{4B790526-371B-4620-8A56-D9B80902FA1A}" dateTime="2014-06-16T08:51:27" maxSheetId="5" userName="kchase" r:id="rId32">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35" start="0" length="2147483647">
    <dxf>
      <font>
        <color auto="1"/>
      </font>
    </dxf>
  </rfmt>
  <rcmt sheetId="1" cell="E135" guid="{8244BFBA-2168-40BD-A32D-C7B4FD3C990A}" alwaysShow="1" author="Lucey, Keith J." newLength="96"/>
  <rdn rId="0" localSheetId="1" customView="1" name="Z_FEBFD6DB_7204_49FB_B015_B2B2641BBA8E_.wvu.PrintArea" hidden="1" oldHidden="1">
    <formula>'App 2.1'!$A$2:$G$149</formula>
  </rdn>
  <rdn rId="0" localSheetId="1" customView="1" name="Z_FEBFD6DB_7204_49FB_B015_B2B2641BBA8E_.wvu.Cols" hidden="1" oldHidden="1">
    <formula>'App 2.1'!$F:$N</formula>
  </rdn>
  <rdn rId="0" localSheetId="1" customView="1" name="Z_FEBFD6DB_7204_49FB_B015_B2B2641BBA8E_.wvu.FilterData" hidden="1" oldHidden="1">
    <formula>'App 2.1'!$A$1:$A$142</formula>
  </rdn>
  <rdn rId="0" localSheetId="2" customView="1" name="Z_FEBFD6DB_7204_49FB_B015_B2B2641BBA8E_.wvu.Rows" hidden="1" oldHidden="1">
    <formula>ff!$13:$27</formula>
  </rdn>
  <rcv guid="{FEBFD6DB-7204-49FB-B015-B2B2641BBA8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A141" t="inlineStr">
      <is>
        <r>
          <rPr>
            <vertAlign val="superscript"/>
            <sz val="11"/>
            <rFont val="Calibri"/>
            <family val="2"/>
          </rPr>
          <t>2</t>
        </r>
        <r>
          <rPr>
            <sz val="11"/>
            <rFont val="Calibri"/>
            <family val="2"/>
          </rPr>
          <t xml:space="preserve"> Drainage areas for ungaged locations were calculated based on digital elevation models (cell size 689 square meters). Drainage area for streamflow-gaging station Yellowstone RIver at Forsyth, Mont. (06295000) also was calculated based on digital elevation models and is consistent with Appendix 3 in Chase (2013). Calculated drainage areas for some gaging stations are different than drainage areas reported in U.S. Geological Survey (2010) due to differences in resolution of elevation data and methods used to delineate drainage area boundaries. Drainage areas for other streamflow-gaging stations in table 1 are from  U.S. Geological Survey (2010). </t>
        </r>
      </is>
    </oc>
    <nc r="A141" t="inlineStr">
      <is>
        <r>
          <rPr>
            <vertAlign val="superscript"/>
            <sz val="11"/>
            <rFont val="Calibri"/>
            <family val="2"/>
          </rPr>
          <t>2</t>
        </r>
        <r>
          <rPr>
            <sz val="11"/>
            <rFont val="Calibri"/>
            <family val="2"/>
          </rPr>
          <t xml:space="preserve"> Drainage areas for ungaged locations were calculated based on digital elevation models (cell size 689 square meters). Drainage area for streamflow-gaging station Yellowstone RIver at Forsyth, Mont. (06295000) also was calculated based on digital elevation models and is consistent with Appendix 3 in Chase (2013). Calculated drainage areas for  streamflow-gaging station Yellowstone RIver at Forsyth, Mont. (06295000) is different than the drainage area reported in U.S. Geological Survey (2010) due to differences in resolution of elevation data and methods used to delineate drainage area boundaries. Drainage areas for other streamflow-gaging stations in table 1 are from  U.S. Geological Survey (2010). </t>
        </r>
      </is>
    </nc>
  </rcc>
  <rcv guid="{2F20ED1E-BDD6-46BF-8CE9-6014D984254E}" action="delete"/>
  <rdn rId="0" localSheetId="1" customView="1" name="Z_2F20ED1E_BDD6_46BF_8CE9_6014D984254E_.wvu.PrintArea" hidden="1" oldHidden="1">
    <formula>'App 2.1'!$A$2:$G$149</formula>
    <oldFormula>'App 2.1'!$A$2:$G$149</oldFormula>
  </rdn>
  <rdn rId="0" localSheetId="1" customView="1" name="Z_2F20ED1E_BDD6_46BF_8CE9_6014D984254E_.wvu.Cols" hidden="1" oldHidden="1">
    <formula>'App 2.1'!$F:$N</formula>
    <oldFormula>'App 2.1'!$F:$N</oldFormula>
  </rdn>
  <rdn rId="0" localSheetId="1" customView="1" name="Z_2F20ED1E_BDD6_46BF_8CE9_6014D984254E_.wvu.FilterData" hidden="1" oldHidden="1">
    <formula>'App 2.1'!$A$1:$A$142</formula>
    <oldFormula>'App 2.1'!$A$1:$A$142</oldFormula>
  </rdn>
  <rdn rId="0" localSheetId="2" customView="1" name="Z_2F20ED1E_BDD6_46BF_8CE9_6014D984254E_.wvu.Rows" hidden="1" oldHidden="1">
    <formula>ff!$13:$27</formula>
    <oldFormula>ff!$13:$27</oldFormula>
  </rdn>
  <rcv guid="{2F20ED1E-BDD6-46BF-8CE9-6014D984254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 sId="1">
    <oc r="A141" t="inlineStr">
      <is>
        <r>
          <rPr>
            <vertAlign val="superscript"/>
            <sz val="11"/>
            <rFont val="Calibri"/>
            <family val="2"/>
          </rPr>
          <t>2</t>
        </r>
        <r>
          <rPr>
            <sz val="11"/>
            <rFont val="Calibri"/>
            <family val="2"/>
          </rPr>
          <t xml:space="preserve"> Drainage areas for ungaged locations were calculated based on digital elevation models (cell size 689 square meters). Drainage area for streamflow-gaging station Yellowstone RIver at Forsyth, Mont. (06295000) also was calculated based on digital elevation models and is consistent with Appendix 3 in Chase (2013). Calculated drainage areas for  streamflow-gaging station Yellowstone RIver at Forsyth, Mont. (06295000) is different than the drainage area reported in U.S. Geological Survey (2010) due to differences in resolution of elevation data and methods used to delineate drainage area boundaries. Drainage areas for other streamflow-gaging stations in table 1 are from  U.S. Geological Survey (2010). </t>
        </r>
      </is>
    </oc>
    <nc r="A141" t="inlineStr">
      <is>
        <r>
          <rPr>
            <vertAlign val="superscript"/>
            <sz val="11"/>
            <rFont val="Calibri"/>
            <family val="2"/>
          </rPr>
          <t>2</t>
        </r>
        <r>
          <rPr>
            <sz val="11"/>
            <rFont val="Calibri"/>
            <family val="2"/>
          </rPr>
          <t xml:space="preserve"> Drainage areas for ungaged locations were calculated based on digital elevation models (cell size 689 square meters). Drainage area for streamflow-gaging station Yellowstone RIver at Forsyth, Mont. (06295000) also was calculated based on digital elevation models and is consistent with Appendix 3 in Chase (2013). Calculated drainage area for  streamflow-gaging station Yellowstone RIver at Forsyth, Mont. (06295000) is different than the drainage area reported in U.S. Geological Survey (2010) due to differences in resolution of elevation data and methods used to delineate drainage area boundaries. Drainage areas for other streamflow-gaging stations in table 1 are from  U.S. Geological Survey (2010). </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35" guid="{00000000-0000-0000-0000-000000000000}" action="delete" alwaysShow="1" author="Lucey, Keith J."/>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F20ED1E-BDD6-46BF-8CE9-6014D984254E}" action="delete"/>
  <rdn rId="0" localSheetId="1" customView="1" name="Z_2F20ED1E_BDD6_46BF_8CE9_6014D984254E_.wvu.PrintArea" hidden="1" oldHidden="1">
    <formula>'App 2.1'!$A$2:$G$149</formula>
    <oldFormula>'App 2.1'!$A$2:$G$149</oldFormula>
  </rdn>
  <rdn rId="0" localSheetId="1" customView="1" name="Z_2F20ED1E_BDD6_46BF_8CE9_6014D984254E_.wvu.Cols" hidden="1" oldHidden="1">
    <formula>'App 2.1'!$F:$N</formula>
    <oldFormula>'App 2.1'!$F:$N</oldFormula>
  </rdn>
  <rdn rId="0" localSheetId="1" customView="1" name="Z_2F20ED1E_BDD6_46BF_8CE9_6014D984254E_.wvu.FilterData" hidden="1" oldHidden="1">
    <formula>'App 2.1'!$A$1:$A$142</formula>
    <oldFormula>'App 2.1'!$A$1:$A$142</oldFormula>
  </rdn>
  <rdn rId="0" localSheetId="2" customView="1" name="Z_2F20ED1E_BDD6_46BF_8CE9_6014D984254E_.wvu.Rows" hidden="1" oldHidden="1">
    <formula>ff!$13:$27</formula>
    <oldFormula>ff!$13:$27</oldFormula>
  </rdn>
  <rcv guid="{2F20ED1E-BDD6-46BF-8CE9-6014D984254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A141" t="inlineStr">
      <is>
        <r>
          <rPr>
            <vertAlign val="superscript"/>
            <sz val="11"/>
            <rFont val="Calibri"/>
            <family val="2"/>
          </rPr>
          <t>2</t>
        </r>
        <r>
          <rPr>
            <sz val="11"/>
            <rFont val="Calibri"/>
            <family val="2"/>
          </rPr>
          <t xml:space="preserve"> Drainage area for streamflow-gaging station Yellowstone RIver at Forsyth, Mont. (06295000) is listed as "contributing drainage area" in Chase (2013). Drainage areas for other streamflow-gaging stations from  U.S. Geological Survey (2010). Drainage areas for ungaged locations were calculated based on digital elevation models (cell size 689 square meters).</t>
        </r>
      </is>
    </oc>
    <nc r="A141" t="inlineStr">
      <is>
        <r>
          <rPr>
            <vertAlign val="superscript"/>
            <sz val="11"/>
            <rFont val="Calibri"/>
            <family val="2"/>
          </rPr>
          <t>2</t>
        </r>
        <r>
          <rPr>
            <sz val="11"/>
            <rFont val="Calibri"/>
            <family val="2"/>
          </rPr>
          <t xml:space="preserve"> Drainage area for streamflow-gaging station Yellowstone RIver at Forsyth, Mont. (06295000) is listed as "contributing drainage area" in table 1 and in Chase (2013). Drainage areas for other streamflow-gaging stations from  U.S. Geological Survey (2010). Drainage areas for ungaged locations were calculated based on digital elevation models (cell size 689 square meters).</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35" guid="{50CFC8DA-EA03-4425-AEAE-36ADD203CE3D}" alwaysShow="1" author="Lucey, Keith J." oldLength="96" newLength="54"/>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F20ED1E-BDD6-46BF-8CE9-6014D984254E}" action="delete"/>
  <rdn rId="0" localSheetId="1" customView="1" name="Z_2F20ED1E_BDD6_46BF_8CE9_6014D984254E_.wvu.PrintArea" hidden="1" oldHidden="1">
    <formula>'App 2.1'!$A$2:$G$149</formula>
    <oldFormula>'App 2.1'!$A$2:$G$149</oldFormula>
  </rdn>
  <rdn rId="0" localSheetId="1" customView="1" name="Z_2F20ED1E_BDD6_46BF_8CE9_6014D984254E_.wvu.Cols" hidden="1" oldHidden="1">
    <formula>'App 2.1'!$F:$N</formula>
    <oldFormula>'App 2.1'!$F:$N</oldFormula>
  </rdn>
  <rdn rId="0" localSheetId="1" customView="1" name="Z_2F20ED1E_BDD6_46BF_8CE9_6014D984254E_.wvu.FilterData" hidden="1" oldHidden="1">
    <formula>'App 2.1'!$A$1:$A$142</formula>
    <oldFormula>'App 2.1'!$A$1:$A$142</oldFormula>
  </rdn>
  <rdn rId="0" localSheetId="2" customView="1" name="Z_2F20ED1E_BDD6_46BF_8CE9_6014D984254E_.wvu.Rows" hidden="1" oldHidden="1">
    <formula>ff!$13:$27</formula>
    <oldFormula>ff!$13:$27</oldFormula>
  </rdn>
  <rcv guid="{2F20ED1E-BDD6-46BF-8CE9-6014D984254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F20ED1E-BDD6-46BF-8CE9-6014D984254E}" action="delete"/>
  <rdn rId="0" localSheetId="1" customView="1" name="Z_2F20ED1E_BDD6_46BF_8CE9_6014D984254E_.wvu.PrintArea" hidden="1" oldHidden="1">
    <formula>'App 2.1'!$A$2:$G$149</formula>
    <oldFormula>'App 2.1'!$A$2:$G$149</oldFormula>
  </rdn>
  <rdn rId="0" localSheetId="1" customView="1" name="Z_2F20ED1E_BDD6_46BF_8CE9_6014D984254E_.wvu.Cols" hidden="1" oldHidden="1">
    <formula>'App 2.1'!$F:$N</formula>
    <oldFormula>'App 2.1'!$F:$N</oldFormula>
  </rdn>
  <rdn rId="0" localSheetId="1" customView="1" name="Z_2F20ED1E_BDD6_46BF_8CE9_6014D984254E_.wvu.FilterData" hidden="1" oldHidden="1">
    <formula>'App 2.1'!$A$1:$A$142</formula>
    <oldFormula>'App 2.1'!$A$1:$A$142</oldFormula>
  </rdn>
  <rdn rId="0" localSheetId="2" customView="1" name="Z_2F20ED1E_BDD6_46BF_8CE9_6014D984254E_.wvu.Rows" hidden="1" oldHidden="1">
    <formula>ff!$13:$27</formula>
    <oldFormula>ff!$13:$27</oldFormula>
  </rdn>
  <rcv guid="{2F20ED1E-BDD6-46BF-8CE9-6014D984254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141:AA149">
    <dxf>
      <alignment wrapText="1" readingOrder="0"/>
    </dxf>
  </rfmt>
  <rcv guid="{2F20ED1E-BDD6-46BF-8CE9-6014D984254E}" action="delete"/>
  <rdn rId="0" localSheetId="1" customView="1" name="Z_2F20ED1E_BDD6_46BF_8CE9_6014D984254E_.wvu.PrintArea" hidden="1" oldHidden="1">
    <formula>'App 2.1'!$A$2:$G$149</formula>
    <oldFormula>'App 2.1'!$A$2:$G$149</oldFormula>
  </rdn>
  <rdn rId="0" localSheetId="1" customView="1" name="Z_2F20ED1E_BDD6_46BF_8CE9_6014D984254E_.wvu.Cols" hidden="1" oldHidden="1">
    <formula>'App 2.1'!$F:$N</formula>
    <oldFormula>'App 2.1'!$F:$N</oldFormula>
  </rdn>
  <rdn rId="0" localSheetId="1" customView="1" name="Z_2F20ED1E_BDD6_46BF_8CE9_6014D984254E_.wvu.FilterData" hidden="1" oldHidden="1">
    <formula>'App 2.1'!$A$1:$A$142</formula>
    <oldFormula>'App 2.1'!$A$1:$A$142</oldFormula>
  </rdn>
  <rdn rId="0" localSheetId="2" customView="1" name="Z_2F20ED1E_BDD6_46BF_8CE9_6014D984254E_.wvu.Rows" hidden="1" oldHidden="1">
    <formula>ff!$13:$27</formula>
    <oldFormula>ff!$13:$27</oldFormula>
  </rdn>
  <rcv guid="{2F20ED1E-BDD6-46BF-8CE9-6014D984254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E135" guid="{3B0BF560-E85F-464C-9010-21D59EFD573F}" alwaysShow="1" author="Lucey, Keith J." oldLength="150" newLength="63"/>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 sId="1">
    <oc r="A141" t="inlineStr">
      <is>
        <r>
          <rPr>
            <vertAlign val="superscript"/>
            <sz val="11"/>
            <rFont val="Calibri"/>
            <family val="2"/>
          </rPr>
          <t>2</t>
        </r>
        <r>
          <rPr>
            <sz val="11"/>
            <rFont val="Calibri"/>
            <family val="2"/>
          </rPr>
          <t xml:space="preserve"> Drainage area for streamflow-gaging station Yellowstone RIver at Forsyth, Mont. (06295000) is listed as "contributing drainage area" in table 1 and in Chase (2013). Drainage areas for other streamflow-gaging stations from  U.S. Geological Survey (2010). Drainage areas for ungaged locations were calculated based on digital elevation models (cell size 689 square meters).</t>
        </r>
      </is>
    </oc>
    <nc r="A141" t="inlineStr">
      <is>
        <r>
          <rPr>
            <vertAlign val="superscript"/>
            <sz val="11"/>
            <rFont val="Calibri"/>
            <family val="2"/>
          </rPr>
          <t>2</t>
        </r>
        <r>
          <rPr>
            <sz val="11"/>
            <rFont val="Calibri"/>
            <family val="2"/>
          </rPr>
          <t xml:space="preserve"> Drainage areas for ungaged locations were calculated based on digital elevation models (cell size 689 square meters). Drainage area for streamflow-gaging station Yellowstone RIver at Forsyth, Mont. (06295000) also was calculated based on digital elevation models and is consistent with Appendix 3 in Chase (2013). Calculated drainage areas for some gaging stations are different than drainage areas reported in U.S. Geological Survey (2010) due to differences in resolution of elevation data and methods used to delineate drainage area boundaries. Drainage areas for other streamflow-gaging stations in table 1 are from  U.S. Geological Survey (2010). </t>
        </r>
      </is>
    </nc>
  </rcc>
  <rcv guid="{2F20ED1E-BDD6-46BF-8CE9-6014D984254E}" action="delete"/>
  <rdn rId="0" localSheetId="1" customView="1" name="Z_2F20ED1E_BDD6_46BF_8CE9_6014D984254E_.wvu.PrintArea" hidden="1" oldHidden="1">
    <formula>'App 2.1'!$A$2:$G$149</formula>
    <oldFormula>'App 2.1'!$A$2:$G$149</oldFormula>
  </rdn>
  <rdn rId="0" localSheetId="1" customView="1" name="Z_2F20ED1E_BDD6_46BF_8CE9_6014D984254E_.wvu.Cols" hidden="1" oldHidden="1">
    <formula>'App 2.1'!$F:$N</formula>
    <oldFormula>'App 2.1'!$F:$N</oldFormula>
  </rdn>
  <rdn rId="0" localSheetId="1" customView="1" name="Z_2F20ED1E_BDD6_46BF_8CE9_6014D984254E_.wvu.FilterData" hidden="1" oldHidden="1">
    <formula>'App 2.1'!$A$1:$A$142</formula>
    <oldFormula>'App 2.1'!$A$1:$A$142</oldFormula>
  </rdn>
  <rdn rId="0" localSheetId="2" customView="1" name="Z_2F20ED1E_BDD6_46BF_8CE9_6014D984254E_.wvu.Rows" hidden="1" oldHidden="1">
    <formula>ff!$13:$27</formula>
    <oldFormula>ff!$13:$27</oldFormula>
  </rdn>
  <rcv guid="{2F20ED1E-BDD6-46BF-8CE9-6014D984254E}"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9"/>
  <sheetViews>
    <sheetView tabSelected="1" zoomScale="75" zoomScaleNormal="75" workbookViewId="0">
      <selection activeCell="R130" sqref="R130"/>
    </sheetView>
  </sheetViews>
  <sheetFormatPr defaultRowHeight="15"/>
  <cols>
    <col min="1" max="1" width="20.140625" style="42" customWidth="1"/>
    <col min="2" max="2" width="21" customWidth="1"/>
    <col min="3" max="4" width="13.28515625" style="33" customWidth="1"/>
    <col min="5" max="5" width="16.5703125" style="34" customWidth="1"/>
    <col min="6" max="6" width="9.140625" hidden="1" customWidth="1"/>
    <col min="7" max="7" width="28.140625" hidden="1" customWidth="1"/>
    <col min="8" max="8" width="9.140625" style="25" hidden="1" customWidth="1"/>
    <col min="9" max="9" width="9.140625" style="47" hidden="1" customWidth="1"/>
    <col min="10" max="10" width="9.140625" style="48" hidden="1" customWidth="1"/>
    <col min="11" max="11" width="9.140625" style="47" hidden="1" customWidth="1"/>
    <col min="12" max="13" width="9.140625" style="48" hidden="1" customWidth="1"/>
    <col min="14" max="14" width="9.140625" hidden="1" customWidth="1"/>
  </cols>
  <sheetData>
    <row r="1" spans="1:17">
      <c r="I1" s="52" t="s">
        <v>124</v>
      </c>
    </row>
    <row r="2" spans="1:17" s="25" customFormat="1">
      <c r="A2" s="77" t="s">
        <v>132</v>
      </c>
      <c r="B2" s="78"/>
      <c r="C2" s="78"/>
      <c r="D2" s="78"/>
      <c r="E2" s="78"/>
      <c r="I2" s="47"/>
      <c r="J2" s="48"/>
      <c r="K2" s="47"/>
      <c r="L2" s="48"/>
      <c r="M2" s="48"/>
    </row>
    <row r="3" spans="1:17">
      <c r="A3" s="78"/>
      <c r="B3" s="78"/>
      <c r="C3" s="78"/>
      <c r="D3" s="78"/>
      <c r="E3" s="78"/>
    </row>
    <row r="4" spans="1:17">
      <c r="A4" s="78"/>
      <c r="B4" s="78"/>
      <c r="C4" s="78"/>
      <c r="D4" s="78"/>
      <c r="E4" s="78"/>
    </row>
    <row r="5" spans="1:17" s="31" customFormat="1">
      <c r="A5" s="78"/>
      <c r="B5" s="78"/>
      <c r="C5" s="78"/>
      <c r="D5" s="78"/>
      <c r="E5" s="78"/>
      <c r="I5" s="49"/>
      <c r="J5" s="50"/>
      <c r="K5" s="49"/>
      <c r="L5" s="50"/>
      <c r="M5" s="50"/>
    </row>
    <row r="6" spans="1:17" s="31" customFormat="1">
      <c r="A6" s="61"/>
      <c r="B6" s="61"/>
      <c r="C6" s="61"/>
      <c r="D6" s="61"/>
      <c r="E6" s="61"/>
      <c r="I6" s="49"/>
      <c r="J6" s="50"/>
      <c r="K6" s="49"/>
      <c r="L6" s="50"/>
      <c r="M6" s="50"/>
    </row>
    <row r="7" spans="1:17">
      <c r="A7" s="42" t="s">
        <v>133</v>
      </c>
    </row>
    <row r="8" spans="1:17" ht="15" customHeight="1">
      <c r="A8" s="43"/>
      <c r="B8" s="15"/>
      <c r="C8" s="80" t="s">
        <v>66</v>
      </c>
      <c r="D8" s="81"/>
      <c r="E8" s="38"/>
      <c r="F8" s="5"/>
      <c r="G8" s="5"/>
      <c r="H8" s="5"/>
      <c r="J8" s="78"/>
      <c r="K8" s="78"/>
      <c r="L8" s="78"/>
      <c r="M8" s="78"/>
      <c r="N8" s="78"/>
      <c r="O8" s="78"/>
      <c r="P8" s="78"/>
      <c r="Q8" s="78"/>
    </row>
    <row r="9" spans="1:17" ht="15" customHeight="1">
      <c r="A9" s="44"/>
      <c r="B9" s="16"/>
      <c r="C9" s="82"/>
      <c r="D9" s="82"/>
      <c r="E9" s="39"/>
      <c r="F9" s="5"/>
      <c r="G9" s="5"/>
      <c r="H9" s="5"/>
      <c r="J9" s="78"/>
      <c r="K9" s="78"/>
      <c r="L9" s="78"/>
      <c r="M9" s="78"/>
      <c r="N9" s="78"/>
      <c r="O9" s="78"/>
      <c r="P9" s="78"/>
      <c r="Q9" s="78"/>
    </row>
    <row r="10" spans="1:17" ht="15" customHeight="1">
      <c r="A10" s="72" t="s">
        <v>126</v>
      </c>
      <c r="B10" s="74" t="s">
        <v>129</v>
      </c>
      <c r="C10" s="82"/>
      <c r="D10" s="82"/>
      <c r="E10" s="40"/>
      <c r="F10" s="5"/>
      <c r="G10" s="5"/>
      <c r="H10" s="5"/>
      <c r="J10" s="78"/>
      <c r="K10" s="78"/>
      <c r="L10" s="78"/>
      <c r="M10" s="78"/>
      <c r="N10" s="78"/>
      <c r="O10" s="78"/>
      <c r="P10" s="78"/>
      <c r="Q10" s="78"/>
    </row>
    <row r="11" spans="1:17">
      <c r="A11" s="72"/>
      <c r="B11" s="74"/>
      <c r="C11" s="67"/>
      <c r="D11" s="67"/>
      <c r="E11" s="40"/>
    </row>
    <row r="12" spans="1:17" ht="45">
      <c r="A12" s="73"/>
      <c r="B12" s="75"/>
      <c r="C12" s="56" t="s">
        <v>127</v>
      </c>
      <c r="D12" s="56" t="s">
        <v>128</v>
      </c>
      <c r="E12" s="41" t="s">
        <v>130</v>
      </c>
      <c r="I12" s="52" t="s">
        <v>124</v>
      </c>
    </row>
    <row r="13" spans="1:17" s="25" customFormat="1" ht="60">
      <c r="A13" s="60" t="s">
        <v>4</v>
      </c>
      <c r="B13" s="55" t="s">
        <v>131</v>
      </c>
      <c r="C13" s="57">
        <v>44.566800000000001</v>
      </c>
      <c r="D13" s="59">
        <v>-110.38</v>
      </c>
      <c r="E13" s="58">
        <v>991</v>
      </c>
      <c r="I13" s="52"/>
      <c r="J13" s="48"/>
      <c r="K13" s="47"/>
      <c r="L13" s="48"/>
      <c r="M13" s="48"/>
    </row>
    <row r="14" spans="1:17" s="25" customFormat="1">
      <c r="A14" s="37"/>
      <c r="B14" s="35"/>
      <c r="C14" s="33"/>
      <c r="D14" s="33"/>
      <c r="E14" s="34"/>
      <c r="F14" s="26"/>
      <c r="G14" s="26"/>
      <c r="H14" s="26"/>
      <c r="I14" s="47"/>
      <c r="J14" s="48"/>
      <c r="K14" s="47"/>
      <c r="L14" s="48"/>
      <c r="M14" s="48"/>
    </row>
    <row r="15" spans="1:17" s="25" customFormat="1">
      <c r="A15" s="37" t="s">
        <v>123</v>
      </c>
      <c r="B15" s="35"/>
      <c r="C15" s="33">
        <v>45.065295999999996</v>
      </c>
      <c r="D15" s="33">
        <v>-110.771308</v>
      </c>
      <c r="E15" s="34">
        <v>2583</v>
      </c>
      <c r="F15" s="26"/>
      <c r="G15" s="26"/>
      <c r="H15" s="26"/>
      <c r="I15" s="47"/>
      <c r="J15" s="48"/>
      <c r="K15" s="47"/>
      <c r="L15" s="48"/>
      <c r="M15" s="48"/>
    </row>
    <row r="16" spans="1:17" s="25" customFormat="1">
      <c r="A16" s="37"/>
      <c r="B16" s="35"/>
      <c r="C16" s="33"/>
      <c r="D16" s="33"/>
      <c r="E16" s="34"/>
      <c r="F16" s="26"/>
      <c r="G16" s="26"/>
      <c r="H16" s="26"/>
      <c r="I16" s="47"/>
      <c r="J16" s="48"/>
      <c r="K16" s="47"/>
      <c r="L16" s="48"/>
      <c r="M16" s="48"/>
    </row>
    <row r="17" spans="1:14">
      <c r="A17" s="45" t="s">
        <v>134</v>
      </c>
      <c r="B17" s="76" t="s">
        <v>35</v>
      </c>
      <c r="C17" s="33">
        <v>45.111944440000002</v>
      </c>
      <c r="D17" s="33">
        <v>-110.79361111</v>
      </c>
      <c r="E17" s="34">
        <v>2619</v>
      </c>
      <c r="F17" s="26">
        <v>38978.942085561386</v>
      </c>
      <c r="G17" s="21"/>
      <c r="H17" s="26"/>
    </row>
    <row r="18" spans="1:14">
      <c r="A18" s="36"/>
      <c r="B18" s="76"/>
      <c r="F18" s="26">
        <v>38978.942085561386</v>
      </c>
    </row>
    <row r="19" spans="1:14">
      <c r="A19" s="36" t="s">
        <v>67</v>
      </c>
      <c r="B19" s="17"/>
      <c r="C19" s="33">
        <v>45.212298449199999</v>
      </c>
      <c r="D19" s="33">
        <v>-110.901209255</v>
      </c>
      <c r="E19" s="34">
        <v>2819.8632340358004</v>
      </c>
      <c r="F19" s="19" t="e">
        <f>+VLOOKUP(A19,Sheet1!$C$4:$J$29,8,FALSE)</f>
        <v>#N/A</v>
      </c>
      <c r="I19" s="47">
        <f>+(E19-$E$17)/$E$17</f>
        <v>7.6694629261473982E-2</v>
      </c>
      <c r="K19" s="47">
        <f>+($E$37-E19)/$E$37</f>
        <v>0.20589601970267521</v>
      </c>
      <c r="M19" s="47">
        <f>MIN(I19,K19)</f>
        <v>7.6694629261473982E-2</v>
      </c>
      <c r="N19">
        <v>10</v>
      </c>
    </row>
    <row r="20" spans="1:14">
      <c r="A20" s="36"/>
      <c r="B20" s="17"/>
      <c r="F20" s="19" t="e">
        <f>+VLOOKUP(A20,Sheet1!$C$4:$J$29,8,FALSE)</f>
        <v>#N/A</v>
      </c>
    </row>
    <row r="21" spans="1:14">
      <c r="A21" s="36" t="s">
        <v>68</v>
      </c>
      <c r="B21" s="17"/>
      <c r="C21" s="33">
        <v>45.253692572200002</v>
      </c>
      <c r="D21" s="33">
        <v>-110.86842230400001</v>
      </c>
      <c r="E21" s="34">
        <v>2841.3605865827003</v>
      </c>
      <c r="F21" s="19" t="e">
        <f>+VLOOKUP(A21,Sheet1!$C$4:$J$29,8,FALSE)</f>
        <v>#N/A</v>
      </c>
      <c r="I21" s="47">
        <f>+(E21-E19)/E19</f>
        <v>7.6235443930139984E-3</v>
      </c>
      <c r="K21" s="47">
        <f>+($E$37-E21)/$E$37</f>
        <v>0.19984213275620943</v>
      </c>
      <c r="M21" s="47">
        <f>MIN(I21,K21)</f>
        <v>7.6235443930139984E-3</v>
      </c>
    </row>
    <row r="22" spans="1:14">
      <c r="A22" s="36"/>
      <c r="B22" s="17"/>
      <c r="F22" s="19" t="e">
        <f>+VLOOKUP(A22,Sheet1!$C$4:$J$29,8,FALSE)</f>
        <v>#N/A</v>
      </c>
    </row>
    <row r="23" spans="1:14">
      <c r="A23" s="36" t="s">
        <v>69</v>
      </c>
      <c r="B23" s="17"/>
      <c r="C23" s="33">
        <v>45.296255972600001</v>
      </c>
      <c r="D23" s="33">
        <v>-110.82844052999999</v>
      </c>
      <c r="E23" s="34">
        <v>2932.3393312526005</v>
      </c>
      <c r="F23" s="19" t="e">
        <f>+VLOOKUP(A23,Sheet1!$C$4:$J$29,8,FALSE)</f>
        <v>#N/A</v>
      </c>
      <c r="I23" s="47">
        <f>+(E23-E21)/E21</f>
        <v>3.2019429388693017E-2</v>
      </c>
      <c r="K23" s="47">
        <f>+($E$37-E23)/$E$37</f>
        <v>0.17422153442618968</v>
      </c>
      <c r="M23" s="47">
        <f>MIN(I23,K23)</f>
        <v>3.2019429388693017E-2</v>
      </c>
    </row>
    <row r="24" spans="1:14">
      <c r="A24" s="36"/>
      <c r="B24" s="17"/>
      <c r="F24" s="19" t="e">
        <f>+VLOOKUP(A24,Sheet1!$C$4:$J$29,8,FALSE)</f>
        <v>#N/A</v>
      </c>
    </row>
    <row r="25" spans="1:14">
      <c r="A25" s="36" t="s">
        <v>70</v>
      </c>
      <c r="B25" s="17"/>
      <c r="C25" s="33">
        <v>45.332176619599998</v>
      </c>
      <c r="D25" s="33">
        <v>-110.76474971</v>
      </c>
      <c r="E25" s="34">
        <v>3008.7584829257003</v>
      </c>
      <c r="F25" s="19" t="e">
        <f>+VLOOKUP(A25,Sheet1!$C$4:$J$29,8,FALSE)</f>
        <v>#N/A</v>
      </c>
      <c r="I25" s="47">
        <f>+(E25-E23)/E23</f>
        <v>2.606081460581031E-2</v>
      </c>
      <c r="K25" s="47">
        <f>+($E$37-E25)/$E$37</f>
        <v>0.1527010749294001</v>
      </c>
      <c r="M25" s="47">
        <f>MIN(I25,K25)</f>
        <v>2.606081460581031E-2</v>
      </c>
    </row>
    <row r="26" spans="1:14">
      <c r="A26" s="36"/>
      <c r="B26" s="17"/>
      <c r="F26" s="19" t="e">
        <f>+VLOOKUP(A26,Sheet1!$C$4:$J$29,8,FALSE)</f>
        <v>#N/A</v>
      </c>
    </row>
    <row r="27" spans="1:14">
      <c r="A27" s="36" t="s">
        <v>71</v>
      </c>
      <c r="B27" s="17"/>
      <c r="C27" s="33">
        <v>45.3963948042</v>
      </c>
      <c r="D27" s="33">
        <v>-110.706900596</v>
      </c>
      <c r="E27" s="34">
        <v>3079.9461077579003</v>
      </c>
      <c r="F27" s="19" t="e">
        <f>+VLOOKUP(A27,Sheet1!$C$4:$J$29,8,FALSE)</f>
        <v>#N/A</v>
      </c>
      <c r="I27" s="47">
        <f>+(E27-E25)/E25</f>
        <v>2.3660132654774475E-2</v>
      </c>
      <c r="K27" s="47">
        <f>+($E$37-E27)/$E$37</f>
        <v>0.13265386996398187</v>
      </c>
      <c r="M27" s="47">
        <f>MIN(I27,K27)</f>
        <v>2.3660132654774475E-2</v>
      </c>
    </row>
    <row r="28" spans="1:14">
      <c r="A28" s="36"/>
      <c r="B28" s="17"/>
      <c r="F28" s="19" t="e">
        <f>+VLOOKUP(A28,Sheet1!$C$4:$J$29,8,FALSE)</f>
        <v>#N/A</v>
      </c>
    </row>
    <row r="29" spans="1:14">
      <c r="A29" s="36" t="s">
        <v>72</v>
      </c>
      <c r="B29" s="17"/>
      <c r="C29" s="33">
        <v>45.489517385100001</v>
      </c>
      <c r="D29" s="33">
        <v>-110.59931390600001</v>
      </c>
      <c r="E29" s="34">
        <v>3360.8697842679003</v>
      </c>
      <c r="F29" s="19" t="e">
        <f>+VLOOKUP(A29,Sheet1!$C$4:$J$29,8,FALSE)</f>
        <v>#N/A</v>
      </c>
      <c r="I29" s="47">
        <f>+(E29-E27)/E27</f>
        <v>9.1210581835311125E-2</v>
      </c>
      <c r="K29" s="47">
        <f>+($E$37-E29)/$E$37</f>
        <v>5.3542724790791245E-2</v>
      </c>
      <c r="M29" s="47">
        <f>MIN(I29,K29)</f>
        <v>5.3542724790791245E-2</v>
      </c>
    </row>
    <row r="30" spans="1:14">
      <c r="A30" s="36"/>
      <c r="B30" s="17"/>
      <c r="F30" s="19" t="e">
        <f>+VLOOKUP(A30,Sheet1!$C$4:$J$29,8,FALSE)</f>
        <v>#N/A</v>
      </c>
    </row>
    <row r="31" spans="1:14" s="25" customFormat="1">
      <c r="A31" s="36" t="s">
        <v>73</v>
      </c>
      <c r="B31" s="35"/>
      <c r="C31" s="33">
        <v>45.5103003332</v>
      </c>
      <c r="D31" s="33">
        <v>-110.580983296</v>
      </c>
      <c r="E31" s="34">
        <v>3476.9500214319005</v>
      </c>
      <c r="F31" s="19"/>
      <c r="I31" s="47">
        <f>+(E31-E29)/E29</f>
        <v>3.4538748780856443E-2</v>
      </c>
      <c r="J31" s="48"/>
      <c r="K31" s="47">
        <f>+($E$37-E31)/$E$37</f>
        <v>2.0853274730526474E-2</v>
      </c>
      <c r="L31" s="48"/>
      <c r="M31" s="47">
        <f>MIN(I31,K31)</f>
        <v>2.0853274730526474E-2</v>
      </c>
    </row>
    <row r="32" spans="1:14" s="25" customFormat="1">
      <c r="A32" s="36"/>
      <c r="B32" s="35"/>
      <c r="C32" s="33"/>
      <c r="D32" s="33"/>
      <c r="E32" s="34"/>
      <c r="F32" s="19"/>
      <c r="I32" s="47"/>
      <c r="J32" s="48"/>
      <c r="K32" s="47"/>
      <c r="L32" s="48"/>
      <c r="M32" s="48"/>
    </row>
    <row r="33" spans="1:13" s="25" customFormat="1">
      <c r="A33" s="36" t="s">
        <v>74</v>
      </c>
      <c r="B33" s="35"/>
      <c r="C33" s="33">
        <v>45.5427042484</v>
      </c>
      <c r="D33" s="33">
        <v>-110.588375536</v>
      </c>
      <c r="E33" s="34">
        <v>3500.9628566025003</v>
      </c>
      <c r="F33" s="19"/>
      <c r="I33" s="47">
        <f>+(E33-E31)/E31</f>
        <v>6.9062928781215855E-3</v>
      </c>
      <c r="J33" s="48"/>
      <c r="K33" s="47">
        <f>+($E$37-E33)/$E$37</f>
        <v>1.4091000675161836E-2</v>
      </c>
      <c r="L33" s="48"/>
      <c r="M33" s="47">
        <f>MIN(I33,K33)</f>
        <v>6.9062928781215855E-3</v>
      </c>
    </row>
    <row r="34" spans="1:13" s="25" customFormat="1">
      <c r="A34" s="36"/>
      <c r="B34" s="35"/>
      <c r="C34" s="33"/>
      <c r="D34" s="33"/>
      <c r="E34" s="34"/>
      <c r="F34" s="19"/>
      <c r="I34" s="47"/>
      <c r="J34" s="48"/>
      <c r="K34" s="47"/>
      <c r="L34" s="48"/>
      <c r="M34" s="48"/>
    </row>
    <row r="35" spans="1:13" s="25" customFormat="1">
      <c r="A35" s="36" t="s">
        <v>75</v>
      </c>
      <c r="B35" s="35"/>
      <c r="C35" s="33">
        <v>45.5745042036</v>
      </c>
      <c r="D35" s="33">
        <v>-110.58423260799999</v>
      </c>
      <c r="E35" s="34">
        <v>3542.1610937158002</v>
      </c>
      <c r="F35" s="19"/>
      <c r="I35" s="47">
        <f>+(E35-E33)/E33</f>
        <v>1.1767687576463072E-2</v>
      </c>
      <c r="J35" s="48"/>
      <c r="K35" s="47">
        <f>+($E$37-E35)/$E$37</f>
        <v>2.4891315922837979E-3</v>
      </c>
      <c r="L35" s="48"/>
      <c r="M35" s="47">
        <f>MIN(I35,K35)</f>
        <v>2.4891315922837979E-3</v>
      </c>
    </row>
    <row r="36" spans="1:13" s="25" customFormat="1">
      <c r="A36" s="36"/>
      <c r="B36" s="35"/>
      <c r="C36" s="33"/>
      <c r="D36" s="33"/>
      <c r="E36" s="34"/>
      <c r="F36" s="19"/>
      <c r="I36" s="47"/>
      <c r="J36" s="48"/>
      <c r="K36" s="47"/>
      <c r="L36" s="48"/>
      <c r="M36" s="48"/>
    </row>
    <row r="37" spans="1:13">
      <c r="A37" s="45" t="s">
        <v>135</v>
      </c>
      <c r="B37" s="76" t="s">
        <v>36</v>
      </c>
      <c r="C37" s="33">
        <v>45.597222219999999</v>
      </c>
      <c r="D37" s="33">
        <v>-110.56527778</v>
      </c>
      <c r="E37" s="34">
        <v>3551</v>
      </c>
      <c r="F37" s="26">
        <v>47002.062967702317</v>
      </c>
      <c r="G37" s="22"/>
      <c r="H37" s="26"/>
      <c r="M37" s="47">
        <f>MIN(I37,K37)</f>
        <v>0</v>
      </c>
    </row>
    <row r="38" spans="1:13">
      <c r="A38" s="36"/>
      <c r="B38" s="76"/>
      <c r="F38" s="26">
        <v>47002.062967702317</v>
      </c>
    </row>
    <row r="39" spans="1:13">
      <c r="A39" s="36" t="s">
        <v>76</v>
      </c>
      <c r="B39" s="17"/>
      <c r="C39" s="33">
        <v>45.615741653100002</v>
      </c>
      <c r="D39" s="33">
        <v>-110.574868463</v>
      </c>
      <c r="E39" s="34">
        <v>3560.6207512173505</v>
      </c>
      <c r="F39" s="19" t="e">
        <f>+VLOOKUP(A39,Sheet1!$C$4:$J$29,8,FALSE)</f>
        <v>#N/A</v>
      </c>
      <c r="I39" s="47">
        <f>+(E39-E37)/E37</f>
        <v>2.7093075802169858E-3</v>
      </c>
      <c r="K39" s="47">
        <f>+($E$95-E39)/$E$95</f>
        <v>0.69838028367493865</v>
      </c>
      <c r="M39" s="47">
        <f>MIN(I39,K39)</f>
        <v>2.7093075802169858E-3</v>
      </c>
    </row>
    <row r="40" spans="1:13">
      <c r="A40" s="36"/>
      <c r="B40" s="17"/>
      <c r="F40" s="19" t="e">
        <f>+VLOOKUP(A40,Sheet1!$C$4:$J$29,8,FALSE)</f>
        <v>#N/A</v>
      </c>
    </row>
    <row r="41" spans="1:13">
      <c r="A41" s="36" t="s">
        <v>77</v>
      </c>
      <c r="B41" s="17"/>
      <c r="C41" s="33">
        <v>45.653314722600001</v>
      </c>
      <c r="D41" s="33">
        <v>-110.55276573</v>
      </c>
      <c r="E41" s="34">
        <v>3664.4273355963505</v>
      </c>
      <c r="F41" s="19" t="e">
        <f>+VLOOKUP(A41,Sheet1!$C$4:$J$29,8,FALSE)</f>
        <v>#N/A</v>
      </c>
      <c r="I41" s="47">
        <f>+(E41-E39)/E39</f>
        <v>2.9154069369367489E-2</v>
      </c>
      <c r="K41" s="47">
        <f>+($E$95-E41)/$E$95</f>
        <v>0.68958684154202876</v>
      </c>
      <c r="M41" s="47">
        <f>MIN(I41,K41)</f>
        <v>2.9154069369367489E-2</v>
      </c>
    </row>
    <row r="42" spans="1:13">
      <c r="A42" s="36"/>
      <c r="B42" s="17"/>
      <c r="F42" s="19" t="e">
        <f>+VLOOKUP(A42,Sheet1!$C$4:$J$29,8,FALSE)</f>
        <v>#N/A</v>
      </c>
    </row>
    <row r="43" spans="1:13">
      <c r="A43" s="36" t="s">
        <v>78</v>
      </c>
      <c r="B43" s="17"/>
      <c r="C43" s="33">
        <v>45.6736810564</v>
      </c>
      <c r="D43" s="33">
        <v>-110.533694301</v>
      </c>
      <c r="E43" s="34">
        <v>3670.1117527603806</v>
      </c>
      <c r="F43" s="19" t="e">
        <f>+VLOOKUP(A43,Sheet1!$C$4:$J$29,8,FALSE)</f>
        <v>#N/A</v>
      </c>
      <c r="I43" s="47">
        <f>+(E43-E41)/E41</f>
        <v>1.5512429756244445E-3</v>
      </c>
      <c r="K43" s="47">
        <f>+($E$95-E43)/$E$95</f>
        <v>0.68910531531042951</v>
      </c>
      <c r="M43" s="47">
        <f>MIN(I43,K43)</f>
        <v>1.5512429756244445E-3</v>
      </c>
    </row>
    <row r="44" spans="1:13">
      <c r="A44" s="36"/>
      <c r="B44" s="17"/>
      <c r="F44" s="19" t="e">
        <f>+VLOOKUP(A44,Sheet1!$C$4:$J$29,8,FALSE)</f>
        <v>#N/A</v>
      </c>
    </row>
    <row r="45" spans="1:13">
      <c r="A45" s="36" t="s">
        <v>79</v>
      </c>
      <c r="B45" s="17"/>
      <c r="C45" s="33">
        <v>45.716048657899996</v>
      </c>
      <c r="D45" s="33">
        <v>-110.483475473</v>
      </c>
      <c r="E45" s="34">
        <v>3708.2977894125806</v>
      </c>
      <c r="F45" s="19" t="e">
        <f>+VLOOKUP(A45,Sheet1!$C$4:$J$29,8,FALSE)</f>
        <v>#N/A</v>
      </c>
      <c r="I45" s="47">
        <f>+(E45-E43)/E43</f>
        <v>1.0404597795551982E-2</v>
      </c>
      <c r="K45" s="47">
        <f>+($E$95-E45)/$E$95</f>
        <v>0.68587058115945954</v>
      </c>
      <c r="M45" s="47">
        <f>MIN(I45,K45)</f>
        <v>1.0404597795551982E-2</v>
      </c>
    </row>
    <row r="46" spans="1:13">
      <c r="A46" s="36"/>
      <c r="B46" s="17"/>
      <c r="F46" s="19" t="e">
        <f>+VLOOKUP(A46,Sheet1!$C$4:$J$29,8,FALSE)</f>
        <v>#N/A</v>
      </c>
    </row>
    <row r="47" spans="1:13">
      <c r="A47" s="36" t="s">
        <v>80</v>
      </c>
      <c r="B47" s="18"/>
      <c r="C47" s="33">
        <v>45.7239707795</v>
      </c>
      <c r="D47" s="33">
        <v>-110.45385870699999</v>
      </c>
      <c r="E47" s="34">
        <v>4575.1804399485809</v>
      </c>
      <c r="F47" s="20">
        <v>61676.130000000005</v>
      </c>
      <c r="I47" s="47">
        <f>+(E47-E45)/E45</f>
        <v>0.23376834865069462</v>
      </c>
      <c r="K47" s="47">
        <f>+($E$95-E47)/$E$95</f>
        <v>0.61243706565450395</v>
      </c>
      <c r="M47" s="47">
        <f>MIN(I47,K47)</f>
        <v>0.23376834865069462</v>
      </c>
    </row>
    <row r="48" spans="1:13">
      <c r="A48" s="36"/>
      <c r="B48" s="17"/>
      <c r="F48" s="20">
        <v>61676.130000000005</v>
      </c>
    </row>
    <row r="49" spans="1:14">
      <c r="A49" s="36" t="s">
        <v>81</v>
      </c>
      <c r="B49" s="17"/>
      <c r="C49" s="33">
        <v>45.710315861600002</v>
      </c>
      <c r="D49" s="33">
        <v>-110.359947335</v>
      </c>
      <c r="E49" s="34">
        <v>4595.6349233914807</v>
      </c>
      <c r="F49" s="19" t="e">
        <f>+VLOOKUP(A49,Sheet1!$C$4:$J$29,8,FALSE)</f>
        <v>#N/A</v>
      </c>
      <c r="I49" s="47">
        <f>+(E49-E47)/E47</f>
        <v>4.4707490144650303E-3</v>
      </c>
      <c r="K49" s="47">
        <f>+($E$95-E49)/$E$95</f>
        <v>0.61070436904773562</v>
      </c>
      <c r="M49" s="47">
        <f>MIN(I49,K49)</f>
        <v>4.4707490144650303E-3</v>
      </c>
    </row>
    <row r="50" spans="1:14">
      <c r="A50" s="36"/>
      <c r="B50" s="17"/>
      <c r="F50" s="19" t="e">
        <f>+VLOOKUP(A50,Sheet1!$C$4:$J$29,8,FALSE)</f>
        <v>#N/A</v>
      </c>
    </row>
    <row r="51" spans="1:14">
      <c r="A51" s="36" t="s">
        <v>82</v>
      </c>
      <c r="B51" s="17"/>
      <c r="C51" s="33">
        <v>45.698617677599998</v>
      </c>
      <c r="D51" s="33">
        <v>-110.30988169699999</v>
      </c>
      <c r="E51" s="34">
        <v>4616.0894068343805</v>
      </c>
      <c r="F51" s="19" t="e">
        <f>+VLOOKUP(A51,Sheet1!$C$4:$J$29,8,FALSE)</f>
        <v>#N/A</v>
      </c>
      <c r="I51" s="47">
        <f>+(E51-E49)/E49</f>
        <v>4.4508503795172719E-3</v>
      </c>
      <c r="K51" s="47">
        <f>+($E$95-E51)/$E$95</f>
        <v>0.60897167244096739</v>
      </c>
      <c r="M51" s="47">
        <f>MIN(I51,K51)</f>
        <v>4.4508503795172719E-3</v>
      </c>
    </row>
    <row r="52" spans="1:14">
      <c r="A52" s="36"/>
      <c r="B52" s="17"/>
      <c r="F52" s="19" t="e">
        <f>+VLOOKUP(A52,Sheet1!$C$4:$J$29,8,FALSE)</f>
        <v>#N/A</v>
      </c>
    </row>
    <row r="53" spans="1:14">
      <c r="A53" s="36" t="s">
        <v>83</v>
      </c>
      <c r="B53" s="17"/>
      <c r="C53" s="33">
        <v>45.723192962200002</v>
      </c>
      <c r="D53" s="33">
        <v>-110.25746655899999</v>
      </c>
      <c r="E53" s="34">
        <v>4647.5838612671805</v>
      </c>
      <c r="F53" s="19" t="e">
        <f>+VLOOKUP(A53,Sheet1!$C$4:$J$29,8,FALSE)</f>
        <v>#N/A</v>
      </c>
      <c r="I53" s="47">
        <f>+(E53-E51)/E51</f>
        <v>6.8227565926627627E-3</v>
      </c>
      <c r="K53" s="47">
        <f>+($E$95-E53)/$E$95</f>
        <v>0.60630378134119611</v>
      </c>
      <c r="M53" s="47">
        <f>MIN(I53,K53)</f>
        <v>6.8227565926627627E-3</v>
      </c>
    </row>
    <row r="54" spans="1:14">
      <c r="A54" s="36"/>
      <c r="B54" s="17"/>
      <c r="F54" s="19" t="e">
        <f>+VLOOKUP(A54,Sheet1!$C$4:$J$29,8,FALSE)</f>
        <v>#N/A</v>
      </c>
    </row>
    <row r="55" spans="1:14">
      <c r="A55" s="36" t="s">
        <v>84</v>
      </c>
      <c r="B55" s="17"/>
      <c r="C55" s="33">
        <v>45.744288490400002</v>
      </c>
      <c r="D55" s="33">
        <v>-110.227438451</v>
      </c>
      <c r="E55" s="34">
        <v>4650.7104623601608</v>
      </c>
      <c r="F55" s="19" t="e">
        <f>+VLOOKUP(A55,Sheet1!$C$4:$J$29,8,FALSE)</f>
        <v>#N/A</v>
      </c>
      <c r="I55" s="47">
        <f>+(E55-E53)/E53</f>
        <v>6.7273688572621682E-4</v>
      </c>
      <c r="K55" s="47">
        <f>+($E$95-E55)/$E$95</f>
        <v>0.60603892737313336</v>
      </c>
      <c r="M55" s="47">
        <f>MIN(I55,K55)</f>
        <v>6.7273688572621682E-4</v>
      </c>
      <c r="N55">
        <v>9</v>
      </c>
    </row>
    <row r="56" spans="1:14">
      <c r="A56" s="36"/>
      <c r="B56" s="17"/>
      <c r="F56" s="19" t="e">
        <f>+VLOOKUP(A56,Sheet1!$C$4:$J$29,8,FALSE)</f>
        <v>#N/A</v>
      </c>
    </row>
    <row r="57" spans="1:14">
      <c r="A57" s="36" t="s">
        <v>85</v>
      </c>
      <c r="B57" s="17"/>
      <c r="C57" s="33">
        <v>45.756750524099999</v>
      </c>
      <c r="D57" s="33">
        <v>-110.16761848900001</v>
      </c>
      <c r="E57" s="34">
        <v>4786.1263687561604</v>
      </c>
      <c r="F57" s="19" t="e">
        <f>+VLOOKUP(A57,Sheet1!$C$4:$J$29,8,FALSE)</f>
        <v>#N/A</v>
      </c>
      <c r="I57" s="47">
        <f>+(E57-E55)/E55</f>
        <v>2.9117251545106557E-2</v>
      </c>
      <c r="K57" s="47">
        <f>+($E$95-E57)/$E$95</f>
        <v>0.59456786372247683</v>
      </c>
      <c r="M57" s="47">
        <f>MIN(I57,K57)</f>
        <v>2.9117251545106557E-2</v>
      </c>
    </row>
    <row r="58" spans="1:14">
      <c r="A58" s="36"/>
      <c r="B58" s="17"/>
      <c r="F58" s="19" t="e">
        <f>+VLOOKUP(A58,Sheet1!$C$4:$J$29,8,FALSE)</f>
        <v>#N/A</v>
      </c>
    </row>
    <row r="59" spans="1:14" s="25" customFormat="1">
      <c r="A59" s="36" t="s">
        <v>86</v>
      </c>
      <c r="B59" s="35"/>
      <c r="C59" s="33">
        <v>45.798534568100003</v>
      </c>
      <c r="D59" s="33">
        <v>-110.05105041900001</v>
      </c>
      <c r="E59" s="34">
        <v>4839.1891733977609</v>
      </c>
      <c r="F59" s="19"/>
      <c r="I59" s="47">
        <f>+(E59-E57)/E57</f>
        <v>1.1086795573972829E-2</v>
      </c>
      <c r="J59" s="48"/>
      <c r="K59" s="47">
        <f>+($E$95-E59)/$E$95</f>
        <v>0.59007292050844884</v>
      </c>
      <c r="L59" s="48"/>
      <c r="M59" s="47">
        <f>MIN(I59,K59)</f>
        <v>1.1086795573972829E-2</v>
      </c>
    </row>
    <row r="60" spans="1:14" s="25" customFormat="1">
      <c r="A60" s="36"/>
      <c r="B60" s="35"/>
      <c r="C60" s="33"/>
      <c r="D60" s="33"/>
      <c r="E60" s="34"/>
      <c r="F60" s="19"/>
      <c r="I60" s="47"/>
      <c r="J60" s="48"/>
      <c r="K60" s="47"/>
      <c r="L60" s="48"/>
      <c r="M60" s="48"/>
    </row>
    <row r="61" spans="1:14" s="25" customFormat="1">
      <c r="A61" s="36" t="s">
        <v>87</v>
      </c>
      <c r="B61" s="35"/>
      <c r="C61" s="33">
        <v>45.842592121499997</v>
      </c>
      <c r="D61" s="33">
        <v>-109.980102019</v>
      </c>
      <c r="E61" s="34">
        <v>4901.5786155634605</v>
      </c>
      <c r="F61" s="19"/>
      <c r="I61" s="47">
        <f>+(E61-E59)/E59</f>
        <v>1.289254045050978E-2</v>
      </c>
      <c r="J61" s="48"/>
      <c r="K61" s="47">
        <f>+($E$95-E61)/$E$95</f>
        <v>0.58478791905434468</v>
      </c>
      <c r="L61" s="48"/>
      <c r="M61" s="47">
        <f>MIN(I61,K61)</f>
        <v>1.289254045050978E-2</v>
      </c>
    </row>
    <row r="62" spans="1:14" s="25" customFormat="1">
      <c r="A62" s="36"/>
      <c r="B62" s="35"/>
      <c r="C62" s="33"/>
      <c r="D62" s="33"/>
      <c r="E62" s="34"/>
      <c r="F62" s="19"/>
      <c r="I62" s="47"/>
      <c r="J62" s="48"/>
      <c r="K62" s="47"/>
      <c r="L62" s="48"/>
      <c r="M62" s="48"/>
    </row>
    <row r="63" spans="1:14" s="25" customFormat="1">
      <c r="A63" s="36" t="s">
        <v>88</v>
      </c>
      <c r="B63" s="35"/>
      <c r="C63" s="33">
        <v>45.853524707799998</v>
      </c>
      <c r="D63" s="33">
        <v>-109.921310616</v>
      </c>
      <c r="E63" s="34">
        <v>5573.5233043574608</v>
      </c>
      <c r="F63" s="19"/>
      <c r="I63" s="47">
        <f>+(E63-E61)/E61</f>
        <v>0.13708740418045035</v>
      </c>
      <c r="J63" s="48"/>
      <c r="K63" s="47">
        <f>+($E$95-E63)/$E$95</f>
        <v>0.52786757269314177</v>
      </c>
      <c r="L63" s="48"/>
      <c r="M63" s="51">
        <f>MIN(I63,K63)</f>
        <v>0.13708740418045035</v>
      </c>
    </row>
    <row r="64" spans="1:14" s="25" customFormat="1">
      <c r="A64" s="36"/>
      <c r="B64" s="35"/>
      <c r="C64" s="33"/>
      <c r="D64" s="33"/>
      <c r="E64" s="34"/>
      <c r="F64" s="19"/>
      <c r="I64" s="47"/>
      <c r="J64" s="48"/>
      <c r="K64" s="47"/>
      <c r="L64" s="48"/>
      <c r="M64" s="48"/>
    </row>
    <row r="65" spans="1:13" s="25" customFormat="1">
      <c r="A65" s="36" t="s">
        <v>89</v>
      </c>
      <c r="B65" s="35"/>
      <c r="C65" s="33">
        <v>45.836476341699999</v>
      </c>
      <c r="D65" s="33">
        <v>-109.865076763</v>
      </c>
      <c r="E65" s="34">
        <v>5738.0020709514611</v>
      </c>
      <c r="F65" s="19"/>
      <c r="I65" s="47">
        <f>+(E65-E63)/E63</f>
        <v>2.9510734523242845E-2</v>
      </c>
      <c r="J65" s="48"/>
      <c r="K65" s="47">
        <f>+($E$95-E65)/$E$95</f>
        <v>0.51393459797107488</v>
      </c>
      <c r="L65" s="48"/>
      <c r="M65" s="47">
        <f>MIN(I65,K65)</f>
        <v>2.9510734523242845E-2</v>
      </c>
    </row>
    <row r="66" spans="1:13" s="25" customFormat="1">
      <c r="A66" s="36"/>
      <c r="B66" s="35"/>
      <c r="C66" s="33"/>
      <c r="D66" s="33"/>
      <c r="E66" s="34"/>
      <c r="F66" s="19"/>
      <c r="I66" s="47"/>
      <c r="J66" s="48"/>
      <c r="K66" s="47"/>
      <c r="L66" s="48"/>
      <c r="M66" s="48"/>
    </row>
    <row r="67" spans="1:13" s="25" customFormat="1">
      <c r="A67" s="36" t="s">
        <v>90</v>
      </c>
      <c r="B67" s="35"/>
      <c r="C67" s="33">
        <v>45.802447348100003</v>
      </c>
      <c r="D67" s="33">
        <v>-109.84639801</v>
      </c>
      <c r="E67" s="34">
        <v>5763.7353289798612</v>
      </c>
      <c r="F67" s="19"/>
      <c r="I67" s="47">
        <f>+(E67-E65)/E65</f>
        <v>4.4847069956064104E-3</v>
      </c>
      <c r="J67" s="48"/>
      <c r="K67" s="47">
        <f>+($E$95-E67)/$E$95</f>
        <v>0.51175473706227348</v>
      </c>
      <c r="L67" s="48"/>
      <c r="M67" s="47">
        <f>MIN(I67,K67)</f>
        <v>4.4847069956064104E-3</v>
      </c>
    </row>
    <row r="68" spans="1:13" s="25" customFormat="1">
      <c r="A68" s="36"/>
      <c r="B68" s="35"/>
      <c r="C68" s="33"/>
      <c r="D68" s="33"/>
      <c r="E68" s="34"/>
      <c r="F68" s="19"/>
      <c r="I68" s="47"/>
      <c r="J68" s="48"/>
      <c r="K68" s="47"/>
      <c r="L68" s="48"/>
      <c r="M68" s="48"/>
    </row>
    <row r="69" spans="1:13" s="25" customFormat="1">
      <c r="A69" s="36" t="s">
        <v>91</v>
      </c>
      <c r="B69" s="35"/>
      <c r="C69" s="33">
        <v>45.7378998079</v>
      </c>
      <c r="D69" s="33">
        <v>-109.698606107</v>
      </c>
      <c r="E69" s="34">
        <v>6308.4106167488608</v>
      </c>
      <c r="F69" s="19"/>
      <c r="I69" s="47">
        <f>+(E69-E67)/E67</f>
        <v>9.4500398904576899E-2</v>
      </c>
      <c r="J69" s="48"/>
      <c r="K69" s="47">
        <f>+($E$95-E69)/$E$95</f>
        <v>0.46561536495138833</v>
      </c>
      <c r="L69" s="48"/>
      <c r="M69" s="47">
        <f>MIN(I69,K69)</f>
        <v>9.4500398904576899E-2</v>
      </c>
    </row>
    <row r="70" spans="1:13" s="25" customFormat="1">
      <c r="A70" s="36"/>
      <c r="B70" s="35"/>
      <c r="C70" s="33"/>
      <c r="D70" s="33"/>
      <c r="E70" s="34"/>
      <c r="F70" s="19"/>
      <c r="I70" s="47"/>
      <c r="J70" s="48"/>
      <c r="K70" s="47"/>
      <c r="L70" s="48"/>
      <c r="M70" s="48"/>
    </row>
    <row r="71" spans="1:13" s="25" customFormat="1">
      <c r="A71" s="36" t="s">
        <v>92</v>
      </c>
      <c r="B71" s="35"/>
      <c r="C71" s="33">
        <v>45.711610528400001</v>
      </c>
      <c r="D71" s="33">
        <v>-109.61456378699999</v>
      </c>
      <c r="E71" s="34">
        <v>6400.6452891018607</v>
      </c>
      <c r="F71" s="19"/>
      <c r="I71" s="47">
        <f>+(E71-E69)/E69</f>
        <v>1.4620905003887422E-2</v>
      </c>
      <c r="J71" s="48"/>
      <c r="K71" s="47">
        <f>+($E$95-E71)/$E$95</f>
        <v>0.45780217796680556</v>
      </c>
      <c r="L71" s="48"/>
      <c r="M71" s="47">
        <f>MIN(I71,K71)</f>
        <v>1.4620905003887422E-2</v>
      </c>
    </row>
    <row r="72" spans="1:13" s="25" customFormat="1">
      <c r="A72" s="36"/>
      <c r="B72" s="35"/>
      <c r="C72" s="33"/>
      <c r="D72" s="33"/>
      <c r="E72" s="34"/>
      <c r="F72" s="19"/>
      <c r="I72" s="47"/>
      <c r="J72" s="48"/>
      <c r="K72" s="47"/>
      <c r="L72" s="48"/>
      <c r="M72" s="48"/>
    </row>
    <row r="73" spans="1:13" s="25" customFormat="1">
      <c r="A73" s="36" t="s">
        <v>93</v>
      </c>
      <c r="B73" s="35"/>
      <c r="C73" s="33">
        <v>45.714916889900003</v>
      </c>
      <c r="D73" s="33">
        <v>-109.54665962200001</v>
      </c>
      <c r="E73" s="34">
        <v>6453.1633003224606</v>
      </c>
      <c r="F73" s="19"/>
      <c r="I73" s="47">
        <f>+(E73-E71)/E71</f>
        <v>8.2051119611362203E-3</v>
      </c>
      <c r="J73" s="48"/>
      <c r="K73" s="47">
        <f>+($E$95-E73)/$E$95</f>
        <v>0.45335338413193899</v>
      </c>
      <c r="L73" s="48"/>
      <c r="M73" s="47">
        <f>MIN(I73,K73)</f>
        <v>8.2051119611362203E-3</v>
      </c>
    </row>
    <row r="74" spans="1:13" s="25" customFormat="1">
      <c r="A74" s="36"/>
      <c r="B74" s="35"/>
      <c r="C74" s="33"/>
      <c r="D74" s="33"/>
      <c r="E74" s="34"/>
      <c r="F74" s="19"/>
      <c r="I74" s="47"/>
      <c r="J74" s="48"/>
      <c r="K74" s="47"/>
      <c r="L74" s="48"/>
      <c r="M74" s="48"/>
    </row>
    <row r="75" spans="1:13" s="25" customFormat="1">
      <c r="A75" s="36" t="s">
        <v>94</v>
      </c>
      <c r="B75" s="35"/>
      <c r="C75" s="33">
        <v>45.699177186599997</v>
      </c>
      <c r="D75" s="33">
        <v>-109.479425827</v>
      </c>
      <c r="E75" s="34">
        <v>6627.4324961884604</v>
      </c>
      <c r="F75" s="19"/>
      <c r="I75" s="47">
        <f>+(E75-E73)/E73</f>
        <v>2.7005235689183886E-2</v>
      </c>
      <c r="J75" s="48"/>
      <c r="K75" s="47">
        <f>+($E$95-E75)/$E$95</f>
        <v>0.43859106343172721</v>
      </c>
      <c r="L75" s="48"/>
      <c r="M75" s="47">
        <f>MIN(I75,K75)</f>
        <v>2.7005235689183886E-2</v>
      </c>
    </row>
    <row r="76" spans="1:13" s="25" customFormat="1">
      <c r="A76" s="36"/>
      <c r="B76" s="35"/>
      <c r="C76" s="33"/>
      <c r="D76" s="33"/>
      <c r="E76" s="34"/>
      <c r="F76" s="19"/>
      <c r="I76" s="47"/>
      <c r="J76" s="48"/>
      <c r="K76" s="47"/>
      <c r="L76" s="48"/>
      <c r="M76" s="48"/>
    </row>
    <row r="77" spans="1:13" s="25" customFormat="1">
      <c r="A77" s="36" t="s">
        <v>95</v>
      </c>
      <c r="B77" s="35"/>
      <c r="C77" s="33">
        <v>45.679337982500002</v>
      </c>
      <c r="D77" s="33">
        <v>-109.36727808000001</v>
      </c>
      <c r="E77" s="34">
        <v>6690.7140779701604</v>
      </c>
      <c r="F77" s="19"/>
      <c r="I77" s="47">
        <f>+(E77-E75)/E75</f>
        <v>9.5484309826006069E-3</v>
      </c>
      <c r="J77" s="48"/>
      <c r="K77" s="47">
        <f>+($E$95-E77)/$E$95</f>
        <v>0.43323048894788985</v>
      </c>
      <c r="L77" s="48"/>
      <c r="M77" s="47">
        <f>MIN(I77,K77)</f>
        <v>9.5484309826006069E-3</v>
      </c>
    </row>
    <row r="78" spans="1:13" s="25" customFormat="1">
      <c r="A78" s="36"/>
      <c r="B78" s="35"/>
      <c r="C78" s="33"/>
      <c r="D78" s="33"/>
      <c r="E78" s="34"/>
      <c r="F78" s="19"/>
      <c r="I78" s="47"/>
      <c r="J78" s="48"/>
      <c r="K78" s="47"/>
      <c r="L78" s="48"/>
      <c r="M78" s="48"/>
    </row>
    <row r="79" spans="1:13" s="25" customFormat="1">
      <c r="A79" s="36" t="s">
        <v>96</v>
      </c>
      <c r="B79" s="35"/>
      <c r="C79" s="33">
        <v>45.6364227746</v>
      </c>
      <c r="D79" s="33">
        <v>-109.285404118</v>
      </c>
      <c r="E79" s="34">
        <v>6760.3179887874603</v>
      </c>
      <c r="F79" s="19"/>
      <c r="I79" s="47">
        <f>+(E79-E77)/E77</f>
        <v>1.0403061617365735E-2</v>
      </c>
      <c r="J79" s="48"/>
      <c r="K79" s="47">
        <f>+($E$95-E79)/$E$95</f>
        <v>0.42733435080157051</v>
      </c>
      <c r="L79" s="48"/>
      <c r="M79" s="47">
        <f>MIN(I79,K79)</f>
        <v>1.0403061617365735E-2</v>
      </c>
    </row>
    <row r="80" spans="1:13" s="25" customFormat="1">
      <c r="A80" s="36"/>
      <c r="B80" s="35"/>
      <c r="C80" s="33"/>
      <c r="D80" s="33"/>
      <c r="E80" s="34"/>
      <c r="F80" s="19"/>
      <c r="I80" s="47"/>
      <c r="J80" s="48"/>
      <c r="K80" s="47"/>
      <c r="L80" s="48"/>
      <c r="M80" s="48"/>
    </row>
    <row r="81" spans="1:14" s="25" customFormat="1">
      <c r="A81" s="36" t="s">
        <v>97</v>
      </c>
      <c r="B81" s="35"/>
      <c r="C81" s="33">
        <v>45.625489544200001</v>
      </c>
      <c r="D81" s="33">
        <v>-109.231072497</v>
      </c>
      <c r="E81" s="34">
        <v>7899.5285253074599</v>
      </c>
      <c r="F81" s="19"/>
      <c r="I81" s="47">
        <f>+(E81-E79)/E79</f>
        <v>0.16851434184153369</v>
      </c>
      <c r="J81" s="48"/>
      <c r="K81" s="47">
        <f>+($E$95-E81)/$E$95</f>
        <v>0.33083197583164253</v>
      </c>
      <c r="L81" s="48"/>
      <c r="M81" s="47">
        <f>MIN(I81,K81)</f>
        <v>0.16851434184153369</v>
      </c>
    </row>
    <row r="82" spans="1:14" s="25" customFormat="1">
      <c r="A82" s="36"/>
      <c r="B82" s="35"/>
      <c r="C82" s="33"/>
      <c r="D82" s="33"/>
      <c r="E82" s="34"/>
      <c r="F82" s="19"/>
      <c r="I82" s="47"/>
      <c r="J82" s="48"/>
      <c r="K82" s="47"/>
      <c r="L82" s="48"/>
      <c r="M82" s="48"/>
    </row>
    <row r="83" spans="1:14" s="25" customFormat="1">
      <c r="A83" s="36" t="s">
        <v>98</v>
      </c>
      <c r="B83" s="35"/>
      <c r="C83" s="33">
        <v>45.583599791700003</v>
      </c>
      <c r="D83" s="33">
        <v>-109.10639129099999</v>
      </c>
      <c r="E83" s="34">
        <v>7974.4253646080597</v>
      </c>
      <c r="F83" s="19"/>
      <c r="I83" s="47">
        <f>+(E83-E81)/E81</f>
        <v>9.4811784096551187E-3</v>
      </c>
      <c r="J83" s="48"/>
      <c r="K83" s="47">
        <f>+($E$95-E83)/$E$95</f>
        <v>0.32448747440846593</v>
      </c>
      <c r="L83" s="48"/>
      <c r="M83" s="47">
        <f>MIN(I83,K83)</f>
        <v>9.4811784096551187E-3</v>
      </c>
    </row>
    <row r="84" spans="1:14" s="25" customFormat="1">
      <c r="A84" s="36"/>
      <c r="B84" s="35"/>
      <c r="C84" s="33"/>
      <c r="D84" s="33"/>
      <c r="E84" s="34"/>
      <c r="F84" s="19"/>
      <c r="I84" s="47"/>
      <c r="J84" s="48"/>
      <c r="K84" s="47"/>
      <c r="L84" s="48"/>
      <c r="M84" s="48"/>
    </row>
    <row r="85" spans="1:14" s="25" customFormat="1">
      <c r="A85" s="36" t="s">
        <v>99</v>
      </c>
      <c r="B85" s="35"/>
      <c r="C85" s="33">
        <v>45.6075656155</v>
      </c>
      <c r="D85" s="33">
        <v>-109.001953142</v>
      </c>
      <c r="E85" s="34">
        <v>8020.6109113876601</v>
      </c>
      <c r="F85" s="19"/>
      <c r="I85" s="47">
        <f>+(E85-E83)/E83</f>
        <v>5.7917084514428055E-3</v>
      </c>
      <c r="J85" s="48"/>
      <c r="K85" s="47">
        <f>+($E$95-E85)/$E$95</f>
        <v>0.32057510280494195</v>
      </c>
      <c r="L85" s="48"/>
      <c r="M85" s="47">
        <f>MIN(I85,K85)</f>
        <v>5.7917084514428055E-3</v>
      </c>
    </row>
    <row r="86" spans="1:14" s="25" customFormat="1">
      <c r="A86" s="36"/>
      <c r="B86" s="35"/>
      <c r="C86" s="33"/>
      <c r="D86" s="33"/>
      <c r="E86" s="34"/>
      <c r="F86" s="19"/>
      <c r="I86" s="47"/>
      <c r="J86" s="48"/>
      <c r="K86" s="47"/>
      <c r="L86" s="48"/>
      <c r="M86" s="48"/>
    </row>
    <row r="87" spans="1:14" s="25" customFormat="1">
      <c r="A87" s="36" t="s">
        <v>100</v>
      </c>
      <c r="B87" s="35"/>
      <c r="C87" s="33">
        <v>45.609930184900001</v>
      </c>
      <c r="D87" s="33">
        <v>-108.86125271100001</v>
      </c>
      <c r="E87" s="34">
        <v>8168.4645457686602</v>
      </c>
      <c r="F87" s="19"/>
      <c r="I87" s="47">
        <f>+(E87-E85)/E85</f>
        <v>1.8434211061289309E-2</v>
      </c>
      <c r="J87" s="48"/>
      <c r="K87" s="47">
        <f>+($E$95-E87)/$E$95</f>
        <v>0.30805044084975347</v>
      </c>
      <c r="L87" s="48"/>
      <c r="M87" s="47">
        <f>MIN(I87,K87)</f>
        <v>1.8434211061289309E-2</v>
      </c>
    </row>
    <row r="88" spans="1:14" s="25" customFormat="1">
      <c r="A88" s="36"/>
      <c r="B88" s="35"/>
      <c r="C88" s="33"/>
      <c r="D88" s="33"/>
      <c r="E88" s="34"/>
      <c r="F88" s="19"/>
      <c r="I88" s="47"/>
      <c r="J88" s="48"/>
      <c r="K88" s="47"/>
      <c r="L88" s="48"/>
      <c r="M88" s="48"/>
    </row>
    <row r="89" spans="1:14" s="25" customFormat="1">
      <c r="A89" s="36" t="s">
        <v>101</v>
      </c>
      <c r="B89" s="35"/>
      <c r="C89" s="33">
        <v>45.653258946500003</v>
      </c>
      <c r="D89" s="33">
        <v>-108.76335599799999</v>
      </c>
      <c r="E89" s="34">
        <v>8213.6142681852598</v>
      </c>
      <c r="F89" s="19"/>
      <c r="I89" s="47">
        <f>+(E89-E87)/E87</f>
        <v>5.5273206076394844E-3</v>
      </c>
      <c r="J89" s="48"/>
      <c r="K89" s="47">
        <f>+($E$95-E89)/$E$95</f>
        <v>0.30422581379201524</v>
      </c>
      <c r="L89" s="48"/>
      <c r="M89" s="47">
        <f>MIN(I89,K89)</f>
        <v>5.5273206076394844E-3</v>
      </c>
    </row>
    <row r="90" spans="1:14" s="25" customFormat="1">
      <c r="A90" s="36"/>
      <c r="B90" s="35"/>
      <c r="C90" s="33"/>
      <c r="D90" s="33"/>
      <c r="E90" s="34"/>
      <c r="F90" s="19"/>
      <c r="I90" s="47"/>
      <c r="J90" s="48"/>
      <c r="K90" s="47"/>
      <c r="L90" s="48"/>
      <c r="M90" s="48"/>
    </row>
    <row r="91" spans="1:14" s="25" customFormat="1">
      <c r="A91" s="36" t="s">
        <v>102</v>
      </c>
      <c r="B91" s="35"/>
      <c r="C91" s="33">
        <v>45.649889609500001</v>
      </c>
      <c r="D91" s="33">
        <v>-108.71649375299999</v>
      </c>
      <c r="E91" s="34">
        <v>10997.445591285261</v>
      </c>
      <c r="F91" s="19"/>
      <c r="I91" s="47">
        <f>+(E91-E89)/E89</f>
        <v>0.33892890902887129</v>
      </c>
      <c r="J91" s="48"/>
      <c r="K91" s="47">
        <f>+($E$95-E91)/$E$95</f>
        <v>6.8407827930092258E-2</v>
      </c>
      <c r="L91" s="48"/>
      <c r="M91" s="47">
        <f>MIN(I91,K91)</f>
        <v>6.8407827930092258E-2</v>
      </c>
    </row>
    <row r="92" spans="1:14" s="25" customFormat="1">
      <c r="A92" s="36"/>
      <c r="B92" s="35"/>
      <c r="C92" s="33"/>
      <c r="D92" s="33"/>
      <c r="E92" s="34"/>
      <c r="F92" s="19"/>
      <c r="I92" s="47"/>
      <c r="J92" s="48"/>
      <c r="K92" s="47"/>
      <c r="L92" s="48"/>
      <c r="M92" s="48"/>
    </row>
    <row r="93" spans="1:14" s="25" customFormat="1">
      <c r="A93" s="36" t="s">
        <v>103</v>
      </c>
      <c r="B93" s="35"/>
      <c r="C93" s="33">
        <v>45.759928023199997</v>
      </c>
      <c r="D93" s="33">
        <v>-108.507847725</v>
      </c>
      <c r="E93" s="34">
        <v>11731.28345968426</v>
      </c>
      <c r="F93" s="19"/>
      <c r="I93" s="47">
        <f>+(E93-E91)/E91</f>
        <v>6.6728029005255263E-2</v>
      </c>
      <c r="J93" s="48"/>
      <c r="K93" s="47">
        <f>+($E$95-E93)/$E$95</f>
        <v>6.244518451142704E-3</v>
      </c>
      <c r="L93" s="48"/>
      <c r="M93" s="47">
        <f>MIN(I93,K93)</f>
        <v>6.244518451142704E-3</v>
      </c>
      <c r="N93" s="25">
        <v>19</v>
      </c>
    </row>
    <row r="94" spans="1:14" s="25" customFormat="1">
      <c r="A94" s="36"/>
      <c r="B94" s="35"/>
      <c r="C94" s="33"/>
      <c r="D94" s="33"/>
      <c r="E94" s="34"/>
      <c r="F94" s="19"/>
      <c r="I94" s="47"/>
      <c r="J94" s="48"/>
      <c r="K94" s="47"/>
      <c r="L94" s="48"/>
      <c r="M94" s="48"/>
    </row>
    <row r="95" spans="1:14">
      <c r="A95" s="45" t="s">
        <v>136</v>
      </c>
      <c r="B95" s="76" t="s">
        <v>37</v>
      </c>
      <c r="C95" s="33">
        <v>45.8</v>
      </c>
      <c r="D95" s="33">
        <v>-108.46666667</v>
      </c>
      <c r="E95" s="34">
        <v>11805</v>
      </c>
      <c r="F95" s="27">
        <v>65517.708157996145</v>
      </c>
      <c r="G95" s="23"/>
      <c r="H95" s="27"/>
      <c r="M95" s="47"/>
    </row>
    <row r="96" spans="1:14">
      <c r="A96" s="36"/>
      <c r="B96" s="76"/>
      <c r="F96" s="27">
        <v>65517.708157996145</v>
      </c>
    </row>
    <row r="97" spans="1:13">
      <c r="A97" s="36" t="s">
        <v>104</v>
      </c>
      <c r="B97" s="17"/>
      <c r="C97" s="33">
        <v>45.861105111599997</v>
      </c>
      <c r="D97" s="33">
        <v>-108.386740063</v>
      </c>
      <c r="E97" s="34">
        <v>12175.774920949261</v>
      </c>
      <c r="F97" s="19" t="e">
        <f>+VLOOKUP(A97,Sheet1!$C$4:$J$29,8,FALSE)</f>
        <v>#N/A</v>
      </c>
      <c r="I97" s="47">
        <f>+(E97-E95)/E95</f>
        <v>3.1408294870754874E-2</v>
      </c>
      <c r="K97" s="47">
        <f>+($E$135-E97)/$E$135</f>
        <v>0.68763244513842681</v>
      </c>
      <c r="M97" s="47">
        <f>MIN(I97,K97)</f>
        <v>3.1408294870754874E-2</v>
      </c>
    </row>
    <row r="98" spans="1:13">
      <c r="A98" s="36"/>
      <c r="B98" s="17"/>
      <c r="F98" s="19" t="e">
        <f>+VLOOKUP(A98,Sheet1!$C$4:$J$29,8,FALSE)</f>
        <v>#N/A</v>
      </c>
    </row>
    <row r="99" spans="1:13">
      <c r="A99" s="36" t="s">
        <v>105</v>
      </c>
      <c r="B99" s="17"/>
      <c r="C99" s="33">
        <v>45.885955150000001</v>
      </c>
      <c r="D99" s="33">
        <v>-108.320903624</v>
      </c>
      <c r="E99" s="34">
        <v>12195.174098544461</v>
      </c>
      <c r="F99" s="19" t="e">
        <f>+VLOOKUP(A99,Sheet1!$C$4:$J$29,8,FALSE)</f>
        <v>#N/A</v>
      </c>
      <c r="I99" s="47">
        <f>+(E99-E97)/E97</f>
        <v>1.5932602007796908E-3</v>
      </c>
      <c r="K99" s="47">
        <f>+($E$135-E99)/$E$135</f>
        <v>0.68713476234525095</v>
      </c>
      <c r="M99" s="47">
        <f>MIN(I99,K99)</f>
        <v>1.5932602007796908E-3</v>
      </c>
    </row>
    <row r="100" spans="1:13">
      <c r="A100" s="36"/>
      <c r="B100" s="17"/>
      <c r="F100" s="19" t="e">
        <f>+VLOOKUP(A100,Sheet1!$C$4:$J$29,8,FALSE)</f>
        <v>#N/A</v>
      </c>
    </row>
    <row r="101" spans="1:13">
      <c r="A101" s="36" t="s">
        <v>106</v>
      </c>
      <c r="B101" s="17"/>
      <c r="C101" s="33">
        <v>45.965934359999999</v>
      </c>
      <c r="D101" s="33">
        <v>-108.262955412</v>
      </c>
      <c r="E101" s="34">
        <v>13183.075584147462</v>
      </c>
      <c r="F101" s="19" t="e">
        <f>+VLOOKUP(A101,Sheet1!$C$4:$J$29,8,FALSE)</f>
        <v>#N/A</v>
      </c>
      <c r="I101" s="47">
        <f>+(E101-E99)/E99</f>
        <v>8.1007575424520625E-2</v>
      </c>
      <c r="K101" s="47">
        <f>+($E$135-E101)/$E$135</f>
        <v>0.66179030800822336</v>
      </c>
      <c r="M101" s="47">
        <f>MIN(I101,K101)</f>
        <v>8.1007575424520625E-2</v>
      </c>
    </row>
    <row r="102" spans="1:13">
      <c r="A102" s="36"/>
      <c r="B102" s="17"/>
      <c r="F102" s="19" t="e">
        <f>+VLOOKUP(A102,Sheet1!$C$4:$J$29,8,FALSE)</f>
        <v>#N/A</v>
      </c>
    </row>
    <row r="103" spans="1:13">
      <c r="A103" s="36" t="s">
        <v>107</v>
      </c>
      <c r="B103" s="17"/>
      <c r="C103" s="33">
        <v>46.000327486000003</v>
      </c>
      <c r="D103" s="33">
        <v>-108.16346466100001</v>
      </c>
      <c r="E103" s="34">
        <v>13208.623105347362</v>
      </c>
      <c r="F103" s="19" t="e">
        <f>+VLOOKUP(A103,Sheet1!$C$4:$J$29,8,FALSE)</f>
        <v>#N/A</v>
      </c>
      <c r="I103" s="47">
        <f>+(E103-E101)/E101</f>
        <v>1.9379029602637457E-3</v>
      </c>
      <c r="K103" s="47">
        <f>+($E$135-E103)/$E$135</f>
        <v>0.66113489044492268</v>
      </c>
      <c r="M103" s="47">
        <f>MIN(I103,K103)</f>
        <v>1.9379029602637457E-3</v>
      </c>
    </row>
    <row r="104" spans="1:13">
      <c r="A104" s="36"/>
      <c r="B104" s="17"/>
      <c r="F104" s="19" t="e">
        <f>+VLOOKUP(A104,Sheet1!$C$4:$J$29,8,FALSE)</f>
        <v>#N/A</v>
      </c>
    </row>
    <row r="105" spans="1:13">
      <c r="A105" s="36" t="s">
        <v>108</v>
      </c>
      <c r="B105" s="17"/>
      <c r="C105" s="33">
        <v>45.996751944400003</v>
      </c>
      <c r="D105" s="33">
        <v>-108.005963491</v>
      </c>
      <c r="E105" s="34">
        <v>13326.183683762361</v>
      </c>
      <c r="F105" s="19" t="e">
        <f>+VLOOKUP(A105,Sheet1!$C$4:$J$29,8,FALSE)</f>
        <v>#N/A</v>
      </c>
      <c r="I105" s="47">
        <f>+(E105-E103)/E103</f>
        <v>8.9002901723652227E-3</v>
      </c>
      <c r="K105" s="47">
        <f>+($E$135-E105)/$E$135</f>
        <v>0.65811889264059198</v>
      </c>
      <c r="M105" s="47">
        <f>MIN(I105,K105)</f>
        <v>8.9002901723652227E-3</v>
      </c>
    </row>
    <row r="106" spans="1:13">
      <c r="A106" s="36"/>
      <c r="B106" s="17"/>
      <c r="F106" s="19" t="e">
        <f>+VLOOKUP(A106,Sheet1!$C$4:$J$29,8,FALSE)</f>
        <v>#N/A</v>
      </c>
    </row>
    <row r="107" spans="1:13">
      <c r="A107" s="36" t="s">
        <v>109</v>
      </c>
      <c r="B107" s="17"/>
      <c r="C107" s="33">
        <v>46.029788036900001</v>
      </c>
      <c r="D107" s="33">
        <v>-107.85501704000001</v>
      </c>
      <c r="E107" s="34">
        <v>13795.401659055362</v>
      </c>
      <c r="F107" s="19" t="e">
        <f>+VLOOKUP(A107,Sheet1!$C$4:$J$29,8,FALSE)</f>
        <v>#N/A</v>
      </c>
      <c r="I107" s="47">
        <f>+(E107-E105)/E105</f>
        <v>3.5210228706717556E-2</v>
      </c>
      <c r="K107" s="47">
        <f>+($E$135-E107)/$E$135</f>
        <v>0.64608118065996145</v>
      </c>
      <c r="M107" s="47">
        <f>MIN(I107,K107)</f>
        <v>3.5210228706717556E-2</v>
      </c>
    </row>
    <row r="108" spans="1:13">
      <c r="A108" s="36"/>
      <c r="B108" s="17"/>
      <c r="F108" s="19" t="e">
        <f>+VLOOKUP(A108,Sheet1!$C$4:$J$29,8,FALSE)</f>
        <v>#N/A</v>
      </c>
    </row>
    <row r="109" spans="1:13" s="25" customFormat="1">
      <c r="A109" s="36" t="s">
        <v>110</v>
      </c>
      <c r="B109" s="35"/>
      <c r="C109" s="33">
        <v>46.058879809099999</v>
      </c>
      <c r="D109" s="33">
        <v>-107.781271726</v>
      </c>
      <c r="E109" s="34">
        <v>14025.262236725363</v>
      </c>
      <c r="F109" s="19"/>
      <c r="I109" s="47">
        <f>+(E109-E107)/E107</f>
        <v>1.6662115634677378E-2</v>
      </c>
      <c r="J109" s="48"/>
      <c r="K109" s="47">
        <f>+($E$135-E109)/$E$135</f>
        <v>0.64018414436682924</v>
      </c>
      <c r="L109" s="48"/>
      <c r="M109" s="47">
        <f>MIN(I109,K109)</f>
        <v>1.6662115634677378E-2</v>
      </c>
    </row>
    <row r="110" spans="1:13" s="25" customFormat="1">
      <c r="A110" s="36"/>
      <c r="B110" s="35"/>
      <c r="C110" s="33"/>
      <c r="D110" s="33"/>
      <c r="E110" s="34"/>
      <c r="F110" s="19"/>
      <c r="I110" s="47"/>
      <c r="J110" s="48"/>
      <c r="K110" s="47"/>
      <c r="L110" s="48"/>
      <c r="M110" s="48"/>
    </row>
    <row r="111" spans="1:13" s="25" customFormat="1">
      <c r="A111" s="36" t="s">
        <v>111</v>
      </c>
      <c r="B111" s="35"/>
      <c r="C111" s="33">
        <v>46.102926914999998</v>
      </c>
      <c r="D111" s="33">
        <v>-107.68053507400001</v>
      </c>
      <c r="E111" s="34">
        <v>14154.592669668362</v>
      </c>
      <c r="F111" s="19"/>
      <c r="I111" s="47">
        <f>+(E111-E109)/E109</f>
        <v>9.2212488265884691E-3</v>
      </c>
      <c r="J111" s="48"/>
      <c r="K111" s="47">
        <f>+($E$135-E111)/$E$135</f>
        <v>0.63686619283028401</v>
      </c>
      <c r="L111" s="48"/>
      <c r="M111" s="47">
        <f>MIN(I111,K111)</f>
        <v>9.2212488265884691E-3</v>
      </c>
    </row>
    <row r="112" spans="1:13" s="25" customFormat="1">
      <c r="A112" s="36"/>
      <c r="B112" s="35"/>
      <c r="C112" s="33"/>
      <c r="D112" s="33"/>
      <c r="E112" s="34"/>
      <c r="F112" s="19"/>
      <c r="I112" s="47"/>
      <c r="J112" s="48"/>
      <c r="K112" s="47"/>
      <c r="L112" s="48"/>
      <c r="M112" s="48"/>
    </row>
    <row r="113" spans="1:14" s="25" customFormat="1">
      <c r="A113" s="36" t="s">
        <v>112</v>
      </c>
      <c r="B113" s="35"/>
      <c r="C113" s="33">
        <v>46.1432503399</v>
      </c>
      <c r="D113" s="33">
        <v>-107.556332058</v>
      </c>
      <c r="E113" s="34">
        <v>14411.123672509362</v>
      </c>
      <c r="F113" s="19"/>
      <c r="I113" s="47">
        <f>+(E113-E111)/E111</f>
        <v>1.8123517138767004E-2</v>
      </c>
      <c r="J113" s="48"/>
      <c r="K113" s="47">
        <f>+($E$135-E113)/$E$135</f>
        <v>0.63028493105237793</v>
      </c>
      <c r="L113" s="48"/>
      <c r="M113" s="47">
        <f>MIN(I113,K113)</f>
        <v>1.8123517138767004E-2</v>
      </c>
    </row>
    <row r="114" spans="1:14" s="25" customFormat="1">
      <c r="A114" s="36"/>
      <c r="B114" s="35"/>
      <c r="C114" s="33"/>
      <c r="D114" s="33"/>
      <c r="E114" s="34"/>
      <c r="F114" s="19"/>
      <c r="I114" s="47"/>
      <c r="J114" s="48"/>
      <c r="K114" s="47"/>
      <c r="L114" s="48"/>
      <c r="M114" s="48"/>
    </row>
    <row r="115" spans="1:14" s="25" customFormat="1">
      <c r="A115" s="36" t="s">
        <v>113</v>
      </c>
      <c r="B115" s="35"/>
      <c r="C115" s="33">
        <v>46.1589287388</v>
      </c>
      <c r="D115" s="33">
        <v>-107.482065667</v>
      </c>
      <c r="E115" s="34">
        <v>14430.676146744163</v>
      </c>
      <c r="F115" s="19"/>
      <c r="I115" s="47">
        <f>+(E115-E113)/E113</f>
        <v>1.3567626424647896E-3</v>
      </c>
      <c r="J115" s="48"/>
      <c r="K115" s="47">
        <f>+($E$135-E115)/$E$135</f>
        <v>0.62978331545847355</v>
      </c>
      <c r="L115" s="48"/>
      <c r="M115" s="47">
        <f>MIN(I115,K115)</f>
        <v>1.3567626424647896E-3</v>
      </c>
      <c r="N115" s="25">
        <v>10</v>
      </c>
    </row>
    <row r="116" spans="1:14" s="25" customFormat="1">
      <c r="A116" s="36"/>
      <c r="B116" s="35"/>
      <c r="C116" s="33"/>
      <c r="D116" s="33"/>
      <c r="E116" s="34"/>
      <c r="F116" s="19"/>
      <c r="I116" s="47"/>
      <c r="J116" s="48"/>
      <c r="K116" s="47"/>
      <c r="L116" s="48"/>
      <c r="M116" s="48"/>
    </row>
    <row r="117" spans="1:14" s="25" customFormat="1">
      <c r="A117" s="36" t="s">
        <v>114</v>
      </c>
      <c r="B117" s="35"/>
      <c r="C117" s="33">
        <v>46.207324021399998</v>
      </c>
      <c r="D117" s="33">
        <v>-107.417175887</v>
      </c>
      <c r="E117" s="34">
        <v>37010.27614674416</v>
      </c>
      <c r="F117" s="19"/>
      <c r="I117" s="47">
        <f>+(E117-E115)/E115</f>
        <v>1.5646945278509621</v>
      </c>
      <c r="J117" s="48"/>
      <c r="K117" s="47">
        <f>+($E$135-E117)/$E$135</f>
        <v>5.0507295037221074E-2</v>
      </c>
      <c r="L117" s="48"/>
      <c r="M117" s="47">
        <f>MIN(I117,K117)</f>
        <v>5.0507295037221074E-2</v>
      </c>
    </row>
    <row r="118" spans="1:14" s="25" customFormat="1">
      <c r="A118" s="36"/>
      <c r="B118" s="35"/>
      <c r="C118" s="33"/>
      <c r="D118" s="33"/>
      <c r="E118" s="34"/>
      <c r="F118" s="19"/>
      <c r="I118" s="47"/>
      <c r="J118" s="48"/>
      <c r="K118" s="47"/>
      <c r="L118" s="48"/>
      <c r="M118" s="48"/>
    </row>
    <row r="119" spans="1:14" s="25" customFormat="1">
      <c r="A119" s="36" t="s">
        <v>115</v>
      </c>
      <c r="B119" s="35"/>
      <c r="C119" s="33">
        <v>46.251560898699999</v>
      </c>
      <c r="D119" s="33">
        <v>-107.34992861000001</v>
      </c>
      <c r="E119" s="34">
        <v>37175.876146744158</v>
      </c>
      <c r="F119" s="19"/>
      <c r="I119" s="47">
        <f>+(E119-E117)/E117</f>
        <v>4.4744329748689698E-3</v>
      </c>
      <c r="J119" s="48"/>
      <c r="K119" s="47">
        <f>+($E$135-E119)/$E$135</f>
        <v>4.6258853568738087E-2</v>
      </c>
      <c r="L119" s="48"/>
      <c r="M119" s="47">
        <f>MIN(I119,K119)</f>
        <v>4.4744329748689698E-3</v>
      </c>
    </row>
    <row r="120" spans="1:14" s="25" customFormat="1">
      <c r="A120" s="36"/>
      <c r="B120" s="35"/>
      <c r="C120" s="33"/>
      <c r="D120" s="33"/>
      <c r="E120" s="34"/>
      <c r="F120" s="19"/>
      <c r="I120" s="47"/>
      <c r="J120" s="48"/>
      <c r="K120" s="47"/>
      <c r="L120" s="48"/>
      <c r="M120" s="48"/>
    </row>
    <row r="121" spans="1:14" s="25" customFormat="1">
      <c r="A121" s="36" t="s">
        <v>116</v>
      </c>
      <c r="B121" s="35"/>
      <c r="C121" s="33">
        <v>46.281317176899996</v>
      </c>
      <c r="D121" s="33">
        <v>-107.301976666</v>
      </c>
      <c r="E121" s="34">
        <v>37184.293721404305</v>
      </c>
      <c r="F121" s="19"/>
      <c r="I121" s="47">
        <f>+(E121-E119)/E119</f>
        <v>2.264257236849007E-4</v>
      </c>
      <c r="J121" s="48"/>
      <c r="K121" s="47">
        <f>+($E$135-E121)/$E$135</f>
        <v>4.6042902039449322E-2</v>
      </c>
      <c r="L121" s="48"/>
      <c r="M121" s="47">
        <f>MIN(I121,K121)</f>
        <v>2.264257236849007E-4</v>
      </c>
    </row>
    <row r="122" spans="1:14" s="25" customFormat="1">
      <c r="A122" s="36"/>
      <c r="B122" s="35"/>
      <c r="C122" s="33"/>
      <c r="D122" s="33"/>
      <c r="E122" s="34"/>
      <c r="F122" s="19"/>
      <c r="I122" s="47"/>
      <c r="J122" s="48"/>
      <c r="K122" s="47"/>
      <c r="L122" s="48"/>
      <c r="M122" s="48"/>
    </row>
    <row r="123" spans="1:14" s="25" customFormat="1">
      <c r="A123" s="36" t="s">
        <v>117</v>
      </c>
      <c r="B123" s="35"/>
      <c r="C123" s="33">
        <v>46.307298255100001</v>
      </c>
      <c r="D123" s="33">
        <v>-107.273286051</v>
      </c>
      <c r="E123" s="34">
        <v>37356.453581868307</v>
      </c>
      <c r="F123" s="19"/>
      <c r="I123" s="47">
        <f>+(E123-E121)/E121</f>
        <v>4.6299080400417063E-3</v>
      </c>
      <c r="J123" s="48"/>
      <c r="K123" s="47">
        <f>+($E$135-E123)/$E$135</f>
        <v>4.1626168401746912E-2</v>
      </c>
      <c r="L123" s="48"/>
      <c r="M123" s="47">
        <f>MIN(I123,K123)</f>
        <v>4.6299080400417063E-3</v>
      </c>
    </row>
    <row r="124" spans="1:14" s="25" customFormat="1">
      <c r="A124" s="36"/>
      <c r="B124" s="35"/>
      <c r="C124" s="33"/>
      <c r="D124" s="33"/>
      <c r="E124" s="34"/>
      <c r="F124" s="19"/>
      <c r="I124" s="47"/>
      <c r="J124" s="48"/>
      <c r="K124" s="47"/>
      <c r="L124" s="48"/>
      <c r="M124" s="48"/>
    </row>
    <row r="125" spans="1:14" s="25" customFormat="1">
      <c r="A125" s="36" t="s">
        <v>118</v>
      </c>
      <c r="B125" s="35"/>
      <c r="C125" s="33">
        <v>46.318678631600001</v>
      </c>
      <c r="D125" s="33">
        <v>-107.221995162</v>
      </c>
      <c r="E125" s="34">
        <v>37416.553281038308</v>
      </c>
      <c r="F125" s="19"/>
      <c r="I125" s="47">
        <f>+(E125-E123)/E123</f>
        <v>1.6088170425035163E-3</v>
      </c>
      <c r="J125" s="48"/>
      <c r="K125" s="47">
        <f>+($E$135-E125)/$E$135</f>
        <v>4.0084320248382245E-2</v>
      </c>
      <c r="L125" s="48"/>
      <c r="M125" s="47">
        <f>MIN(I125,K125)</f>
        <v>1.6088170425035163E-3</v>
      </c>
    </row>
    <row r="126" spans="1:14" s="25" customFormat="1">
      <c r="A126" s="36"/>
      <c r="B126" s="35"/>
      <c r="C126" s="33"/>
      <c r="D126" s="33"/>
      <c r="E126" s="34"/>
      <c r="F126" s="19"/>
      <c r="I126" s="47"/>
      <c r="J126" s="48"/>
      <c r="K126" s="47"/>
      <c r="L126" s="48"/>
      <c r="M126" s="48"/>
    </row>
    <row r="127" spans="1:14" s="25" customFormat="1">
      <c r="A127" s="36" t="s">
        <v>119</v>
      </c>
      <c r="B127" s="35"/>
      <c r="C127" s="33">
        <v>46.3058245605</v>
      </c>
      <c r="D127" s="33">
        <v>-107.149496329</v>
      </c>
      <c r="E127" s="34">
        <v>37620.849549805309</v>
      </c>
      <c r="F127" s="19"/>
      <c r="I127" s="47">
        <f>+(E127-E125)/E125</f>
        <v>5.4600504550089699E-3</v>
      </c>
      <c r="J127" s="48"/>
      <c r="K127" s="47">
        <f>+($E$135-E127)/$E$135</f>
        <v>3.4843132204384182E-2</v>
      </c>
      <c r="L127" s="48"/>
      <c r="M127" s="47">
        <f>MIN(I127,K127)</f>
        <v>5.4600504550089699E-3</v>
      </c>
    </row>
    <row r="128" spans="1:14" s="25" customFormat="1">
      <c r="A128" s="36"/>
      <c r="B128" s="35"/>
      <c r="C128" s="33"/>
      <c r="D128" s="33"/>
      <c r="E128" s="34"/>
      <c r="F128" s="19"/>
      <c r="I128" s="47"/>
      <c r="J128" s="48"/>
      <c r="K128" s="47"/>
      <c r="L128" s="48"/>
      <c r="M128" s="48"/>
    </row>
    <row r="129" spans="1:27" s="25" customFormat="1">
      <c r="A129" s="36" t="s">
        <v>120</v>
      </c>
      <c r="B129" s="35"/>
      <c r="C129" s="33">
        <v>46.307147976499998</v>
      </c>
      <c r="D129" s="33">
        <v>-107.022401487</v>
      </c>
      <c r="E129" s="34">
        <v>38171.595421091311</v>
      </c>
      <c r="F129" s="19"/>
      <c r="I129" s="47">
        <f>+(E129-E127)/E127</f>
        <v>1.4639378904957574E-2</v>
      </c>
      <c r="J129" s="48"/>
      <c r="K129" s="47">
        <f>+($E$135-E129)/$E$135</f>
        <v>2.0713835114002117E-2</v>
      </c>
      <c r="L129" s="48"/>
      <c r="M129" s="47">
        <f>MIN(I129,K129)</f>
        <v>1.4639378904957574E-2</v>
      </c>
    </row>
    <row r="130" spans="1:27" s="25" customFormat="1">
      <c r="A130" s="36"/>
      <c r="B130" s="35"/>
      <c r="C130" s="33"/>
      <c r="D130" s="33"/>
      <c r="E130" s="34"/>
      <c r="F130" s="19"/>
      <c r="I130" s="47"/>
      <c r="J130" s="48"/>
      <c r="K130" s="47"/>
      <c r="L130" s="48"/>
      <c r="M130" s="48"/>
    </row>
    <row r="131" spans="1:27" s="25" customFormat="1">
      <c r="A131" s="36" t="s">
        <v>121</v>
      </c>
      <c r="B131" s="35"/>
      <c r="C131" s="33">
        <v>46.284455679600001</v>
      </c>
      <c r="D131" s="33">
        <v>-106.904980967</v>
      </c>
      <c r="E131" s="34">
        <v>38287.592621496311</v>
      </c>
      <c r="F131" s="19"/>
      <c r="I131" s="47">
        <f>+(E131-E129)/E129</f>
        <v>3.0388355300681662E-3</v>
      </c>
      <c r="J131" s="48"/>
      <c r="K131" s="47">
        <f>+($E$135-E131)/$E$135</f>
        <v>1.7737945522042355E-2</v>
      </c>
      <c r="L131" s="48"/>
      <c r="M131" s="47">
        <f>MIN(I131,K131)</f>
        <v>3.0388355300681662E-3</v>
      </c>
    </row>
    <row r="132" spans="1:27" s="25" customFormat="1">
      <c r="A132" s="36"/>
      <c r="B132" s="35"/>
      <c r="C132" s="33"/>
      <c r="D132" s="33"/>
      <c r="E132" s="34"/>
      <c r="F132" s="19"/>
      <c r="I132" s="47"/>
      <c r="J132" s="48"/>
      <c r="K132" s="47"/>
      <c r="L132" s="48"/>
      <c r="M132" s="48"/>
    </row>
    <row r="133" spans="1:27" s="25" customFormat="1">
      <c r="A133" s="36" t="s">
        <v>122</v>
      </c>
      <c r="B133" s="35"/>
      <c r="C133" s="33">
        <v>46.2666046497</v>
      </c>
      <c r="D133" s="33">
        <v>-106.758084778</v>
      </c>
      <c r="E133" s="46">
        <v>38894.942085561386</v>
      </c>
      <c r="F133" s="19"/>
      <c r="I133" s="47">
        <f>+(E133-E131)/E131</f>
        <v>1.5862827158375135E-2</v>
      </c>
      <c r="J133" s="48"/>
      <c r="K133" s="47">
        <f>+($E$135-E133)/$E$135</f>
        <v>2.1564923276280513E-3</v>
      </c>
      <c r="L133" s="48"/>
      <c r="M133" s="47">
        <f>MIN(I133,K133)</f>
        <v>2.1564923276280513E-3</v>
      </c>
      <c r="N133" s="25">
        <v>9</v>
      </c>
    </row>
    <row r="134" spans="1:27" s="25" customFormat="1">
      <c r="A134" s="36"/>
      <c r="B134" s="35"/>
      <c r="C134" s="33"/>
      <c r="D134" s="33"/>
      <c r="E134" s="34"/>
      <c r="F134" s="19"/>
      <c r="I134" s="47"/>
      <c r="J134" s="48"/>
      <c r="K134" s="47"/>
      <c r="L134" s="48"/>
      <c r="M134" s="48"/>
      <c r="N134" s="25">
        <f>SUM(N19:N133)</f>
        <v>57</v>
      </c>
    </row>
    <row r="135" spans="1:27" ht="15" customHeight="1">
      <c r="A135" s="62" t="s">
        <v>137</v>
      </c>
      <c r="B135" s="74" t="s">
        <v>38</v>
      </c>
      <c r="C135" s="63">
        <v>46.276613422899999</v>
      </c>
      <c r="D135" s="63">
        <v>-106.638381689</v>
      </c>
      <c r="E135" s="68">
        <v>38979</v>
      </c>
      <c r="F135" s="26">
        <v>67652.827032966044</v>
      </c>
      <c r="G135" s="24"/>
      <c r="H135" s="26"/>
    </row>
    <row r="136" spans="1:27">
      <c r="A136" s="64"/>
      <c r="B136" s="75"/>
      <c r="C136" s="65"/>
      <c r="D136" s="65"/>
      <c r="E136" s="66"/>
      <c r="F136" s="26">
        <v>67652.827032966044</v>
      </c>
    </row>
    <row r="137" spans="1:27">
      <c r="C137" s="32"/>
      <c r="D137" s="32"/>
    </row>
    <row r="138" spans="1:27">
      <c r="A138" s="79" t="s">
        <v>125</v>
      </c>
      <c r="B138" s="78"/>
      <c r="C138" s="78"/>
      <c r="D138" s="78"/>
      <c r="E138" s="78"/>
    </row>
    <row r="139" spans="1:27" s="25" customFormat="1">
      <c r="A139" s="78"/>
      <c r="B139" s="78"/>
      <c r="C139" s="78"/>
      <c r="D139" s="78"/>
      <c r="E139" s="78"/>
      <c r="I139" s="47"/>
      <c r="J139" s="48"/>
      <c r="K139" s="47"/>
      <c r="L139" s="48"/>
      <c r="M139" s="48"/>
    </row>
    <row r="140" spans="1:27" s="25" customFormat="1">
      <c r="A140" s="42"/>
      <c r="C140" s="54"/>
      <c r="D140" s="54"/>
      <c r="E140" s="34"/>
      <c r="I140" s="47"/>
      <c r="J140" s="48"/>
      <c r="K140" s="47"/>
      <c r="L140" s="48"/>
      <c r="M140" s="48"/>
    </row>
    <row r="141" spans="1:27" ht="15" customHeight="1">
      <c r="A141" s="71" t="s">
        <v>138</v>
      </c>
      <c r="B141" s="71"/>
      <c r="C141" s="71"/>
      <c r="D141" s="71"/>
      <c r="E141" s="71"/>
      <c r="F141" s="71"/>
      <c r="G141" s="71"/>
      <c r="H141" s="70"/>
      <c r="I141" s="70"/>
      <c r="J141" s="53"/>
      <c r="K141" s="53"/>
      <c r="L141" s="53"/>
      <c r="M141" s="53"/>
      <c r="N141" s="53"/>
      <c r="O141" s="53"/>
      <c r="P141" s="69"/>
      <c r="Q141" s="69"/>
      <c r="R141" s="69"/>
      <c r="S141" s="69"/>
      <c r="T141" s="69"/>
      <c r="U141" s="69"/>
      <c r="V141" s="69"/>
      <c r="W141" s="69"/>
      <c r="X141" s="69"/>
      <c r="Y141" s="69"/>
      <c r="Z141" s="69"/>
      <c r="AA141" s="69"/>
    </row>
    <row r="142" spans="1:27">
      <c r="A142" s="71"/>
      <c r="B142" s="71"/>
      <c r="C142" s="71"/>
      <c r="D142" s="71"/>
      <c r="E142" s="71"/>
      <c r="F142" s="71"/>
      <c r="G142" s="71"/>
      <c r="H142" s="70"/>
      <c r="I142" s="70"/>
      <c r="J142" s="53"/>
      <c r="K142" s="53"/>
      <c r="L142" s="53"/>
      <c r="M142" s="53"/>
      <c r="N142" s="53"/>
      <c r="O142" s="53"/>
      <c r="P142" s="69"/>
      <c r="Q142" s="69"/>
      <c r="R142" s="69"/>
      <c r="S142" s="69"/>
      <c r="T142" s="69"/>
      <c r="U142" s="69"/>
      <c r="V142" s="69"/>
      <c r="W142" s="69"/>
      <c r="X142" s="69"/>
      <c r="Y142" s="69"/>
      <c r="Z142" s="69"/>
      <c r="AA142" s="69"/>
    </row>
    <row r="143" spans="1:27">
      <c r="A143" s="71"/>
      <c r="B143" s="71"/>
      <c r="C143" s="71"/>
      <c r="D143" s="71"/>
      <c r="E143" s="71"/>
      <c r="F143" s="71"/>
      <c r="G143" s="71"/>
      <c r="H143" s="70"/>
      <c r="I143" s="70"/>
      <c r="J143" s="53"/>
      <c r="K143" s="53"/>
      <c r="L143" s="53"/>
      <c r="M143" s="53"/>
      <c r="N143" s="53"/>
      <c r="O143" s="53"/>
      <c r="P143" s="69"/>
      <c r="Q143" s="69"/>
      <c r="R143" s="69"/>
      <c r="S143" s="69"/>
      <c r="T143" s="69"/>
      <c r="U143" s="69"/>
      <c r="V143" s="69"/>
      <c r="W143" s="69"/>
      <c r="X143" s="69"/>
      <c r="Y143" s="69"/>
      <c r="Z143" s="69"/>
      <c r="AA143" s="69"/>
    </row>
    <row r="144" spans="1:27">
      <c r="A144" s="71"/>
      <c r="B144" s="71"/>
      <c r="C144" s="71"/>
      <c r="D144" s="71"/>
      <c r="E144" s="71"/>
      <c r="F144" s="71"/>
      <c r="G144" s="71"/>
      <c r="P144" s="69"/>
      <c r="Q144" s="69"/>
      <c r="R144" s="69"/>
      <c r="S144" s="69"/>
      <c r="T144" s="69"/>
      <c r="U144" s="69"/>
      <c r="V144" s="69"/>
      <c r="W144" s="69"/>
      <c r="X144" s="69"/>
      <c r="Y144" s="69"/>
      <c r="Z144" s="69"/>
      <c r="AA144" s="69"/>
    </row>
    <row r="145" spans="1:27">
      <c r="A145" s="71"/>
      <c r="B145" s="71"/>
      <c r="C145" s="71"/>
      <c r="D145" s="71"/>
      <c r="E145" s="71"/>
      <c r="F145" s="71"/>
      <c r="G145" s="71"/>
      <c r="P145" s="69"/>
      <c r="Q145" s="69"/>
      <c r="R145" s="69"/>
      <c r="S145" s="69"/>
      <c r="T145" s="69"/>
      <c r="U145" s="69"/>
      <c r="V145" s="69"/>
      <c r="W145" s="69"/>
      <c r="X145" s="69"/>
      <c r="Y145" s="69"/>
      <c r="Z145" s="69"/>
      <c r="AA145" s="69"/>
    </row>
    <row r="146" spans="1:27">
      <c r="A146" s="71"/>
      <c r="B146" s="71"/>
      <c r="C146" s="71"/>
      <c r="D146" s="71"/>
      <c r="E146" s="71"/>
      <c r="F146" s="71"/>
      <c r="G146" s="71"/>
      <c r="P146" s="69"/>
      <c r="Q146" s="69"/>
      <c r="R146" s="69"/>
      <c r="S146" s="69"/>
      <c r="T146" s="69"/>
      <c r="U146" s="69"/>
      <c r="V146" s="69"/>
      <c r="W146" s="69"/>
      <c r="X146" s="69"/>
      <c r="Y146" s="69"/>
      <c r="Z146" s="69"/>
      <c r="AA146" s="69"/>
    </row>
    <row r="147" spans="1:27">
      <c r="A147" s="71"/>
      <c r="B147" s="71"/>
      <c r="C147" s="71"/>
      <c r="D147" s="71"/>
      <c r="E147" s="71"/>
      <c r="F147" s="71"/>
      <c r="G147" s="71"/>
      <c r="P147" s="69"/>
      <c r="Q147" s="69"/>
      <c r="R147" s="69"/>
      <c r="S147" s="69"/>
      <c r="T147" s="69"/>
      <c r="U147" s="69"/>
      <c r="V147" s="69"/>
      <c r="W147" s="69"/>
      <c r="X147" s="69"/>
      <c r="Y147" s="69"/>
      <c r="Z147" s="69"/>
      <c r="AA147" s="69"/>
    </row>
    <row r="148" spans="1:27">
      <c r="A148" s="71"/>
      <c r="B148" s="71"/>
      <c r="C148" s="71"/>
      <c r="D148" s="71"/>
      <c r="E148" s="71"/>
      <c r="F148" s="71"/>
      <c r="G148" s="71"/>
      <c r="P148" s="69"/>
      <c r="Q148" s="69"/>
      <c r="R148" s="69"/>
      <c r="S148" s="69"/>
      <c r="T148" s="69"/>
      <c r="U148" s="69"/>
      <c r="V148" s="69"/>
      <c r="W148" s="69"/>
      <c r="X148" s="69"/>
      <c r="Y148" s="69"/>
      <c r="Z148" s="69"/>
      <c r="AA148" s="69"/>
    </row>
    <row r="149" spans="1:27">
      <c r="A149" s="71"/>
      <c r="B149" s="71"/>
      <c r="C149" s="71"/>
      <c r="D149" s="71"/>
      <c r="E149" s="71"/>
      <c r="F149" s="71"/>
      <c r="G149" s="71"/>
      <c r="P149" s="69"/>
      <c r="Q149" s="69"/>
      <c r="R149" s="69"/>
      <c r="S149" s="69"/>
      <c r="T149" s="69"/>
      <c r="U149" s="69"/>
      <c r="V149" s="69"/>
      <c r="W149" s="69"/>
      <c r="X149" s="69"/>
      <c r="Y149" s="69"/>
      <c r="Z149" s="69"/>
      <c r="AA149" s="69"/>
    </row>
  </sheetData>
  <customSheetViews>
    <customSheetView guid="{2F20ED1E-BDD6-46BF-8CE9-6014D984254E}" scale="75" showPageBreaks="1" fitToPage="1" printArea="1" hiddenColumns="1" topLeftCell="A128">
      <selection activeCell="V140" sqref="V140"/>
      <pageMargins left="0.7" right="0.7" top="0.75" bottom="0.75" header="0.3" footer="0.3"/>
      <pageSetup paperSize="17" scale="49" orientation="portrait" r:id="rId1"/>
    </customSheetView>
    <customSheetView guid="{1483CE12-07CE-4142-BA4D-2651CC967A85}" showPageBreaks="1" fitToPage="1" printArea="1" hiddenRows="1" hiddenColumns="1">
      <selection activeCell="P32" sqref="P32"/>
      <pageMargins left="0.7" right="0.7" top="0.75" bottom="0.75" header="0.3" footer="0.3"/>
      <pageSetup scale="72" orientation="portrait" r:id="rId2"/>
    </customSheetView>
    <customSheetView guid="{52170220-9772-4541-AF48-2CA15FCF1884}" scale="85" fitToPage="1" printArea="1" hiddenColumns="1">
      <selection activeCell="G10" sqref="G10"/>
      <pageMargins left="0.7" right="0.7" top="0.75" bottom="0.75" header="0.3" footer="0.3"/>
      <pageSetup scale="31" orientation="portrait" r:id="rId3"/>
    </customSheetView>
    <customSheetView guid="{FEBFD6DB-7204-49FB-B015-B2B2641BBA8E}" fitToPage="1" hiddenColumns="1" topLeftCell="A103">
      <selection activeCell="X130" sqref="X130"/>
      <pageMargins left="0.7" right="0.7" top="0.75" bottom="0.75" header="0.3" footer="0.3"/>
      <pageSetup paperSize="17" scale="49" orientation="portrait" r:id="rId4"/>
    </customSheetView>
  </customSheetViews>
  <mergeCells count="11">
    <mergeCell ref="A2:E5"/>
    <mergeCell ref="A138:E139"/>
    <mergeCell ref="J8:Q10"/>
    <mergeCell ref="B17:B18"/>
    <mergeCell ref="C8:D10"/>
    <mergeCell ref="A141:G149"/>
    <mergeCell ref="A10:A12"/>
    <mergeCell ref="B10:B12"/>
    <mergeCell ref="B37:B38"/>
    <mergeCell ref="B95:B96"/>
    <mergeCell ref="B135:B136"/>
  </mergeCells>
  <pageMargins left="0.7" right="0.7" top="0.75" bottom="0.75" header="0.3" footer="0.3"/>
  <pageSetup paperSize="17" scale="4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7"/>
  <sheetViews>
    <sheetView topLeftCell="B5" workbookViewId="0">
      <selection activeCell="R46" sqref="R46"/>
    </sheetView>
  </sheetViews>
  <sheetFormatPr defaultRowHeight="15"/>
  <cols>
    <col min="2" max="2" width="21" customWidth="1"/>
    <col min="3" max="3" width="29.28515625" customWidth="1"/>
    <col min="4" max="4" width="14.85546875" customWidth="1"/>
    <col min="5" max="6" width="11.42578125" customWidth="1"/>
    <col min="7" max="7" width="11.5703125" customWidth="1"/>
    <col min="8" max="8" width="13.140625" customWidth="1"/>
    <col min="9" max="9" width="12.28515625" customWidth="1"/>
    <col min="10" max="10" width="11.85546875" customWidth="1"/>
    <col min="11" max="11" width="12" customWidth="1"/>
    <col min="12" max="12" width="12.140625" customWidth="1"/>
    <col min="13" max="13" width="12.5703125" customWidth="1"/>
    <col min="14" max="14" width="12.7109375" customWidth="1"/>
    <col min="15" max="15" width="12.85546875" customWidth="1"/>
    <col min="16" max="16" width="12.28515625" customWidth="1"/>
  </cols>
  <sheetData>
    <row r="3" spans="1:16">
      <c r="A3" s="2" t="s">
        <v>33</v>
      </c>
    </row>
    <row r="4" spans="1:16">
      <c r="A4" s="2"/>
      <c r="B4" s="6"/>
    </row>
    <row r="5" spans="1:16">
      <c r="I5" s="5"/>
      <c r="J5" s="5"/>
      <c r="K5" s="5"/>
      <c r="L5" s="5"/>
      <c r="M5" s="5"/>
      <c r="N5" s="5"/>
      <c r="O5" s="5"/>
      <c r="P5" s="5"/>
    </row>
    <row r="6" spans="1:16">
      <c r="I6" s="78" t="s">
        <v>2</v>
      </c>
      <c r="J6" s="78"/>
      <c r="K6" s="78"/>
      <c r="L6" s="78"/>
      <c r="M6" s="78"/>
      <c r="N6" s="78"/>
      <c r="O6" s="78"/>
      <c r="P6" s="78"/>
    </row>
    <row r="7" spans="1:16">
      <c r="I7" s="78"/>
      <c r="J7" s="78"/>
      <c r="K7" s="78"/>
      <c r="L7" s="78"/>
      <c r="M7" s="78"/>
      <c r="N7" s="78"/>
      <c r="O7" s="78"/>
      <c r="P7" s="78"/>
    </row>
    <row r="8" spans="1:16" ht="15" customHeight="1">
      <c r="A8" s="78" t="s">
        <v>0</v>
      </c>
      <c r="B8" s="78" t="s">
        <v>1</v>
      </c>
      <c r="C8" s="3"/>
      <c r="D8" s="78" t="s">
        <v>27</v>
      </c>
      <c r="E8" s="78" t="s">
        <v>28</v>
      </c>
      <c r="F8" s="78" t="s">
        <v>31</v>
      </c>
      <c r="G8" s="78" t="s">
        <v>29</v>
      </c>
      <c r="H8" s="78" t="s">
        <v>30</v>
      </c>
      <c r="I8" s="78"/>
      <c r="J8" s="78"/>
      <c r="K8" s="78"/>
      <c r="L8" s="78"/>
      <c r="M8" s="78"/>
      <c r="N8" s="78"/>
      <c r="O8" s="78"/>
      <c r="P8" s="78"/>
    </row>
    <row r="9" spans="1:16">
      <c r="A9" s="78"/>
      <c r="B9" s="78"/>
      <c r="C9" s="3"/>
      <c r="D9" s="78"/>
      <c r="E9" s="78"/>
      <c r="F9" s="78"/>
      <c r="G9" s="78"/>
      <c r="H9" s="78"/>
      <c r="I9">
        <v>2</v>
      </c>
      <c r="J9">
        <v>5</v>
      </c>
      <c r="K9">
        <v>10</v>
      </c>
      <c r="L9">
        <v>25</v>
      </c>
      <c r="M9">
        <v>50</v>
      </c>
      <c r="N9">
        <v>100</v>
      </c>
    </row>
    <row r="10" spans="1:16">
      <c r="A10" s="78"/>
      <c r="B10" s="78"/>
      <c r="C10" s="3"/>
      <c r="D10" s="78"/>
      <c r="E10" s="78"/>
      <c r="F10" s="78"/>
      <c r="G10" s="78"/>
      <c r="H10" s="78"/>
      <c r="I10">
        <f t="shared" ref="I10" si="0">+(1/I9)*100</f>
        <v>50</v>
      </c>
      <c r="J10">
        <f t="shared" ref="J10" si="1">+(1/J9)*100</f>
        <v>20</v>
      </c>
      <c r="K10">
        <f t="shared" ref="K10:L10" si="2">+(1/K9)*100</f>
        <v>10</v>
      </c>
      <c r="L10">
        <f t="shared" si="2"/>
        <v>4</v>
      </c>
      <c r="M10">
        <f t="shared" ref="M10" si="3">+(1/M9)*100</f>
        <v>2</v>
      </c>
      <c r="N10">
        <f t="shared" ref="N10" si="4">+(1/N9)*100</f>
        <v>1</v>
      </c>
    </row>
    <row r="11" spans="1:16">
      <c r="A11" s="3"/>
      <c r="B11" s="3"/>
      <c r="C11" s="3"/>
      <c r="D11" s="3"/>
      <c r="E11" s="3"/>
      <c r="F11" s="3"/>
      <c r="G11" s="3"/>
      <c r="H11" s="3"/>
    </row>
    <row r="13" spans="1:16" hidden="1">
      <c r="A13" s="9" t="s">
        <v>4</v>
      </c>
      <c r="B13" s="83" t="s">
        <v>3</v>
      </c>
      <c r="C13" s="10" t="s">
        <v>25</v>
      </c>
      <c r="D13" s="10">
        <v>3.6703999999999999</v>
      </c>
      <c r="E13" s="10">
        <v>0.1482</v>
      </c>
      <c r="F13" s="10" t="s">
        <v>32</v>
      </c>
      <c r="G13" s="10">
        <v>-0.25009999999999999</v>
      </c>
      <c r="H13" s="10" t="s">
        <v>32</v>
      </c>
      <c r="I13" s="11">
        <v>4710</v>
      </c>
      <c r="J13" s="11">
        <v>6190</v>
      </c>
      <c r="K13" s="11">
        <v>7130</v>
      </c>
      <c r="L13" s="11">
        <v>8010</v>
      </c>
      <c r="M13" s="11">
        <v>9130</v>
      </c>
      <c r="N13" s="11">
        <v>9960</v>
      </c>
      <c r="O13" s="11"/>
      <c r="P13" s="11"/>
    </row>
    <row r="14" spans="1:16" hidden="1">
      <c r="A14" s="9"/>
      <c r="B14" s="83"/>
      <c r="C14" s="10" t="s">
        <v>26</v>
      </c>
      <c r="D14" s="10" t="s">
        <v>32</v>
      </c>
      <c r="E14" s="10" t="s">
        <v>32</v>
      </c>
      <c r="F14" s="10" t="s">
        <v>32</v>
      </c>
      <c r="G14" s="10" t="s">
        <v>32</v>
      </c>
      <c r="H14" s="10" t="s">
        <v>32</v>
      </c>
      <c r="I14" s="11">
        <v>4710</v>
      </c>
      <c r="J14" s="11">
        <v>6190</v>
      </c>
      <c r="K14" s="11">
        <v>7130</v>
      </c>
      <c r="L14" s="11">
        <v>8010</v>
      </c>
      <c r="M14" s="11">
        <v>9130</v>
      </c>
      <c r="N14" s="11">
        <v>9960</v>
      </c>
      <c r="O14" s="11"/>
      <c r="P14" s="11"/>
    </row>
    <row r="15" spans="1:16" ht="5.0999999999999996" hidden="1" customHeight="1">
      <c r="A15" s="9"/>
      <c r="B15" s="10"/>
      <c r="C15" s="10"/>
      <c r="D15" s="10"/>
      <c r="E15" s="10"/>
      <c r="F15" s="10"/>
      <c r="G15" s="10"/>
      <c r="H15" s="10"/>
      <c r="I15" s="11"/>
      <c r="J15" s="11"/>
      <c r="K15" s="11"/>
      <c r="L15" s="11"/>
      <c r="M15" s="11"/>
      <c r="N15" s="11"/>
      <c r="O15" s="11"/>
      <c r="P15" s="11"/>
    </row>
    <row r="16" spans="1:16" hidden="1">
      <c r="A16" s="9" t="s">
        <v>5</v>
      </c>
      <c r="B16" s="83" t="s">
        <v>6</v>
      </c>
      <c r="C16" s="10" t="s">
        <v>25</v>
      </c>
      <c r="D16" s="10">
        <v>4.2446999999999999</v>
      </c>
      <c r="E16" s="10">
        <v>0.1086</v>
      </c>
      <c r="F16" s="10" t="s">
        <v>32</v>
      </c>
      <c r="G16" s="10">
        <v>-1.7999999999999999E-2</v>
      </c>
      <c r="H16" s="10" t="s">
        <v>32</v>
      </c>
      <c r="I16" s="11">
        <v>17600</v>
      </c>
      <c r="J16" s="11">
        <v>22300</v>
      </c>
      <c r="K16" s="11">
        <v>25200</v>
      </c>
      <c r="L16" s="11">
        <v>27800</v>
      </c>
      <c r="M16" s="11">
        <v>31100</v>
      </c>
      <c r="N16" s="11">
        <v>33500</v>
      </c>
      <c r="O16" s="11"/>
      <c r="P16" s="11"/>
    </row>
    <row r="17" spans="1:16" hidden="1">
      <c r="A17" s="9"/>
      <c r="B17" s="83"/>
      <c r="C17" s="10" t="s">
        <v>26</v>
      </c>
      <c r="D17" s="10" t="s">
        <v>32</v>
      </c>
      <c r="E17" s="10" t="s">
        <v>32</v>
      </c>
      <c r="F17" s="10" t="s">
        <v>32</v>
      </c>
      <c r="G17" s="10" t="s">
        <v>32</v>
      </c>
      <c r="H17" s="10" t="s">
        <v>32</v>
      </c>
      <c r="I17" s="11">
        <v>17600</v>
      </c>
      <c r="J17" s="11">
        <v>22300</v>
      </c>
      <c r="K17" s="11">
        <v>25200</v>
      </c>
      <c r="L17" s="11">
        <v>27800</v>
      </c>
      <c r="M17" s="11">
        <v>31100</v>
      </c>
      <c r="N17" s="11">
        <v>33500</v>
      </c>
      <c r="O17" s="11"/>
      <c r="P17" s="11"/>
    </row>
    <row r="18" spans="1:16" ht="5.0999999999999996" hidden="1" customHeight="1">
      <c r="A18" s="9"/>
      <c r="B18" s="10"/>
      <c r="C18" s="10"/>
      <c r="D18" s="10"/>
      <c r="E18" s="10"/>
      <c r="F18" s="10"/>
      <c r="G18" s="10"/>
      <c r="H18" s="10"/>
      <c r="I18" s="11"/>
      <c r="J18" s="11"/>
      <c r="K18" s="11"/>
      <c r="L18" s="11"/>
      <c r="M18" s="11"/>
      <c r="N18" s="11"/>
      <c r="O18" s="11"/>
      <c r="P18" s="11"/>
    </row>
    <row r="19" spans="1:16" hidden="1">
      <c r="A19" s="9" t="s">
        <v>8</v>
      </c>
      <c r="B19" s="83" t="s">
        <v>7</v>
      </c>
      <c r="C19" s="10" t="s">
        <v>25</v>
      </c>
      <c r="D19" s="10">
        <v>4.3052000000000001</v>
      </c>
      <c r="E19" s="10">
        <v>0.114</v>
      </c>
      <c r="F19" s="10" t="s">
        <v>32</v>
      </c>
      <c r="G19" s="10">
        <v>0.1065</v>
      </c>
      <c r="H19" s="10" t="s">
        <v>32</v>
      </c>
      <c r="I19" s="11">
        <v>20300</v>
      </c>
      <c r="J19" s="11">
        <v>25600</v>
      </c>
      <c r="K19" s="11">
        <v>28800</v>
      </c>
      <c r="L19" s="11">
        <v>31700</v>
      </c>
      <c r="M19" s="11">
        <v>35400</v>
      </c>
      <c r="N19" s="11">
        <v>38200</v>
      </c>
      <c r="O19" s="11"/>
      <c r="P19" s="11"/>
    </row>
    <row r="20" spans="1:16" hidden="1">
      <c r="A20" s="9"/>
      <c r="B20" s="83"/>
      <c r="C20" s="10" t="s">
        <v>26</v>
      </c>
      <c r="D20" s="10" t="s">
        <v>32</v>
      </c>
      <c r="E20" s="10" t="s">
        <v>32</v>
      </c>
      <c r="F20" s="10" t="s">
        <v>32</v>
      </c>
      <c r="G20" s="10" t="s">
        <v>32</v>
      </c>
      <c r="H20" s="10" t="s">
        <v>32</v>
      </c>
      <c r="I20" s="11">
        <v>20200</v>
      </c>
      <c r="J20" s="11">
        <v>25500</v>
      </c>
      <c r="K20" s="11">
        <v>28700</v>
      </c>
      <c r="L20" s="11">
        <v>31600</v>
      </c>
      <c r="M20" s="11">
        <v>35300</v>
      </c>
      <c r="N20" s="11">
        <v>38100</v>
      </c>
      <c r="O20" s="11"/>
      <c r="P20" s="11"/>
    </row>
    <row r="21" spans="1:16" ht="5.0999999999999996" hidden="1" customHeight="1">
      <c r="A21" s="9"/>
      <c r="B21" s="10"/>
      <c r="C21" s="10"/>
      <c r="D21" s="10"/>
      <c r="E21" s="10"/>
      <c r="F21" s="10"/>
      <c r="G21" s="10"/>
      <c r="H21" s="10"/>
      <c r="I21" s="11"/>
      <c r="J21" s="11"/>
      <c r="K21" s="11"/>
      <c r="L21" s="11"/>
      <c r="M21" s="11"/>
      <c r="N21" s="11"/>
      <c r="O21" s="11"/>
      <c r="P21" s="11"/>
    </row>
    <row r="22" spans="1:16" hidden="1">
      <c r="A22" s="9" t="s">
        <v>10</v>
      </c>
      <c r="B22" s="83" t="s">
        <v>9</v>
      </c>
      <c r="C22" s="10" t="s">
        <v>25</v>
      </c>
      <c r="D22" s="10">
        <v>4.6432000000000002</v>
      </c>
      <c r="E22" s="10">
        <v>0.1203</v>
      </c>
      <c r="F22" s="10" t="s">
        <v>32</v>
      </c>
      <c r="G22" s="10">
        <v>-0.18290000000000001</v>
      </c>
      <c r="H22" s="10" t="s">
        <v>32</v>
      </c>
      <c r="I22" s="12">
        <v>44200</v>
      </c>
      <c r="J22" s="11">
        <v>54500</v>
      </c>
      <c r="K22" s="11">
        <v>60800</v>
      </c>
      <c r="L22" s="11">
        <v>66400</v>
      </c>
      <c r="M22" s="11">
        <v>73500</v>
      </c>
      <c r="N22" s="11">
        <v>78600</v>
      </c>
      <c r="O22" s="11"/>
      <c r="P22" s="11"/>
    </row>
    <row r="23" spans="1:16" hidden="1">
      <c r="A23" s="9"/>
      <c r="B23" s="83"/>
      <c r="C23" s="10" t="s">
        <v>26</v>
      </c>
      <c r="D23" s="10" t="s">
        <v>32</v>
      </c>
      <c r="E23" s="10" t="s">
        <v>32</v>
      </c>
      <c r="F23" s="10" t="s">
        <v>32</v>
      </c>
      <c r="G23" s="10" t="s">
        <v>32</v>
      </c>
      <c r="H23" s="10" t="s">
        <v>32</v>
      </c>
      <c r="I23" s="13">
        <v>39800</v>
      </c>
      <c r="J23" s="13">
        <v>50400</v>
      </c>
      <c r="K23" s="13">
        <v>57000</v>
      </c>
      <c r="L23" s="13">
        <v>62900</v>
      </c>
      <c r="M23" s="13">
        <v>70500</v>
      </c>
      <c r="N23" s="13">
        <v>76000</v>
      </c>
      <c r="O23" s="13"/>
      <c r="P23" s="13"/>
    </row>
    <row r="24" spans="1:16" ht="5.0999999999999996" hidden="1" customHeight="1">
      <c r="A24" s="9"/>
      <c r="B24" s="10"/>
      <c r="C24" s="10"/>
      <c r="D24" s="10"/>
      <c r="E24" s="10"/>
      <c r="F24" s="10"/>
      <c r="G24" s="10"/>
      <c r="H24" s="10"/>
      <c r="I24" s="11"/>
      <c r="J24" s="11"/>
      <c r="K24" s="11"/>
      <c r="L24" s="11"/>
      <c r="M24" s="11"/>
      <c r="N24" s="11"/>
      <c r="O24" s="11"/>
      <c r="P24" s="11"/>
    </row>
    <row r="25" spans="1:16" hidden="1">
      <c r="A25" s="9" t="s">
        <v>11</v>
      </c>
      <c r="B25" s="83" t="s">
        <v>12</v>
      </c>
      <c r="C25" s="10" t="s">
        <v>25</v>
      </c>
      <c r="D25" s="10">
        <v>4.3220000000000001</v>
      </c>
      <c r="E25" s="10">
        <v>0.16800000000000001</v>
      </c>
      <c r="F25" s="10" t="s">
        <v>32</v>
      </c>
      <c r="G25" s="10">
        <v>0.52200000000000002</v>
      </c>
      <c r="H25" s="10" t="s">
        <v>32</v>
      </c>
      <c r="I25" s="13">
        <v>20300</v>
      </c>
      <c r="J25" s="13">
        <v>28700</v>
      </c>
      <c r="K25" s="13">
        <v>35070</v>
      </c>
      <c r="L25" s="13"/>
      <c r="M25" s="13">
        <v>51610</v>
      </c>
      <c r="N25" s="13">
        <v>59780</v>
      </c>
      <c r="O25" s="13"/>
      <c r="P25" s="13"/>
    </row>
    <row r="26" spans="1:16" hidden="1">
      <c r="A26" s="9"/>
      <c r="B26" s="83"/>
      <c r="C26" s="10" t="s">
        <v>26</v>
      </c>
      <c r="D26" s="10">
        <v>4.0330000000000004</v>
      </c>
      <c r="E26" s="10">
        <v>0.28000000000000003</v>
      </c>
      <c r="F26" s="10" t="s">
        <v>32</v>
      </c>
      <c r="G26" s="10">
        <v>0.13</v>
      </c>
      <c r="H26" s="10" t="s">
        <v>32</v>
      </c>
      <c r="I26" s="13">
        <v>10650</v>
      </c>
      <c r="J26" s="13">
        <v>18490</v>
      </c>
      <c r="K26" s="13">
        <v>24870</v>
      </c>
      <c r="L26" s="13"/>
      <c r="M26" s="13">
        <v>42400</v>
      </c>
      <c r="N26" s="13">
        <v>51400</v>
      </c>
      <c r="O26" s="13"/>
      <c r="P26" s="13"/>
    </row>
    <row r="27" spans="1:16" ht="5.0999999999999996" hidden="1" customHeight="1">
      <c r="A27" s="4"/>
      <c r="B27" s="7"/>
      <c r="C27" s="7"/>
      <c r="D27" s="7"/>
      <c r="E27" s="7"/>
      <c r="F27" s="7"/>
      <c r="G27" s="7"/>
      <c r="H27" s="7"/>
      <c r="I27" s="1"/>
      <c r="J27" s="1"/>
      <c r="K27" s="1"/>
      <c r="L27" s="1"/>
      <c r="M27" s="1"/>
      <c r="N27" s="1"/>
      <c r="O27" s="1"/>
      <c r="P27" s="1"/>
    </row>
    <row r="28" spans="1:16">
      <c r="A28" s="4" t="s">
        <v>13</v>
      </c>
      <c r="B28" s="78" t="s">
        <v>14</v>
      </c>
      <c r="C28" s="3" t="s">
        <v>25</v>
      </c>
      <c r="D28" s="3"/>
      <c r="E28" s="14"/>
      <c r="F28" s="14"/>
      <c r="G28" s="14"/>
      <c r="H28" s="14"/>
      <c r="I28">
        <v>61283</v>
      </c>
      <c r="J28">
        <v>77315</v>
      </c>
      <c r="K28">
        <v>87854</v>
      </c>
      <c r="L28">
        <v>101169</v>
      </c>
      <c r="M28">
        <v>111124</v>
      </c>
      <c r="N28">
        <v>121133</v>
      </c>
      <c r="O28" s="14"/>
      <c r="P28" s="26">
        <v>38978.942085561386</v>
      </c>
    </row>
    <row r="29" spans="1:16">
      <c r="A29" s="4"/>
      <c r="B29" s="78"/>
      <c r="C29" s="8" t="s">
        <v>34</v>
      </c>
      <c r="D29" s="3"/>
      <c r="E29" s="3"/>
      <c r="F29" s="3"/>
      <c r="G29" s="3"/>
      <c r="H29" s="3"/>
      <c r="I29">
        <v>46905</v>
      </c>
      <c r="J29">
        <v>61277</v>
      </c>
      <c r="K29">
        <v>70744</v>
      </c>
      <c r="L29">
        <v>82704</v>
      </c>
      <c r="M29">
        <v>91638</v>
      </c>
      <c r="N29">
        <v>100607</v>
      </c>
      <c r="P29" s="26">
        <v>38978.942085561386</v>
      </c>
    </row>
    <row r="30" spans="1:16">
      <c r="A30" s="4" t="s">
        <v>15</v>
      </c>
      <c r="B30" s="78" t="s">
        <v>16</v>
      </c>
      <c r="C30" s="3" t="s">
        <v>25</v>
      </c>
      <c r="D30" s="3"/>
      <c r="E30" s="3"/>
      <c r="F30" s="3"/>
      <c r="G30" s="3"/>
      <c r="H30" s="3"/>
      <c r="I30">
        <v>63393</v>
      </c>
      <c r="J30">
        <v>78920</v>
      </c>
      <c r="K30">
        <v>88608</v>
      </c>
      <c r="L30">
        <v>100352</v>
      </c>
      <c r="M30">
        <v>108812</v>
      </c>
      <c r="N30">
        <v>117071</v>
      </c>
      <c r="P30" s="26">
        <v>47002.062967702317</v>
      </c>
    </row>
    <row r="31" spans="1:16">
      <c r="A31" s="4"/>
      <c r="B31" s="78"/>
      <c r="C31" s="8" t="s">
        <v>34</v>
      </c>
      <c r="D31" s="3"/>
      <c r="E31" s="3"/>
      <c r="F31" s="3"/>
      <c r="G31" s="3"/>
      <c r="H31" s="3"/>
      <c r="I31">
        <v>48157</v>
      </c>
      <c r="J31">
        <v>62664</v>
      </c>
      <c r="K31">
        <v>71261</v>
      </c>
      <c r="L31">
        <v>81186</v>
      </c>
      <c r="M31">
        <v>88004</v>
      </c>
      <c r="N31">
        <v>94398</v>
      </c>
      <c r="P31" s="26">
        <v>47002.062967702317</v>
      </c>
    </row>
    <row r="32" spans="1:16">
      <c r="A32" s="4" t="s">
        <v>17</v>
      </c>
      <c r="B32" s="78" t="s">
        <v>21</v>
      </c>
      <c r="C32" s="3" t="s">
        <v>25</v>
      </c>
      <c r="D32" s="3"/>
      <c r="E32" s="3"/>
      <c r="F32" s="3"/>
      <c r="G32" s="3"/>
      <c r="H32" s="3"/>
      <c r="I32">
        <v>69386</v>
      </c>
      <c r="J32">
        <v>89406</v>
      </c>
      <c r="K32">
        <v>102762</v>
      </c>
      <c r="L32">
        <v>119830</v>
      </c>
      <c r="M32">
        <v>132716</v>
      </c>
      <c r="N32">
        <v>145768</v>
      </c>
      <c r="P32" s="27">
        <v>65517.708157996145</v>
      </c>
    </row>
    <row r="33" spans="1:16">
      <c r="A33" s="4"/>
      <c r="B33" s="78"/>
      <c r="C33" s="8" t="s">
        <v>34</v>
      </c>
      <c r="D33" s="3"/>
      <c r="E33" s="3"/>
      <c r="F33" s="3"/>
      <c r="G33" s="3"/>
      <c r="H33" s="3"/>
      <c r="I33">
        <v>54192</v>
      </c>
      <c r="J33">
        <v>74042</v>
      </c>
      <c r="K33">
        <v>86809</v>
      </c>
      <c r="L33">
        <v>102543</v>
      </c>
      <c r="M33">
        <v>114004</v>
      </c>
      <c r="N33">
        <v>125265</v>
      </c>
      <c r="P33" s="27">
        <v>65517.708157996145</v>
      </c>
    </row>
    <row r="34" spans="1:16">
      <c r="A34" s="4" t="s">
        <v>18</v>
      </c>
      <c r="B34" s="78" t="s">
        <v>22</v>
      </c>
      <c r="C34" s="3" t="s">
        <v>25</v>
      </c>
      <c r="D34" s="3"/>
      <c r="E34" s="3"/>
      <c r="F34" s="3"/>
      <c r="G34" s="3"/>
      <c r="H34" s="3"/>
      <c r="I34">
        <v>69947</v>
      </c>
      <c r="J34">
        <v>90456</v>
      </c>
      <c r="K34">
        <v>103566</v>
      </c>
      <c r="L34">
        <v>119734</v>
      </c>
      <c r="M34">
        <v>131548</v>
      </c>
      <c r="N34">
        <v>143206</v>
      </c>
      <c r="P34" s="26">
        <v>67652.827032966044</v>
      </c>
    </row>
    <row r="35" spans="1:16">
      <c r="A35" s="4"/>
      <c r="B35" s="78"/>
      <c r="C35" s="8" t="s">
        <v>34</v>
      </c>
      <c r="D35" s="3"/>
      <c r="E35" s="3"/>
      <c r="F35" s="3"/>
      <c r="G35" s="3"/>
      <c r="H35" s="3"/>
      <c r="I35">
        <v>54272</v>
      </c>
      <c r="J35">
        <v>75133</v>
      </c>
      <c r="K35">
        <v>89092</v>
      </c>
      <c r="L35">
        <v>106879</v>
      </c>
      <c r="M35">
        <v>120236</v>
      </c>
      <c r="N35">
        <v>133685</v>
      </c>
      <c r="P35" s="26">
        <v>67652.827032966044</v>
      </c>
    </row>
    <row r="36" spans="1:16">
      <c r="A36" s="4" t="s">
        <v>19</v>
      </c>
      <c r="B36" s="78" t="s">
        <v>23</v>
      </c>
      <c r="C36" s="3" t="s">
        <v>25</v>
      </c>
      <c r="D36" s="3"/>
      <c r="E36" s="3"/>
      <c r="F36" s="3"/>
      <c r="G36" s="3"/>
      <c r="H36" s="3"/>
      <c r="I36">
        <v>4221</v>
      </c>
      <c r="J36">
        <v>6730</v>
      </c>
      <c r="K36">
        <v>8697</v>
      </c>
      <c r="L36">
        <v>11545</v>
      </c>
      <c r="M36">
        <v>13939</v>
      </c>
      <c r="N36">
        <v>16574</v>
      </c>
    </row>
    <row r="37" spans="1:16">
      <c r="A37" s="4"/>
      <c r="B37" s="78"/>
      <c r="C37" s="8" t="s">
        <v>34</v>
      </c>
      <c r="D37" s="3"/>
      <c r="E37" s="3"/>
      <c r="F37" s="3"/>
      <c r="G37" s="3"/>
      <c r="H37" s="3"/>
      <c r="I37">
        <v>3760</v>
      </c>
      <c r="J37">
        <v>6412</v>
      </c>
      <c r="K37">
        <v>8484</v>
      </c>
      <c r="L37">
        <v>11442</v>
      </c>
      <c r="M37">
        <v>13886</v>
      </c>
      <c r="N37">
        <v>16531</v>
      </c>
    </row>
    <row r="38" spans="1:16">
      <c r="A38" s="4" t="s">
        <v>20</v>
      </c>
      <c r="B38" s="78" t="s">
        <v>24</v>
      </c>
      <c r="C38" s="3" t="s">
        <v>25</v>
      </c>
      <c r="D38" s="3"/>
      <c r="E38" s="3"/>
      <c r="F38" s="3"/>
      <c r="G38" s="3"/>
      <c r="H38" s="3"/>
      <c r="I38">
        <v>7394.8</v>
      </c>
      <c r="J38">
        <v>14647</v>
      </c>
      <c r="K38">
        <v>20237</v>
      </c>
      <c r="L38">
        <v>27868</v>
      </c>
      <c r="M38">
        <v>33818</v>
      </c>
      <c r="N38">
        <v>39903</v>
      </c>
    </row>
    <row r="39" spans="1:16">
      <c r="A39" s="4"/>
      <c r="B39" s="78"/>
      <c r="C39" s="8" t="s">
        <v>34</v>
      </c>
      <c r="D39" s="3"/>
      <c r="E39" s="3"/>
      <c r="F39" s="3"/>
      <c r="G39" s="3"/>
      <c r="H39" s="3"/>
      <c r="I39">
        <v>6991</v>
      </c>
      <c r="J39">
        <v>14326</v>
      </c>
      <c r="K39">
        <v>20053</v>
      </c>
      <c r="L39">
        <v>27906</v>
      </c>
      <c r="M39">
        <v>34035</v>
      </c>
      <c r="N39">
        <v>40297</v>
      </c>
    </row>
    <row r="42" spans="1:16">
      <c r="A42" s="6"/>
      <c r="C42">
        <v>50</v>
      </c>
      <c r="D42">
        <v>54272</v>
      </c>
    </row>
    <row r="43" spans="1:16">
      <c r="C43">
        <v>20</v>
      </c>
      <c r="D43">
        <v>75133</v>
      </c>
    </row>
    <row r="44" spans="1:16">
      <c r="C44">
        <v>10</v>
      </c>
      <c r="D44">
        <v>89092</v>
      </c>
    </row>
    <row r="45" spans="1:16">
      <c r="C45">
        <v>4</v>
      </c>
      <c r="D45">
        <v>106879</v>
      </c>
    </row>
    <row r="46" spans="1:16">
      <c r="C46">
        <v>2</v>
      </c>
      <c r="D46">
        <v>120236</v>
      </c>
    </row>
    <row r="47" spans="1:16">
      <c r="C47">
        <v>1</v>
      </c>
      <c r="D47">
        <v>133685</v>
      </c>
    </row>
  </sheetData>
  <sortState ref="C42:D47">
    <sortCondition ref="D42:D47"/>
  </sortState>
  <customSheetViews>
    <customSheetView guid="{2F20ED1E-BDD6-46BF-8CE9-6014D984254E}" fitToPage="1" hiddenRows="1" state="hidden" topLeftCell="B5">
      <selection activeCell="R46" sqref="R46"/>
      <pageMargins left="0.7" right="0.7" top="0.75" bottom="0.75" header="0.3" footer="0.3"/>
      <pageSetup scale="56" orientation="landscape" r:id="rId1"/>
    </customSheetView>
    <customSheetView guid="{1483CE12-07CE-4142-BA4D-2651CC967A85}" fitToPage="1" hiddenRows="1" state="hidden" topLeftCell="B5">
      <selection activeCell="R46" sqref="R46"/>
      <pageMargins left="0.7" right="0.7" top="0.75" bottom="0.75" header="0.3" footer="0.3"/>
      <pageSetup scale="56" orientation="landscape" r:id="rId2"/>
    </customSheetView>
    <customSheetView guid="{52170220-9772-4541-AF48-2CA15FCF1884}" fitToPage="1" hiddenRows="1" state="hidden" topLeftCell="B5">
      <selection activeCell="R46" sqref="R46"/>
      <pageMargins left="0.7" right="0.7" top="0.75" bottom="0.75" header="0.3" footer="0.3"/>
      <pageSetup scale="56" orientation="landscape" r:id="rId3"/>
    </customSheetView>
    <customSheetView guid="{FEBFD6DB-7204-49FB-B015-B2B2641BBA8E}" fitToPage="1" hiddenRows="1" state="hidden" topLeftCell="B5">
      <selection activeCell="R46" sqref="R46"/>
      <pageMargins left="0.7" right="0.7" top="0.75" bottom="0.75" header="0.3" footer="0.3"/>
      <pageSetup scale="56" orientation="landscape" r:id="rId4"/>
    </customSheetView>
  </customSheetViews>
  <mergeCells count="19">
    <mergeCell ref="B34:B35"/>
    <mergeCell ref="B36:B37"/>
    <mergeCell ref="B38:B39"/>
    <mergeCell ref="I6:P8"/>
    <mergeCell ref="F8:F10"/>
    <mergeCell ref="B19:B20"/>
    <mergeCell ref="B22:B23"/>
    <mergeCell ref="B25:B26"/>
    <mergeCell ref="B28:B29"/>
    <mergeCell ref="B30:B31"/>
    <mergeCell ref="B32:B33"/>
    <mergeCell ref="B13:B14"/>
    <mergeCell ref="B16:B17"/>
    <mergeCell ref="H8:H10"/>
    <mergeCell ref="A8:A10"/>
    <mergeCell ref="B8:B10"/>
    <mergeCell ref="D8:D10"/>
    <mergeCell ref="E8:E10"/>
    <mergeCell ref="G8:G10"/>
  </mergeCells>
  <pageMargins left="0.7" right="0.7" top="0.75" bottom="0.75" header="0.3" footer="0.3"/>
  <pageSetup scale="56"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J29"/>
  <sheetViews>
    <sheetView workbookViewId="0">
      <selection activeCell="J16" sqref="J16"/>
    </sheetView>
  </sheetViews>
  <sheetFormatPr defaultRowHeight="15"/>
  <sheetData>
    <row r="4" spans="3:10">
      <c r="C4" s="29" t="s">
        <v>60</v>
      </c>
      <c r="D4" s="29"/>
      <c r="E4" s="30">
        <v>83.918391312741306</v>
      </c>
      <c r="F4" s="30"/>
      <c r="G4" s="25"/>
      <c r="H4" s="25"/>
      <c r="I4" s="25"/>
      <c r="J4" s="30">
        <v>38978.942085561386</v>
      </c>
    </row>
    <row r="5" spans="3:10">
      <c r="C5" s="29" t="s">
        <v>39</v>
      </c>
      <c r="D5" s="29"/>
      <c r="E5" s="30">
        <v>2025.4291401042472</v>
      </c>
      <c r="F5" s="30"/>
      <c r="G5" s="25"/>
      <c r="H5" s="25"/>
      <c r="I5" s="25"/>
      <c r="J5" s="30">
        <v>41004.371225665636</v>
      </c>
    </row>
    <row r="6" spans="3:10">
      <c r="C6" s="29" t="s">
        <v>40</v>
      </c>
      <c r="D6" s="29"/>
      <c r="E6" s="30">
        <v>156.88397485791506</v>
      </c>
      <c r="F6" s="30"/>
      <c r="G6" s="25"/>
      <c r="H6" s="25"/>
      <c r="I6" s="25"/>
      <c r="J6" s="30">
        <v>41161.255200523548</v>
      </c>
    </row>
    <row r="7" spans="3:10">
      <c r="C7" s="29" t="s">
        <v>41</v>
      </c>
      <c r="D7" s="29"/>
      <c r="E7" s="30">
        <v>136.451720292278</v>
      </c>
      <c r="F7" s="30"/>
      <c r="G7" s="25"/>
      <c r="H7" s="25"/>
      <c r="I7" s="25"/>
      <c r="J7" s="30">
        <v>41297.706920815828</v>
      </c>
    </row>
    <row r="8" spans="3:10">
      <c r="C8" s="29" t="s">
        <v>42</v>
      </c>
      <c r="D8" s="25"/>
      <c r="E8" s="30">
        <v>217.81415683436293</v>
      </c>
      <c r="F8" s="28"/>
      <c r="G8" s="25"/>
      <c r="H8" s="25"/>
      <c r="I8" s="25"/>
      <c r="J8" s="30">
        <v>41515.521077650192</v>
      </c>
    </row>
    <row r="9" spans="3:10">
      <c r="C9" s="29" t="s">
        <v>43</v>
      </c>
      <c r="D9" s="25"/>
      <c r="E9" s="30">
        <v>92.19989946563706</v>
      </c>
      <c r="F9" s="28"/>
      <c r="G9" s="25"/>
      <c r="H9" s="25"/>
      <c r="I9" s="25"/>
      <c r="J9" s="30">
        <v>41607.72097711583</v>
      </c>
    </row>
    <row r="10" spans="3:10">
      <c r="C10" s="29" t="s">
        <v>44</v>
      </c>
      <c r="D10" s="25"/>
      <c r="E10" s="30">
        <v>59.259895451351355</v>
      </c>
      <c r="F10" s="28"/>
      <c r="G10" s="25"/>
      <c r="H10" s="25"/>
      <c r="I10" s="25"/>
      <c r="J10" s="30">
        <v>41666.980872567183</v>
      </c>
    </row>
    <row r="11" spans="3:10">
      <c r="C11" s="29" t="s">
        <v>61</v>
      </c>
      <c r="D11" s="25"/>
      <c r="E11" s="30">
        <v>5335.0820951351352</v>
      </c>
      <c r="F11" s="28"/>
      <c r="G11" s="25"/>
      <c r="H11" s="25"/>
      <c r="I11" s="25"/>
      <c r="J11" s="30">
        <v>47002.062967702317</v>
      </c>
    </row>
    <row r="12" spans="3:10">
      <c r="C12" s="29" t="s">
        <v>45</v>
      </c>
      <c r="D12" s="25"/>
      <c r="E12" s="30">
        <v>29.86508750011583</v>
      </c>
      <c r="F12" s="28"/>
      <c r="G12" s="25"/>
      <c r="H12" s="25"/>
      <c r="I12" s="25"/>
      <c r="J12" s="30">
        <v>47031.928055202436</v>
      </c>
    </row>
    <row r="13" spans="3:10">
      <c r="C13" s="29" t="s">
        <v>46</v>
      </c>
      <c r="D13" s="25"/>
      <c r="E13" s="30">
        <v>971.13988950579153</v>
      </c>
      <c r="F13" s="28"/>
      <c r="G13" s="25"/>
      <c r="H13" s="25"/>
      <c r="I13" s="25"/>
      <c r="J13" s="30">
        <v>48003.067944708229</v>
      </c>
    </row>
    <row r="14" spans="3:10">
      <c r="C14" s="29" t="s">
        <v>47</v>
      </c>
      <c r="D14" s="25"/>
      <c r="E14" s="30">
        <v>208.9263949015444</v>
      </c>
      <c r="F14" s="28"/>
      <c r="G14" s="25"/>
      <c r="H14" s="25"/>
      <c r="I14" s="25"/>
      <c r="J14" s="30">
        <v>48211.994339609773</v>
      </c>
    </row>
    <row r="15" spans="3:10">
      <c r="C15" s="29" t="s">
        <v>48</v>
      </c>
      <c r="D15" s="25"/>
      <c r="E15" s="30">
        <v>215.60380881467182</v>
      </c>
      <c r="F15" s="28"/>
      <c r="G15" s="25"/>
      <c r="H15" s="25"/>
      <c r="I15" s="25"/>
      <c r="J15" s="30">
        <v>48427.598148424448</v>
      </c>
    </row>
    <row r="16" spans="3:10">
      <c r="C16" s="29" t="s">
        <v>62</v>
      </c>
      <c r="D16" s="29"/>
      <c r="E16" s="30"/>
      <c r="F16" s="30"/>
      <c r="G16" s="25"/>
      <c r="H16" s="25"/>
      <c r="I16" s="25"/>
      <c r="J16" s="30">
        <v>61676.130000000005</v>
      </c>
    </row>
    <row r="17" spans="3:10">
      <c r="C17" s="29" t="s">
        <v>49</v>
      </c>
      <c r="D17" s="29"/>
      <c r="E17" s="30">
        <v>67.762887310810811</v>
      </c>
      <c r="F17" s="30"/>
      <c r="G17" s="25" t="s">
        <v>63</v>
      </c>
      <c r="H17" s="25"/>
      <c r="I17" s="25"/>
      <c r="J17" s="30">
        <v>61743.892887310816</v>
      </c>
    </row>
    <row r="18" spans="3:10">
      <c r="C18" s="29" t="s">
        <v>50</v>
      </c>
      <c r="D18" s="29"/>
      <c r="E18" s="30">
        <v>449.5228694324324</v>
      </c>
      <c r="F18" s="30"/>
      <c r="G18" s="25"/>
      <c r="H18" s="25"/>
      <c r="I18" s="25"/>
      <c r="J18" s="30">
        <v>62193.415756743248</v>
      </c>
    </row>
    <row r="19" spans="3:10">
      <c r="C19" s="29" t="s">
        <v>51</v>
      </c>
      <c r="D19" s="29"/>
      <c r="E19" s="30">
        <v>1681.0639325366797</v>
      </c>
      <c r="F19" s="30"/>
      <c r="G19" s="25"/>
      <c r="H19" s="25"/>
      <c r="I19" s="25"/>
      <c r="J19" s="30">
        <v>63874.479689279928</v>
      </c>
    </row>
    <row r="20" spans="3:10">
      <c r="C20" s="29" t="s">
        <v>52</v>
      </c>
      <c r="D20" s="29"/>
      <c r="E20" s="30">
        <v>803.87527385714282</v>
      </c>
      <c r="F20" s="30"/>
      <c r="G20" s="25"/>
      <c r="H20" s="25"/>
      <c r="I20" s="25"/>
      <c r="J20" s="30">
        <v>64678.35496313707</v>
      </c>
    </row>
    <row r="21" spans="3:10">
      <c r="C21" s="29" t="s">
        <v>53</v>
      </c>
      <c r="D21" s="29"/>
      <c r="E21" s="30">
        <v>325.90079290926639</v>
      </c>
      <c r="F21" s="30"/>
      <c r="G21" s="25"/>
      <c r="H21" s="25"/>
      <c r="I21" s="25"/>
      <c r="J21" s="30">
        <v>65004.255756046339</v>
      </c>
    </row>
    <row r="22" spans="3:10">
      <c r="C22" s="29" t="s">
        <v>64</v>
      </c>
      <c r="D22" s="29"/>
      <c r="E22" s="30">
        <v>513.45240194980693</v>
      </c>
      <c r="F22" s="30"/>
      <c r="G22" s="25"/>
      <c r="H22" s="25"/>
      <c r="I22" s="25"/>
      <c r="J22" s="30">
        <v>65517.708157996145</v>
      </c>
    </row>
    <row r="23" spans="3:10">
      <c r="C23" s="29" t="s">
        <v>54</v>
      </c>
      <c r="D23" s="29"/>
      <c r="E23" s="30">
        <v>326.3711267065637</v>
      </c>
      <c r="F23" s="30"/>
      <c r="G23" s="25"/>
      <c r="H23" s="25"/>
      <c r="I23" s="25"/>
      <c r="J23" s="30">
        <v>65844.079284702704</v>
      </c>
    </row>
    <row r="24" spans="3:10">
      <c r="C24" s="29" t="s">
        <v>55</v>
      </c>
      <c r="D24" s="29"/>
      <c r="E24" s="30">
        <v>258.77519474787641</v>
      </c>
      <c r="F24" s="30"/>
      <c r="G24" s="25"/>
      <c r="H24" s="25"/>
      <c r="I24" s="25"/>
      <c r="J24" s="30">
        <v>66102.854479450587</v>
      </c>
    </row>
    <row r="25" spans="3:10">
      <c r="C25" s="29" t="s">
        <v>56</v>
      </c>
      <c r="D25" s="29"/>
      <c r="E25" s="30">
        <v>164.92155321042472</v>
      </c>
      <c r="F25" s="30"/>
      <c r="G25" s="25"/>
      <c r="H25" s="25"/>
      <c r="I25" s="25"/>
      <c r="J25" s="30">
        <v>66267.776032661015</v>
      </c>
    </row>
    <row r="26" spans="3:10">
      <c r="C26" s="29" t="s">
        <v>57</v>
      </c>
      <c r="D26" s="29"/>
      <c r="E26" s="30">
        <v>454.01962606177608</v>
      </c>
      <c r="F26" s="30"/>
      <c r="G26" s="25"/>
      <c r="H26" s="25"/>
      <c r="I26" s="25"/>
      <c r="J26" s="30">
        <v>66721.795658722796</v>
      </c>
    </row>
    <row r="27" spans="3:10">
      <c r="C27" s="29" t="s">
        <v>58</v>
      </c>
      <c r="D27" s="29"/>
      <c r="E27" s="30">
        <v>281.2218978173745</v>
      </c>
      <c r="F27" s="30"/>
      <c r="G27" s="25"/>
      <c r="H27" s="25"/>
      <c r="I27" s="25"/>
      <c r="J27" s="30">
        <v>67003.017556540173</v>
      </c>
    </row>
    <row r="28" spans="3:10">
      <c r="C28" s="29" t="s">
        <v>59</v>
      </c>
      <c r="D28" s="29"/>
      <c r="E28" s="30">
        <v>233.81722028687258</v>
      </c>
      <c r="F28" s="30"/>
      <c r="G28" s="25"/>
      <c r="H28" s="25"/>
      <c r="I28" s="25"/>
      <c r="J28" s="30">
        <v>67236.834776827047</v>
      </c>
    </row>
    <row r="29" spans="3:10">
      <c r="C29" s="29" t="s">
        <v>65</v>
      </c>
      <c r="D29" s="25"/>
      <c r="E29" s="30">
        <v>415.9922561389962</v>
      </c>
      <c r="F29" s="28"/>
      <c r="G29" s="25"/>
      <c r="H29" s="25"/>
      <c r="I29" s="25"/>
      <c r="J29" s="30">
        <v>67652.827032966044</v>
      </c>
    </row>
  </sheetData>
  <customSheetViews>
    <customSheetView guid="{2F20ED1E-BDD6-46BF-8CE9-6014D984254E}" state="hidden">
      <selection activeCell="J16" sqref="J16"/>
      <pageMargins left="0.7" right="0.7" top="0.75" bottom="0.75" header="0.3" footer="0.3"/>
    </customSheetView>
    <customSheetView guid="{1483CE12-07CE-4142-BA4D-2651CC967A85}" state="hidden">
      <selection activeCell="J16" sqref="J16"/>
      <pageMargins left="0.7" right="0.7" top="0.75" bottom="0.75" header="0.3" footer="0.3"/>
    </customSheetView>
    <customSheetView guid="{52170220-9772-4541-AF48-2CA15FCF1884}" state="hidden">
      <selection activeCell="J16" sqref="J16"/>
      <pageMargins left="0.7" right="0.7" top="0.75" bottom="0.75" header="0.3" footer="0.3"/>
    </customSheetView>
    <customSheetView guid="{FEBFD6DB-7204-49FB-B015-B2B2641BBA8E}" state="hidden">
      <selection activeCell="J16" sqref="J16"/>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G22"/>
    </sheetView>
  </sheetViews>
  <sheetFormatPr defaultRowHeight="15"/>
  <sheetData/>
  <customSheetViews>
    <customSheetView guid="{2F20ED1E-BDD6-46BF-8CE9-6014D984254E}">
      <selection activeCell="F21" sqref="F21:G22"/>
      <pageMargins left="0.7" right="0.7" top="0.75" bottom="0.75" header="0.3" footer="0.3"/>
    </customSheetView>
    <customSheetView guid="{52170220-9772-4541-AF48-2CA15FCF1884}">
      <selection activeCell="F21" sqref="F21:G22"/>
      <pageMargins left="0.7" right="0.7" top="0.75" bottom="0.75" header="0.3" footer="0.3"/>
    </customSheetView>
    <customSheetView guid="{FEBFD6DB-7204-49FB-B015-B2B2641BBA8E}">
      <selection activeCell="F21" sqref="F21:G2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l_Flag xmlns="1720e262-164b-42d9-b8f5-1c971da2b9e2">false</Del_Flag>
    <RoutingRuleDescription xmlns="http://schemas.microsoft.com/sharepoint/v3">BAO comments have been responded to in this version</RoutingRuleDescription>
    <Disemination_x0020_Date xmlns="1720e262-164b-42d9-b8f5-1c971da2b9e2" xsi:nil="true"/>
    <IP_x0020_Number xmlns="1720e262-164b-42d9-b8f5-1c971da2b9e2">IP-052172</IP_x0020_Number>
    <_dlc_DocId xmlns="1720e262-164b-42d9-b8f5-1c971da2b9e2">IP000000-33-170154</_dlc_DocId>
    <Document_x0020_Type xmlns="1720e262-164b-42d9-b8f5-1c971da2b9e2">Final BAO approved manuscript</Document_x0020_Type>
    <_dlc_DocIdUrl xmlns="1720e262-164b-42d9-b8f5-1c971da2b9e2">
      <Url>https://ipds.usgs.gov/_layouts/DocIdRedir.aspx?ID=IP000000-33-170154</Url>
      <Description>IP000000-33-170154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4462CC-A56D-4702-9805-50394939A506}"/>
</file>

<file path=customXml/itemProps2.xml><?xml version="1.0" encoding="utf-8"?>
<ds:datastoreItem xmlns:ds="http://schemas.openxmlformats.org/officeDocument/2006/customXml" ds:itemID="{53524E78-C905-4CD7-BA61-4E7FCD069E06}"/>
</file>

<file path=customXml/itemProps3.xml><?xml version="1.0" encoding="utf-8"?>
<ds:datastoreItem xmlns:ds="http://schemas.openxmlformats.org/officeDocument/2006/customXml" ds:itemID="{8D7D1248-9183-4C8D-BAE0-F31827F93666}"/>
</file>

<file path=customXml/itemProps4.xml><?xml version="1.0" encoding="utf-8"?>
<ds:datastoreItem xmlns:ds="http://schemas.openxmlformats.org/officeDocument/2006/customXml" ds:itemID="{FE7DC8E4-67B3-4A44-B64D-F873950FDB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 2.1</vt:lpstr>
      <vt:lpstr>ff</vt:lpstr>
      <vt:lpstr>Sheet1</vt:lpstr>
      <vt:lpstr>Sheet2</vt:lpstr>
      <vt:lpstr>'App 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kchase</dc:creator>
  <cp:lastModifiedBy>kchase</cp:lastModifiedBy>
  <cp:lastPrinted>2014-02-19T23:53:21Z</cp:lastPrinted>
  <dcterms:created xsi:type="dcterms:W3CDTF">2010-11-04T21:10:31Z</dcterms:created>
  <dcterms:modified xsi:type="dcterms:W3CDTF">2014-06-16T14:51:47Z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_dlc_DocIdItemGuid">
    <vt:lpwstr>e1a1439a-f4e8-423f-bab3-792f5a23cc3b</vt:lpwstr>
  </property>
  <property fmtid="{D5CDD505-2E9C-101B-9397-08002B2CF9AE}" pid="5" name="ContentTypeId">
    <vt:lpwstr>0x010100C535575C2E16DD4180F647D41F93EB12</vt:lpwstr>
  </property>
</Properties>
</file>