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85" yWindow="720" windowWidth="21150" windowHeight="10635"/>
  </bookViews>
  <sheets>
    <sheet name="Table 5" sheetId="7" r:id="rId1"/>
  </sheets>
  <calcPr calcId="145621"/>
</workbook>
</file>

<file path=xl/calcChain.xml><?xml version="1.0" encoding="utf-8"?>
<calcChain xmlns="http://schemas.openxmlformats.org/spreadsheetml/2006/main">
  <c r="AG67" i="7" l="1"/>
  <c r="AG45" i="7"/>
  <c r="AG44" i="7"/>
  <c r="AG43" i="7"/>
  <c r="AG42" i="7"/>
  <c r="AG41" i="7"/>
  <c r="AG40" i="7"/>
  <c r="AG39" i="7"/>
  <c r="AG38" i="7"/>
  <c r="AG37" i="7"/>
  <c r="AG36" i="7"/>
  <c r="AG35" i="7"/>
  <c r="AG34" i="7"/>
  <c r="AG33" i="7"/>
  <c r="AG32" i="7"/>
  <c r="AG31" i="7"/>
  <c r="AG30" i="7"/>
  <c r="AG29" i="7"/>
  <c r="AG26" i="7"/>
  <c r="AG25" i="7"/>
  <c r="AG24" i="7"/>
  <c r="AG23" i="7"/>
  <c r="AG22" i="7"/>
  <c r="AG21" i="7"/>
  <c r="AG20" i="7"/>
  <c r="AG19" i="7"/>
  <c r="AG18" i="7"/>
  <c r="AG17" i="7"/>
  <c r="AG16" i="7"/>
  <c r="AG15" i="7"/>
  <c r="AG14" i="7"/>
  <c r="AG13" i="7"/>
  <c r="AG12" i="7"/>
  <c r="AG11" i="7"/>
  <c r="AG10" i="7"/>
  <c r="AG9" i="7"/>
  <c r="AG8" i="7"/>
  <c r="AM8" i="7" s="1"/>
  <c r="AG7" i="7"/>
  <c r="AM7" i="7" s="1"/>
  <c r="AX67" i="7"/>
  <c r="AX45" i="7"/>
  <c r="AX44" i="7"/>
  <c r="AX43" i="7"/>
  <c r="AX42" i="7"/>
  <c r="AX41" i="7"/>
  <c r="AX40" i="7"/>
  <c r="AX39" i="7"/>
  <c r="AX38" i="7"/>
  <c r="AX37" i="7"/>
  <c r="AX36" i="7"/>
  <c r="AX35" i="7"/>
  <c r="AX34" i="7"/>
  <c r="AX33" i="7"/>
  <c r="AX32" i="7"/>
  <c r="AX31" i="7"/>
  <c r="AX30" i="7"/>
  <c r="AX29" i="7"/>
  <c r="AX7" i="7"/>
  <c r="BD7" i="7" s="1"/>
  <c r="AX8" i="7"/>
  <c r="BD8" i="7" s="1"/>
  <c r="AX9" i="7"/>
  <c r="AX10" i="7"/>
  <c r="AX11" i="7"/>
  <c r="AX12" i="7"/>
  <c r="AX13" i="7"/>
  <c r="AX14" i="7"/>
  <c r="AX15" i="7"/>
  <c r="AX16" i="7"/>
  <c r="AX17" i="7"/>
  <c r="AX18" i="7"/>
  <c r="AX19" i="7"/>
  <c r="AX20" i="7"/>
  <c r="AX21" i="7"/>
  <c r="AX22" i="7"/>
  <c r="AX23" i="7"/>
  <c r="AX24" i="7"/>
  <c r="AX25" i="7"/>
  <c r="AX26" i="7"/>
  <c r="BO67" i="7"/>
  <c r="BO45" i="7"/>
  <c r="BO44" i="7"/>
  <c r="BO43" i="7"/>
  <c r="BO42" i="7"/>
  <c r="BO41" i="7"/>
  <c r="BO40" i="7"/>
  <c r="BO39" i="7"/>
  <c r="BO38" i="7"/>
  <c r="BO37" i="7"/>
  <c r="BO36" i="7"/>
  <c r="BO35" i="7"/>
  <c r="BO34" i="7"/>
  <c r="BO33" i="7"/>
  <c r="BO32" i="7"/>
  <c r="BO31" i="7"/>
  <c r="BO30" i="7"/>
  <c r="BO29" i="7"/>
  <c r="BO26" i="7"/>
  <c r="BO25" i="7"/>
  <c r="BO24" i="7"/>
  <c r="BO23" i="7"/>
  <c r="BO22" i="7"/>
  <c r="BO21" i="7"/>
  <c r="BO20" i="7"/>
  <c r="BO19" i="7"/>
  <c r="BO18" i="7"/>
  <c r="BO17" i="7"/>
  <c r="BO16" i="7"/>
  <c r="BO15" i="7"/>
  <c r="BO14" i="7"/>
  <c r="BO13" i="7"/>
  <c r="BO12" i="7"/>
  <c r="BO11" i="7"/>
  <c r="BO10" i="7"/>
  <c r="BO9" i="7"/>
  <c r="BO8" i="7"/>
  <c r="BQ8" i="7" s="1"/>
  <c r="BR8" i="7" s="1"/>
  <c r="BV8" i="7" s="1"/>
  <c r="BO7" i="7"/>
  <c r="BU7" i="7" s="1"/>
  <c r="BO6" i="7"/>
  <c r="BU6" i="7" s="1"/>
  <c r="AX6" i="7"/>
  <c r="BD6" i="7" s="1"/>
  <c r="AG6" i="7"/>
  <c r="AI6" i="7" s="1"/>
  <c r="AJ6" i="7" s="1"/>
  <c r="AN6" i="7" s="1"/>
  <c r="P67" i="7"/>
  <c r="P30" i="7"/>
  <c r="P31" i="7"/>
  <c r="P32" i="7"/>
  <c r="P33" i="7"/>
  <c r="P34" i="7"/>
  <c r="P35" i="7"/>
  <c r="P36" i="7"/>
  <c r="P37" i="7"/>
  <c r="P38" i="7"/>
  <c r="P39" i="7"/>
  <c r="P40" i="7"/>
  <c r="P41" i="7"/>
  <c r="P42" i="7"/>
  <c r="P43" i="7"/>
  <c r="P44" i="7"/>
  <c r="P45" i="7"/>
  <c r="P29" i="7"/>
  <c r="P7" i="7"/>
  <c r="R7" i="7" s="1"/>
  <c r="S7" i="7" s="1"/>
  <c r="W7" i="7" s="1"/>
  <c r="P8" i="7"/>
  <c r="R8" i="7" s="1"/>
  <c r="S8" i="7" s="1"/>
  <c r="W8" i="7" s="1"/>
  <c r="P9" i="7"/>
  <c r="P10" i="7"/>
  <c r="P11" i="7"/>
  <c r="P12" i="7"/>
  <c r="P13" i="7"/>
  <c r="P14" i="7"/>
  <c r="P15" i="7"/>
  <c r="P16" i="7"/>
  <c r="P17" i="7"/>
  <c r="P18" i="7"/>
  <c r="P19" i="7"/>
  <c r="P20" i="7"/>
  <c r="P21" i="7"/>
  <c r="P22" i="7"/>
  <c r="P23" i="7"/>
  <c r="P24" i="7"/>
  <c r="P25" i="7"/>
  <c r="P26" i="7"/>
  <c r="P6" i="7"/>
  <c r="R6" i="7" s="1"/>
  <c r="S6" i="7" s="1"/>
  <c r="W6" i="7" s="1"/>
  <c r="BM8" i="7"/>
  <c r="BN8" i="7" s="1"/>
  <c r="BT8" i="7" s="1"/>
  <c r="BM7" i="7"/>
  <c r="BN7" i="7" s="1"/>
  <c r="BT7" i="7" s="1"/>
  <c r="BM6" i="7"/>
  <c r="BN6" i="7" s="1"/>
  <c r="BT6" i="7" s="1"/>
  <c r="AV8" i="7"/>
  <c r="AW8" i="7" s="1"/>
  <c r="BC8" i="7" s="1"/>
  <c r="AV7" i="7"/>
  <c r="AW7" i="7" s="1"/>
  <c r="BC7" i="7" s="1"/>
  <c r="AV6" i="7"/>
  <c r="AW6" i="7" s="1"/>
  <c r="BC6" i="7" s="1"/>
  <c r="AE8" i="7"/>
  <c r="AF8" i="7" s="1"/>
  <c r="AL8" i="7" s="1"/>
  <c r="AE7" i="7"/>
  <c r="AF7" i="7" s="1"/>
  <c r="AL7" i="7" s="1"/>
  <c r="AE6" i="7"/>
  <c r="AF6" i="7" s="1"/>
  <c r="AL6" i="7" s="1"/>
  <c r="N8" i="7"/>
  <c r="O8" i="7" s="1"/>
  <c r="U8" i="7" s="1"/>
  <c r="N7" i="7"/>
  <c r="O7" i="7" s="1"/>
  <c r="U7" i="7" s="1"/>
  <c r="N6" i="7"/>
  <c r="O6" i="7" s="1"/>
  <c r="U6" i="7" s="1"/>
  <c r="AI8" i="7" l="1"/>
  <c r="AJ8" i="7" s="1"/>
  <c r="AN8" i="7" s="1"/>
  <c r="AO8" i="7" s="1"/>
  <c r="AP8" i="7" s="1"/>
  <c r="AQ8" i="7" s="1"/>
  <c r="AR8" i="7" s="1"/>
  <c r="BU8" i="7"/>
  <c r="BW8" i="7" s="1"/>
  <c r="AI7" i="7"/>
  <c r="AJ7" i="7" s="1"/>
  <c r="AN7" i="7" s="1"/>
  <c r="AO7" i="7" s="1"/>
  <c r="AP7" i="7" s="1"/>
  <c r="AQ7" i="7" s="1"/>
  <c r="AR7" i="7" s="1"/>
  <c r="AM6" i="7"/>
  <c r="AO6" i="7" s="1"/>
  <c r="AP6" i="7" s="1"/>
  <c r="AQ6" i="7" s="1"/>
  <c r="AR6" i="7" s="1"/>
  <c r="BQ6" i="7"/>
  <c r="BR6" i="7" s="1"/>
  <c r="BV6" i="7" s="1"/>
  <c r="BW6" i="7" s="1"/>
  <c r="AZ7" i="7"/>
  <c r="BA7" i="7" s="1"/>
  <c r="BE7" i="7" s="1"/>
  <c r="BF7" i="7" s="1"/>
  <c r="BG7" i="7" s="1"/>
  <c r="BH7" i="7" s="1"/>
  <c r="BI7" i="7" s="1"/>
  <c r="V7" i="7"/>
  <c r="X7" i="7" s="1"/>
  <c r="Y7" i="7" s="1"/>
  <c r="Z7" i="7" s="1"/>
  <c r="AA7" i="7" s="1"/>
  <c r="BQ7" i="7"/>
  <c r="BR7" i="7" s="1"/>
  <c r="BV7" i="7" s="1"/>
  <c r="BW7" i="7" s="1"/>
  <c r="AZ6" i="7"/>
  <c r="BA6" i="7" s="1"/>
  <c r="BE6" i="7" s="1"/>
  <c r="BF6" i="7" s="1"/>
  <c r="AZ8" i="7"/>
  <c r="BA8" i="7" s="1"/>
  <c r="BE8" i="7" s="1"/>
  <c r="BF8" i="7" s="1"/>
  <c r="BG8" i="7" s="1"/>
  <c r="BH8" i="7" s="1"/>
  <c r="BI8" i="7" s="1"/>
  <c r="V6" i="7"/>
  <c r="X6" i="7" s="1"/>
  <c r="V8" i="7"/>
  <c r="X8" i="7" s="1"/>
  <c r="Y8" i="7" s="1"/>
  <c r="Z8" i="7" s="1"/>
  <c r="AA8" i="7" s="1"/>
  <c r="BX6" i="7" l="1"/>
  <c r="BY6" i="7" s="1"/>
  <c r="BZ6" i="7" s="1"/>
  <c r="BG6" i="7"/>
  <c r="BH6" i="7" s="1"/>
  <c r="Y6" i="7"/>
  <c r="Z6" i="7" s="1"/>
  <c r="BX7" i="7"/>
  <c r="BY7" i="7" s="1"/>
  <c r="BZ7" i="7" s="1"/>
  <c r="BX8" i="7"/>
  <c r="BY8" i="7" s="1"/>
  <c r="BZ8" i="7" s="1"/>
  <c r="BI6" i="7" l="1"/>
  <c r="AA6" i="7"/>
  <c r="BU67" i="7" l="1"/>
  <c r="BM67" i="7"/>
  <c r="BD67" i="7"/>
  <c r="AV67" i="7"/>
  <c r="AE67" i="7"/>
  <c r="N67" i="7"/>
  <c r="BM66" i="7"/>
  <c r="AV66" i="7"/>
  <c r="AE66" i="7"/>
  <c r="N66" i="7"/>
  <c r="BM65" i="7"/>
  <c r="AV65" i="7"/>
  <c r="AE65" i="7"/>
  <c r="N65" i="7"/>
  <c r="BM64" i="7"/>
  <c r="AV64" i="7"/>
  <c r="AE64" i="7"/>
  <c r="N64" i="7"/>
  <c r="BM63" i="7"/>
  <c r="AV63" i="7"/>
  <c r="AE63" i="7"/>
  <c r="N63" i="7"/>
  <c r="BM62" i="7"/>
  <c r="AV62" i="7"/>
  <c r="AE62" i="7"/>
  <c r="N62" i="7"/>
  <c r="BM61" i="7"/>
  <c r="AV61" i="7"/>
  <c r="AE61" i="7"/>
  <c r="N61" i="7"/>
  <c r="BM60" i="7"/>
  <c r="AV60" i="7"/>
  <c r="AE60" i="7"/>
  <c r="N60" i="7"/>
  <c r="BM59" i="7"/>
  <c r="AV59" i="7"/>
  <c r="AE59" i="7"/>
  <c r="N59" i="7"/>
  <c r="BM58" i="7"/>
  <c r="AV58" i="7"/>
  <c r="AE58" i="7"/>
  <c r="N58" i="7"/>
  <c r="BM57" i="7"/>
  <c r="AV57" i="7"/>
  <c r="AE57" i="7"/>
  <c r="N57" i="7"/>
  <c r="BM56" i="7"/>
  <c r="AV56" i="7"/>
  <c r="AE56" i="7"/>
  <c r="N56" i="7"/>
  <c r="BM55" i="7"/>
  <c r="AV55" i="7"/>
  <c r="AE55" i="7"/>
  <c r="N55" i="7"/>
  <c r="BM54" i="7"/>
  <c r="AV54" i="7"/>
  <c r="AE54" i="7"/>
  <c r="N54" i="7"/>
  <c r="BM53" i="7"/>
  <c r="AV53" i="7"/>
  <c r="AE53" i="7"/>
  <c r="N53" i="7"/>
  <c r="BM52" i="7"/>
  <c r="AV52" i="7"/>
  <c r="AE52" i="7"/>
  <c r="N52" i="7"/>
  <c r="BM51" i="7"/>
  <c r="AV51" i="7"/>
  <c r="AE51" i="7"/>
  <c r="N51" i="7"/>
  <c r="BM50" i="7"/>
  <c r="AV50" i="7"/>
  <c r="AE50" i="7"/>
  <c r="N50" i="7"/>
  <c r="BM49" i="7"/>
  <c r="AV49" i="7"/>
  <c r="AE49" i="7"/>
  <c r="N49" i="7"/>
  <c r="BM48" i="7"/>
  <c r="AV48" i="7"/>
  <c r="AE48" i="7"/>
  <c r="N48" i="7"/>
  <c r="BU45" i="7"/>
  <c r="BM45" i="7"/>
  <c r="BD45" i="7"/>
  <c r="AV45" i="7"/>
  <c r="AI45" i="7"/>
  <c r="AJ45" i="7" s="1"/>
  <c r="AN45" i="7" s="1"/>
  <c r="AE45" i="7"/>
  <c r="N45" i="7"/>
  <c r="BU44" i="7"/>
  <c r="BM44" i="7"/>
  <c r="BD44" i="7"/>
  <c r="AV44" i="7"/>
  <c r="AM44" i="7"/>
  <c r="AE44" i="7"/>
  <c r="N44" i="7"/>
  <c r="BU43" i="7"/>
  <c r="BM43" i="7"/>
  <c r="BD43" i="7"/>
  <c r="AV43" i="7"/>
  <c r="AE43" i="7"/>
  <c r="N43" i="7"/>
  <c r="BM42" i="7"/>
  <c r="BD42" i="7"/>
  <c r="AV42" i="7"/>
  <c r="AE42" i="7"/>
  <c r="V42" i="7"/>
  <c r="N42" i="7"/>
  <c r="BQ41" i="7"/>
  <c r="BR41" i="7" s="1"/>
  <c r="BV41" i="7" s="1"/>
  <c r="BM41" i="7"/>
  <c r="AV41" i="7"/>
  <c r="AE41" i="7"/>
  <c r="N41" i="7"/>
  <c r="BQ40" i="7"/>
  <c r="BR40" i="7" s="1"/>
  <c r="BV40" i="7" s="1"/>
  <c r="BM40" i="7"/>
  <c r="AZ40" i="7"/>
  <c r="BA40" i="7" s="1"/>
  <c r="BE40" i="7" s="1"/>
  <c r="AV40" i="7"/>
  <c r="AM40" i="7"/>
  <c r="AE40" i="7"/>
  <c r="V40" i="7"/>
  <c r="N40" i="7"/>
  <c r="BQ39" i="7"/>
  <c r="BR39" i="7" s="1"/>
  <c r="BV39" i="7" s="1"/>
  <c r="BM39" i="7"/>
  <c r="AV39" i="7"/>
  <c r="AE39" i="7"/>
  <c r="R39" i="7"/>
  <c r="S39" i="7" s="1"/>
  <c r="W39" i="7" s="1"/>
  <c r="N39" i="7"/>
  <c r="BU38" i="7"/>
  <c r="BM38" i="7"/>
  <c r="AZ38" i="7"/>
  <c r="BA38" i="7" s="1"/>
  <c r="BE38" i="7" s="1"/>
  <c r="AV38" i="7"/>
  <c r="AE38" i="7"/>
  <c r="N38" i="7"/>
  <c r="BM37" i="7"/>
  <c r="BD37" i="7"/>
  <c r="AV37" i="7"/>
  <c r="AI37" i="7"/>
  <c r="AJ37" i="7" s="1"/>
  <c r="AN37" i="7" s="1"/>
  <c r="AE37" i="7"/>
  <c r="N37" i="7"/>
  <c r="BU36" i="7"/>
  <c r="BM36" i="7"/>
  <c r="AZ36" i="7"/>
  <c r="BA36" i="7" s="1"/>
  <c r="BE36" i="7" s="1"/>
  <c r="AV36" i="7"/>
  <c r="AM36" i="7"/>
  <c r="AE36" i="7"/>
  <c r="V36" i="7"/>
  <c r="N36" i="7"/>
  <c r="BM35" i="7"/>
  <c r="BD35" i="7"/>
  <c r="AV35" i="7"/>
  <c r="AI35" i="7"/>
  <c r="AJ35" i="7" s="1"/>
  <c r="AN35" i="7" s="1"/>
  <c r="AE35" i="7"/>
  <c r="N35" i="7"/>
  <c r="BQ34" i="7"/>
  <c r="BR34" i="7" s="1"/>
  <c r="BV34" i="7" s="1"/>
  <c r="BM34" i="7"/>
  <c r="BD34" i="7"/>
  <c r="AV34" i="7"/>
  <c r="AI34" i="7"/>
  <c r="AJ34" i="7" s="1"/>
  <c r="AN34" i="7" s="1"/>
  <c r="AE34" i="7"/>
  <c r="R34" i="7"/>
  <c r="S34" i="7" s="1"/>
  <c r="W34" i="7" s="1"/>
  <c r="N34" i="7"/>
  <c r="BU33" i="7"/>
  <c r="BM33" i="7"/>
  <c r="BD33" i="7"/>
  <c r="AV33" i="7"/>
  <c r="AE33" i="7"/>
  <c r="V33" i="7"/>
  <c r="N33" i="7"/>
  <c r="BQ32" i="7"/>
  <c r="BR32" i="7" s="1"/>
  <c r="BV32" i="7" s="1"/>
  <c r="BM32" i="7"/>
  <c r="BD32" i="7"/>
  <c r="AV32" i="7"/>
  <c r="AM32" i="7"/>
  <c r="AE32" i="7"/>
  <c r="R32" i="7"/>
  <c r="S32" i="7" s="1"/>
  <c r="W32" i="7" s="1"/>
  <c r="N32" i="7"/>
  <c r="BM31" i="7"/>
  <c r="AZ31" i="7"/>
  <c r="BA31" i="7" s="1"/>
  <c r="BE31" i="7" s="1"/>
  <c r="AV31" i="7"/>
  <c r="AI31" i="7"/>
  <c r="AJ31" i="7" s="1"/>
  <c r="AN31" i="7" s="1"/>
  <c r="AE31" i="7"/>
  <c r="V31" i="7"/>
  <c r="N31" i="7"/>
  <c r="BM30" i="7"/>
  <c r="AZ30" i="7"/>
  <c r="BA30" i="7" s="1"/>
  <c r="BE30" i="7" s="1"/>
  <c r="AV30" i="7"/>
  <c r="AE30" i="7"/>
  <c r="N30" i="7"/>
  <c r="BQ29" i="7"/>
  <c r="BR29" i="7" s="1"/>
  <c r="BV29" i="7" s="1"/>
  <c r="BM29" i="7"/>
  <c r="AZ29" i="7"/>
  <c r="BA29" i="7" s="1"/>
  <c r="BE29" i="7" s="1"/>
  <c r="AV29" i="7"/>
  <c r="AM29" i="7"/>
  <c r="AE29" i="7"/>
  <c r="V29" i="7"/>
  <c r="N29" i="7"/>
  <c r="BQ26" i="7"/>
  <c r="BR26" i="7" s="1"/>
  <c r="BV26" i="7" s="1"/>
  <c r="BM26" i="7"/>
  <c r="BD26" i="7"/>
  <c r="AV26" i="7"/>
  <c r="AE26" i="7"/>
  <c r="V26" i="7"/>
  <c r="N26" i="7"/>
  <c r="BQ25" i="7"/>
  <c r="BR25" i="7" s="1"/>
  <c r="BV25" i="7" s="1"/>
  <c r="BM25" i="7"/>
  <c r="AZ25" i="7"/>
  <c r="BA25" i="7" s="1"/>
  <c r="BE25" i="7" s="1"/>
  <c r="AV25" i="7"/>
  <c r="AE25" i="7"/>
  <c r="N25" i="7"/>
  <c r="BM24" i="7"/>
  <c r="AZ24" i="7"/>
  <c r="BA24" i="7" s="1"/>
  <c r="BE24" i="7" s="1"/>
  <c r="AV24" i="7"/>
  <c r="AM24" i="7"/>
  <c r="AE24" i="7"/>
  <c r="V24" i="7"/>
  <c r="N24" i="7"/>
  <c r="BM23" i="7"/>
  <c r="BD23" i="7"/>
  <c r="AV23" i="7"/>
  <c r="AE23" i="7"/>
  <c r="R23" i="7"/>
  <c r="S23" i="7" s="1"/>
  <c r="W23" i="7" s="1"/>
  <c r="N23" i="7"/>
  <c r="BQ22" i="7"/>
  <c r="BR22" i="7" s="1"/>
  <c r="BV22" i="7" s="1"/>
  <c r="BM22" i="7"/>
  <c r="AZ22" i="7"/>
  <c r="BA22" i="7" s="1"/>
  <c r="BE22" i="7" s="1"/>
  <c r="AV22" i="7"/>
  <c r="AM22" i="7"/>
  <c r="AE22" i="7"/>
  <c r="N22" i="7"/>
  <c r="BQ21" i="7"/>
  <c r="BR21" i="7" s="1"/>
  <c r="BV21" i="7" s="1"/>
  <c r="BM21" i="7"/>
  <c r="AV21" i="7"/>
  <c r="AM21" i="7"/>
  <c r="AE21" i="7"/>
  <c r="V21" i="7"/>
  <c r="N21" i="7"/>
  <c r="BQ20" i="7"/>
  <c r="BR20" i="7" s="1"/>
  <c r="BV20" i="7" s="1"/>
  <c r="BM20" i="7"/>
  <c r="BD20" i="7"/>
  <c r="AV20" i="7"/>
  <c r="AM20" i="7"/>
  <c r="AE20" i="7"/>
  <c r="V20" i="7"/>
  <c r="N20" i="7"/>
  <c r="BM19" i="7"/>
  <c r="BD19" i="7"/>
  <c r="AV19" i="7"/>
  <c r="AE19" i="7"/>
  <c r="V19" i="7"/>
  <c r="N19" i="7"/>
  <c r="BM18" i="7"/>
  <c r="AV18" i="7"/>
  <c r="AM18" i="7"/>
  <c r="AE18" i="7"/>
  <c r="V18" i="7"/>
  <c r="N18" i="7"/>
  <c r="BQ17" i="7"/>
  <c r="BR17" i="7" s="1"/>
  <c r="BV17" i="7" s="1"/>
  <c r="BM17" i="7"/>
  <c r="BD17" i="7"/>
  <c r="AV17" i="7"/>
  <c r="AE17" i="7"/>
  <c r="V17" i="7"/>
  <c r="N17" i="7"/>
  <c r="BQ16" i="7"/>
  <c r="BR16" i="7" s="1"/>
  <c r="BV16" i="7" s="1"/>
  <c r="BM16" i="7"/>
  <c r="BD16" i="7"/>
  <c r="AV16" i="7"/>
  <c r="AI16" i="7"/>
  <c r="AJ16" i="7" s="1"/>
  <c r="AN16" i="7" s="1"/>
  <c r="AE16" i="7"/>
  <c r="V16" i="7"/>
  <c r="N16" i="7"/>
  <c r="BU15" i="7"/>
  <c r="BM15" i="7"/>
  <c r="AV15" i="7"/>
  <c r="AM15" i="7"/>
  <c r="AE15" i="7"/>
  <c r="V15" i="7"/>
  <c r="N15" i="7"/>
  <c r="BQ14" i="7"/>
  <c r="BR14" i="7" s="1"/>
  <c r="BV14" i="7" s="1"/>
  <c r="BM14" i="7"/>
  <c r="BD14" i="7"/>
  <c r="AV14" i="7"/>
  <c r="AE14" i="7"/>
  <c r="N14" i="7"/>
  <c r="BU13" i="7"/>
  <c r="BM13" i="7"/>
  <c r="BD13" i="7"/>
  <c r="AV13" i="7"/>
  <c r="AE13" i="7"/>
  <c r="R13" i="7"/>
  <c r="S13" i="7" s="1"/>
  <c r="W13" i="7" s="1"/>
  <c r="N13" i="7"/>
  <c r="BM12" i="7"/>
  <c r="BD12" i="7"/>
  <c r="AV12" i="7"/>
  <c r="AE12" i="7"/>
  <c r="V12" i="7"/>
  <c r="N12" i="7"/>
  <c r="BU11" i="7"/>
  <c r="BM11" i="7"/>
  <c r="BD11" i="7"/>
  <c r="AV11" i="7"/>
  <c r="AM11" i="7"/>
  <c r="AE11" i="7"/>
  <c r="R11" i="7"/>
  <c r="S11" i="7" s="1"/>
  <c r="W11" i="7" s="1"/>
  <c r="N11" i="7"/>
  <c r="BU10" i="7"/>
  <c r="BM10" i="7"/>
  <c r="BD10" i="7"/>
  <c r="AV10" i="7"/>
  <c r="AE10" i="7"/>
  <c r="AI10" i="7"/>
  <c r="AJ10" i="7" s="1"/>
  <c r="AN10" i="7" s="1"/>
  <c r="R10" i="7"/>
  <c r="S10" i="7" s="1"/>
  <c r="W10" i="7" s="1"/>
  <c r="N10" i="7"/>
  <c r="BM9" i="7"/>
  <c r="AV9" i="7"/>
  <c r="AW9" i="7" s="1"/>
  <c r="AF17" i="7" l="1"/>
  <c r="AL17" i="7" s="1"/>
  <c r="O22" i="7"/>
  <c r="U22" i="7" s="1"/>
  <c r="AF49" i="7"/>
  <c r="AL49" i="7" s="1"/>
  <c r="AF55" i="7"/>
  <c r="AL55" i="7" s="1"/>
  <c r="AF61" i="7"/>
  <c r="AL61" i="7" s="1"/>
  <c r="AF22" i="7"/>
  <c r="AL22" i="7" s="1"/>
  <c r="BN35" i="7"/>
  <c r="BT35" i="7" s="1"/>
  <c r="AW39" i="7"/>
  <c r="BC39" i="7" s="1"/>
  <c r="AW49" i="7"/>
  <c r="BC49" i="7" s="1"/>
  <c r="AW55" i="7"/>
  <c r="BC55" i="7" s="1"/>
  <c r="AW63" i="7"/>
  <c r="BC63" i="7" s="1"/>
  <c r="BN10" i="7"/>
  <c r="BT10" i="7" s="1"/>
  <c r="AW16" i="7"/>
  <c r="BC16" i="7" s="1"/>
  <c r="AW31" i="7"/>
  <c r="BC31" i="7" s="1"/>
  <c r="O36" i="7"/>
  <c r="U36" i="7" s="1"/>
  <c r="AW38" i="7"/>
  <c r="BC38" i="7" s="1"/>
  <c r="BN49" i="7"/>
  <c r="BT49" i="7" s="1"/>
  <c r="BN59" i="7"/>
  <c r="BT59" i="7" s="1"/>
  <c r="AW22" i="7"/>
  <c r="BC22" i="7" s="1"/>
  <c r="AF29" i="7"/>
  <c r="AL29" i="7" s="1"/>
  <c r="BN32" i="7"/>
  <c r="BT32" i="7" s="1"/>
  <c r="AF42" i="7"/>
  <c r="AL42" i="7" s="1"/>
  <c r="O48" i="7"/>
  <c r="U48" i="7" s="1"/>
  <c r="O52" i="7"/>
  <c r="U52" i="7" s="1"/>
  <c r="O56" i="7"/>
  <c r="U56" i="7" s="1"/>
  <c r="O58" i="7"/>
  <c r="U58" i="7" s="1"/>
  <c r="O60" i="7"/>
  <c r="U60" i="7" s="1"/>
  <c r="BN67" i="7"/>
  <c r="BT67" i="7" s="1"/>
  <c r="O10" i="7"/>
  <c r="U10" i="7" s="1"/>
  <c r="O11" i="7"/>
  <c r="U11" i="7" s="1"/>
  <c r="O12" i="7"/>
  <c r="U12" i="7" s="1"/>
  <c r="AF13" i="7"/>
  <c r="AL13" i="7" s="1"/>
  <c r="BN15" i="7"/>
  <c r="BT15" i="7" s="1"/>
  <c r="BN16" i="7"/>
  <c r="BT16" i="7" s="1"/>
  <c r="BN23" i="7"/>
  <c r="BT23" i="7" s="1"/>
  <c r="O25" i="7"/>
  <c r="U25" i="7" s="1"/>
  <c r="AF26" i="7"/>
  <c r="AL26" i="7" s="1"/>
  <c r="BN31" i="7"/>
  <c r="BT31" i="7" s="1"/>
  <c r="O34" i="7"/>
  <c r="U34" i="7" s="1"/>
  <c r="O35" i="7"/>
  <c r="U35" i="7" s="1"/>
  <c r="AF36" i="7"/>
  <c r="AL36" i="7" s="1"/>
  <c r="BN38" i="7"/>
  <c r="BT38" i="7" s="1"/>
  <c r="O40" i="7"/>
  <c r="U40" i="7" s="1"/>
  <c r="O41" i="7"/>
  <c r="U41" i="7" s="1"/>
  <c r="AW42" i="7"/>
  <c r="BC42" i="7" s="1"/>
  <c r="O45" i="7"/>
  <c r="U45" i="7" s="1"/>
  <c r="AF48" i="7"/>
  <c r="AL48" i="7" s="1"/>
  <c r="AF50" i="7"/>
  <c r="AL50" i="7" s="1"/>
  <c r="AF52" i="7"/>
  <c r="AL52" i="7" s="1"/>
  <c r="AF54" i="7"/>
  <c r="AL54" i="7" s="1"/>
  <c r="AF56" i="7"/>
  <c r="AL56" i="7" s="1"/>
  <c r="AF58" i="7"/>
  <c r="AL58" i="7" s="1"/>
  <c r="AF60" i="7"/>
  <c r="AL60" i="7" s="1"/>
  <c r="AF62" i="7"/>
  <c r="AL62" i="7" s="1"/>
  <c r="AF64" i="7"/>
  <c r="AL64" i="7" s="1"/>
  <c r="AF66" i="7"/>
  <c r="AL66" i="7" s="1"/>
  <c r="BN25" i="7"/>
  <c r="BT25" i="7" s="1"/>
  <c r="AW34" i="7"/>
  <c r="BC34" i="7" s="1"/>
  <c r="AF39" i="7"/>
  <c r="AL39" i="7" s="1"/>
  <c r="AW44" i="7"/>
  <c r="BC44" i="7" s="1"/>
  <c r="AF51" i="7"/>
  <c r="AL51" i="7" s="1"/>
  <c r="AF59" i="7"/>
  <c r="AL59" i="7" s="1"/>
  <c r="AF63" i="7"/>
  <c r="AL63" i="7" s="1"/>
  <c r="BN12" i="7"/>
  <c r="BT12" i="7" s="1"/>
  <c r="AW18" i="7"/>
  <c r="BC18" i="7" s="1"/>
  <c r="O30" i="7"/>
  <c r="U30" i="7" s="1"/>
  <c r="AF38" i="7"/>
  <c r="AL38" i="7" s="1"/>
  <c r="AW43" i="7"/>
  <c r="BC43" i="7" s="1"/>
  <c r="AW53" i="7"/>
  <c r="BC53" i="7" s="1"/>
  <c r="AW61" i="7"/>
  <c r="BC61" i="7" s="1"/>
  <c r="AF14" i="7"/>
  <c r="AL14" i="7" s="1"/>
  <c r="O26" i="7"/>
  <c r="U26" i="7" s="1"/>
  <c r="O37" i="7"/>
  <c r="U37" i="7" s="1"/>
  <c r="BN40" i="7"/>
  <c r="BT40" i="7" s="1"/>
  <c r="BN44" i="7"/>
  <c r="BT44" i="7" s="1"/>
  <c r="BN55" i="7"/>
  <c r="BT55" i="7" s="1"/>
  <c r="BN65" i="7"/>
  <c r="BT65" i="7" s="1"/>
  <c r="BN17" i="7"/>
  <c r="BT17" i="7" s="1"/>
  <c r="AF21" i="7"/>
  <c r="AL21" i="7" s="1"/>
  <c r="BN24" i="7"/>
  <c r="BT24" i="7" s="1"/>
  <c r="AW30" i="7"/>
  <c r="BC30" i="7" s="1"/>
  <c r="AF37" i="7"/>
  <c r="AL37" i="7" s="1"/>
  <c r="BN43" i="7"/>
  <c r="BT43" i="7" s="1"/>
  <c r="O64" i="7"/>
  <c r="U64" i="7" s="1"/>
  <c r="AW13" i="7"/>
  <c r="BC13" i="7" s="1"/>
  <c r="BN14" i="7"/>
  <c r="BT14" i="7" s="1"/>
  <c r="O18" i="7"/>
  <c r="U18" i="7" s="1"/>
  <c r="AF19" i="7"/>
  <c r="AL19" i="7" s="1"/>
  <c r="AW20" i="7"/>
  <c r="BC20" i="7" s="1"/>
  <c r="AW21" i="7"/>
  <c r="BC21" i="7" s="1"/>
  <c r="BN22" i="7"/>
  <c r="BT22" i="7" s="1"/>
  <c r="O24" i="7"/>
  <c r="U24" i="7" s="1"/>
  <c r="AF25" i="7"/>
  <c r="AL25" i="7" s="1"/>
  <c r="AW26" i="7"/>
  <c r="BC26" i="7" s="1"/>
  <c r="AW29" i="7"/>
  <c r="BC29" i="7" s="1"/>
  <c r="BN30" i="7"/>
  <c r="BT30" i="7" s="1"/>
  <c r="O32" i="7"/>
  <c r="U32" i="7" s="1"/>
  <c r="O33" i="7"/>
  <c r="U33" i="7" s="1"/>
  <c r="AF35" i="7"/>
  <c r="AL35" i="7" s="1"/>
  <c r="AW37" i="7"/>
  <c r="BC37" i="7" s="1"/>
  <c r="AF41" i="7"/>
  <c r="AL41" i="7" s="1"/>
  <c r="O44" i="7"/>
  <c r="U44" i="7" s="1"/>
  <c r="AF45" i="7"/>
  <c r="AL45" i="7" s="1"/>
  <c r="AW48" i="7"/>
  <c r="BC48" i="7" s="1"/>
  <c r="AW50" i="7"/>
  <c r="BC50" i="7" s="1"/>
  <c r="AW52" i="7"/>
  <c r="BC52" i="7" s="1"/>
  <c r="AW54" i="7"/>
  <c r="BC54" i="7" s="1"/>
  <c r="AW56" i="7"/>
  <c r="BC56" i="7" s="1"/>
  <c r="AW58" i="7"/>
  <c r="BC58" i="7" s="1"/>
  <c r="AW60" i="7"/>
  <c r="BC60" i="7" s="1"/>
  <c r="AW62" i="7"/>
  <c r="BC62" i="7" s="1"/>
  <c r="AW64" i="7"/>
  <c r="BC64" i="7" s="1"/>
  <c r="AW66" i="7"/>
  <c r="BC66" i="7" s="1"/>
  <c r="AW10" i="7"/>
  <c r="BC10" i="7" s="1"/>
  <c r="AF16" i="7"/>
  <c r="AL16" i="7" s="1"/>
  <c r="BN19" i="7"/>
  <c r="BT19" i="7" s="1"/>
  <c r="O38" i="7"/>
  <c r="U38" i="7" s="1"/>
  <c r="AF43" i="7"/>
  <c r="AL43" i="7" s="1"/>
  <c r="AF53" i="7"/>
  <c r="AL53" i="7" s="1"/>
  <c r="AF67" i="7"/>
  <c r="AL67" i="7" s="1"/>
  <c r="O14" i="7"/>
  <c r="U14" i="7" s="1"/>
  <c r="AW17" i="7"/>
  <c r="BC17" i="7" s="1"/>
  <c r="O21" i="7"/>
  <c r="U21" i="7" s="1"/>
  <c r="AW24" i="7"/>
  <c r="BC24" i="7" s="1"/>
  <c r="O29" i="7"/>
  <c r="U29" i="7" s="1"/>
  <c r="O42" i="7"/>
  <c r="U42" i="7" s="1"/>
  <c r="AW51" i="7"/>
  <c r="BC51" i="7" s="1"/>
  <c r="AW59" i="7"/>
  <c r="BC59" i="7" s="1"/>
  <c r="AW65" i="7"/>
  <c r="BC65" i="7" s="1"/>
  <c r="O13" i="7"/>
  <c r="U13" i="7" s="1"/>
  <c r="BN18" i="7"/>
  <c r="BT18" i="7" s="1"/>
  <c r="BN34" i="7"/>
  <c r="BT34" i="7" s="1"/>
  <c r="BN51" i="7"/>
  <c r="BT51" i="7" s="1"/>
  <c r="BN57" i="7"/>
  <c r="BT57" i="7" s="1"/>
  <c r="BN63" i="7"/>
  <c r="BT63" i="7" s="1"/>
  <c r="AW15" i="7"/>
  <c r="BC15" i="7" s="1"/>
  <c r="AF20" i="7"/>
  <c r="AL20" i="7" s="1"/>
  <c r="O50" i="7"/>
  <c r="U50" i="7" s="1"/>
  <c r="O62" i="7"/>
  <c r="U62" i="7" s="1"/>
  <c r="AF11" i="7"/>
  <c r="AL11" i="7" s="1"/>
  <c r="AF12" i="7"/>
  <c r="AL12" i="7" s="1"/>
  <c r="O16" i="7"/>
  <c r="U16" i="7" s="1"/>
  <c r="O17" i="7"/>
  <c r="U17" i="7" s="1"/>
  <c r="AW19" i="7"/>
  <c r="BC19" i="7" s="1"/>
  <c r="BN21" i="7"/>
  <c r="BT21" i="7" s="1"/>
  <c r="AW25" i="7"/>
  <c r="BC25" i="7" s="1"/>
  <c r="O31" i="7"/>
  <c r="U31" i="7" s="1"/>
  <c r="AF34" i="7"/>
  <c r="AL34" i="7" s="1"/>
  <c r="AW36" i="7"/>
  <c r="BC36" i="7" s="1"/>
  <c r="O39" i="7"/>
  <c r="U39" i="7" s="1"/>
  <c r="AF40" i="7"/>
  <c r="AL40" i="7" s="1"/>
  <c r="AW41" i="7"/>
  <c r="BC41" i="7" s="1"/>
  <c r="BN42" i="7"/>
  <c r="BT42" i="7" s="1"/>
  <c r="AF44" i="7"/>
  <c r="AL44" i="7" s="1"/>
  <c r="BN48" i="7"/>
  <c r="BT48" i="7" s="1"/>
  <c r="BN50" i="7"/>
  <c r="BT50" i="7" s="1"/>
  <c r="BN52" i="7"/>
  <c r="BT52" i="7" s="1"/>
  <c r="BN54" i="7"/>
  <c r="BT54" i="7" s="1"/>
  <c r="BN56" i="7"/>
  <c r="BT56" i="7" s="1"/>
  <c r="BN58" i="7"/>
  <c r="BT58" i="7" s="1"/>
  <c r="BN60" i="7"/>
  <c r="BT60" i="7" s="1"/>
  <c r="BN62" i="7"/>
  <c r="BT62" i="7" s="1"/>
  <c r="BN64" i="7"/>
  <c r="BT64" i="7" s="1"/>
  <c r="BN66" i="7"/>
  <c r="BT66" i="7" s="1"/>
  <c r="AW11" i="7"/>
  <c r="BC11" i="7" s="1"/>
  <c r="AF31" i="7"/>
  <c r="AL31" i="7" s="1"/>
  <c r="AW33" i="7"/>
  <c r="BC33" i="7" s="1"/>
  <c r="BN36" i="7"/>
  <c r="BT36" i="7" s="1"/>
  <c r="AW40" i="7"/>
  <c r="BC40" i="7" s="1"/>
  <c r="AF57" i="7"/>
  <c r="AL57" i="7" s="1"/>
  <c r="AF65" i="7"/>
  <c r="AL65" i="7" s="1"/>
  <c r="AF15" i="7"/>
  <c r="AL15" i="7" s="1"/>
  <c r="O20" i="7"/>
  <c r="U20" i="7" s="1"/>
  <c r="AF23" i="7"/>
  <c r="AL23" i="7" s="1"/>
  <c r="AW32" i="7"/>
  <c r="BC32" i="7" s="1"/>
  <c r="BN45" i="7"/>
  <c r="BT45" i="7" s="1"/>
  <c r="AW57" i="7"/>
  <c r="BC57" i="7" s="1"/>
  <c r="AW67" i="7"/>
  <c r="BC67" i="7" s="1"/>
  <c r="BN11" i="7"/>
  <c r="BT11" i="7" s="1"/>
  <c r="AW23" i="7"/>
  <c r="BC23" i="7" s="1"/>
  <c r="AF30" i="7"/>
  <c r="AL30" i="7" s="1"/>
  <c r="BN33" i="7"/>
  <c r="BT33" i="7" s="1"/>
  <c r="BN39" i="7"/>
  <c r="BT39" i="7" s="1"/>
  <c r="BN53" i="7"/>
  <c r="BT53" i="7" s="1"/>
  <c r="BN61" i="7"/>
  <c r="BT61" i="7" s="1"/>
  <c r="BN9" i="7"/>
  <c r="BT9" i="7" s="1"/>
  <c r="AW14" i="7"/>
  <c r="BC14" i="7" s="1"/>
  <c r="O19" i="7"/>
  <c r="U19" i="7" s="1"/>
  <c r="O54" i="7"/>
  <c r="U54" i="7" s="1"/>
  <c r="O66" i="7"/>
  <c r="U66" i="7" s="1"/>
  <c r="AF10" i="7"/>
  <c r="AL10" i="7" s="1"/>
  <c r="AW12" i="7"/>
  <c r="BC12" i="7" s="1"/>
  <c r="BN13" i="7"/>
  <c r="BT13" i="7" s="1"/>
  <c r="O15" i="7"/>
  <c r="U15" i="7" s="1"/>
  <c r="AF18" i="7"/>
  <c r="AL18" i="7" s="1"/>
  <c r="BN20" i="7"/>
  <c r="BT20" i="7" s="1"/>
  <c r="O23" i="7"/>
  <c r="U23" i="7" s="1"/>
  <c r="AF24" i="7"/>
  <c r="AL24" i="7" s="1"/>
  <c r="BN26" i="7"/>
  <c r="BT26" i="7" s="1"/>
  <c r="BN29" i="7"/>
  <c r="BT29" i="7" s="1"/>
  <c r="AF32" i="7"/>
  <c r="AL32" i="7" s="1"/>
  <c r="AF33" i="7"/>
  <c r="AL33" i="7" s="1"/>
  <c r="AW35" i="7"/>
  <c r="BC35" i="7" s="1"/>
  <c r="BN37" i="7"/>
  <c r="BT37" i="7" s="1"/>
  <c r="BN41" i="7"/>
  <c r="BT41" i="7" s="1"/>
  <c r="O43" i="7"/>
  <c r="U43" i="7" s="1"/>
  <c r="AW45" i="7"/>
  <c r="BC45" i="7" s="1"/>
  <c r="O49" i="7"/>
  <c r="U49" i="7" s="1"/>
  <c r="O51" i="7"/>
  <c r="U51" i="7" s="1"/>
  <c r="O53" i="7"/>
  <c r="U53" i="7" s="1"/>
  <c r="O55" i="7"/>
  <c r="U55" i="7" s="1"/>
  <c r="O57" i="7"/>
  <c r="U57" i="7" s="1"/>
  <c r="O59" i="7"/>
  <c r="U59" i="7" s="1"/>
  <c r="O61" i="7"/>
  <c r="U61" i="7" s="1"/>
  <c r="O63" i="7"/>
  <c r="U63" i="7" s="1"/>
  <c r="O65" i="7"/>
  <c r="U65" i="7" s="1"/>
  <c r="O67" i="7"/>
  <c r="U67" i="7" s="1"/>
  <c r="AM35" i="7"/>
  <c r="R36" i="7"/>
  <c r="S36" i="7" s="1"/>
  <c r="W36" i="7" s="1"/>
  <c r="BD30" i="7"/>
  <c r="R29" i="7"/>
  <c r="S29" i="7" s="1"/>
  <c r="W29" i="7" s="1"/>
  <c r="AZ33" i="7"/>
  <c r="BA33" i="7" s="1"/>
  <c r="BE33" i="7" s="1"/>
  <c r="AI29" i="7"/>
  <c r="AJ29" i="7" s="1"/>
  <c r="AN29" i="7" s="1"/>
  <c r="V11" i="7"/>
  <c r="AZ45" i="7"/>
  <c r="BA45" i="7" s="1"/>
  <c r="BE45" i="7" s="1"/>
  <c r="V39" i="7"/>
  <c r="V34" i="7"/>
  <c r="AM10" i="7"/>
  <c r="AZ11" i="7"/>
  <c r="BA11" i="7" s="1"/>
  <c r="BE11" i="7" s="1"/>
  <c r="R24" i="7"/>
  <c r="S24" i="7" s="1"/>
  <c r="W24" i="7" s="1"/>
  <c r="R20" i="7"/>
  <c r="S20" i="7" s="1"/>
  <c r="W20" i="7" s="1"/>
  <c r="BU20" i="7"/>
  <c r="AI32" i="7"/>
  <c r="AJ32" i="7" s="1"/>
  <c r="AN32" i="7" s="1"/>
  <c r="BU39" i="7"/>
  <c r="AM45" i="7"/>
  <c r="BU29" i="7"/>
  <c r="BD36" i="7"/>
  <c r="R12" i="7"/>
  <c r="S12" i="7" s="1"/>
  <c r="W12" i="7" s="1"/>
  <c r="R17" i="7"/>
  <c r="S17" i="7" s="1"/>
  <c r="W17" i="7" s="1"/>
  <c r="AZ19" i="7"/>
  <c r="BA19" i="7" s="1"/>
  <c r="BE19" i="7" s="1"/>
  <c r="AI22" i="7"/>
  <c r="AJ22" i="7" s="1"/>
  <c r="AN22" i="7" s="1"/>
  <c r="BD24" i="7"/>
  <c r="R33" i="7"/>
  <c r="S33" i="7" s="1"/>
  <c r="W33" i="7" s="1"/>
  <c r="BU34" i="7"/>
  <c r="BQ36" i="7"/>
  <c r="BR36" i="7" s="1"/>
  <c r="BV36" i="7" s="1"/>
  <c r="R42" i="7"/>
  <c r="S42" i="7" s="1"/>
  <c r="W42" i="7" s="1"/>
  <c r="AZ42" i="7"/>
  <c r="BA42" i="7" s="1"/>
  <c r="BE42" i="7" s="1"/>
  <c r="AZ16" i="7"/>
  <c r="BA16" i="7" s="1"/>
  <c r="BE16" i="7" s="1"/>
  <c r="BU17" i="7"/>
  <c r="BU21" i="7"/>
  <c r="BD25" i="7"/>
  <c r="BD29" i="7"/>
  <c r="BQ33" i="7"/>
  <c r="BR33" i="7" s="1"/>
  <c r="BV33" i="7" s="1"/>
  <c r="AI15" i="7"/>
  <c r="AJ15" i="7" s="1"/>
  <c r="AN15" i="7" s="1"/>
  <c r="BD22" i="7"/>
  <c r="AI24" i="7"/>
  <c r="AJ24" i="7" s="1"/>
  <c r="AN24" i="7" s="1"/>
  <c r="AZ26" i="7"/>
  <c r="BA26" i="7" s="1"/>
  <c r="BE26" i="7" s="1"/>
  <c r="AZ32" i="7"/>
  <c r="BA32" i="7" s="1"/>
  <c r="BE32" i="7" s="1"/>
  <c r="AZ37" i="7"/>
  <c r="BA37" i="7" s="1"/>
  <c r="BE37" i="7" s="1"/>
  <c r="BU40" i="7"/>
  <c r="BU22" i="7"/>
  <c r="AZ14" i="7"/>
  <c r="BA14" i="7" s="1"/>
  <c r="BE14" i="7" s="1"/>
  <c r="AM31" i="7"/>
  <c r="AZ34" i="7"/>
  <c r="BA34" i="7" s="1"/>
  <c r="BE34" i="7" s="1"/>
  <c r="AZ13" i="7"/>
  <c r="BA13" i="7" s="1"/>
  <c r="BE13" i="7" s="1"/>
  <c r="AZ35" i="7"/>
  <c r="BA35" i="7" s="1"/>
  <c r="BE35" i="7" s="1"/>
  <c r="V43" i="7"/>
  <c r="R43" i="7"/>
  <c r="S43" i="7" s="1"/>
  <c r="W43" i="7" s="1"/>
  <c r="BD15" i="7"/>
  <c r="AZ15" i="7"/>
  <c r="BA15" i="7" s="1"/>
  <c r="BE15" i="7" s="1"/>
  <c r="AZ17" i="7"/>
  <c r="BA17" i="7" s="1"/>
  <c r="BE17" i="7" s="1"/>
  <c r="V10" i="7"/>
  <c r="BQ18" i="7"/>
  <c r="BR18" i="7" s="1"/>
  <c r="BV18" i="7" s="1"/>
  <c r="BU18" i="7"/>
  <c r="BD31" i="7"/>
  <c r="BD18" i="7"/>
  <c r="AZ18" i="7"/>
  <c r="BA18" i="7" s="1"/>
  <c r="BE18" i="7" s="1"/>
  <c r="AM23" i="7"/>
  <c r="AI23" i="7"/>
  <c r="AJ23" i="7" s="1"/>
  <c r="AN23" i="7" s="1"/>
  <c r="V44" i="7"/>
  <c r="R44" i="7"/>
  <c r="S44" i="7" s="1"/>
  <c r="W44" i="7" s="1"/>
  <c r="AM14" i="7"/>
  <c r="AI14" i="7"/>
  <c r="AJ14" i="7" s="1"/>
  <c r="AN14" i="7" s="1"/>
  <c r="AM13" i="7"/>
  <c r="AI13" i="7"/>
  <c r="AJ13" i="7" s="1"/>
  <c r="AN13" i="7" s="1"/>
  <c r="BU19" i="7"/>
  <c r="BQ19" i="7"/>
  <c r="BR19" i="7" s="1"/>
  <c r="BV19" i="7" s="1"/>
  <c r="AM12" i="7"/>
  <c r="AI12" i="7"/>
  <c r="AJ12" i="7" s="1"/>
  <c r="AN12" i="7" s="1"/>
  <c r="BU30" i="7"/>
  <c r="BQ30" i="7"/>
  <c r="BR30" i="7" s="1"/>
  <c r="BV30" i="7" s="1"/>
  <c r="AM39" i="7"/>
  <c r="AI39" i="7"/>
  <c r="AJ39" i="7" s="1"/>
  <c r="AN39" i="7" s="1"/>
  <c r="V22" i="7"/>
  <c r="R22" i="7"/>
  <c r="S22" i="7" s="1"/>
  <c r="W22" i="7" s="1"/>
  <c r="AM67" i="7"/>
  <c r="AI67" i="7"/>
  <c r="AJ67" i="7" s="1"/>
  <c r="AN67" i="7" s="1"/>
  <c r="BQ42" i="7"/>
  <c r="BR42" i="7" s="1"/>
  <c r="BV42" i="7" s="1"/>
  <c r="BU42" i="7"/>
  <c r="BU31" i="7"/>
  <c r="BQ31" i="7"/>
  <c r="BR31" i="7" s="1"/>
  <c r="BV31" i="7" s="1"/>
  <c r="AI40" i="7"/>
  <c r="AJ40" i="7" s="1"/>
  <c r="AN40" i="7" s="1"/>
  <c r="AZ43" i="7"/>
  <c r="BA43" i="7" s="1"/>
  <c r="BE43" i="7" s="1"/>
  <c r="AZ67" i="7"/>
  <c r="BA67" i="7" s="1"/>
  <c r="BE67" i="7" s="1"/>
  <c r="AI33" i="7"/>
  <c r="AJ33" i="7" s="1"/>
  <c r="AN33" i="7" s="1"/>
  <c r="AM33" i="7"/>
  <c r="V13" i="7"/>
  <c r="AI18" i="7"/>
  <c r="AJ18" i="7" s="1"/>
  <c r="AN18" i="7" s="1"/>
  <c r="V23" i="7"/>
  <c r="R31" i="7"/>
  <c r="S31" i="7" s="1"/>
  <c r="W31" i="7" s="1"/>
  <c r="V32" i="7"/>
  <c r="BU32" i="7"/>
  <c r="R40" i="7"/>
  <c r="S40" i="7" s="1"/>
  <c r="W40" i="7" s="1"/>
  <c r="BU41" i="7"/>
  <c r="BQ43" i="7"/>
  <c r="BR43" i="7" s="1"/>
  <c r="BV43" i="7" s="1"/>
  <c r="BQ44" i="7"/>
  <c r="BR44" i="7" s="1"/>
  <c r="BV44" i="7" s="1"/>
  <c r="BQ45" i="7"/>
  <c r="BR45" i="7" s="1"/>
  <c r="BV45" i="7" s="1"/>
  <c r="BQ67" i="7"/>
  <c r="BR67" i="7" s="1"/>
  <c r="BV67" i="7" s="1"/>
  <c r="AI36" i="7"/>
  <c r="AJ36" i="7" s="1"/>
  <c r="AN36" i="7" s="1"/>
  <c r="BD40" i="7"/>
  <c r="BQ23" i="7"/>
  <c r="BR23" i="7" s="1"/>
  <c r="BV23" i="7" s="1"/>
  <c r="BU23" i="7"/>
  <c r="AM25" i="7"/>
  <c r="AI25" i="7"/>
  <c r="AJ25" i="7" s="1"/>
  <c r="AN25" i="7" s="1"/>
  <c r="BU35" i="7"/>
  <c r="BQ35" i="7"/>
  <c r="BR35" i="7" s="1"/>
  <c r="BV35" i="7" s="1"/>
  <c r="BU37" i="7"/>
  <c r="BQ37" i="7"/>
  <c r="BR37" i="7" s="1"/>
  <c r="BV37" i="7" s="1"/>
  <c r="AM16" i="7"/>
  <c r="AM19" i="7"/>
  <c r="AI19" i="7"/>
  <c r="AJ19" i="7" s="1"/>
  <c r="AN19" i="7" s="1"/>
  <c r="AI21" i="7"/>
  <c r="AJ21" i="7" s="1"/>
  <c r="AN21" i="7" s="1"/>
  <c r="AI30" i="7"/>
  <c r="AJ30" i="7" s="1"/>
  <c r="AN30" i="7" s="1"/>
  <c r="AM30" i="7"/>
  <c r="BU16" i="7"/>
  <c r="AI11" i="7"/>
  <c r="AJ11" i="7" s="1"/>
  <c r="AN11" i="7" s="1"/>
  <c r="V14" i="7"/>
  <c r="R14" i="7"/>
  <c r="S14" i="7" s="1"/>
  <c r="W14" i="7" s="1"/>
  <c r="R15" i="7"/>
  <c r="S15" i="7" s="1"/>
  <c r="W15" i="7" s="1"/>
  <c r="AZ23" i="7"/>
  <c r="BA23" i="7" s="1"/>
  <c r="BE23" i="7" s="1"/>
  <c r="BQ11" i="7"/>
  <c r="BR11" i="7" s="1"/>
  <c r="BV11" i="7" s="1"/>
  <c r="R18" i="7"/>
  <c r="S18" i="7" s="1"/>
  <c r="W18" i="7" s="1"/>
  <c r="AI20" i="7"/>
  <c r="AJ20" i="7" s="1"/>
  <c r="AN20" i="7" s="1"/>
  <c r="R21" i="7"/>
  <c r="S21" i="7" s="1"/>
  <c r="W21" i="7" s="1"/>
  <c r="V25" i="7"/>
  <c r="R25" i="7"/>
  <c r="S25" i="7" s="1"/>
  <c r="W25" i="7" s="1"/>
  <c r="V35" i="7"/>
  <c r="R35" i="7"/>
  <c r="S35" i="7" s="1"/>
  <c r="W35" i="7" s="1"/>
  <c r="R16" i="7"/>
  <c r="S16" i="7" s="1"/>
  <c r="W16" i="7" s="1"/>
  <c r="BQ15" i="7"/>
  <c r="BR15" i="7" s="1"/>
  <c r="BV15" i="7" s="1"/>
  <c r="BQ12" i="7"/>
  <c r="BR12" i="7" s="1"/>
  <c r="BV12" i="7" s="1"/>
  <c r="BU12" i="7"/>
  <c r="BQ13" i="7"/>
  <c r="BR13" i="7" s="1"/>
  <c r="BV13" i="7" s="1"/>
  <c r="AM17" i="7"/>
  <c r="AI17" i="7"/>
  <c r="AJ17" i="7" s="1"/>
  <c r="AN17" i="7" s="1"/>
  <c r="BU24" i="7"/>
  <c r="BQ24" i="7"/>
  <c r="BR24" i="7" s="1"/>
  <c r="BV24" i="7" s="1"/>
  <c r="AM26" i="7"/>
  <c r="AI26" i="7"/>
  <c r="AJ26" i="7" s="1"/>
  <c r="AN26" i="7" s="1"/>
  <c r="AZ44" i="7"/>
  <c r="BA44" i="7" s="1"/>
  <c r="BE44" i="7" s="1"/>
  <c r="AZ39" i="7"/>
  <c r="BA39" i="7" s="1"/>
  <c r="BE39" i="7" s="1"/>
  <c r="BD39" i="7"/>
  <c r="R19" i="7"/>
  <c r="S19" i="7" s="1"/>
  <c r="W19" i="7" s="1"/>
  <c r="AI41" i="7"/>
  <c r="AJ41" i="7" s="1"/>
  <c r="AN41" i="7" s="1"/>
  <c r="AM41" i="7"/>
  <c r="AZ12" i="7"/>
  <c r="BA12" i="7" s="1"/>
  <c r="BE12" i="7" s="1"/>
  <c r="BU14" i="7"/>
  <c r="BD21" i="7"/>
  <c r="AZ21" i="7"/>
  <c r="BA21" i="7" s="1"/>
  <c r="BE21" i="7" s="1"/>
  <c r="AZ20" i="7"/>
  <c r="BA20" i="7" s="1"/>
  <c r="BE20" i="7" s="1"/>
  <c r="R26" i="7"/>
  <c r="S26" i="7" s="1"/>
  <c r="W26" i="7" s="1"/>
  <c r="V30" i="7"/>
  <c r="R30" i="7"/>
  <c r="S30" i="7" s="1"/>
  <c r="W30" i="7" s="1"/>
  <c r="BQ38" i="7"/>
  <c r="BR38" i="7" s="1"/>
  <c r="BV38" i="7" s="1"/>
  <c r="BD41" i="7"/>
  <c r="AZ41" i="7"/>
  <c r="BA41" i="7" s="1"/>
  <c r="BE41" i="7" s="1"/>
  <c r="AI42" i="7"/>
  <c r="AJ42" i="7" s="1"/>
  <c r="AN42" i="7" s="1"/>
  <c r="AM42" i="7"/>
  <c r="AI44" i="7"/>
  <c r="AJ44" i="7" s="1"/>
  <c r="AN44" i="7" s="1"/>
  <c r="BU25" i="7"/>
  <c r="BU26" i="7"/>
  <c r="AM43" i="7"/>
  <c r="AI43" i="7"/>
  <c r="AJ43" i="7" s="1"/>
  <c r="AN43" i="7" s="1"/>
  <c r="AM34" i="7"/>
  <c r="V37" i="7"/>
  <c r="R37" i="7"/>
  <c r="S37" i="7" s="1"/>
  <c r="W37" i="7" s="1"/>
  <c r="V41" i="7"/>
  <c r="R41" i="7"/>
  <c r="S41" i="7" s="1"/>
  <c r="W41" i="7" s="1"/>
  <c r="V38" i="7"/>
  <c r="R38" i="7"/>
  <c r="S38" i="7" s="1"/>
  <c r="W38" i="7" s="1"/>
  <c r="BD38" i="7"/>
  <c r="V45" i="7"/>
  <c r="R45" i="7"/>
  <c r="S45" i="7" s="1"/>
  <c r="W45" i="7" s="1"/>
  <c r="AM37" i="7"/>
  <c r="AI38" i="7"/>
  <c r="AJ38" i="7" s="1"/>
  <c r="AN38" i="7" s="1"/>
  <c r="AM38" i="7"/>
  <c r="R67" i="7"/>
  <c r="S67" i="7" s="1"/>
  <c r="W67" i="7" s="1"/>
  <c r="V67" i="7"/>
  <c r="BQ10" i="7"/>
  <c r="BR10" i="7" s="1"/>
  <c r="BV10" i="7" s="1"/>
  <c r="AZ10" i="7"/>
  <c r="BA10" i="7" s="1"/>
  <c r="BE10" i="7" s="1"/>
  <c r="BC9" i="7"/>
  <c r="AE9" i="7"/>
  <c r="N9" i="7"/>
  <c r="O9" i="7" s="1"/>
  <c r="X32" i="7" l="1"/>
  <c r="Y32" i="7" s="1"/>
  <c r="Z32" i="7" s="1"/>
  <c r="AA32" i="7" s="1"/>
  <c r="X36" i="7"/>
  <c r="BW15" i="7"/>
  <c r="BF14" i="7"/>
  <c r="BG14" i="7" s="1"/>
  <c r="BH14" i="7" s="1"/>
  <c r="BI14" i="7" s="1"/>
  <c r="BW26" i="7"/>
  <c r="BX26" i="7" s="1"/>
  <c r="BY26" i="7" s="1"/>
  <c r="BZ26" i="7" s="1"/>
  <c r="X17" i="7"/>
  <c r="Y17" i="7" s="1"/>
  <c r="Z17" i="7" s="1"/>
  <c r="AA17" i="7" s="1"/>
  <c r="X18" i="7"/>
  <c r="BF43" i="7"/>
  <c r="BG43" i="7" s="1"/>
  <c r="BH43" i="7" s="1"/>
  <c r="BI43" i="7" s="1"/>
  <c r="X24" i="7"/>
  <c r="BF67" i="7"/>
  <c r="BG67" i="7" s="1"/>
  <c r="BH67" i="7" s="1"/>
  <c r="BI67" i="7" s="1"/>
  <c r="AO29" i="7"/>
  <c r="BF17" i="7"/>
  <c r="BG17" i="7" s="1"/>
  <c r="BH17" i="7" s="1"/>
  <c r="BI17" i="7" s="1"/>
  <c r="BW67" i="7"/>
  <c r="BX67" i="7" s="1"/>
  <c r="BY67" i="7" s="1"/>
  <c r="BZ67" i="7" s="1"/>
  <c r="BF34" i="7"/>
  <c r="BG34" i="7" s="1"/>
  <c r="BH34" i="7" s="1"/>
  <c r="BI34" i="7" s="1"/>
  <c r="BW38" i="7"/>
  <c r="X39" i="7"/>
  <c r="Y39" i="7" s="1"/>
  <c r="Z39" i="7" s="1"/>
  <c r="AA39" i="7" s="1"/>
  <c r="BF10" i="7"/>
  <c r="BG10" i="7" s="1"/>
  <c r="BH10" i="7" s="1"/>
  <c r="BI10" i="7" s="1"/>
  <c r="BF26" i="7"/>
  <c r="BG26" i="7" s="1"/>
  <c r="BH26" i="7" s="1"/>
  <c r="BI26" i="7" s="1"/>
  <c r="BW17" i="7"/>
  <c r="AO22" i="7"/>
  <c r="AP22" i="7" s="1"/>
  <c r="AQ22" i="7" s="1"/>
  <c r="AR22" i="7" s="1"/>
  <c r="AO31" i="7"/>
  <c r="AP31" i="7" s="1"/>
  <c r="AQ31" i="7" s="1"/>
  <c r="AR31" i="7" s="1"/>
  <c r="X42" i="7"/>
  <c r="Y42" i="7" s="1"/>
  <c r="Z42" i="7" s="1"/>
  <c r="AA42" i="7" s="1"/>
  <c r="BW33" i="7"/>
  <c r="X16" i="7"/>
  <c r="Y16" i="7" s="1"/>
  <c r="Z16" i="7" s="1"/>
  <c r="AA16" i="7" s="1"/>
  <c r="AO44" i="7"/>
  <c r="AP44" i="7" s="1"/>
  <c r="AQ44" i="7" s="1"/>
  <c r="AR44" i="7" s="1"/>
  <c r="X15" i="7"/>
  <c r="Y15" i="7" s="1"/>
  <c r="Z15" i="7" s="1"/>
  <c r="AA15" i="7" s="1"/>
  <c r="BW40" i="7"/>
  <c r="BW14" i="7"/>
  <c r="BW16" i="7"/>
  <c r="AO24" i="7"/>
  <c r="AP24" i="7" s="1"/>
  <c r="AQ24" i="7" s="1"/>
  <c r="AR24" i="7" s="1"/>
  <c r="X11" i="7"/>
  <c r="Y11" i="7" s="1"/>
  <c r="Z11" i="7" s="1"/>
  <c r="AA11" i="7" s="1"/>
  <c r="AO37" i="7"/>
  <c r="AP37" i="7" s="1"/>
  <c r="AQ37" i="7" s="1"/>
  <c r="AR37" i="7" s="1"/>
  <c r="X13" i="7"/>
  <c r="Y13" i="7" s="1"/>
  <c r="Z13" i="7" s="1"/>
  <c r="AA13" i="7" s="1"/>
  <c r="BF31" i="7"/>
  <c r="BG31" i="7" s="1"/>
  <c r="BH31" i="7" s="1"/>
  <c r="BI31" i="7" s="1"/>
  <c r="BF25" i="7"/>
  <c r="BG25" i="7" s="1"/>
  <c r="BH25" i="7" s="1"/>
  <c r="BI25" i="7" s="1"/>
  <c r="X33" i="7"/>
  <c r="Y33" i="7" s="1"/>
  <c r="Z33" i="7" s="1"/>
  <c r="AA33" i="7" s="1"/>
  <c r="X20" i="7"/>
  <c r="Y20" i="7" s="1"/>
  <c r="Z20" i="7" s="1"/>
  <c r="AA20" i="7" s="1"/>
  <c r="AO40" i="7"/>
  <c r="AP40" i="7" s="1"/>
  <c r="AQ40" i="7" s="1"/>
  <c r="AR40" i="7" s="1"/>
  <c r="AO15" i="7"/>
  <c r="AP15" i="7" s="1"/>
  <c r="AQ15" i="7" s="1"/>
  <c r="AR15" i="7" s="1"/>
  <c r="X12" i="7"/>
  <c r="Y12" i="7" s="1"/>
  <c r="Z12" i="7" s="1"/>
  <c r="AA12" i="7" s="1"/>
  <c r="BF33" i="7"/>
  <c r="BG33" i="7" s="1"/>
  <c r="BH33" i="7" s="1"/>
  <c r="BI33" i="7" s="1"/>
  <c r="BF12" i="7"/>
  <c r="BG12" i="7" s="1"/>
  <c r="BH12" i="7" s="1"/>
  <c r="BI12" i="7" s="1"/>
  <c r="BF22" i="7"/>
  <c r="BG22" i="7" s="1"/>
  <c r="BH22" i="7" s="1"/>
  <c r="BI22" i="7" s="1"/>
  <c r="BW11" i="7"/>
  <c r="BX11" i="7" s="1"/>
  <c r="BY11" i="7" s="1"/>
  <c r="BZ11" i="7" s="1"/>
  <c r="X31" i="7"/>
  <c r="Y31" i="7" s="1"/>
  <c r="Z31" i="7" s="1"/>
  <c r="AA31" i="7" s="1"/>
  <c r="BF42" i="7"/>
  <c r="BG42" i="7" s="1"/>
  <c r="BH42" i="7" s="1"/>
  <c r="BI42" i="7" s="1"/>
  <c r="X23" i="7"/>
  <c r="Y23" i="7" s="1"/>
  <c r="Z23" i="7" s="1"/>
  <c r="AA23" i="7" s="1"/>
  <c r="BW36" i="7"/>
  <c r="BX36" i="7" s="1"/>
  <c r="BY36" i="7" s="1"/>
  <c r="BZ36" i="7" s="1"/>
  <c r="BW29" i="7"/>
  <c r="BF20" i="7"/>
  <c r="BG20" i="7" s="1"/>
  <c r="BH20" i="7" s="1"/>
  <c r="BI20" i="7" s="1"/>
  <c r="BW43" i="7"/>
  <c r="BF37" i="7"/>
  <c r="BG37" i="7" s="1"/>
  <c r="BH37" i="7" s="1"/>
  <c r="BI37" i="7" s="1"/>
  <c r="AO45" i="7"/>
  <c r="AP45" i="7" s="1"/>
  <c r="AQ45" i="7" s="1"/>
  <c r="AR45" i="7" s="1"/>
  <c r="X34" i="7"/>
  <c r="Y34" i="7" s="1"/>
  <c r="Z34" i="7" s="1"/>
  <c r="AA34" i="7" s="1"/>
  <c r="AO21" i="7"/>
  <c r="AP21" i="7" s="1"/>
  <c r="AQ21" i="7" s="1"/>
  <c r="AR21" i="7" s="1"/>
  <c r="BW22" i="7"/>
  <c r="X29" i="7"/>
  <c r="Y29" i="7" s="1"/>
  <c r="Z29" i="7" s="1"/>
  <c r="X19" i="7"/>
  <c r="Y19" i="7" s="1"/>
  <c r="Z19" i="7" s="1"/>
  <c r="AA19" i="7" s="1"/>
  <c r="BW44" i="7"/>
  <c r="AO10" i="7"/>
  <c r="AP10" i="7" s="1"/>
  <c r="AQ10" i="7" s="1"/>
  <c r="AR10" i="7" s="1"/>
  <c r="AF9" i="7"/>
  <c r="AL9" i="7" s="1"/>
  <c r="BW13" i="7"/>
  <c r="AO16" i="7"/>
  <c r="AP16" i="7" s="1"/>
  <c r="AQ16" i="7" s="1"/>
  <c r="AR16" i="7" s="1"/>
  <c r="BW41" i="7"/>
  <c r="BF35" i="7"/>
  <c r="BG35" i="7" s="1"/>
  <c r="BH35" i="7" s="1"/>
  <c r="BI35" i="7" s="1"/>
  <c r="BF32" i="7"/>
  <c r="BG32" i="7" s="1"/>
  <c r="BH32" i="7" s="1"/>
  <c r="BI32" i="7" s="1"/>
  <c r="BW21" i="7"/>
  <c r="BF24" i="7"/>
  <c r="BG24" i="7" s="1"/>
  <c r="BH24" i="7" s="1"/>
  <c r="BI24" i="7" s="1"/>
  <c r="BW39" i="7"/>
  <c r="AO35" i="7"/>
  <c r="AP35" i="7" s="1"/>
  <c r="AQ35" i="7" s="1"/>
  <c r="AR35" i="7" s="1"/>
  <c r="BW45" i="7"/>
  <c r="BF11" i="7"/>
  <c r="BG11" i="7" s="1"/>
  <c r="BH11" i="7" s="1"/>
  <c r="BI11" i="7" s="1"/>
  <c r="X26" i="7"/>
  <c r="Y26" i="7" s="1"/>
  <c r="Z26" i="7" s="1"/>
  <c r="AA26" i="7" s="1"/>
  <c r="AO18" i="7"/>
  <c r="AP18" i="7" s="1"/>
  <c r="AQ18" i="7" s="1"/>
  <c r="AR18" i="7" s="1"/>
  <c r="BF29" i="7"/>
  <c r="BG29" i="7" s="1"/>
  <c r="BH29" i="7" s="1"/>
  <c r="BF30" i="7"/>
  <c r="BG30" i="7" s="1"/>
  <c r="BH30" i="7" s="1"/>
  <c r="BI30" i="7" s="1"/>
  <c r="AO34" i="7"/>
  <c r="AP34" i="7" s="1"/>
  <c r="AQ34" i="7" s="1"/>
  <c r="AR34" i="7" s="1"/>
  <c r="BF44" i="7"/>
  <c r="BG44" i="7" s="1"/>
  <c r="BH44" i="7" s="1"/>
  <c r="BI44" i="7" s="1"/>
  <c r="X21" i="7"/>
  <c r="Y21" i="7" s="1"/>
  <c r="Z21" i="7" s="1"/>
  <c r="AA21" i="7" s="1"/>
  <c r="AO11" i="7"/>
  <c r="AP11" i="7" s="1"/>
  <c r="AQ11" i="7" s="1"/>
  <c r="AR11" i="7" s="1"/>
  <c r="BF40" i="7"/>
  <c r="BG40" i="7" s="1"/>
  <c r="BH40" i="7" s="1"/>
  <c r="BI40" i="7" s="1"/>
  <c r="X40" i="7"/>
  <c r="Y40" i="7" s="1"/>
  <c r="Z40" i="7" s="1"/>
  <c r="AA40" i="7" s="1"/>
  <c r="BF13" i="7"/>
  <c r="BG13" i="7" s="1"/>
  <c r="BH13" i="7" s="1"/>
  <c r="BI13" i="7" s="1"/>
  <c r="AO32" i="7"/>
  <c r="AP32" i="7" s="1"/>
  <c r="AQ32" i="7" s="1"/>
  <c r="AR32" i="7" s="1"/>
  <c r="BF45" i="7"/>
  <c r="BG45" i="7" s="1"/>
  <c r="BH45" i="7" s="1"/>
  <c r="BI45" i="7" s="1"/>
  <c r="BW25" i="7"/>
  <c r="BF23" i="7"/>
  <c r="BG23" i="7" s="1"/>
  <c r="BH23" i="7" s="1"/>
  <c r="BI23" i="7" s="1"/>
  <c r="BF36" i="7"/>
  <c r="BG36" i="7" s="1"/>
  <c r="BH36" i="7" s="1"/>
  <c r="BI36" i="7" s="1"/>
  <c r="BW34" i="7"/>
  <c r="BW10" i="7"/>
  <c r="BF38" i="7"/>
  <c r="BG38" i="7" s="1"/>
  <c r="BH38" i="7" s="1"/>
  <c r="BI38" i="7" s="1"/>
  <c r="AO20" i="7"/>
  <c r="AP20" i="7" s="1"/>
  <c r="AQ20" i="7" s="1"/>
  <c r="AR20" i="7" s="1"/>
  <c r="AO36" i="7"/>
  <c r="AP36" i="7" s="1"/>
  <c r="AQ36" i="7" s="1"/>
  <c r="AR36" i="7" s="1"/>
  <c r="BW32" i="7"/>
  <c r="X10" i="7"/>
  <c r="Y10" i="7" s="1"/>
  <c r="Z10" i="7" s="1"/>
  <c r="AA10" i="7" s="1"/>
  <c r="BF16" i="7"/>
  <c r="BG16" i="7" s="1"/>
  <c r="BH16" i="7" s="1"/>
  <c r="BI16" i="7" s="1"/>
  <c r="BF19" i="7"/>
  <c r="BG19" i="7" s="1"/>
  <c r="BH19" i="7" s="1"/>
  <c r="BI19" i="7" s="1"/>
  <c r="BW20" i="7"/>
  <c r="BX20" i="7" s="1"/>
  <c r="BY20" i="7" s="1"/>
  <c r="BZ20" i="7" s="1"/>
  <c r="AP29" i="7"/>
  <c r="AQ29" i="7" s="1"/>
  <c r="BX15" i="7"/>
  <c r="BY15" i="7" s="1"/>
  <c r="BZ15" i="7" s="1"/>
  <c r="Y36" i="7"/>
  <c r="Z36" i="7" s="1"/>
  <c r="AA36" i="7" s="1"/>
  <c r="Y24" i="7"/>
  <c r="Z24" i="7" s="1"/>
  <c r="AA24" i="7" s="1"/>
  <c r="Y18" i="7"/>
  <c r="Z18" i="7" s="1"/>
  <c r="AA18" i="7" s="1"/>
  <c r="AO38" i="7"/>
  <c r="AP38" i="7" s="1"/>
  <c r="AQ38" i="7" s="1"/>
  <c r="AR38" i="7" s="1"/>
  <c r="X43" i="7"/>
  <c r="AO41" i="7"/>
  <c r="AP41" i="7" s="1"/>
  <c r="AQ41" i="7" s="1"/>
  <c r="AR41" i="7" s="1"/>
  <c r="BW24" i="7"/>
  <c r="BW30" i="7"/>
  <c r="BW31" i="7"/>
  <c r="AO42" i="7"/>
  <c r="AP42" i="7" s="1"/>
  <c r="AQ42" i="7" s="1"/>
  <c r="AR42" i="7" s="1"/>
  <c r="X22" i="7"/>
  <c r="AO67" i="7"/>
  <c r="AP67" i="7" s="1"/>
  <c r="AQ67" i="7" s="1"/>
  <c r="AR67" i="7" s="1"/>
  <c r="AO33" i="7"/>
  <c r="AP33" i="7" s="1"/>
  <c r="AQ33" i="7" s="1"/>
  <c r="AR33" i="7" s="1"/>
  <c r="AO13" i="7"/>
  <c r="AP13" i="7" s="1"/>
  <c r="AQ13" i="7" s="1"/>
  <c r="AR13" i="7" s="1"/>
  <c r="BW23" i="7"/>
  <c r="BF15" i="7"/>
  <c r="BG15" i="7" s="1"/>
  <c r="BH15" i="7" s="1"/>
  <c r="BI15" i="7" s="1"/>
  <c r="X45" i="7"/>
  <c r="BW12" i="7"/>
  <c r="BW42" i="7"/>
  <c r="BF39" i="7"/>
  <c r="BG39" i="7" s="1"/>
  <c r="BH39" i="7" s="1"/>
  <c r="BI39" i="7" s="1"/>
  <c r="BW19" i="7"/>
  <c r="AO17" i="7"/>
  <c r="AP17" i="7" s="1"/>
  <c r="AQ17" i="7" s="1"/>
  <c r="AR17" i="7" s="1"/>
  <c r="X44" i="7"/>
  <c r="AO39" i="7"/>
  <c r="AP39" i="7" s="1"/>
  <c r="AQ39" i="7" s="1"/>
  <c r="AR39" i="7" s="1"/>
  <c r="AO23" i="7"/>
  <c r="AP23" i="7" s="1"/>
  <c r="AQ23" i="7" s="1"/>
  <c r="AR23" i="7" s="1"/>
  <c r="BF21" i="7"/>
  <c r="BG21" i="7" s="1"/>
  <c r="BH21" i="7" s="1"/>
  <c r="BI21" i="7" s="1"/>
  <c r="AO14" i="7"/>
  <c r="AP14" i="7" s="1"/>
  <c r="AQ14" i="7" s="1"/>
  <c r="AR14" i="7" s="1"/>
  <c r="BF18" i="7"/>
  <c r="BG18" i="7" s="1"/>
  <c r="BH18" i="7" s="1"/>
  <c r="BI18" i="7" s="1"/>
  <c r="BW35" i="7"/>
  <c r="X25" i="7"/>
  <c r="AO12" i="7"/>
  <c r="AP12" i="7" s="1"/>
  <c r="AQ12" i="7" s="1"/>
  <c r="AR12" i="7" s="1"/>
  <c r="X35" i="7"/>
  <c r="AO26" i="7"/>
  <c r="AP26" i="7" s="1"/>
  <c r="AQ26" i="7" s="1"/>
  <c r="AR26" i="7" s="1"/>
  <c r="X38" i="7"/>
  <c r="X14" i="7"/>
  <c r="AO19" i="7"/>
  <c r="AP19" i="7" s="1"/>
  <c r="AQ19" i="7" s="1"/>
  <c r="AR19" i="7" s="1"/>
  <c r="BW18" i="7"/>
  <c r="X30" i="7"/>
  <c r="AO43" i="7"/>
  <c r="AP43" i="7" s="1"/>
  <c r="AQ43" i="7" s="1"/>
  <c r="AR43" i="7" s="1"/>
  <c r="BF41" i="7"/>
  <c r="BG41" i="7" s="1"/>
  <c r="BH41" i="7" s="1"/>
  <c r="BI41" i="7" s="1"/>
  <c r="X67" i="7"/>
  <c r="X37" i="7"/>
  <c r="AO30" i="7"/>
  <c r="AP30" i="7" s="1"/>
  <c r="AQ30" i="7" s="1"/>
  <c r="AR30" i="7" s="1"/>
  <c r="AO25" i="7"/>
  <c r="AP25" i="7" s="1"/>
  <c r="AQ25" i="7" s="1"/>
  <c r="AR25" i="7" s="1"/>
  <c r="BW37" i="7"/>
  <c r="X41" i="7"/>
  <c r="R9" i="7"/>
  <c r="S9" i="7" s="1"/>
  <c r="W9" i="7" s="1"/>
  <c r="V9" i="7"/>
  <c r="I66" i="7"/>
  <c r="I65" i="7"/>
  <c r="I64" i="7"/>
  <c r="I63" i="7"/>
  <c r="I62" i="7"/>
  <c r="I61" i="7"/>
  <c r="I60" i="7"/>
  <c r="I59" i="7"/>
  <c r="I58" i="7"/>
  <c r="I57" i="7"/>
  <c r="I56" i="7"/>
  <c r="I55" i="7"/>
  <c r="I54" i="7"/>
  <c r="I53" i="7"/>
  <c r="I52" i="7"/>
  <c r="I51" i="7"/>
  <c r="I50" i="7"/>
  <c r="I49" i="7"/>
  <c r="I48" i="7"/>
  <c r="BX21" i="7" l="1"/>
  <c r="BY21" i="7" s="1"/>
  <c r="BZ21" i="7" s="1"/>
  <c r="BX44" i="7"/>
  <c r="BY44" i="7" s="1"/>
  <c r="BX43" i="7"/>
  <c r="BY43" i="7" s="1"/>
  <c r="BZ43" i="7" s="1"/>
  <c r="BX40" i="7"/>
  <c r="BY40" i="7" s="1"/>
  <c r="BZ40" i="7" s="1"/>
  <c r="BX17" i="7"/>
  <c r="BY17" i="7" s="1"/>
  <c r="BZ17" i="7" s="1"/>
  <c r="BX10" i="7"/>
  <c r="BY10" i="7" s="1"/>
  <c r="BZ10" i="7" s="1"/>
  <c r="BX34" i="7"/>
  <c r="BY34" i="7" s="1"/>
  <c r="BZ34" i="7" s="1"/>
  <c r="BX29" i="7"/>
  <c r="BY29" i="7" s="1"/>
  <c r="BZ29" i="7" s="1"/>
  <c r="BX41" i="7"/>
  <c r="BY41" i="7" s="1"/>
  <c r="BZ41" i="7" s="1"/>
  <c r="BX22" i="7"/>
  <c r="BY22" i="7" s="1"/>
  <c r="BZ22" i="7" s="1"/>
  <c r="BX45" i="7"/>
  <c r="BY45" i="7" s="1"/>
  <c r="BZ45" i="7" s="1"/>
  <c r="BX38" i="7"/>
  <c r="BY38" i="7" s="1"/>
  <c r="BZ38" i="7" s="1"/>
  <c r="BX32" i="7"/>
  <c r="BY32" i="7" s="1"/>
  <c r="BX25" i="7"/>
  <c r="BY25" i="7" s="1"/>
  <c r="BX13" i="7"/>
  <c r="BY13" i="7" s="1"/>
  <c r="BZ13" i="7" s="1"/>
  <c r="BX39" i="7"/>
  <c r="BY39" i="7" s="1"/>
  <c r="BZ39" i="7" s="1"/>
  <c r="BX16" i="7"/>
  <c r="BY16" i="7" s="1"/>
  <c r="BZ16" i="7" s="1"/>
  <c r="BX14" i="7"/>
  <c r="BY14" i="7" s="1"/>
  <c r="BZ14" i="7" s="1"/>
  <c r="BZ44" i="7"/>
  <c r="BX33" i="7"/>
  <c r="BY33" i="7" s="1"/>
  <c r="BZ33" i="7" s="1"/>
  <c r="P57" i="7"/>
  <c r="AG57" i="7"/>
  <c r="AX57" i="7"/>
  <c r="BO57" i="7"/>
  <c r="P50" i="7"/>
  <c r="AG50" i="7"/>
  <c r="AX50" i="7"/>
  <c r="BO50" i="7"/>
  <c r="P58" i="7"/>
  <c r="AG58" i="7"/>
  <c r="AX58" i="7"/>
  <c r="BO58" i="7"/>
  <c r="P66" i="7"/>
  <c r="AG66" i="7"/>
  <c r="AX66" i="7"/>
  <c r="BO66" i="7"/>
  <c r="P48" i="7"/>
  <c r="AG48" i="7"/>
  <c r="AX48" i="7"/>
  <c r="BO48" i="7"/>
  <c r="P64" i="7"/>
  <c r="AG64" i="7"/>
  <c r="AX64" i="7"/>
  <c r="BO64" i="7"/>
  <c r="P65" i="7"/>
  <c r="AG65" i="7"/>
  <c r="AX65" i="7"/>
  <c r="BO65" i="7"/>
  <c r="P59" i="7"/>
  <c r="AG59" i="7"/>
  <c r="AX59" i="7"/>
  <c r="BO59" i="7"/>
  <c r="AG60" i="7"/>
  <c r="AX60" i="7"/>
  <c r="BO60" i="7"/>
  <c r="P60" i="7"/>
  <c r="X46" i="7"/>
  <c r="AX53" i="7"/>
  <c r="BO53" i="7"/>
  <c r="P53" i="7"/>
  <c r="AG53" i="7"/>
  <c r="AX61" i="7"/>
  <c r="BO61" i="7"/>
  <c r="P61" i="7"/>
  <c r="AG61" i="7"/>
  <c r="BO54" i="7"/>
  <c r="P54" i="7"/>
  <c r="AG54" i="7"/>
  <c r="AX54" i="7"/>
  <c r="BO62" i="7"/>
  <c r="P62" i="7"/>
  <c r="AG62" i="7"/>
  <c r="AX62" i="7"/>
  <c r="P56" i="7"/>
  <c r="AG56" i="7"/>
  <c r="AX56" i="7"/>
  <c r="BO56" i="7"/>
  <c r="P49" i="7"/>
  <c r="AG49" i="7"/>
  <c r="AX49" i="7"/>
  <c r="BO49" i="7"/>
  <c r="P51" i="7"/>
  <c r="AG51" i="7"/>
  <c r="AX51" i="7"/>
  <c r="BO51" i="7"/>
  <c r="AG52" i="7"/>
  <c r="AX52" i="7"/>
  <c r="BO52" i="7"/>
  <c r="P52" i="7"/>
  <c r="P55" i="7"/>
  <c r="AG55" i="7"/>
  <c r="AX55" i="7"/>
  <c r="BO55" i="7"/>
  <c r="P63" i="7"/>
  <c r="AG63" i="7"/>
  <c r="AX63" i="7"/>
  <c r="BO63" i="7"/>
  <c r="AO46" i="7"/>
  <c r="AQ46" i="7"/>
  <c r="AR29" i="7"/>
  <c r="BF46" i="7"/>
  <c r="BH46" i="7"/>
  <c r="BI29" i="7"/>
  <c r="BX42" i="7"/>
  <c r="BY42" i="7" s="1"/>
  <c r="BZ42" i="7" s="1"/>
  <c r="BX35" i="7"/>
  <c r="BY35" i="7" s="1"/>
  <c r="BZ35" i="7" s="1"/>
  <c r="BX31" i="7"/>
  <c r="BY31" i="7" s="1"/>
  <c r="BZ31" i="7" s="1"/>
  <c r="BX30" i="7"/>
  <c r="BY30" i="7" s="1"/>
  <c r="BZ30" i="7" s="1"/>
  <c r="BX37" i="7"/>
  <c r="BY37" i="7" s="1"/>
  <c r="BZ37" i="7" s="1"/>
  <c r="BW46" i="7"/>
  <c r="BX18" i="7"/>
  <c r="BY18" i="7" s="1"/>
  <c r="BZ18" i="7" s="1"/>
  <c r="BX19" i="7"/>
  <c r="BY19" i="7" s="1"/>
  <c r="BZ19" i="7" s="1"/>
  <c r="BX23" i="7"/>
  <c r="BY23" i="7" s="1"/>
  <c r="BZ23" i="7" s="1"/>
  <c r="BX12" i="7"/>
  <c r="BY12" i="7" s="1"/>
  <c r="BZ12" i="7" s="1"/>
  <c r="BX24" i="7"/>
  <c r="BY24" i="7" s="1"/>
  <c r="BZ24" i="7" s="1"/>
  <c r="AA29" i="7"/>
  <c r="Y38" i="7"/>
  <c r="Z38" i="7" s="1"/>
  <c r="AA38" i="7" s="1"/>
  <c r="Y45" i="7"/>
  <c r="Z45" i="7" s="1"/>
  <c r="AA45" i="7" s="1"/>
  <c r="Y35" i="7"/>
  <c r="Z35" i="7" s="1"/>
  <c r="AA35" i="7" s="1"/>
  <c r="Y25" i="7"/>
  <c r="Z25" i="7" s="1"/>
  <c r="AA25" i="7" s="1"/>
  <c r="Y37" i="7"/>
  <c r="Z37" i="7" s="1"/>
  <c r="AA37" i="7" s="1"/>
  <c r="Y67" i="7"/>
  <c r="Z67" i="7" s="1"/>
  <c r="AA67" i="7" s="1"/>
  <c r="Y41" i="7"/>
  <c r="Z41" i="7" s="1"/>
  <c r="AA41" i="7" s="1"/>
  <c r="Y44" i="7"/>
  <c r="Z44" i="7" s="1"/>
  <c r="AA44" i="7" s="1"/>
  <c r="Y30" i="7"/>
  <c r="Z30" i="7" s="1"/>
  <c r="AA30" i="7" s="1"/>
  <c r="Y43" i="7"/>
  <c r="Z43" i="7" s="1"/>
  <c r="AA43" i="7" s="1"/>
  <c r="Y14" i="7"/>
  <c r="Z14" i="7" s="1"/>
  <c r="AA14" i="7" s="1"/>
  <c r="Y22" i="7"/>
  <c r="Z22" i="7" s="1"/>
  <c r="AA22" i="7" s="1"/>
  <c r="U9" i="7"/>
  <c r="X9" i="7" s="1"/>
  <c r="X27" i="7" s="1"/>
  <c r="AR46" i="7" l="1"/>
  <c r="BZ25" i="7"/>
  <c r="BZ32" i="7"/>
  <c r="BI46" i="7"/>
  <c r="BY46" i="7"/>
  <c r="Z46" i="7"/>
  <c r="AA46" i="7" s="1"/>
  <c r="Y9" i="7"/>
  <c r="Z9" i="7" s="1"/>
  <c r="V53" i="7"/>
  <c r="R53" i="7"/>
  <c r="S53" i="7" s="1"/>
  <c r="W53" i="7" s="1"/>
  <c r="R49" i="7"/>
  <c r="S49" i="7" s="1"/>
  <c r="W49" i="7" s="1"/>
  <c r="V49" i="7"/>
  <c r="AI63" i="7"/>
  <c r="AJ63" i="7" s="1"/>
  <c r="AN63" i="7" s="1"/>
  <c r="AM63" i="7"/>
  <c r="BU62" i="7"/>
  <c r="BQ62" i="7"/>
  <c r="BR62" i="7" s="1"/>
  <c r="BV62" i="7" s="1"/>
  <c r="BD51" i="7"/>
  <c r="AZ51" i="7"/>
  <c r="BA51" i="7" s="1"/>
  <c r="BE51" i="7" s="1"/>
  <c r="AZ58" i="7"/>
  <c r="BA58" i="7" s="1"/>
  <c r="BE58" i="7" s="1"/>
  <c r="BD58" i="7"/>
  <c r="AI53" i="7"/>
  <c r="AJ53" i="7" s="1"/>
  <c r="AN53" i="7" s="1"/>
  <c r="AM53" i="7"/>
  <c r="AM52" i="7"/>
  <c r="AI52" i="7"/>
  <c r="AJ52" i="7" s="1"/>
  <c r="AN52" i="7" s="1"/>
  <c r="BU65" i="7"/>
  <c r="BQ65" i="7"/>
  <c r="BR65" i="7" s="1"/>
  <c r="BV65" i="7" s="1"/>
  <c r="BD49" i="7"/>
  <c r="AZ49" i="7"/>
  <c r="BA49" i="7" s="1"/>
  <c r="BE49" i="7" s="1"/>
  <c r="AZ56" i="7"/>
  <c r="BA56" i="7" s="1"/>
  <c r="BE56" i="7" s="1"/>
  <c r="BD56" i="7"/>
  <c r="BU63" i="7"/>
  <c r="BQ63" i="7"/>
  <c r="BR63" i="7" s="1"/>
  <c r="BV63" i="7" s="1"/>
  <c r="AM62" i="7"/>
  <c r="AI62" i="7"/>
  <c r="AJ62" i="7" s="1"/>
  <c r="AN62" i="7" s="1"/>
  <c r="R51" i="7"/>
  <c r="S51" i="7" s="1"/>
  <c r="W51" i="7" s="1"/>
  <c r="V51" i="7"/>
  <c r="V58" i="7"/>
  <c r="R58" i="7"/>
  <c r="S58" i="7" s="1"/>
  <c r="W58" i="7" s="1"/>
  <c r="BD53" i="7"/>
  <c r="AZ53" i="7"/>
  <c r="BA53" i="7" s="1"/>
  <c r="BE53" i="7" s="1"/>
  <c r="BD52" i="7"/>
  <c r="AZ52" i="7"/>
  <c r="BA52" i="7" s="1"/>
  <c r="BE52" i="7" s="1"/>
  <c r="BD65" i="7"/>
  <c r="AZ65" i="7"/>
  <c r="BA65" i="7" s="1"/>
  <c r="BE65" i="7" s="1"/>
  <c r="AI49" i="7"/>
  <c r="AJ49" i="7" s="1"/>
  <c r="AN49" i="7" s="1"/>
  <c r="AM49" i="7"/>
  <c r="AM56" i="7"/>
  <c r="AI56" i="7"/>
  <c r="AJ56" i="7" s="1"/>
  <c r="AN56" i="7" s="1"/>
  <c r="BD63" i="7"/>
  <c r="AZ63" i="7"/>
  <c r="BA63" i="7" s="1"/>
  <c r="BE63" i="7" s="1"/>
  <c r="AZ62" i="7"/>
  <c r="BA62" i="7" s="1"/>
  <c r="BE62" i="7" s="1"/>
  <c r="BD62" i="7"/>
  <c r="BQ51" i="7"/>
  <c r="BR51" i="7" s="1"/>
  <c r="BV51" i="7" s="1"/>
  <c r="BU51" i="7"/>
  <c r="BU58" i="7"/>
  <c r="BQ58" i="7"/>
  <c r="BR58" i="7" s="1"/>
  <c r="BV58" i="7" s="1"/>
  <c r="BU53" i="7"/>
  <c r="BQ53" i="7"/>
  <c r="BR53" i="7" s="1"/>
  <c r="BV53" i="7" s="1"/>
  <c r="R52" i="7"/>
  <c r="S52" i="7" s="1"/>
  <c r="W52" i="7" s="1"/>
  <c r="V52" i="7"/>
  <c r="AM65" i="7"/>
  <c r="AI65" i="7"/>
  <c r="AJ65" i="7" s="1"/>
  <c r="AN65" i="7" s="1"/>
  <c r="BQ49" i="7"/>
  <c r="BR49" i="7" s="1"/>
  <c r="BV49" i="7" s="1"/>
  <c r="BU49" i="7"/>
  <c r="BU56" i="7"/>
  <c r="BQ56" i="7"/>
  <c r="BR56" i="7" s="1"/>
  <c r="BV56" i="7" s="1"/>
  <c r="R63" i="7"/>
  <c r="S63" i="7" s="1"/>
  <c r="W63" i="7" s="1"/>
  <c r="V63" i="7"/>
  <c r="R62" i="7"/>
  <c r="S62" i="7" s="1"/>
  <c r="W62" i="7" s="1"/>
  <c r="V62" i="7"/>
  <c r="AI51" i="7"/>
  <c r="AJ51" i="7" s="1"/>
  <c r="AN51" i="7" s="1"/>
  <c r="AM51" i="7"/>
  <c r="AM58" i="7"/>
  <c r="AI58" i="7"/>
  <c r="AJ58" i="7" s="1"/>
  <c r="AN58" i="7" s="1"/>
  <c r="V65" i="7"/>
  <c r="R65" i="7"/>
  <c r="S65" i="7" s="1"/>
  <c r="W65" i="7" s="1"/>
  <c r="AI48" i="7"/>
  <c r="AJ48" i="7" s="1"/>
  <c r="AN48" i="7" s="1"/>
  <c r="AM48" i="7"/>
  <c r="BU52" i="7"/>
  <c r="BQ52" i="7"/>
  <c r="BR52" i="7" s="1"/>
  <c r="BV52" i="7" s="1"/>
  <c r="BU60" i="7"/>
  <c r="BQ60" i="7"/>
  <c r="BR60" i="7" s="1"/>
  <c r="BV60" i="7" s="1"/>
  <c r="AM57" i="7"/>
  <c r="AI57" i="7"/>
  <c r="AJ57" i="7" s="1"/>
  <c r="AN57" i="7" s="1"/>
  <c r="BU48" i="7"/>
  <c r="BQ48" i="7"/>
  <c r="BR48" i="7" s="1"/>
  <c r="BV48" i="7" s="1"/>
  <c r="BQ54" i="7"/>
  <c r="BR54" i="7" s="1"/>
  <c r="BV54" i="7" s="1"/>
  <c r="BU54" i="7"/>
  <c r="BU66" i="7"/>
  <c r="BQ66" i="7"/>
  <c r="BR66" i="7" s="1"/>
  <c r="BV66" i="7" s="1"/>
  <c r="BD61" i="7"/>
  <c r="AZ61" i="7"/>
  <c r="BA61" i="7" s="1"/>
  <c r="BE61" i="7" s="1"/>
  <c r="AZ57" i="7"/>
  <c r="BA57" i="7" s="1"/>
  <c r="BE57" i="7" s="1"/>
  <c r="BD57" i="7"/>
  <c r="AM55" i="7"/>
  <c r="AI55" i="7"/>
  <c r="AJ55" i="7" s="1"/>
  <c r="AN55" i="7" s="1"/>
  <c r="V50" i="7"/>
  <c r="R50" i="7"/>
  <c r="S50" i="7" s="1"/>
  <c r="W50" i="7" s="1"/>
  <c r="R61" i="7"/>
  <c r="S61" i="7" s="1"/>
  <c r="W61" i="7" s="1"/>
  <c r="V61" i="7"/>
  <c r="AM60" i="7"/>
  <c r="AI60" i="7"/>
  <c r="AJ60" i="7" s="1"/>
  <c r="AN60" i="7" s="1"/>
  <c r="AM59" i="7"/>
  <c r="AI59" i="7"/>
  <c r="AJ59" i="7" s="1"/>
  <c r="AN59" i="7" s="1"/>
  <c r="R57" i="7"/>
  <c r="S57" i="7" s="1"/>
  <c r="W57" i="7" s="1"/>
  <c r="V57" i="7"/>
  <c r="BU64" i="7"/>
  <c r="BQ64" i="7"/>
  <c r="BR64" i="7" s="1"/>
  <c r="BV64" i="7" s="1"/>
  <c r="BD48" i="7"/>
  <c r="AZ48" i="7"/>
  <c r="BA48" i="7" s="1"/>
  <c r="BE48" i="7" s="1"/>
  <c r="BQ55" i="7"/>
  <c r="BR55" i="7" s="1"/>
  <c r="BV55" i="7" s="1"/>
  <c r="BU55" i="7"/>
  <c r="BD54" i="7"/>
  <c r="AZ54" i="7"/>
  <c r="BA54" i="7" s="1"/>
  <c r="BE54" i="7" s="1"/>
  <c r="R66" i="7"/>
  <c r="S66" i="7" s="1"/>
  <c r="W66" i="7" s="1"/>
  <c r="V66" i="7"/>
  <c r="BQ50" i="7"/>
  <c r="BR50" i="7" s="1"/>
  <c r="BV50" i="7" s="1"/>
  <c r="BU50" i="7"/>
  <c r="R56" i="7"/>
  <c r="S56" i="7" s="1"/>
  <c r="W56" i="7" s="1"/>
  <c r="V56" i="7"/>
  <c r="AI61" i="7"/>
  <c r="AJ61" i="7" s="1"/>
  <c r="AN61" i="7" s="1"/>
  <c r="AM61" i="7"/>
  <c r="AZ59" i="7"/>
  <c r="BA59" i="7" s="1"/>
  <c r="BE59" i="7" s="1"/>
  <c r="BD59" i="7"/>
  <c r="AZ64" i="7"/>
  <c r="BA64" i="7" s="1"/>
  <c r="BE64" i="7" s="1"/>
  <c r="BD64" i="7"/>
  <c r="BD55" i="7"/>
  <c r="AZ55" i="7"/>
  <c r="BA55" i="7" s="1"/>
  <c r="BE55" i="7" s="1"/>
  <c r="AZ50" i="7"/>
  <c r="BA50" i="7" s="1"/>
  <c r="BE50" i="7" s="1"/>
  <c r="BD50" i="7"/>
  <c r="R60" i="7"/>
  <c r="S60" i="7" s="1"/>
  <c r="W60" i="7" s="1"/>
  <c r="V60" i="7"/>
  <c r="V59" i="7"/>
  <c r="R59" i="7"/>
  <c r="S59" i="7" s="1"/>
  <c r="W59" i="7" s="1"/>
  <c r="R64" i="7"/>
  <c r="S64" i="7" s="1"/>
  <c r="W64" i="7" s="1"/>
  <c r="V64" i="7"/>
  <c r="R54" i="7"/>
  <c r="S54" i="7" s="1"/>
  <c r="W54" i="7" s="1"/>
  <c r="V54" i="7"/>
  <c r="AM66" i="7"/>
  <c r="AI66" i="7"/>
  <c r="AJ66" i="7" s="1"/>
  <c r="AN66" i="7" s="1"/>
  <c r="BQ61" i="7"/>
  <c r="BR61" i="7" s="1"/>
  <c r="BV61" i="7" s="1"/>
  <c r="BU61" i="7"/>
  <c r="AZ60" i="7"/>
  <c r="BA60" i="7" s="1"/>
  <c r="BE60" i="7" s="1"/>
  <c r="BD60" i="7"/>
  <c r="BU59" i="7"/>
  <c r="BQ59" i="7"/>
  <c r="BR59" i="7" s="1"/>
  <c r="BV59" i="7" s="1"/>
  <c r="BU57" i="7"/>
  <c r="BQ57" i="7"/>
  <c r="BR57" i="7" s="1"/>
  <c r="BV57" i="7" s="1"/>
  <c r="AM64" i="7"/>
  <c r="AI64" i="7"/>
  <c r="AJ64" i="7" s="1"/>
  <c r="AN64" i="7" s="1"/>
  <c r="R48" i="7"/>
  <c r="S48" i="7" s="1"/>
  <c r="W48" i="7" s="1"/>
  <c r="V48" i="7"/>
  <c r="R55" i="7"/>
  <c r="S55" i="7" s="1"/>
  <c r="W55" i="7" s="1"/>
  <c r="V55" i="7"/>
  <c r="AI54" i="7"/>
  <c r="AJ54" i="7" s="1"/>
  <c r="AN54" i="7" s="1"/>
  <c r="AM54" i="7"/>
  <c r="AZ66" i="7"/>
  <c r="BA66" i="7" s="1"/>
  <c r="BE66" i="7" s="1"/>
  <c r="BD66" i="7"/>
  <c r="AI50" i="7"/>
  <c r="AJ50" i="7" s="1"/>
  <c r="AN50" i="7" s="1"/>
  <c r="AM50" i="7"/>
  <c r="X55" i="7" l="1"/>
  <c r="Y55" i="7" s="1"/>
  <c r="Z55" i="7" s="1"/>
  <c r="AA55" i="7" s="1"/>
  <c r="BF50" i="7"/>
  <c r="BG50" i="7" s="1"/>
  <c r="BH50" i="7" s="1"/>
  <c r="BI50" i="7" s="1"/>
  <c r="AO61" i="7"/>
  <c r="AP61" i="7" s="1"/>
  <c r="AQ61" i="7" s="1"/>
  <c r="AR61" i="7" s="1"/>
  <c r="X54" i="7"/>
  <c r="Y54" i="7" s="1"/>
  <c r="Z54" i="7" s="1"/>
  <c r="AA54" i="7" s="1"/>
  <c r="X57" i="7"/>
  <c r="Y57" i="7" s="1"/>
  <c r="Z57" i="7" s="1"/>
  <c r="AA57" i="7" s="1"/>
  <c r="Z27" i="7"/>
  <c r="AA9" i="7"/>
  <c r="AO50" i="7"/>
  <c r="AP50" i="7" s="1"/>
  <c r="AQ50" i="7" s="1"/>
  <c r="AR50" i="7" s="1"/>
  <c r="X48" i="7"/>
  <c r="X64" i="7"/>
  <c r="X56" i="7"/>
  <c r="BW55" i="7"/>
  <c r="BW54" i="7"/>
  <c r="AO51" i="7"/>
  <c r="AP51" i="7" s="1"/>
  <c r="AQ51" i="7" s="1"/>
  <c r="AR51" i="7" s="1"/>
  <c r="BW49" i="7"/>
  <c r="BF66" i="7"/>
  <c r="BG66" i="7" s="1"/>
  <c r="BH66" i="7" s="1"/>
  <c r="BI66" i="7" s="1"/>
  <c r="BW61" i="7"/>
  <c r="BF64" i="7"/>
  <c r="BG64" i="7" s="1"/>
  <c r="BH64" i="7" s="1"/>
  <c r="BI64" i="7" s="1"/>
  <c r="BW50" i="7"/>
  <c r="AO60" i="7"/>
  <c r="AP60" i="7" s="1"/>
  <c r="AQ60" i="7" s="1"/>
  <c r="AR60" i="7" s="1"/>
  <c r="BF57" i="7"/>
  <c r="BG57" i="7" s="1"/>
  <c r="BH57" i="7" s="1"/>
  <c r="BI57" i="7" s="1"/>
  <c r="AO48" i="7"/>
  <c r="X62" i="7"/>
  <c r="BW51" i="7"/>
  <c r="AO49" i="7"/>
  <c r="AP49" i="7" s="1"/>
  <c r="AQ49" i="7" s="1"/>
  <c r="AR49" i="7" s="1"/>
  <c r="BF56" i="7"/>
  <c r="BG56" i="7" s="1"/>
  <c r="BH56" i="7" s="1"/>
  <c r="BI56" i="7" s="1"/>
  <c r="AO53" i="7"/>
  <c r="AP53" i="7" s="1"/>
  <c r="AQ53" i="7" s="1"/>
  <c r="AR53" i="7" s="1"/>
  <c r="AO63" i="7"/>
  <c r="AP63" i="7" s="1"/>
  <c r="AQ63" i="7" s="1"/>
  <c r="AR63" i="7" s="1"/>
  <c r="AO54" i="7"/>
  <c r="AP54" i="7" s="1"/>
  <c r="AQ54" i="7" s="1"/>
  <c r="AR54" i="7" s="1"/>
  <c r="X60" i="7"/>
  <c r="BF59" i="7"/>
  <c r="BG59" i="7" s="1"/>
  <c r="BH59" i="7" s="1"/>
  <c r="BI59" i="7" s="1"/>
  <c r="X66" i="7"/>
  <c r="X61" i="7"/>
  <c r="X65" i="7"/>
  <c r="X63" i="7"/>
  <c r="X52" i="7"/>
  <c r="BF62" i="7"/>
  <c r="BG62" i="7" s="1"/>
  <c r="BH62" i="7" s="1"/>
  <c r="BI62" i="7" s="1"/>
  <c r="X51" i="7"/>
  <c r="BF58" i="7"/>
  <c r="BG58" i="7" s="1"/>
  <c r="BH58" i="7" s="1"/>
  <c r="BI58" i="7" s="1"/>
  <c r="X49" i="7"/>
  <c r="BF55" i="7"/>
  <c r="BG55" i="7" s="1"/>
  <c r="BH55" i="7" s="1"/>
  <c r="BI55" i="7" s="1"/>
  <c r="BW52" i="7"/>
  <c r="BW58" i="7"/>
  <c r="AO56" i="7"/>
  <c r="AP56" i="7" s="1"/>
  <c r="AQ56" i="7" s="1"/>
  <c r="AR56" i="7" s="1"/>
  <c r="BF53" i="7"/>
  <c r="BG53" i="7" s="1"/>
  <c r="BH53" i="7" s="1"/>
  <c r="BI53" i="7" s="1"/>
  <c r="BW63" i="7"/>
  <c r="AO52" i="7"/>
  <c r="AP52" i="7" s="1"/>
  <c r="AQ52" i="7" s="1"/>
  <c r="AR52" i="7" s="1"/>
  <c r="BW62" i="7"/>
  <c r="AO64" i="7"/>
  <c r="AP64" i="7" s="1"/>
  <c r="AQ64" i="7" s="1"/>
  <c r="AR64" i="7" s="1"/>
  <c r="X59" i="7"/>
  <c r="BF48" i="7"/>
  <c r="BW48" i="7"/>
  <c r="AO65" i="7"/>
  <c r="AP65" i="7" s="1"/>
  <c r="AQ65" i="7" s="1"/>
  <c r="AR65" i="7" s="1"/>
  <c r="X58" i="7"/>
  <c r="BW57" i="7"/>
  <c r="AO66" i="7"/>
  <c r="AP66" i="7" s="1"/>
  <c r="AQ66" i="7" s="1"/>
  <c r="AR66" i="7" s="1"/>
  <c r="BW64" i="7"/>
  <c r="BF61" i="7"/>
  <c r="BG61" i="7" s="1"/>
  <c r="BH61" i="7" s="1"/>
  <c r="BI61" i="7" s="1"/>
  <c r="AO57" i="7"/>
  <c r="AP57" i="7" s="1"/>
  <c r="AQ57" i="7" s="1"/>
  <c r="AR57" i="7" s="1"/>
  <c r="BF65" i="7"/>
  <c r="BG65" i="7" s="1"/>
  <c r="BH65" i="7" s="1"/>
  <c r="BI65" i="7" s="1"/>
  <c r="BF49" i="7"/>
  <c r="BG49" i="7" s="1"/>
  <c r="BH49" i="7" s="1"/>
  <c r="BI49" i="7" s="1"/>
  <c r="BF60" i="7"/>
  <c r="BG60" i="7" s="1"/>
  <c r="BH60" i="7" s="1"/>
  <c r="BI60" i="7" s="1"/>
  <c r="AO59" i="7"/>
  <c r="AP59" i="7" s="1"/>
  <c r="AQ59" i="7" s="1"/>
  <c r="AR59" i="7" s="1"/>
  <c r="AO55" i="7"/>
  <c r="AP55" i="7" s="1"/>
  <c r="AQ55" i="7" s="1"/>
  <c r="AR55" i="7" s="1"/>
  <c r="BW59" i="7"/>
  <c r="BF54" i="7"/>
  <c r="BG54" i="7" s="1"/>
  <c r="BH54" i="7" s="1"/>
  <c r="BI54" i="7" s="1"/>
  <c r="X50" i="7"/>
  <c r="BW66" i="7"/>
  <c r="BW60" i="7"/>
  <c r="AO58" i="7"/>
  <c r="AP58" i="7" s="1"/>
  <c r="AQ58" i="7" s="1"/>
  <c r="AR58" i="7" s="1"/>
  <c r="BW56" i="7"/>
  <c r="BW53" i="7"/>
  <c r="BF63" i="7"/>
  <c r="BG63" i="7" s="1"/>
  <c r="BH63" i="7" s="1"/>
  <c r="BI63" i="7" s="1"/>
  <c r="BF52" i="7"/>
  <c r="BG52" i="7" s="1"/>
  <c r="BH52" i="7" s="1"/>
  <c r="BI52" i="7" s="1"/>
  <c r="AO62" i="7"/>
  <c r="AP62" i="7" s="1"/>
  <c r="AQ62" i="7" s="1"/>
  <c r="AR62" i="7" s="1"/>
  <c r="BW65" i="7"/>
  <c r="BF51" i="7"/>
  <c r="BG51" i="7" s="1"/>
  <c r="BH51" i="7" s="1"/>
  <c r="BI51" i="7" s="1"/>
  <c r="X53" i="7"/>
  <c r="BQ9" i="7"/>
  <c r="BR9" i="7" s="1"/>
  <c r="BV9" i="7" s="1"/>
  <c r="BU9" i="7"/>
  <c r="AM9" i="7"/>
  <c r="AI9" i="7"/>
  <c r="AJ9" i="7" s="1"/>
  <c r="AN9" i="7" s="1"/>
  <c r="AP48" i="7" l="1"/>
  <c r="AQ48" i="7" s="1"/>
  <c r="AO68" i="7"/>
  <c r="BG48" i="7"/>
  <c r="BH48" i="7" s="1"/>
  <c r="BF68" i="7"/>
  <c r="BX63" i="7"/>
  <c r="BY63" i="7" s="1"/>
  <c r="BZ63" i="7" s="1"/>
  <c r="BX62" i="7"/>
  <c r="BY62" i="7" s="1"/>
  <c r="BZ62" i="7" s="1"/>
  <c r="BX57" i="7"/>
  <c r="BY57" i="7" s="1"/>
  <c r="BZ57" i="7" s="1"/>
  <c r="BX60" i="7"/>
  <c r="BY60" i="7" s="1"/>
  <c r="BZ60" i="7" s="1"/>
  <c r="BX65" i="7"/>
  <c r="BY65" i="7" s="1"/>
  <c r="BZ65" i="7" s="1"/>
  <c r="BX50" i="7"/>
  <c r="BY50" i="7" s="1"/>
  <c r="BZ50" i="7" s="1"/>
  <c r="BX51" i="7"/>
  <c r="BY51" i="7" s="1"/>
  <c r="BZ51" i="7" s="1"/>
  <c r="BX56" i="7"/>
  <c r="BY56" i="7" s="1"/>
  <c r="BZ56" i="7" s="1"/>
  <c r="BX49" i="7"/>
  <c r="BY49" i="7" s="1"/>
  <c r="BZ49" i="7" s="1"/>
  <c r="BX48" i="7"/>
  <c r="BY48" i="7" s="1"/>
  <c r="BW68" i="7"/>
  <c r="BX52" i="7"/>
  <c r="BY52" i="7" s="1"/>
  <c r="BZ52" i="7" s="1"/>
  <c r="BX53" i="7"/>
  <c r="BY53" i="7" s="1"/>
  <c r="BZ53" i="7" s="1"/>
  <c r="BX54" i="7"/>
  <c r="BY54" i="7" s="1"/>
  <c r="BZ54" i="7" s="1"/>
  <c r="BX66" i="7"/>
  <c r="BY66" i="7" s="1"/>
  <c r="BZ66" i="7" s="1"/>
  <c r="BX55" i="7"/>
  <c r="BY55" i="7" s="1"/>
  <c r="BZ55" i="7" s="1"/>
  <c r="BX58" i="7"/>
  <c r="BY58" i="7" s="1"/>
  <c r="BZ58" i="7" s="1"/>
  <c r="BX59" i="7"/>
  <c r="BY59" i="7" s="1"/>
  <c r="BZ59" i="7" s="1"/>
  <c r="BX64" i="7"/>
  <c r="BY64" i="7" s="1"/>
  <c r="BZ64" i="7" s="1"/>
  <c r="BX61" i="7"/>
  <c r="BY61" i="7" s="1"/>
  <c r="BZ61" i="7" s="1"/>
  <c r="X68" i="7"/>
  <c r="Y62" i="7"/>
  <c r="Z62" i="7" s="1"/>
  <c r="AA62" i="7" s="1"/>
  <c r="Y61" i="7"/>
  <c r="Z61" i="7" s="1"/>
  <c r="AA61" i="7" s="1"/>
  <c r="Y66" i="7"/>
  <c r="Z66" i="7" s="1"/>
  <c r="AA66" i="7" s="1"/>
  <c r="Y53" i="7"/>
  <c r="Z53" i="7" s="1"/>
  <c r="AA53" i="7" s="1"/>
  <c r="Y60" i="7"/>
  <c r="Z60" i="7" s="1"/>
  <c r="AA60" i="7" s="1"/>
  <c r="Y52" i="7"/>
  <c r="Z52" i="7" s="1"/>
  <c r="AA52" i="7" s="1"/>
  <c r="Y48" i="7"/>
  <c r="Z48" i="7" s="1"/>
  <c r="Y49" i="7"/>
  <c r="Z49" i="7" s="1"/>
  <c r="AA49" i="7" s="1"/>
  <c r="Y58" i="7"/>
  <c r="Z58" i="7" s="1"/>
  <c r="AA58" i="7" s="1"/>
  <c r="Y51" i="7"/>
  <c r="Z51" i="7" s="1"/>
  <c r="AA51" i="7" s="1"/>
  <c r="Y50" i="7"/>
  <c r="Z50" i="7" s="1"/>
  <c r="AA50" i="7" s="1"/>
  <c r="Y63" i="7"/>
  <c r="Z63" i="7" s="1"/>
  <c r="AA63" i="7" s="1"/>
  <c r="Y56" i="7"/>
  <c r="Z56" i="7" s="1"/>
  <c r="AA56" i="7" s="1"/>
  <c r="Y59" i="7"/>
  <c r="Z59" i="7" s="1"/>
  <c r="AA59" i="7" s="1"/>
  <c r="Y65" i="7"/>
  <c r="Z65" i="7" s="1"/>
  <c r="AA65" i="7" s="1"/>
  <c r="Y64" i="7"/>
  <c r="Z64" i="7" s="1"/>
  <c r="AA64" i="7" s="1"/>
  <c r="BW9" i="7"/>
  <c r="AO9" i="7"/>
  <c r="AQ68" i="7" l="1"/>
  <c r="AR48" i="7"/>
  <c r="AP9" i="7"/>
  <c r="AQ9" i="7" s="1"/>
  <c r="AO27" i="7"/>
  <c r="BH68" i="7"/>
  <c r="BI48" i="7"/>
  <c r="BZ48" i="7"/>
  <c r="BY68" i="7"/>
  <c r="BX9" i="7"/>
  <c r="BY9" i="7" s="1"/>
  <c r="BW27" i="7"/>
  <c r="Z68" i="7"/>
  <c r="AA48" i="7"/>
  <c r="AZ9" i="7"/>
  <c r="BA9" i="7" s="1"/>
  <c r="BE9" i="7" s="1"/>
  <c r="AQ27" i="7" l="1"/>
  <c r="AR9" i="7"/>
  <c r="BY27" i="7"/>
  <c r="BZ9" i="7"/>
  <c r="BD9" i="7"/>
  <c r="BF9" i="7" s="1"/>
  <c r="BG9" i="7" l="1"/>
  <c r="BH9" i="7" s="1"/>
  <c r="BF27" i="7"/>
  <c r="BH27" i="7" l="1"/>
  <c r="BI9" i="7"/>
</calcChain>
</file>

<file path=xl/sharedStrings.xml><?xml version="1.0" encoding="utf-8"?>
<sst xmlns="http://schemas.openxmlformats.org/spreadsheetml/2006/main" count="255" uniqueCount="95">
  <si>
    <t>Type</t>
  </si>
  <si>
    <t>--</t>
  </si>
  <si>
    <t>NaCl (halite)</t>
  </si>
  <si>
    <t>Deicing ID</t>
  </si>
  <si>
    <t>Date and time</t>
  </si>
  <si>
    <t>Peak ID</t>
  </si>
  <si>
    <t>S5</t>
  </si>
  <si>
    <t>S4</t>
  </si>
  <si>
    <t>S3</t>
  </si>
  <si>
    <t>S6</t>
  </si>
  <si>
    <t>S7</t>
  </si>
  <si>
    <t>S8</t>
  </si>
  <si>
    <t>S9</t>
  </si>
  <si>
    <t>Deicing begin date and time</t>
  </si>
  <si>
    <t>Deicing end date and time</t>
  </si>
  <si>
    <t>S10</t>
  </si>
  <si>
    <t>S11</t>
  </si>
  <si>
    <t>A3</t>
  </si>
  <si>
    <t>A4</t>
  </si>
  <si>
    <t>S12</t>
  </si>
  <si>
    <t>S2</t>
  </si>
  <si>
    <t>S1</t>
  </si>
  <si>
    <t>A2</t>
  </si>
  <si>
    <t>A1</t>
  </si>
  <si>
    <t>S13</t>
  </si>
  <si>
    <t>A5</t>
  </si>
  <si>
    <t>S14</t>
  </si>
  <si>
    <t>S15</t>
  </si>
  <si>
    <t>A6</t>
  </si>
  <si>
    <t>A7</t>
  </si>
  <si>
    <t>A8</t>
  </si>
  <si>
    <t>Deicing or melting event</t>
  </si>
  <si>
    <t>NaCl (brine)</t>
  </si>
  <si>
    <t>Upstream watershed  lane miles</t>
  </si>
  <si>
    <t>Downstream watershed lane miles</t>
  </si>
  <si>
    <t>Jordan Brook watershed</t>
  </si>
  <si>
    <t>Stony Brook watershed</t>
  </si>
  <si>
    <t>Oil Mill Brook watershed</t>
  </si>
  <si>
    <t>Four Mile River watershed</t>
  </si>
  <si>
    <t>Deicing duration, in hours</t>
  </si>
  <si>
    <t>Activity no. 1</t>
  </si>
  <si>
    <t>Storm no. 1</t>
  </si>
  <si>
    <t>Storm no. 2</t>
  </si>
  <si>
    <t>Storm no. 3</t>
  </si>
  <si>
    <t>Storm no. 4</t>
  </si>
  <si>
    <t>Storm no. 5</t>
  </si>
  <si>
    <t>Activity no. 2</t>
  </si>
  <si>
    <t>Storm no. 6</t>
  </si>
  <si>
    <t>Activity no. 3</t>
  </si>
  <si>
    <t>Storm no. 7</t>
  </si>
  <si>
    <t>Storm no. 8</t>
  </si>
  <si>
    <t>Activity no. 4</t>
  </si>
  <si>
    <t>Storm no. 9</t>
  </si>
  <si>
    <t>Activity no. 5</t>
  </si>
  <si>
    <t>Storm no. 10</t>
  </si>
  <si>
    <t>Storm no. 11</t>
  </si>
  <si>
    <t>Activity no. 6</t>
  </si>
  <si>
    <t>Activity no. 7</t>
  </si>
  <si>
    <t>Storm no. 12</t>
  </si>
  <si>
    <t>Activity no. 8</t>
  </si>
  <si>
    <t>Storm no. 13</t>
  </si>
  <si>
    <t xml:space="preserve">Storm no. 1 </t>
  </si>
  <si>
    <t xml:space="preserve">Activity no. 1 </t>
  </si>
  <si>
    <t>Storm no. 14</t>
  </si>
  <si>
    <t>Storm no. 15</t>
  </si>
  <si>
    <r>
      <rPr>
        <vertAlign val="superscript"/>
        <sz val="8"/>
        <color theme="1"/>
        <rFont val="Times New Roman"/>
        <family val="1"/>
      </rPr>
      <t>1</t>
    </r>
    <r>
      <rPr>
        <sz val="8"/>
        <color theme="1"/>
        <rFont val="Times New Roman"/>
        <family val="1"/>
      </rPr>
      <t>Projected chloride load increase was determined by using the same application rates of deicers presently used on State roads for a single lane addition in each direction of I-95 between the Connecticut and Thames Rivers.</t>
    </r>
  </si>
  <si>
    <r>
      <rPr>
        <vertAlign val="superscript"/>
        <sz val="8"/>
        <rFont val="Times New Roman"/>
        <family val="1"/>
      </rPr>
      <t>2</t>
    </r>
    <r>
      <rPr>
        <sz val="8"/>
        <rFont val="Times New Roman"/>
        <family val="1"/>
      </rPr>
      <t>Thirty gallons of 23-percent NaCl per lane mile.</t>
    </r>
  </si>
  <si>
    <r>
      <rPr>
        <vertAlign val="superscript"/>
        <sz val="8"/>
        <rFont val="Times New Roman"/>
        <family val="1"/>
      </rPr>
      <t>3</t>
    </r>
    <r>
      <rPr>
        <sz val="8"/>
        <rFont val="Times New Roman"/>
        <family val="1"/>
      </rPr>
      <t>Number of gallons times 2.28 pounds per gallon per ton.</t>
    </r>
  </si>
  <si>
    <r>
      <rPr>
        <vertAlign val="superscript"/>
        <sz val="8"/>
        <rFont val="Times New Roman"/>
        <family val="1"/>
      </rPr>
      <t>4</t>
    </r>
    <r>
      <rPr>
        <sz val="8"/>
        <rFont val="Times New Roman"/>
        <family val="1"/>
      </rPr>
      <t>Two hundred pounds per lane mile.</t>
    </r>
  </si>
  <si>
    <r>
      <rPr>
        <vertAlign val="superscript"/>
        <sz val="8"/>
        <rFont val="Times New Roman"/>
        <family val="1"/>
      </rPr>
      <t>5</t>
    </r>
    <r>
      <rPr>
        <sz val="8"/>
        <rFont val="Times New Roman"/>
        <family val="1"/>
      </rPr>
      <t>Ten gallons of 32 percent by weight CaCl</t>
    </r>
    <r>
      <rPr>
        <vertAlign val="subscript"/>
        <sz val="8"/>
        <rFont val="Times New Roman"/>
        <family val="1"/>
      </rPr>
      <t>2</t>
    </r>
    <r>
      <rPr>
        <sz val="8"/>
        <rFont val="Times New Roman"/>
        <family val="1"/>
      </rPr>
      <t xml:space="preserve"> per ton of halite.</t>
    </r>
  </si>
  <si>
    <r>
      <rPr>
        <vertAlign val="superscript"/>
        <sz val="8"/>
        <rFont val="Times New Roman"/>
        <family val="1"/>
      </rPr>
      <t>6</t>
    </r>
    <r>
      <rPr>
        <sz val="8"/>
        <rFont val="Times New Roman"/>
        <family val="1"/>
      </rPr>
      <t>Number of gallons times 4.09 pounds per gallon per ton.</t>
    </r>
  </si>
  <si>
    <r>
      <t>Peak Cl</t>
    </r>
    <r>
      <rPr>
        <b/>
        <vertAlign val="superscript"/>
        <sz val="8"/>
        <rFont val="Arial Narrow"/>
        <family val="2"/>
      </rPr>
      <t>-</t>
    </r>
    <r>
      <rPr>
        <b/>
        <sz val="8"/>
        <rFont val="Arial Narrow"/>
        <family val="2"/>
      </rPr>
      <t xml:space="preserve"> concentration</t>
    </r>
  </si>
  <si>
    <r>
      <t>Total Cl</t>
    </r>
    <r>
      <rPr>
        <b/>
        <vertAlign val="superscript"/>
        <sz val="8"/>
        <rFont val="Arial Narrow"/>
        <family val="2"/>
      </rPr>
      <t>-</t>
    </r>
    <r>
      <rPr>
        <b/>
        <sz val="8"/>
        <rFont val="Arial Narrow"/>
        <family val="2"/>
      </rPr>
      <t xml:space="preserve"> per lane mile, in tons per mile</t>
    </r>
  </si>
  <si>
    <r>
      <t>Estimated Cl</t>
    </r>
    <r>
      <rPr>
        <b/>
        <vertAlign val="superscript"/>
        <sz val="8"/>
        <rFont val="Arial Narrow"/>
        <family val="2"/>
      </rPr>
      <t>-</t>
    </r>
    <r>
      <rPr>
        <b/>
        <sz val="8"/>
        <rFont val="Arial Narrow"/>
        <family val="2"/>
      </rPr>
      <t xml:space="preserve"> from added lane, in tons</t>
    </r>
  </si>
  <si>
    <r>
      <t>Percent increase in Cl</t>
    </r>
    <r>
      <rPr>
        <b/>
        <vertAlign val="superscript"/>
        <sz val="8"/>
        <rFont val="Arial Narrow"/>
        <family val="2"/>
      </rPr>
      <t>-</t>
    </r>
    <r>
      <rPr>
        <b/>
        <sz val="8"/>
        <rFont val="Arial Narrow"/>
        <family val="2"/>
      </rPr>
      <t xml:space="preserve"> from added lane</t>
    </r>
    <r>
      <rPr>
        <b/>
        <vertAlign val="superscript"/>
        <sz val="8"/>
        <rFont val="Arial Narrow"/>
        <family val="2"/>
      </rPr>
      <t>1</t>
    </r>
  </si>
  <si>
    <r>
      <t>CaCl</t>
    </r>
    <r>
      <rPr>
        <b/>
        <vertAlign val="subscript"/>
        <sz val="8"/>
        <rFont val="Arial Narrow"/>
        <family val="2"/>
      </rPr>
      <t>2</t>
    </r>
    <r>
      <rPr>
        <b/>
        <sz val="8"/>
        <rFont val="Arial Narrow"/>
        <family val="2"/>
      </rPr>
      <t xml:space="preserve"> </t>
    </r>
  </si>
  <si>
    <r>
      <t>Total Cl</t>
    </r>
    <r>
      <rPr>
        <b/>
        <vertAlign val="superscript"/>
        <sz val="8"/>
        <rFont val="Arial Narrow"/>
        <family val="2"/>
      </rPr>
      <t>-</t>
    </r>
  </si>
  <si>
    <t>Number of applications,  3-hour intervals</t>
  </si>
  <si>
    <t>NaCl</t>
  </si>
  <si>
    <r>
      <t>Solution, in gallons</t>
    </r>
    <r>
      <rPr>
        <b/>
        <vertAlign val="superscript"/>
        <sz val="8"/>
        <rFont val="Arial Narrow"/>
        <family val="2"/>
      </rPr>
      <t>5</t>
    </r>
  </si>
  <si>
    <r>
      <t>Solution, in metric tons</t>
    </r>
    <r>
      <rPr>
        <b/>
        <vertAlign val="superscript"/>
        <sz val="8"/>
        <rFont val="Arial Narrow"/>
        <family val="2"/>
      </rPr>
      <t>6</t>
    </r>
  </si>
  <si>
    <r>
      <t>CaCl</t>
    </r>
    <r>
      <rPr>
        <b/>
        <vertAlign val="subscript"/>
        <sz val="8"/>
        <rFont val="Arial Narrow"/>
        <family val="2"/>
      </rPr>
      <t>2</t>
    </r>
    <r>
      <rPr>
        <b/>
        <sz val="8"/>
        <rFont val="Arial Narrow"/>
        <family val="2"/>
      </rPr>
      <t/>
    </r>
  </si>
  <si>
    <r>
      <t>Brine, in gallons</t>
    </r>
    <r>
      <rPr>
        <b/>
        <vertAlign val="superscript"/>
        <sz val="8"/>
        <rFont val="Arial Narrow"/>
        <family val="2"/>
      </rPr>
      <t>2</t>
    </r>
  </si>
  <si>
    <r>
      <t>Brine, in metric tons</t>
    </r>
    <r>
      <rPr>
        <b/>
        <vertAlign val="superscript"/>
        <sz val="8"/>
        <rFont val="Arial Narrow"/>
        <family val="2"/>
      </rPr>
      <t>3</t>
    </r>
  </si>
  <si>
    <r>
      <t>Halite, in metric tons</t>
    </r>
    <r>
      <rPr>
        <b/>
        <vertAlign val="superscript"/>
        <sz val="8"/>
        <rFont val="Arial Narrow"/>
        <family val="2"/>
      </rPr>
      <t>4</t>
    </r>
  </si>
  <si>
    <r>
      <t>Cl</t>
    </r>
    <r>
      <rPr>
        <b/>
        <vertAlign val="superscript"/>
        <sz val="8"/>
        <rFont val="Arial Narrow"/>
        <family val="2"/>
      </rPr>
      <t>-</t>
    </r>
    <r>
      <rPr>
        <b/>
        <sz val="8"/>
        <rFont val="Arial Narrow"/>
        <family val="2"/>
      </rPr>
      <t xml:space="preserve"> amounts in deicers applied to State-operated roads, in metric tons</t>
    </r>
  </si>
  <si>
    <r>
      <t>Total Cl</t>
    </r>
    <r>
      <rPr>
        <b/>
        <vertAlign val="superscript"/>
        <sz val="8"/>
        <rFont val="Arial Narrow"/>
        <family val="2"/>
      </rPr>
      <t>-</t>
    </r>
    <r>
      <rPr>
        <b/>
        <sz val="8"/>
        <rFont val="Arial Narrow"/>
        <family val="2"/>
      </rPr>
      <t xml:space="preserve"> per lane mile, in metric tons per mile</t>
    </r>
  </si>
  <si>
    <r>
      <t>Estimated Cl</t>
    </r>
    <r>
      <rPr>
        <b/>
        <vertAlign val="superscript"/>
        <sz val="8"/>
        <rFont val="Arial Narrow"/>
        <family val="2"/>
      </rPr>
      <t>-</t>
    </r>
    <r>
      <rPr>
        <b/>
        <sz val="8"/>
        <rFont val="Arial Narrow"/>
        <family val="2"/>
      </rPr>
      <t xml:space="preserve"> from added lane, in metric tons</t>
    </r>
  </si>
  <si>
    <t>Total</t>
  </si>
  <si>
    <t>Winter season</t>
  </si>
  <si>
    <t>2009–10</t>
  </si>
  <si>
    <t>2008–9</t>
  </si>
  <si>
    <t>2010–11</t>
  </si>
  <si>
    <r>
      <rPr>
        <b/>
        <sz val="9"/>
        <rFont val="Arial Narrow"/>
        <family val="2"/>
      </rPr>
      <t>Table 5. </t>
    </r>
    <r>
      <rPr>
        <sz val="9"/>
        <rFont val="Arial Narrow"/>
        <family val="2"/>
      </rPr>
      <t>Description of the applications of deicing materials to State-operated roads during winter storms and deicing activities within the Four Mile River, Oil Mill Brook, Stony Brook, and Jordan Brook watersheds, southeastern Connecticut, for the 2008–11 winter seasons.</t>
    </r>
  </si>
  <si>
    <r>
      <t>[Data from Kevin Carifa, Connecticut Department of Transportation, written commun., 2012. Lengths of State roads that undergo deicing are shown in table 4. Chloride concentrations are in milligrams per liter. Total chloride and estimated chloride from added lane, for each winter season, are in boldface. Total chloride plus estimated chloride from added lane, for each winter season, is in red. Deicing or melting event:  A, winter storm activity; S, winter storm application. ID, identification number; hr, hour; Cl</t>
    </r>
    <r>
      <rPr>
        <vertAlign val="superscript"/>
        <sz val="9"/>
        <rFont val="Times New Roman"/>
        <family val="1"/>
      </rPr>
      <t>-</t>
    </r>
    <r>
      <rPr>
        <sz val="9"/>
        <rFont val="Times New Roman"/>
        <family val="1"/>
      </rPr>
      <t>, chloride; NaCl, sodium chloride; CaCl</t>
    </r>
    <r>
      <rPr>
        <vertAlign val="subscript"/>
        <sz val="9"/>
        <rFont val="Times New Roman"/>
        <family val="1"/>
      </rPr>
      <t>2</t>
    </r>
    <r>
      <rPr>
        <sz val="9"/>
        <rFont val="Times New Roman"/>
        <family val="1"/>
      </rPr>
      <t>, calcium chloride; no., number; --, data not available]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</si>
</sst>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m/d/yy\ h:mm;@"/>
    <numFmt numFmtId="166" formatCode="0.000"/>
    <numFmt numFmtId="167" formatCode="_(* #,##0_);_(* \(#,##0\);_(* &quot;-&quot;??_);_(@_)"/>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0"/>
      <name val="Arial"/>
      <family val="2"/>
    </font>
    <font>
      <sz val="10"/>
      <name val="Arial"/>
      <family val="2"/>
    </font>
    <font>
      <b/>
      <sz val="10"/>
      <color theme="1"/>
      <name val="Arial"/>
      <family val="2"/>
    </font>
    <font>
      <sz val="10"/>
      <color theme="1"/>
      <name val="Arial"/>
      <family val="2"/>
    </font>
    <font>
      <sz val="10"/>
      <name val="Arial"/>
      <family val="2"/>
    </font>
    <font>
      <sz val="11"/>
      <color indexed="8"/>
      <name val="Calibri"/>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8"/>
      <name val="Times New Roman"/>
      <family val="1"/>
    </font>
    <font>
      <sz val="8"/>
      <color theme="1"/>
      <name val="Times New Roman"/>
      <family val="1"/>
    </font>
    <font>
      <b/>
      <sz val="8"/>
      <name val="Times New Roman"/>
      <family val="1"/>
    </font>
    <font>
      <sz val="8"/>
      <color rgb="FFFF0000"/>
      <name val="Times New Roman"/>
      <family val="1"/>
    </font>
    <font>
      <vertAlign val="superscript"/>
      <sz val="8"/>
      <color theme="1"/>
      <name val="Times New Roman"/>
      <family val="1"/>
    </font>
    <font>
      <vertAlign val="superscript"/>
      <sz val="8"/>
      <name val="Times New Roman"/>
      <family val="1"/>
    </font>
    <font>
      <vertAlign val="subscript"/>
      <sz val="8"/>
      <name val="Times New Roman"/>
      <family val="1"/>
    </font>
    <font>
      <b/>
      <sz val="8"/>
      <name val="Arial Narrow"/>
      <family val="2"/>
    </font>
    <font>
      <b/>
      <vertAlign val="superscript"/>
      <sz val="8"/>
      <name val="Arial Narrow"/>
      <family val="2"/>
    </font>
    <font>
      <b/>
      <vertAlign val="subscript"/>
      <sz val="8"/>
      <name val="Arial Narrow"/>
      <family val="2"/>
    </font>
    <font>
      <sz val="9"/>
      <name val="Times New Roman"/>
      <family val="1"/>
    </font>
    <font>
      <vertAlign val="superscript"/>
      <sz val="9"/>
      <name val="Times New Roman"/>
      <family val="1"/>
    </font>
    <font>
      <sz val="9"/>
      <name val="Arial Narrow"/>
      <family val="2"/>
    </font>
    <font>
      <b/>
      <sz val="8"/>
      <color theme="1"/>
      <name val="Times New Roman"/>
      <family val="1"/>
    </font>
    <font>
      <b/>
      <sz val="9"/>
      <name val="Arial Narrow"/>
      <family val="2"/>
    </font>
    <font>
      <vertAlign val="subscript"/>
      <sz val="9"/>
      <name val="Times New Roman"/>
      <family val="1"/>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2513">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5" applyNumberFormat="0" applyAlignment="0" applyProtection="0"/>
    <xf numFmtId="0" fontId="19" fillId="28" borderId="6" applyNumberFormat="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30" borderId="5" applyNumberFormat="0" applyAlignment="0" applyProtection="0"/>
    <xf numFmtId="0" fontId="26" fillId="0" borderId="10" applyNumberFormat="0" applyFill="0" applyAlignment="0" applyProtection="0"/>
    <xf numFmtId="0" fontId="27" fillId="31" borderId="0" applyNumberFormat="0" applyBorder="0" applyAlignment="0" applyProtection="0"/>
    <xf numFmtId="0" fontId="14" fillId="0" borderId="0"/>
    <xf numFmtId="0" fontId="15" fillId="32" borderId="11" applyNumberFormat="0" applyFont="0" applyAlignment="0" applyProtection="0"/>
    <xf numFmtId="0" fontId="28" fillId="27" borderId="12" applyNumberFormat="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43" fontId="34" fillId="0" borderId="0" applyFont="0" applyFill="0" applyBorder="0" applyAlignment="0" applyProtection="0"/>
    <xf numFmtId="0" fontId="13" fillId="32" borderId="11" applyNumberFormat="0" applyFont="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32" borderId="11" applyNumberFormat="0" applyFont="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43" fontId="37" fillId="0" borderId="0" applyFont="0" applyFill="0" applyBorder="0" applyAlignment="0" applyProtection="0"/>
    <xf numFmtId="0" fontId="12" fillId="32" borderId="11" applyNumberFormat="0" applyFont="0" applyAlignment="0" applyProtection="0"/>
    <xf numFmtId="9" fontId="37" fillId="0" borderId="0" applyFont="0" applyFill="0" applyBorder="0" applyAlignment="0" applyProtection="0"/>
    <xf numFmtId="0" fontId="11" fillId="0" borderId="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8" fillId="32" borderId="11" applyNumberFormat="0" applyFont="0" applyAlignment="0" applyProtection="0"/>
    <xf numFmtId="0" fontId="38" fillId="32" borderId="11" applyNumberFormat="0" applyFont="0" applyAlignment="0" applyProtection="0"/>
    <xf numFmtId="0" fontId="38" fillId="32" borderId="11" applyNumberFormat="0" applyFont="0" applyAlignment="0" applyProtection="0"/>
    <xf numFmtId="0" fontId="38" fillId="32" borderId="11" applyNumberFormat="0" applyFont="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2" borderId="11" applyNumberFormat="0" applyFont="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2" borderId="11" applyNumberFormat="0" applyFont="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2" borderId="11" applyNumberFormat="0" applyFont="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32" borderId="11" applyNumberFormat="0" applyFont="0" applyAlignment="0" applyProtection="0"/>
    <xf numFmtId="0" fontId="10" fillId="0" borderId="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9" fillId="0" borderId="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14" fillId="0" borderId="0"/>
    <xf numFmtId="0" fontId="9" fillId="32" borderId="11" applyNumberFormat="0" applyFont="0" applyAlignment="0" applyProtection="0"/>
    <xf numFmtId="43" fontId="14"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2" borderId="11"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2" borderId="11"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32" borderId="11" applyNumberFormat="0" applyFont="0" applyAlignment="0" applyProtection="0"/>
    <xf numFmtId="9" fontId="14" fillId="0" borderId="0" applyFont="0" applyFill="0" applyBorder="0" applyAlignment="0" applyProtection="0"/>
    <xf numFmtId="0" fontId="9" fillId="0" borderId="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8" fillId="0" borderId="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32" borderId="11"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32" borderId="11"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32" borderId="11"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32" borderId="11" applyNumberFormat="0" applyFont="0" applyAlignment="0" applyProtection="0"/>
    <xf numFmtId="0" fontId="8" fillId="0" borderId="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7" fillId="0" borderId="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32" borderId="11"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32" borderId="11"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32" borderId="11"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32" borderId="11" applyNumberFormat="0" applyFont="0" applyAlignment="0" applyProtection="0"/>
    <xf numFmtId="0" fontId="7" fillId="0" borderId="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32" borderId="11" applyNumberFormat="0" applyFont="0" applyAlignment="0" applyProtection="0"/>
    <xf numFmtId="0" fontId="6" fillId="0" borderId="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0" borderId="0"/>
    <xf numFmtId="0" fontId="5" fillId="32" borderId="11"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32" borderId="11" applyNumberFormat="0" applyFont="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32" borderId="11" applyNumberFormat="0" applyFont="0" applyAlignment="0" applyProtection="0"/>
    <xf numFmtId="0" fontId="3"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2" borderId="11"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2" borderId="11"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2" borderId="11"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32" borderId="11" applyNumberFormat="0" applyFont="0" applyAlignment="0" applyProtection="0"/>
    <xf numFmtId="0" fontId="36" fillId="0" borderId="0"/>
    <xf numFmtId="0" fontId="39" fillId="0" borderId="7" applyNumberFormat="0" applyFill="0" applyAlignment="0" applyProtection="0"/>
    <xf numFmtId="0" fontId="40" fillId="0" borderId="8" applyNumberFormat="0" applyFill="0" applyAlignment="0" applyProtection="0"/>
    <xf numFmtId="0" fontId="41" fillId="0" borderId="9"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26" borderId="0" applyNumberFormat="0" applyBorder="0" applyAlignment="0" applyProtection="0"/>
    <xf numFmtId="0" fontId="44" fillId="31" borderId="0" applyNumberFormat="0" applyBorder="0" applyAlignment="0" applyProtection="0"/>
    <xf numFmtId="0" fontId="45" fillId="30" borderId="5" applyNumberFormat="0" applyAlignment="0" applyProtection="0"/>
    <xf numFmtId="0" fontId="46" fillId="27" borderId="12" applyNumberFormat="0" applyAlignment="0" applyProtection="0"/>
    <xf numFmtId="0" fontId="47" fillId="27" borderId="5" applyNumberFormat="0" applyAlignment="0" applyProtection="0"/>
    <xf numFmtId="0" fontId="48" fillId="0" borderId="10" applyNumberFormat="0" applyFill="0" applyAlignment="0" applyProtection="0"/>
    <xf numFmtId="0" fontId="49" fillId="28" borderId="6" applyNumberFormat="0" applyAlignment="0" applyProtection="0"/>
    <xf numFmtId="0" fontId="32" fillId="0" borderId="0" applyNumberFormat="0" applyFill="0" applyBorder="0" applyAlignment="0" applyProtection="0"/>
    <xf numFmtId="0" fontId="36" fillId="32" borderId="11" applyNumberFormat="0" applyFont="0" applyAlignment="0" applyProtection="0"/>
    <xf numFmtId="0" fontId="50" fillId="0" borderId="0" applyNumberFormat="0" applyFill="0" applyBorder="0" applyAlignment="0" applyProtection="0"/>
    <xf numFmtId="0" fontId="35" fillId="0" borderId="13" applyNumberFormat="0" applyFill="0" applyAlignment="0" applyProtection="0"/>
    <xf numFmtId="0" fontId="51" fillId="20" borderId="0" applyNumberFormat="0" applyBorder="0" applyAlignment="0" applyProtection="0"/>
    <xf numFmtId="0" fontId="36" fillId="2" borderId="0" applyNumberFormat="0" applyBorder="0" applyAlignment="0" applyProtection="0"/>
    <xf numFmtId="0" fontId="36" fillId="8" borderId="0" applyNumberFormat="0" applyBorder="0" applyAlignment="0" applyProtection="0"/>
    <xf numFmtId="0" fontId="51" fillId="14" borderId="0" applyNumberFormat="0" applyBorder="0" applyAlignment="0" applyProtection="0"/>
    <xf numFmtId="0" fontId="51" fillId="21"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51" fillId="15" borderId="0" applyNumberFormat="0" applyBorder="0" applyAlignment="0" applyProtection="0"/>
    <xf numFmtId="0" fontId="51" fillId="22"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51" fillId="16" borderId="0" applyNumberFormat="0" applyBorder="0" applyAlignment="0" applyProtection="0"/>
    <xf numFmtId="0" fontId="51" fillId="23"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51" fillId="17" borderId="0" applyNumberFormat="0" applyBorder="0" applyAlignment="0" applyProtection="0"/>
    <xf numFmtId="0" fontId="51" fillId="24"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51" fillId="18" borderId="0" applyNumberFormat="0" applyBorder="0" applyAlignment="0" applyProtection="0"/>
    <xf numFmtId="0" fontId="51" fillId="25"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51" fillId="19" borderId="0" applyNumberFormat="0" applyBorder="0" applyAlignment="0" applyProtection="0"/>
    <xf numFmtId="43" fontId="36"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1" applyNumberFormat="0" applyFont="0" applyAlignment="0" applyProtection="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cellStyleXfs>
  <cellXfs count="167">
    <xf numFmtId="0" fontId="0" fillId="0" borderId="0" xfId="0"/>
    <xf numFmtId="0" fontId="14" fillId="0" borderId="0" xfId="37"/>
    <xf numFmtId="0" fontId="14" fillId="0" borderId="0" xfId="37" applyAlignment="1">
      <alignment horizontal="center"/>
    </xf>
    <xf numFmtId="0" fontId="0" fillId="0" borderId="0" xfId="0" applyBorder="1"/>
    <xf numFmtId="0" fontId="0" fillId="0" borderId="0" xfId="0" applyFill="1" applyAlignment="1">
      <alignment horizontal="center"/>
    </xf>
    <xf numFmtId="0" fontId="14" fillId="0" borderId="0" xfId="37" applyBorder="1"/>
    <xf numFmtId="0" fontId="0" fillId="0" borderId="0" xfId="0" applyBorder="1" applyAlignment="1">
      <alignment horizontal="center"/>
    </xf>
    <xf numFmtId="0" fontId="0" fillId="0" borderId="0" xfId="0"/>
    <xf numFmtId="0" fontId="14" fillId="0" borderId="0" xfId="0" applyFont="1"/>
    <xf numFmtId="0" fontId="14" fillId="0" borderId="0" xfId="37"/>
    <xf numFmtId="0" fontId="0" fillId="0" borderId="3" xfId="0" applyBorder="1" applyAlignment="1">
      <alignment horizontal="center"/>
    </xf>
    <xf numFmtId="0" fontId="0" fillId="0" borderId="0" xfId="0"/>
    <xf numFmtId="0" fontId="14" fillId="0" borderId="0" xfId="37"/>
    <xf numFmtId="0" fontId="14" fillId="0" borderId="0" xfId="37" applyAlignment="1">
      <alignment horizontal="center"/>
    </xf>
    <xf numFmtId="0" fontId="0" fillId="0" borderId="0" xfId="0" applyBorder="1"/>
    <xf numFmtId="0" fontId="14" fillId="0" borderId="0" xfId="37" applyBorder="1"/>
    <xf numFmtId="0" fontId="0" fillId="0" borderId="0" xfId="0" applyAlignment="1">
      <alignment horizontal="center"/>
    </xf>
    <xf numFmtId="0" fontId="14" fillId="0" borderId="0" xfId="37" applyBorder="1" applyAlignment="1">
      <alignment horizontal="center"/>
    </xf>
    <xf numFmtId="0" fontId="0" fillId="0" borderId="0" xfId="0" applyBorder="1" applyAlignment="1">
      <alignment horizontal="center"/>
    </xf>
    <xf numFmtId="0" fontId="0" fillId="0" borderId="3" xfId="0" applyBorder="1"/>
    <xf numFmtId="0" fontId="14" fillId="0" borderId="3" xfId="37" applyBorder="1"/>
    <xf numFmtId="0" fontId="52" fillId="0" borderId="0" xfId="37" applyFont="1" applyAlignment="1">
      <alignment horizontal="center"/>
    </xf>
    <xf numFmtId="164" fontId="52" fillId="0" borderId="0" xfId="37" applyNumberFormat="1" applyFont="1" applyAlignment="1">
      <alignment horizontal="center"/>
    </xf>
    <xf numFmtId="164" fontId="53" fillId="0" borderId="3" xfId="603" quotePrefix="1" applyNumberFormat="1" applyFont="1" applyBorder="1" applyAlignment="1">
      <alignment horizontal="right"/>
    </xf>
    <xf numFmtId="2" fontId="52" fillId="0" borderId="0" xfId="37" applyNumberFormat="1" applyFont="1" applyBorder="1"/>
    <xf numFmtId="164" fontId="52" fillId="0" borderId="0" xfId="37" applyNumberFormat="1" applyFont="1" applyBorder="1"/>
    <xf numFmtId="166" fontId="52" fillId="0" borderId="0" xfId="37" applyNumberFormat="1" applyFont="1" applyBorder="1"/>
    <xf numFmtId="167" fontId="52" fillId="0" borderId="0" xfId="43" applyNumberFormat="1" applyFont="1" applyBorder="1"/>
    <xf numFmtId="2" fontId="52" fillId="0" borderId="0" xfId="0" applyNumberFormat="1" applyFont="1" applyBorder="1"/>
    <xf numFmtId="1" fontId="52" fillId="0" borderId="0" xfId="85" applyNumberFormat="1" applyFont="1" applyBorder="1"/>
    <xf numFmtId="166" fontId="52" fillId="0" borderId="0" xfId="0" applyNumberFormat="1" applyFont="1" applyBorder="1"/>
    <xf numFmtId="164" fontId="52" fillId="0" borderId="0" xfId="85" applyNumberFormat="1" applyFont="1" applyBorder="1"/>
    <xf numFmtId="164" fontId="53" fillId="0" borderId="3" xfId="86" quotePrefix="1" applyNumberFormat="1" applyFont="1" applyBorder="1" applyAlignment="1">
      <alignment horizontal="right"/>
    </xf>
    <xf numFmtId="0" fontId="52" fillId="0" borderId="0" xfId="37" applyFont="1" applyBorder="1" applyAlignment="1">
      <alignment horizontal="left"/>
    </xf>
    <xf numFmtId="0" fontId="52" fillId="0" borderId="0" xfId="37" applyFont="1"/>
    <xf numFmtId="0" fontId="52" fillId="0" borderId="0" xfId="37" applyFont="1" applyAlignment="1">
      <alignment horizontal="right"/>
    </xf>
    <xf numFmtId="166" fontId="52" fillId="0" borderId="0" xfId="37" applyNumberFormat="1" applyFont="1" applyAlignment="1">
      <alignment horizontal="center"/>
    </xf>
    <xf numFmtId="2" fontId="52" fillId="0" borderId="0" xfId="37" applyNumberFormat="1" applyFont="1"/>
    <xf numFmtId="0" fontId="52" fillId="0" borderId="3" xfId="0" applyFont="1" applyBorder="1"/>
    <xf numFmtId="1" fontId="52" fillId="0" borderId="3" xfId="0" applyNumberFormat="1" applyFont="1" applyBorder="1"/>
    <xf numFmtId="0" fontId="52" fillId="0" borderId="0" xfId="37" applyFont="1" applyAlignment="1">
      <alignment horizontal="left"/>
    </xf>
    <xf numFmtId="164" fontId="52" fillId="0" borderId="0" xfId="37" applyNumberFormat="1" applyFont="1"/>
    <xf numFmtId="1" fontId="52" fillId="0" borderId="0" xfId="37" applyNumberFormat="1" applyFont="1"/>
    <xf numFmtId="1" fontId="52" fillId="0" borderId="3" xfId="0" applyNumberFormat="1" applyFont="1" applyFill="1" applyBorder="1"/>
    <xf numFmtId="0" fontId="52" fillId="0" borderId="3" xfId="0" applyFont="1" applyFill="1" applyBorder="1"/>
    <xf numFmtId="1" fontId="53" fillId="0" borderId="3" xfId="86" quotePrefix="1" applyNumberFormat="1" applyFont="1" applyFill="1" applyBorder="1" applyAlignment="1">
      <alignment horizontal="right"/>
    </xf>
    <xf numFmtId="166" fontId="52" fillId="0" borderId="0" xfId="37" applyNumberFormat="1" applyFont="1"/>
    <xf numFmtId="1" fontId="52" fillId="0" borderId="0" xfId="37" applyNumberFormat="1" applyFont="1" applyAlignment="1">
      <alignment horizontal="center"/>
    </xf>
    <xf numFmtId="1" fontId="52" fillId="0" borderId="3" xfId="0" applyNumberFormat="1" applyFont="1" applyBorder="1" applyAlignment="1">
      <alignment horizontal="right"/>
    </xf>
    <xf numFmtId="1" fontId="53" fillId="0" borderId="3" xfId="86" quotePrefix="1" applyNumberFormat="1" applyFont="1" applyBorder="1" applyAlignment="1">
      <alignment horizontal="right"/>
    </xf>
    <xf numFmtId="0" fontId="52" fillId="0" borderId="0" xfId="37" applyFont="1" applyBorder="1" applyAlignment="1">
      <alignment horizontal="center"/>
    </xf>
    <xf numFmtId="164" fontId="52" fillId="0" borderId="0" xfId="37" applyNumberFormat="1" applyFont="1" applyBorder="1" applyAlignment="1">
      <alignment horizontal="center"/>
    </xf>
    <xf numFmtId="1" fontId="52" fillId="0" borderId="3" xfId="0" applyNumberFormat="1" applyFont="1" applyFill="1" applyBorder="1" applyAlignment="1">
      <alignment horizontal="right"/>
    </xf>
    <xf numFmtId="164" fontId="54" fillId="0" borderId="0" xfId="0" applyNumberFormat="1" applyFont="1" applyBorder="1"/>
    <xf numFmtId="0" fontId="52" fillId="0" borderId="0" xfId="0" applyFont="1" applyFill="1" applyAlignment="1">
      <alignment horizontal="center"/>
    </xf>
    <xf numFmtId="0" fontId="52" fillId="0" borderId="0" xfId="0" applyFont="1" applyAlignment="1">
      <alignment horizontal="center"/>
    </xf>
    <xf numFmtId="1" fontId="53" fillId="0" borderId="3" xfId="86" applyNumberFormat="1" applyFont="1" applyFill="1" applyBorder="1" applyAlignment="1">
      <alignment horizontal="right"/>
    </xf>
    <xf numFmtId="0" fontId="52" fillId="0" borderId="0" xfId="0" applyFont="1" applyBorder="1" applyAlignment="1">
      <alignment horizontal="center"/>
    </xf>
    <xf numFmtId="1" fontId="53" fillId="0" borderId="3" xfId="86" quotePrefix="1" applyNumberFormat="1" applyFont="1" applyBorder="1" applyAlignment="1"/>
    <xf numFmtId="1" fontId="53" fillId="0" borderId="0" xfId="86" applyNumberFormat="1" applyFont="1" applyAlignment="1">
      <alignment horizontal="center"/>
    </xf>
    <xf numFmtId="164" fontId="52" fillId="0" borderId="0" xfId="0" applyNumberFormat="1" applyFont="1" applyAlignment="1">
      <alignment horizontal="center"/>
    </xf>
    <xf numFmtId="164" fontId="53" fillId="0" borderId="0" xfId="86" applyNumberFormat="1" applyFont="1" applyAlignment="1">
      <alignment horizontal="center"/>
    </xf>
    <xf numFmtId="1" fontId="53" fillId="0" borderId="0" xfId="86" applyNumberFormat="1" applyFont="1" applyBorder="1" applyAlignment="1">
      <alignment horizontal="center"/>
    </xf>
    <xf numFmtId="164" fontId="52" fillId="0" borderId="0" xfId="0" applyNumberFormat="1" applyFont="1" applyBorder="1" applyAlignment="1">
      <alignment horizontal="center"/>
    </xf>
    <xf numFmtId="1" fontId="53" fillId="0" borderId="0" xfId="86" applyNumberFormat="1" applyFont="1" applyAlignment="1">
      <alignment horizontal="center" vertical="center"/>
    </xf>
    <xf numFmtId="164" fontId="52" fillId="0" borderId="0" xfId="0" applyNumberFormat="1" applyFont="1" applyAlignment="1">
      <alignment horizontal="center" vertical="center"/>
    </xf>
    <xf numFmtId="164" fontId="53" fillId="0" borderId="0" xfId="86" applyNumberFormat="1" applyFont="1" applyAlignment="1">
      <alignment horizontal="center" vertical="center"/>
    </xf>
    <xf numFmtId="0" fontId="52" fillId="0" borderId="3" xfId="0" applyFont="1" applyBorder="1" applyAlignment="1">
      <alignment horizontal="right" vertical="center" wrapText="1"/>
    </xf>
    <xf numFmtId="0" fontId="52" fillId="0" borderId="3" xfId="0" applyFont="1" applyFill="1" applyBorder="1" applyAlignment="1">
      <alignment horizontal="right" vertical="center" wrapText="1"/>
    </xf>
    <xf numFmtId="0" fontId="52" fillId="0" borderId="3" xfId="0" applyFont="1" applyBorder="1" applyAlignment="1">
      <alignment horizontal="right" wrapText="1"/>
    </xf>
    <xf numFmtId="164" fontId="53" fillId="0" borderId="0" xfId="86" applyNumberFormat="1" applyFont="1" applyAlignment="1">
      <alignment horizontal="center" vertical="center" wrapText="1"/>
    </xf>
    <xf numFmtId="164" fontId="52" fillId="0" borderId="0" xfId="0" applyNumberFormat="1" applyFont="1" applyAlignment="1">
      <alignment horizontal="center" vertical="center" wrapText="1"/>
    </xf>
    <xf numFmtId="49" fontId="53" fillId="0" borderId="0" xfId="86" applyNumberFormat="1" applyFont="1" applyAlignment="1">
      <alignment horizontal="left"/>
    </xf>
    <xf numFmtId="49" fontId="53" fillId="0" borderId="0" xfId="86" applyNumberFormat="1" applyFont="1" applyBorder="1" applyAlignment="1">
      <alignment horizontal="left" vertical="center"/>
    </xf>
    <xf numFmtId="0" fontId="52" fillId="0" borderId="0" xfId="0" applyFont="1"/>
    <xf numFmtId="0" fontId="52" fillId="0" borderId="0" xfId="0" applyFont="1" applyBorder="1"/>
    <xf numFmtId="0" fontId="52" fillId="0" borderId="3" xfId="37" applyFont="1" applyBorder="1"/>
    <xf numFmtId="0" fontId="55" fillId="0" borderId="0" xfId="0" applyFont="1" applyBorder="1"/>
    <xf numFmtId="0" fontId="55" fillId="0" borderId="3" xfId="0" applyFont="1" applyBorder="1"/>
    <xf numFmtId="0" fontId="53" fillId="0" borderId="0" xfId="86" applyFont="1" applyAlignment="1">
      <alignment horizontal="left"/>
    </xf>
    <xf numFmtId="165" fontId="52" fillId="0" borderId="0" xfId="37" applyNumberFormat="1" applyFont="1" applyAlignment="1">
      <alignment horizontal="left"/>
    </xf>
    <xf numFmtId="165" fontId="52" fillId="0" borderId="0" xfId="37" applyNumberFormat="1" applyFont="1" applyBorder="1" applyAlignment="1">
      <alignment horizontal="left"/>
    </xf>
    <xf numFmtId="0" fontId="53" fillId="0" borderId="0" xfId="86" applyFont="1" applyBorder="1" applyAlignment="1">
      <alignment horizontal="left"/>
    </xf>
    <xf numFmtId="0" fontId="52" fillId="0" borderId="0" xfId="0" applyFont="1" applyFill="1" applyAlignment="1">
      <alignment horizontal="left"/>
    </xf>
    <xf numFmtId="0" fontId="53" fillId="0" borderId="0" xfId="86" applyFont="1" applyFill="1" applyAlignment="1">
      <alignment horizontal="left"/>
    </xf>
    <xf numFmtId="165" fontId="52" fillId="0" borderId="0" xfId="0" applyNumberFormat="1" applyFont="1" applyFill="1" applyAlignment="1">
      <alignment horizontal="left"/>
    </xf>
    <xf numFmtId="0" fontId="52" fillId="0" borderId="0" xfId="0" applyFont="1" applyAlignment="1">
      <alignment horizontal="left"/>
    </xf>
    <xf numFmtId="165" fontId="52" fillId="0" borderId="0" xfId="0" applyNumberFormat="1" applyFont="1" applyAlignment="1">
      <alignment horizontal="left"/>
    </xf>
    <xf numFmtId="0" fontId="52" fillId="0" borderId="0" xfId="0" applyFont="1" applyBorder="1" applyAlignment="1">
      <alignment horizontal="left"/>
    </xf>
    <xf numFmtId="165" fontId="52" fillId="0" borderId="0" xfId="0" applyNumberFormat="1" applyFont="1" applyBorder="1" applyAlignment="1">
      <alignment horizontal="left"/>
    </xf>
    <xf numFmtId="49" fontId="53" fillId="0" borderId="0" xfId="86" applyNumberFormat="1" applyFont="1" applyBorder="1" applyAlignment="1">
      <alignment horizontal="left"/>
    </xf>
    <xf numFmtId="49" fontId="53" fillId="0" borderId="0" xfId="86" applyNumberFormat="1" applyFont="1" applyAlignment="1">
      <alignment horizontal="left" vertical="center"/>
    </xf>
    <xf numFmtId="0" fontId="53" fillId="0" borderId="0" xfId="86" applyFont="1" applyBorder="1" applyAlignment="1">
      <alignment horizontal="left" vertical="center"/>
    </xf>
    <xf numFmtId="0" fontId="52" fillId="0" borderId="0" xfId="0" applyFont="1" applyFill="1" applyBorder="1" applyAlignment="1">
      <alignment horizontal="left"/>
    </xf>
    <xf numFmtId="49" fontId="53" fillId="0" borderId="0" xfId="86" applyNumberFormat="1" applyFont="1" applyAlignment="1">
      <alignment horizontal="left" vertical="center" wrapText="1"/>
    </xf>
    <xf numFmtId="0" fontId="53" fillId="0" borderId="0" xfId="86" applyFont="1" applyAlignment="1">
      <alignment horizontal="left" vertical="center"/>
    </xf>
    <xf numFmtId="164" fontId="53" fillId="0" borderId="0" xfId="86" quotePrefix="1" applyNumberFormat="1" applyFont="1" applyBorder="1" applyAlignment="1">
      <alignment horizontal="left"/>
    </xf>
    <xf numFmtId="165" fontId="52" fillId="0" borderId="0" xfId="37" applyNumberFormat="1" applyFont="1" applyFill="1" applyBorder="1" applyAlignment="1">
      <alignment horizontal="left"/>
    </xf>
    <xf numFmtId="165" fontId="52" fillId="0" borderId="0" xfId="0" applyNumberFormat="1" applyFont="1" applyFill="1" applyBorder="1" applyAlignment="1">
      <alignment horizontal="left"/>
    </xf>
    <xf numFmtId="0" fontId="59" fillId="0" borderId="2" xfId="0" applyFont="1" applyBorder="1" applyAlignment="1">
      <alignment horizontal="center" vertical="center" wrapText="1"/>
    </xf>
    <xf numFmtId="0" fontId="59" fillId="0" borderId="2" xfId="0" applyFont="1" applyBorder="1" applyAlignment="1">
      <alignment vertical="center" wrapText="1"/>
    </xf>
    <xf numFmtId="0" fontId="59" fillId="0" borderId="2" xfId="0" applyFont="1" applyFill="1" applyBorder="1" applyAlignment="1">
      <alignment horizontal="center" vertical="center" wrapText="1"/>
    </xf>
    <xf numFmtId="0" fontId="52" fillId="0" borderId="0" xfId="37" applyFont="1" applyBorder="1" applyAlignment="1">
      <alignment horizontal="left" indent="1"/>
    </xf>
    <xf numFmtId="0" fontId="53" fillId="0" borderId="2" xfId="86" applyFont="1" applyBorder="1" applyAlignment="1">
      <alignment horizontal="left"/>
    </xf>
    <xf numFmtId="1" fontId="52" fillId="0" borderId="16" xfId="0" applyNumberFormat="1" applyFont="1" applyFill="1" applyBorder="1"/>
    <xf numFmtId="2" fontId="52" fillId="0" borderId="2" xfId="37" applyNumberFormat="1" applyFont="1" applyBorder="1"/>
    <xf numFmtId="164" fontId="52" fillId="0" borderId="2" xfId="37" applyNumberFormat="1" applyFont="1" applyBorder="1"/>
    <xf numFmtId="166" fontId="52" fillId="0" borderId="2" xfId="37" applyNumberFormat="1" applyFont="1" applyBorder="1"/>
    <xf numFmtId="167" fontId="52" fillId="0" borderId="2" xfId="43" applyNumberFormat="1" applyFont="1" applyBorder="1"/>
    <xf numFmtId="2" fontId="54" fillId="0" borderId="2" xfId="37" applyNumberFormat="1" applyFont="1" applyBorder="1" applyAlignment="1">
      <alignment horizontal="right"/>
    </xf>
    <xf numFmtId="164" fontId="54" fillId="0" borderId="2" xfId="0" applyNumberFormat="1" applyFont="1" applyBorder="1"/>
    <xf numFmtId="2" fontId="52" fillId="0" borderId="2" xfId="0" applyNumberFormat="1" applyFont="1" applyBorder="1"/>
    <xf numFmtId="164" fontId="55" fillId="0" borderId="2" xfId="85" applyNumberFormat="1" applyFont="1" applyBorder="1"/>
    <xf numFmtId="1" fontId="52" fillId="0" borderId="16" xfId="0" applyNumberFormat="1" applyFont="1" applyFill="1" applyBorder="1" applyAlignment="1">
      <alignment horizontal="right"/>
    </xf>
    <xf numFmtId="166" fontId="52" fillId="0" borderId="2" xfId="0" applyNumberFormat="1" applyFont="1" applyBorder="1"/>
    <xf numFmtId="0" fontId="52" fillId="0" borderId="16" xfId="0" applyFont="1" applyBorder="1"/>
    <xf numFmtId="164" fontId="52" fillId="0" borderId="2" xfId="85" applyNumberFormat="1" applyFont="1" applyBorder="1"/>
    <xf numFmtId="0" fontId="53" fillId="0" borderId="4" xfId="86" applyFont="1" applyBorder="1" applyAlignment="1">
      <alignment horizontal="left"/>
    </xf>
    <xf numFmtId="165" fontId="52" fillId="0" borderId="4" xfId="37" applyNumberFormat="1" applyFont="1" applyBorder="1" applyAlignment="1">
      <alignment horizontal="left"/>
    </xf>
    <xf numFmtId="0" fontId="52" fillId="0" borderId="4" xfId="37" applyFont="1" applyBorder="1" applyAlignment="1">
      <alignment horizontal="center"/>
    </xf>
    <xf numFmtId="1" fontId="52" fillId="0" borderId="14" xfId="0" applyNumberFormat="1" applyFont="1" applyFill="1" applyBorder="1"/>
    <xf numFmtId="2" fontId="52" fillId="0" borderId="4" xfId="37" applyNumberFormat="1" applyFont="1" applyBorder="1"/>
    <xf numFmtId="164" fontId="52" fillId="0" borderId="4" xfId="37" applyNumberFormat="1" applyFont="1" applyBorder="1"/>
    <xf numFmtId="166" fontId="52" fillId="0" borderId="4" xfId="37" applyNumberFormat="1" applyFont="1" applyBorder="1"/>
    <xf numFmtId="167" fontId="52" fillId="0" borderId="4" xfId="43" applyNumberFormat="1" applyFont="1" applyBorder="1"/>
    <xf numFmtId="2" fontId="54" fillId="0" borderId="4" xfId="37" applyNumberFormat="1" applyFont="1" applyBorder="1" applyAlignment="1">
      <alignment horizontal="right"/>
    </xf>
    <xf numFmtId="164" fontId="54" fillId="0" borderId="4" xfId="0" applyNumberFormat="1" applyFont="1" applyBorder="1"/>
    <xf numFmtId="2" fontId="52" fillId="0" borderId="4" xfId="0" applyNumberFormat="1" applyFont="1" applyBorder="1"/>
    <xf numFmtId="164" fontId="55" fillId="0" borderId="4" xfId="85" applyNumberFormat="1" applyFont="1" applyBorder="1"/>
    <xf numFmtId="1" fontId="52" fillId="0" borderId="14" xfId="0" applyNumberFormat="1" applyFont="1" applyFill="1" applyBorder="1" applyAlignment="1">
      <alignment horizontal="right"/>
    </xf>
    <xf numFmtId="166" fontId="52" fillId="0" borderId="4" xfId="0" applyNumberFormat="1" applyFont="1" applyBorder="1"/>
    <xf numFmtId="0" fontId="52" fillId="0" borderId="14" xfId="0" applyFont="1" applyBorder="1"/>
    <xf numFmtId="164" fontId="52" fillId="0" borderId="4" xfId="85" applyNumberFormat="1" applyFont="1" applyBorder="1"/>
    <xf numFmtId="165" fontId="52" fillId="0" borderId="2" xfId="0" applyNumberFormat="1" applyFont="1" applyBorder="1" applyAlignment="1">
      <alignment horizontal="left"/>
    </xf>
    <xf numFmtId="0" fontId="52" fillId="0" borderId="2" xfId="0" applyFont="1" applyBorder="1" applyAlignment="1">
      <alignment horizontal="center"/>
    </xf>
    <xf numFmtId="49" fontId="53" fillId="0" borderId="2" xfId="86" applyNumberFormat="1" applyFont="1" applyBorder="1" applyAlignment="1">
      <alignment horizontal="left" vertical="center"/>
    </xf>
    <xf numFmtId="164" fontId="53" fillId="0" borderId="2" xfId="86" quotePrefix="1" applyNumberFormat="1" applyFont="1" applyBorder="1" applyAlignment="1">
      <alignment horizontal="left"/>
    </xf>
    <xf numFmtId="164" fontId="53" fillId="0" borderId="2" xfId="86" quotePrefix="1" applyNumberFormat="1" applyFont="1" applyBorder="1" applyAlignment="1">
      <alignment horizontal="center"/>
    </xf>
    <xf numFmtId="0" fontId="52" fillId="0" borderId="2" xfId="0" applyFont="1" applyBorder="1"/>
    <xf numFmtId="2" fontId="54" fillId="0" borderId="2" xfId="0" applyNumberFormat="1" applyFont="1" applyBorder="1"/>
    <xf numFmtId="0" fontId="52" fillId="0" borderId="16" xfId="37" applyFont="1" applyBorder="1"/>
    <xf numFmtId="0" fontId="52" fillId="0" borderId="2" xfId="37" applyFont="1" applyBorder="1"/>
    <xf numFmtId="0" fontId="52" fillId="0" borderId="1" xfId="37" applyFont="1" applyBorder="1" applyAlignment="1">
      <alignment horizontal="left" indent="1"/>
    </xf>
    <xf numFmtId="0" fontId="59" fillId="0" borderId="2" xfId="0" applyFont="1" applyFill="1" applyBorder="1" applyAlignment="1">
      <alignment horizontal="center" vertical="center" wrapText="1"/>
    </xf>
    <xf numFmtId="0" fontId="59" fillId="0" borderId="2" xfId="0" applyFont="1" applyBorder="1" applyAlignment="1">
      <alignment horizontal="center" vertical="center" wrapText="1"/>
    </xf>
    <xf numFmtId="0" fontId="59" fillId="0" borderId="16" xfId="0" applyFont="1" applyBorder="1" applyAlignment="1">
      <alignment horizontal="center" vertical="center"/>
    </xf>
    <xf numFmtId="0" fontId="59" fillId="0" borderId="2" xfId="0" applyFont="1" applyBorder="1" applyAlignment="1">
      <alignment horizontal="center" vertical="center"/>
    </xf>
    <xf numFmtId="0" fontId="59" fillId="0" borderId="15" xfId="0" applyFont="1" applyBorder="1" applyAlignment="1">
      <alignment horizontal="center" vertical="center"/>
    </xf>
    <xf numFmtId="0" fontId="59" fillId="0" borderId="15"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6" xfId="0" applyFont="1" applyFill="1" applyBorder="1" applyAlignment="1">
      <alignment horizontal="center" vertical="center"/>
    </xf>
    <xf numFmtId="0" fontId="59" fillId="0" borderId="2" xfId="0" applyFont="1" applyFill="1" applyBorder="1" applyAlignment="1">
      <alignment horizontal="center" vertical="center"/>
    </xf>
    <xf numFmtId="0" fontId="59" fillId="0" borderId="15" xfId="0" applyFont="1" applyFill="1" applyBorder="1" applyAlignment="1">
      <alignment horizontal="center" vertical="center"/>
    </xf>
    <xf numFmtId="49" fontId="65" fillId="0" borderId="4" xfId="86" applyNumberFormat="1" applyFont="1" applyBorder="1" applyAlignment="1">
      <alignment horizontal="center" vertical="center" textRotation="90"/>
    </xf>
    <xf numFmtId="49" fontId="65" fillId="0" borderId="0" xfId="86" applyNumberFormat="1" applyFont="1" applyAlignment="1">
      <alignment horizontal="center" vertical="center" textRotation="90"/>
    </xf>
    <xf numFmtId="49" fontId="65" fillId="0" borderId="1" xfId="86" applyNumberFormat="1" applyFont="1" applyBorder="1" applyAlignment="1">
      <alignment horizontal="center" vertical="center" textRotation="90"/>
    </xf>
    <xf numFmtId="0" fontId="64" fillId="0" borderId="0" xfId="37" applyFont="1" applyBorder="1" applyAlignment="1">
      <alignment horizontal="left" vertical="top" wrapText="1"/>
    </xf>
    <xf numFmtId="0" fontId="62" fillId="0" borderId="1" xfId="37" applyFont="1" applyBorder="1" applyAlignment="1">
      <alignment horizontal="left" vertical="top" wrapText="1"/>
    </xf>
    <xf numFmtId="0" fontId="59" fillId="0" borderId="4"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 xfId="0" applyFont="1" applyBorder="1" applyAlignment="1">
      <alignment horizontal="center" vertical="center" wrapText="1"/>
    </xf>
    <xf numFmtId="0" fontId="54" fillId="0" borderId="4" xfId="37" applyFont="1" applyBorder="1" applyAlignment="1">
      <alignment horizontal="center" vertical="center" textRotation="90"/>
    </xf>
    <xf numFmtId="0" fontId="54" fillId="0" borderId="0" xfId="37" applyFont="1" applyAlignment="1">
      <alignment horizontal="center" vertical="center" textRotation="90"/>
    </xf>
    <xf numFmtId="0" fontId="54" fillId="0" borderId="1" xfId="37" applyFont="1" applyBorder="1" applyAlignment="1">
      <alignment horizontal="center" vertical="center" textRotation="90"/>
    </xf>
    <xf numFmtId="0" fontId="54" fillId="0" borderId="4" xfId="0" applyFont="1" applyFill="1" applyBorder="1" applyAlignment="1">
      <alignment horizontal="center" vertical="center" textRotation="90"/>
    </xf>
    <xf numFmtId="0" fontId="54" fillId="0" borderId="0" xfId="0" applyFont="1" applyFill="1" applyAlignment="1">
      <alignment horizontal="center" vertical="center" textRotation="90"/>
    </xf>
    <xf numFmtId="0" fontId="54" fillId="0" borderId="1" xfId="0" applyFont="1" applyFill="1" applyBorder="1" applyAlignment="1">
      <alignment horizontal="center" vertical="center" textRotation="90"/>
    </xf>
  </cellXfs>
  <cellStyles count="12513">
    <cellStyle name="20% - Accent1" xfId="1" builtinId="30" customBuiltin="1"/>
    <cellStyle name="20% - Accent1 10" xfId="857"/>
    <cellStyle name="20% - Accent1 10 2" xfId="2509"/>
    <cellStyle name="20% - Accent1 10 2 2" xfId="9943"/>
    <cellStyle name="20% - Accent1 10 2 3" xfId="5813"/>
    <cellStyle name="20% - Accent1 10 3" xfId="3335"/>
    <cellStyle name="20% - Accent1 10 3 2" xfId="10769"/>
    <cellStyle name="20% - Accent1 10 3 3" xfId="6639"/>
    <cellStyle name="20% - Accent1 10 4" xfId="4161"/>
    <cellStyle name="20% - Accent1 10 4 2" xfId="11595"/>
    <cellStyle name="20% - Accent1 10 4 3" xfId="7465"/>
    <cellStyle name="20% - Accent1 10 5" xfId="1683"/>
    <cellStyle name="20% - Accent1 10 5 2" xfId="9117"/>
    <cellStyle name="20% - Accent1 10 6" xfId="8291"/>
    <cellStyle name="20% - Accent1 10 7" xfId="4987"/>
    <cellStyle name="20% - Accent1 11" xfId="1695"/>
    <cellStyle name="20% - Accent1 11 2" xfId="9129"/>
    <cellStyle name="20% - Accent1 11 3" xfId="4999"/>
    <cellStyle name="20% - Accent1 12" xfId="2521"/>
    <cellStyle name="20% - Accent1 12 2" xfId="9955"/>
    <cellStyle name="20% - Accent1 12 3" xfId="5825"/>
    <cellStyle name="20% - Accent1 13" xfId="3347"/>
    <cellStyle name="20% - Accent1 13 2" xfId="10781"/>
    <cellStyle name="20% - Accent1 13 3" xfId="6651"/>
    <cellStyle name="20% - Accent1 14" xfId="869"/>
    <cellStyle name="20% - Accent1 14 2" xfId="8303"/>
    <cellStyle name="20% - Accent1 15" xfId="7477"/>
    <cellStyle name="20% - Accent1 16" xfId="4173"/>
    <cellStyle name="20% - Accent1 17" xfId="11607"/>
    <cellStyle name="20% - Accent1 18" xfId="11677"/>
    <cellStyle name="20% - Accent1 19" xfId="11701"/>
    <cellStyle name="20% - Accent1 2" xfId="44"/>
    <cellStyle name="20% - Accent1 2 10" xfId="2534"/>
    <cellStyle name="20% - Accent1 2 10 2" xfId="9968"/>
    <cellStyle name="20% - Accent1 2 10 3" xfId="5838"/>
    <cellStyle name="20% - Accent1 2 11" xfId="3360"/>
    <cellStyle name="20% - Accent1 2 11 2" xfId="10794"/>
    <cellStyle name="20% - Accent1 2 11 3" xfId="6664"/>
    <cellStyle name="20% - Accent1 2 12" xfId="882"/>
    <cellStyle name="20% - Accent1 2 12 2" xfId="8316"/>
    <cellStyle name="20% - Accent1 2 13" xfId="7490"/>
    <cellStyle name="20% - Accent1 2 14" xfId="4186"/>
    <cellStyle name="20% - Accent1 2 15" xfId="11620"/>
    <cellStyle name="20% - Accent1 2 16" xfId="11714"/>
    <cellStyle name="20% - Accent1 2 2" xfId="71"/>
    <cellStyle name="20% - Accent1 2 2 10" xfId="3386"/>
    <cellStyle name="20% - Accent1 2 2 10 2" xfId="10820"/>
    <cellStyle name="20% - Accent1 2 2 10 3" xfId="6690"/>
    <cellStyle name="20% - Accent1 2 2 11" xfId="908"/>
    <cellStyle name="20% - Accent1 2 2 11 2" xfId="8342"/>
    <cellStyle name="20% - Accent1 2 2 12" xfId="7516"/>
    <cellStyle name="20% - Accent1 2 2 13" xfId="4212"/>
    <cellStyle name="20% - Accent1 2 2 14" xfId="11646"/>
    <cellStyle name="20% - Accent1 2 2 15" xfId="11740"/>
    <cellStyle name="20% - Accent1 2 2 2" xfId="100"/>
    <cellStyle name="20% - Accent1 2 2 2 10" xfId="935"/>
    <cellStyle name="20% - Accent1 2 2 2 10 2" xfId="8369"/>
    <cellStyle name="20% - Accent1 2 2 2 11" xfId="7543"/>
    <cellStyle name="20% - Accent1 2 2 2 12" xfId="4239"/>
    <cellStyle name="20% - Accent1 2 2 2 13" xfId="11767"/>
    <cellStyle name="20% - Accent1 2 2 2 2" xfId="207"/>
    <cellStyle name="20% - Accent1 2 2 2 2 2" xfId="718"/>
    <cellStyle name="20% - Accent1 2 2 2 2 2 2" xfId="2370"/>
    <cellStyle name="20% - Accent1 2 2 2 2 2 2 2" xfId="9804"/>
    <cellStyle name="20% - Accent1 2 2 2 2 2 2 3" xfId="5674"/>
    <cellStyle name="20% - Accent1 2 2 2 2 2 3" xfId="3196"/>
    <cellStyle name="20% - Accent1 2 2 2 2 2 3 2" xfId="10630"/>
    <cellStyle name="20% - Accent1 2 2 2 2 2 3 3" xfId="6500"/>
    <cellStyle name="20% - Accent1 2 2 2 2 2 4" xfId="4022"/>
    <cellStyle name="20% - Accent1 2 2 2 2 2 4 2" xfId="11456"/>
    <cellStyle name="20% - Accent1 2 2 2 2 2 4 3" xfId="7326"/>
    <cellStyle name="20% - Accent1 2 2 2 2 2 5" xfId="1544"/>
    <cellStyle name="20% - Accent1 2 2 2 2 2 5 2" xfId="8978"/>
    <cellStyle name="20% - Accent1 2 2 2 2 2 6" xfId="8152"/>
    <cellStyle name="20% - Accent1 2 2 2 2 2 7" xfId="4848"/>
    <cellStyle name="20% - Accent1 2 2 2 2 2 8" xfId="12376"/>
    <cellStyle name="20% - Accent1 2 2 2 2 3" xfId="1862"/>
    <cellStyle name="20% - Accent1 2 2 2 2 3 2" xfId="9296"/>
    <cellStyle name="20% - Accent1 2 2 2 2 3 3" xfId="5166"/>
    <cellStyle name="20% - Accent1 2 2 2 2 4" xfId="2688"/>
    <cellStyle name="20% - Accent1 2 2 2 2 4 2" xfId="10122"/>
    <cellStyle name="20% - Accent1 2 2 2 2 4 3" xfId="5992"/>
    <cellStyle name="20% - Accent1 2 2 2 2 5" xfId="3514"/>
    <cellStyle name="20% - Accent1 2 2 2 2 5 2" xfId="10948"/>
    <cellStyle name="20% - Accent1 2 2 2 2 5 3" xfId="6818"/>
    <cellStyle name="20% - Accent1 2 2 2 2 6" xfId="1036"/>
    <cellStyle name="20% - Accent1 2 2 2 2 6 2" xfId="8470"/>
    <cellStyle name="20% - Accent1 2 2 2 2 7" xfId="7644"/>
    <cellStyle name="20% - Accent1 2 2 2 2 8" xfId="4340"/>
    <cellStyle name="20% - Accent1 2 2 2 2 9" xfId="11868"/>
    <cellStyle name="20% - Accent1 2 2 2 3" xfId="312"/>
    <cellStyle name="20% - Accent1 2 2 2 3 2" xfId="820"/>
    <cellStyle name="20% - Accent1 2 2 2 3 2 2" xfId="2472"/>
    <cellStyle name="20% - Accent1 2 2 2 3 2 2 2" xfId="9906"/>
    <cellStyle name="20% - Accent1 2 2 2 3 2 2 3" xfId="5776"/>
    <cellStyle name="20% - Accent1 2 2 2 3 2 3" xfId="3298"/>
    <cellStyle name="20% - Accent1 2 2 2 3 2 3 2" xfId="10732"/>
    <cellStyle name="20% - Accent1 2 2 2 3 2 3 3" xfId="6602"/>
    <cellStyle name="20% - Accent1 2 2 2 3 2 4" xfId="4124"/>
    <cellStyle name="20% - Accent1 2 2 2 3 2 4 2" xfId="11558"/>
    <cellStyle name="20% - Accent1 2 2 2 3 2 4 3" xfId="7428"/>
    <cellStyle name="20% - Accent1 2 2 2 3 2 5" xfId="1646"/>
    <cellStyle name="20% - Accent1 2 2 2 3 2 5 2" xfId="9080"/>
    <cellStyle name="20% - Accent1 2 2 2 3 2 6" xfId="8254"/>
    <cellStyle name="20% - Accent1 2 2 2 3 2 7" xfId="4950"/>
    <cellStyle name="20% - Accent1 2 2 2 3 2 8" xfId="12478"/>
    <cellStyle name="20% - Accent1 2 2 2 3 3" xfId="1964"/>
    <cellStyle name="20% - Accent1 2 2 2 3 3 2" xfId="9398"/>
    <cellStyle name="20% - Accent1 2 2 2 3 3 3" xfId="5268"/>
    <cellStyle name="20% - Accent1 2 2 2 3 4" xfId="2790"/>
    <cellStyle name="20% - Accent1 2 2 2 3 4 2" xfId="10224"/>
    <cellStyle name="20% - Accent1 2 2 2 3 4 3" xfId="6094"/>
    <cellStyle name="20% - Accent1 2 2 2 3 5" xfId="3616"/>
    <cellStyle name="20% - Accent1 2 2 2 3 5 2" xfId="11050"/>
    <cellStyle name="20% - Accent1 2 2 2 3 5 3" xfId="6920"/>
    <cellStyle name="20% - Accent1 2 2 2 3 6" xfId="1138"/>
    <cellStyle name="20% - Accent1 2 2 2 3 6 2" xfId="8572"/>
    <cellStyle name="20% - Accent1 2 2 2 3 7" xfId="7746"/>
    <cellStyle name="20% - Accent1 2 2 2 3 8" xfId="4442"/>
    <cellStyle name="20% - Accent1 2 2 2 3 9" xfId="11970"/>
    <cellStyle name="20% - Accent1 2 2 2 4" xfId="414"/>
    <cellStyle name="20% - Accent1 2 2 2 4 2" xfId="2066"/>
    <cellStyle name="20% - Accent1 2 2 2 4 2 2" xfId="9500"/>
    <cellStyle name="20% - Accent1 2 2 2 4 2 3" xfId="5370"/>
    <cellStyle name="20% - Accent1 2 2 2 4 3" xfId="2892"/>
    <cellStyle name="20% - Accent1 2 2 2 4 3 2" xfId="10326"/>
    <cellStyle name="20% - Accent1 2 2 2 4 3 3" xfId="6196"/>
    <cellStyle name="20% - Accent1 2 2 2 4 4" xfId="3718"/>
    <cellStyle name="20% - Accent1 2 2 2 4 4 2" xfId="11152"/>
    <cellStyle name="20% - Accent1 2 2 2 4 4 3" xfId="7022"/>
    <cellStyle name="20% - Accent1 2 2 2 4 5" xfId="1240"/>
    <cellStyle name="20% - Accent1 2 2 2 4 5 2" xfId="8674"/>
    <cellStyle name="20% - Accent1 2 2 2 4 6" xfId="7848"/>
    <cellStyle name="20% - Accent1 2 2 2 4 7" xfId="4544"/>
    <cellStyle name="20% - Accent1 2 2 2 4 8" xfId="12072"/>
    <cellStyle name="20% - Accent1 2 2 2 5" xfId="516"/>
    <cellStyle name="20% - Accent1 2 2 2 5 2" xfId="2168"/>
    <cellStyle name="20% - Accent1 2 2 2 5 2 2" xfId="9602"/>
    <cellStyle name="20% - Accent1 2 2 2 5 2 3" xfId="5472"/>
    <cellStyle name="20% - Accent1 2 2 2 5 3" xfId="2994"/>
    <cellStyle name="20% - Accent1 2 2 2 5 3 2" xfId="10428"/>
    <cellStyle name="20% - Accent1 2 2 2 5 3 3" xfId="6298"/>
    <cellStyle name="20% - Accent1 2 2 2 5 4" xfId="3820"/>
    <cellStyle name="20% - Accent1 2 2 2 5 4 2" xfId="11254"/>
    <cellStyle name="20% - Accent1 2 2 2 5 4 3" xfId="7124"/>
    <cellStyle name="20% - Accent1 2 2 2 5 5" xfId="1342"/>
    <cellStyle name="20% - Accent1 2 2 2 5 5 2" xfId="8776"/>
    <cellStyle name="20% - Accent1 2 2 2 5 6" xfId="7950"/>
    <cellStyle name="20% - Accent1 2 2 2 5 7" xfId="4646"/>
    <cellStyle name="20% - Accent1 2 2 2 5 8" xfId="12174"/>
    <cellStyle name="20% - Accent1 2 2 2 6" xfId="617"/>
    <cellStyle name="20% - Accent1 2 2 2 6 2" xfId="2269"/>
    <cellStyle name="20% - Accent1 2 2 2 6 2 2" xfId="9703"/>
    <cellStyle name="20% - Accent1 2 2 2 6 2 3" xfId="5573"/>
    <cellStyle name="20% - Accent1 2 2 2 6 3" xfId="3095"/>
    <cellStyle name="20% - Accent1 2 2 2 6 3 2" xfId="10529"/>
    <cellStyle name="20% - Accent1 2 2 2 6 3 3" xfId="6399"/>
    <cellStyle name="20% - Accent1 2 2 2 6 4" xfId="3921"/>
    <cellStyle name="20% - Accent1 2 2 2 6 4 2" xfId="11355"/>
    <cellStyle name="20% - Accent1 2 2 2 6 4 3" xfId="7225"/>
    <cellStyle name="20% - Accent1 2 2 2 6 5" xfId="1443"/>
    <cellStyle name="20% - Accent1 2 2 2 6 5 2" xfId="8877"/>
    <cellStyle name="20% - Accent1 2 2 2 6 6" xfId="8051"/>
    <cellStyle name="20% - Accent1 2 2 2 6 7" xfId="4747"/>
    <cellStyle name="20% - Accent1 2 2 2 6 8" xfId="12275"/>
    <cellStyle name="20% - Accent1 2 2 2 7" xfId="1761"/>
    <cellStyle name="20% - Accent1 2 2 2 7 2" xfId="9195"/>
    <cellStyle name="20% - Accent1 2 2 2 7 3" xfId="5065"/>
    <cellStyle name="20% - Accent1 2 2 2 8" xfId="2587"/>
    <cellStyle name="20% - Accent1 2 2 2 8 2" xfId="10021"/>
    <cellStyle name="20% - Accent1 2 2 2 8 3" xfId="5891"/>
    <cellStyle name="20% - Accent1 2 2 2 9" xfId="3413"/>
    <cellStyle name="20% - Accent1 2 2 2 9 2" xfId="10847"/>
    <cellStyle name="20% - Accent1 2 2 2 9 3" xfId="6717"/>
    <cellStyle name="20% - Accent1 2 2 3" xfId="180"/>
    <cellStyle name="20% - Accent1 2 2 3 2" xfId="691"/>
    <cellStyle name="20% - Accent1 2 2 3 2 2" xfId="2343"/>
    <cellStyle name="20% - Accent1 2 2 3 2 2 2" xfId="9777"/>
    <cellStyle name="20% - Accent1 2 2 3 2 2 3" xfId="5647"/>
    <cellStyle name="20% - Accent1 2 2 3 2 3" xfId="3169"/>
    <cellStyle name="20% - Accent1 2 2 3 2 3 2" xfId="10603"/>
    <cellStyle name="20% - Accent1 2 2 3 2 3 3" xfId="6473"/>
    <cellStyle name="20% - Accent1 2 2 3 2 4" xfId="3995"/>
    <cellStyle name="20% - Accent1 2 2 3 2 4 2" xfId="11429"/>
    <cellStyle name="20% - Accent1 2 2 3 2 4 3" xfId="7299"/>
    <cellStyle name="20% - Accent1 2 2 3 2 5" xfId="1517"/>
    <cellStyle name="20% - Accent1 2 2 3 2 5 2" xfId="8951"/>
    <cellStyle name="20% - Accent1 2 2 3 2 6" xfId="8125"/>
    <cellStyle name="20% - Accent1 2 2 3 2 7" xfId="4821"/>
    <cellStyle name="20% - Accent1 2 2 3 2 8" xfId="12349"/>
    <cellStyle name="20% - Accent1 2 2 3 3" xfId="1835"/>
    <cellStyle name="20% - Accent1 2 2 3 3 2" xfId="9269"/>
    <cellStyle name="20% - Accent1 2 2 3 3 3" xfId="5139"/>
    <cellStyle name="20% - Accent1 2 2 3 4" xfId="2661"/>
    <cellStyle name="20% - Accent1 2 2 3 4 2" xfId="10095"/>
    <cellStyle name="20% - Accent1 2 2 3 4 3" xfId="5965"/>
    <cellStyle name="20% - Accent1 2 2 3 5" xfId="3487"/>
    <cellStyle name="20% - Accent1 2 2 3 5 2" xfId="10921"/>
    <cellStyle name="20% - Accent1 2 2 3 5 3" xfId="6791"/>
    <cellStyle name="20% - Accent1 2 2 3 6" xfId="1009"/>
    <cellStyle name="20% - Accent1 2 2 3 6 2" xfId="8443"/>
    <cellStyle name="20% - Accent1 2 2 3 7" xfId="7617"/>
    <cellStyle name="20% - Accent1 2 2 3 8" xfId="4313"/>
    <cellStyle name="20% - Accent1 2 2 3 9" xfId="11841"/>
    <cellStyle name="20% - Accent1 2 2 4" xfId="284"/>
    <cellStyle name="20% - Accent1 2 2 4 2" xfId="793"/>
    <cellStyle name="20% - Accent1 2 2 4 2 2" xfId="2445"/>
    <cellStyle name="20% - Accent1 2 2 4 2 2 2" xfId="9879"/>
    <cellStyle name="20% - Accent1 2 2 4 2 2 3" xfId="5749"/>
    <cellStyle name="20% - Accent1 2 2 4 2 3" xfId="3271"/>
    <cellStyle name="20% - Accent1 2 2 4 2 3 2" xfId="10705"/>
    <cellStyle name="20% - Accent1 2 2 4 2 3 3" xfId="6575"/>
    <cellStyle name="20% - Accent1 2 2 4 2 4" xfId="4097"/>
    <cellStyle name="20% - Accent1 2 2 4 2 4 2" xfId="11531"/>
    <cellStyle name="20% - Accent1 2 2 4 2 4 3" xfId="7401"/>
    <cellStyle name="20% - Accent1 2 2 4 2 5" xfId="1619"/>
    <cellStyle name="20% - Accent1 2 2 4 2 5 2" xfId="9053"/>
    <cellStyle name="20% - Accent1 2 2 4 2 6" xfId="8227"/>
    <cellStyle name="20% - Accent1 2 2 4 2 7" xfId="4923"/>
    <cellStyle name="20% - Accent1 2 2 4 2 8" xfId="12451"/>
    <cellStyle name="20% - Accent1 2 2 4 3" xfId="1937"/>
    <cellStyle name="20% - Accent1 2 2 4 3 2" xfId="9371"/>
    <cellStyle name="20% - Accent1 2 2 4 3 3" xfId="5241"/>
    <cellStyle name="20% - Accent1 2 2 4 4" xfId="2763"/>
    <cellStyle name="20% - Accent1 2 2 4 4 2" xfId="10197"/>
    <cellStyle name="20% - Accent1 2 2 4 4 3" xfId="6067"/>
    <cellStyle name="20% - Accent1 2 2 4 5" xfId="3589"/>
    <cellStyle name="20% - Accent1 2 2 4 5 2" xfId="11023"/>
    <cellStyle name="20% - Accent1 2 2 4 5 3" xfId="6893"/>
    <cellStyle name="20% - Accent1 2 2 4 6" xfId="1111"/>
    <cellStyle name="20% - Accent1 2 2 4 6 2" xfId="8545"/>
    <cellStyle name="20% - Accent1 2 2 4 7" xfId="7719"/>
    <cellStyle name="20% - Accent1 2 2 4 8" xfId="4415"/>
    <cellStyle name="20% - Accent1 2 2 4 9" xfId="11943"/>
    <cellStyle name="20% - Accent1 2 2 5" xfId="387"/>
    <cellStyle name="20% - Accent1 2 2 5 2" xfId="2039"/>
    <cellStyle name="20% - Accent1 2 2 5 2 2" xfId="9473"/>
    <cellStyle name="20% - Accent1 2 2 5 2 3" xfId="5343"/>
    <cellStyle name="20% - Accent1 2 2 5 3" xfId="2865"/>
    <cellStyle name="20% - Accent1 2 2 5 3 2" xfId="10299"/>
    <cellStyle name="20% - Accent1 2 2 5 3 3" xfId="6169"/>
    <cellStyle name="20% - Accent1 2 2 5 4" xfId="3691"/>
    <cellStyle name="20% - Accent1 2 2 5 4 2" xfId="11125"/>
    <cellStyle name="20% - Accent1 2 2 5 4 3" xfId="6995"/>
    <cellStyle name="20% - Accent1 2 2 5 5" xfId="1213"/>
    <cellStyle name="20% - Accent1 2 2 5 5 2" xfId="8647"/>
    <cellStyle name="20% - Accent1 2 2 5 6" xfId="7821"/>
    <cellStyle name="20% - Accent1 2 2 5 7" xfId="4517"/>
    <cellStyle name="20% - Accent1 2 2 5 8" xfId="12045"/>
    <cellStyle name="20% - Accent1 2 2 6" xfId="489"/>
    <cellStyle name="20% - Accent1 2 2 6 2" xfId="2141"/>
    <cellStyle name="20% - Accent1 2 2 6 2 2" xfId="9575"/>
    <cellStyle name="20% - Accent1 2 2 6 2 3" xfId="5445"/>
    <cellStyle name="20% - Accent1 2 2 6 3" xfId="2967"/>
    <cellStyle name="20% - Accent1 2 2 6 3 2" xfId="10401"/>
    <cellStyle name="20% - Accent1 2 2 6 3 3" xfId="6271"/>
    <cellStyle name="20% - Accent1 2 2 6 4" xfId="3793"/>
    <cellStyle name="20% - Accent1 2 2 6 4 2" xfId="11227"/>
    <cellStyle name="20% - Accent1 2 2 6 4 3" xfId="7097"/>
    <cellStyle name="20% - Accent1 2 2 6 5" xfId="1315"/>
    <cellStyle name="20% - Accent1 2 2 6 5 2" xfId="8749"/>
    <cellStyle name="20% - Accent1 2 2 6 6" xfId="7923"/>
    <cellStyle name="20% - Accent1 2 2 6 7" xfId="4619"/>
    <cellStyle name="20% - Accent1 2 2 6 8" xfId="12147"/>
    <cellStyle name="20% - Accent1 2 2 7" xfId="590"/>
    <cellStyle name="20% - Accent1 2 2 7 2" xfId="2242"/>
    <cellStyle name="20% - Accent1 2 2 7 2 2" xfId="9676"/>
    <cellStyle name="20% - Accent1 2 2 7 2 3" xfId="5546"/>
    <cellStyle name="20% - Accent1 2 2 7 3" xfId="3068"/>
    <cellStyle name="20% - Accent1 2 2 7 3 2" xfId="10502"/>
    <cellStyle name="20% - Accent1 2 2 7 3 3" xfId="6372"/>
    <cellStyle name="20% - Accent1 2 2 7 4" xfId="3894"/>
    <cellStyle name="20% - Accent1 2 2 7 4 2" xfId="11328"/>
    <cellStyle name="20% - Accent1 2 2 7 4 3" xfId="7198"/>
    <cellStyle name="20% - Accent1 2 2 7 5" xfId="1416"/>
    <cellStyle name="20% - Accent1 2 2 7 5 2" xfId="8850"/>
    <cellStyle name="20% - Accent1 2 2 7 6" xfId="8024"/>
    <cellStyle name="20% - Accent1 2 2 7 7" xfId="4720"/>
    <cellStyle name="20% - Accent1 2 2 7 8" xfId="12248"/>
    <cellStyle name="20% - Accent1 2 2 8" xfId="1734"/>
    <cellStyle name="20% - Accent1 2 2 8 2" xfId="9168"/>
    <cellStyle name="20% - Accent1 2 2 8 3" xfId="5038"/>
    <cellStyle name="20% - Accent1 2 2 9" xfId="2560"/>
    <cellStyle name="20% - Accent1 2 2 9 2" xfId="9994"/>
    <cellStyle name="20% - Accent1 2 2 9 3" xfId="5864"/>
    <cellStyle name="20% - Accent1 2 3" xfId="99"/>
    <cellStyle name="20% - Accent1 2 3 10" xfId="934"/>
    <cellStyle name="20% - Accent1 2 3 10 2" xfId="8368"/>
    <cellStyle name="20% - Accent1 2 3 11" xfId="7542"/>
    <cellStyle name="20% - Accent1 2 3 12" xfId="4238"/>
    <cellStyle name="20% - Accent1 2 3 13" xfId="11766"/>
    <cellStyle name="20% - Accent1 2 3 2" xfId="206"/>
    <cellStyle name="20% - Accent1 2 3 2 2" xfId="717"/>
    <cellStyle name="20% - Accent1 2 3 2 2 2" xfId="2369"/>
    <cellStyle name="20% - Accent1 2 3 2 2 2 2" xfId="9803"/>
    <cellStyle name="20% - Accent1 2 3 2 2 2 3" xfId="5673"/>
    <cellStyle name="20% - Accent1 2 3 2 2 3" xfId="3195"/>
    <cellStyle name="20% - Accent1 2 3 2 2 3 2" xfId="10629"/>
    <cellStyle name="20% - Accent1 2 3 2 2 3 3" xfId="6499"/>
    <cellStyle name="20% - Accent1 2 3 2 2 4" xfId="4021"/>
    <cellStyle name="20% - Accent1 2 3 2 2 4 2" xfId="11455"/>
    <cellStyle name="20% - Accent1 2 3 2 2 4 3" xfId="7325"/>
    <cellStyle name="20% - Accent1 2 3 2 2 5" xfId="1543"/>
    <cellStyle name="20% - Accent1 2 3 2 2 5 2" xfId="8977"/>
    <cellStyle name="20% - Accent1 2 3 2 2 6" xfId="8151"/>
    <cellStyle name="20% - Accent1 2 3 2 2 7" xfId="4847"/>
    <cellStyle name="20% - Accent1 2 3 2 2 8" xfId="12375"/>
    <cellStyle name="20% - Accent1 2 3 2 3" xfId="1861"/>
    <cellStyle name="20% - Accent1 2 3 2 3 2" xfId="9295"/>
    <cellStyle name="20% - Accent1 2 3 2 3 3" xfId="5165"/>
    <cellStyle name="20% - Accent1 2 3 2 4" xfId="2687"/>
    <cellStyle name="20% - Accent1 2 3 2 4 2" xfId="10121"/>
    <cellStyle name="20% - Accent1 2 3 2 4 3" xfId="5991"/>
    <cellStyle name="20% - Accent1 2 3 2 5" xfId="3513"/>
    <cellStyle name="20% - Accent1 2 3 2 5 2" xfId="10947"/>
    <cellStyle name="20% - Accent1 2 3 2 5 3" xfId="6817"/>
    <cellStyle name="20% - Accent1 2 3 2 6" xfId="1035"/>
    <cellStyle name="20% - Accent1 2 3 2 6 2" xfId="8469"/>
    <cellStyle name="20% - Accent1 2 3 2 7" xfId="7643"/>
    <cellStyle name="20% - Accent1 2 3 2 8" xfId="4339"/>
    <cellStyle name="20% - Accent1 2 3 2 9" xfId="11867"/>
    <cellStyle name="20% - Accent1 2 3 3" xfId="311"/>
    <cellStyle name="20% - Accent1 2 3 3 2" xfId="819"/>
    <cellStyle name="20% - Accent1 2 3 3 2 2" xfId="2471"/>
    <cellStyle name="20% - Accent1 2 3 3 2 2 2" xfId="9905"/>
    <cellStyle name="20% - Accent1 2 3 3 2 2 3" xfId="5775"/>
    <cellStyle name="20% - Accent1 2 3 3 2 3" xfId="3297"/>
    <cellStyle name="20% - Accent1 2 3 3 2 3 2" xfId="10731"/>
    <cellStyle name="20% - Accent1 2 3 3 2 3 3" xfId="6601"/>
    <cellStyle name="20% - Accent1 2 3 3 2 4" xfId="4123"/>
    <cellStyle name="20% - Accent1 2 3 3 2 4 2" xfId="11557"/>
    <cellStyle name="20% - Accent1 2 3 3 2 4 3" xfId="7427"/>
    <cellStyle name="20% - Accent1 2 3 3 2 5" xfId="1645"/>
    <cellStyle name="20% - Accent1 2 3 3 2 5 2" xfId="9079"/>
    <cellStyle name="20% - Accent1 2 3 3 2 6" xfId="8253"/>
    <cellStyle name="20% - Accent1 2 3 3 2 7" xfId="4949"/>
    <cellStyle name="20% - Accent1 2 3 3 2 8" xfId="12477"/>
    <cellStyle name="20% - Accent1 2 3 3 3" xfId="1963"/>
    <cellStyle name="20% - Accent1 2 3 3 3 2" xfId="9397"/>
    <cellStyle name="20% - Accent1 2 3 3 3 3" xfId="5267"/>
    <cellStyle name="20% - Accent1 2 3 3 4" xfId="2789"/>
    <cellStyle name="20% - Accent1 2 3 3 4 2" xfId="10223"/>
    <cellStyle name="20% - Accent1 2 3 3 4 3" xfId="6093"/>
    <cellStyle name="20% - Accent1 2 3 3 5" xfId="3615"/>
    <cellStyle name="20% - Accent1 2 3 3 5 2" xfId="11049"/>
    <cellStyle name="20% - Accent1 2 3 3 5 3" xfId="6919"/>
    <cellStyle name="20% - Accent1 2 3 3 6" xfId="1137"/>
    <cellStyle name="20% - Accent1 2 3 3 6 2" xfId="8571"/>
    <cellStyle name="20% - Accent1 2 3 3 7" xfId="7745"/>
    <cellStyle name="20% - Accent1 2 3 3 8" xfId="4441"/>
    <cellStyle name="20% - Accent1 2 3 3 9" xfId="11969"/>
    <cellStyle name="20% - Accent1 2 3 4" xfId="413"/>
    <cellStyle name="20% - Accent1 2 3 4 2" xfId="2065"/>
    <cellStyle name="20% - Accent1 2 3 4 2 2" xfId="9499"/>
    <cellStyle name="20% - Accent1 2 3 4 2 3" xfId="5369"/>
    <cellStyle name="20% - Accent1 2 3 4 3" xfId="2891"/>
    <cellStyle name="20% - Accent1 2 3 4 3 2" xfId="10325"/>
    <cellStyle name="20% - Accent1 2 3 4 3 3" xfId="6195"/>
    <cellStyle name="20% - Accent1 2 3 4 4" xfId="3717"/>
    <cellStyle name="20% - Accent1 2 3 4 4 2" xfId="11151"/>
    <cellStyle name="20% - Accent1 2 3 4 4 3" xfId="7021"/>
    <cellStyle name="20% - Accent1 2 3 4 5" xfId="1239"/>
    <cellStyle name="20% - Accent1 2 3 4 5 2" xfId="8673"/>
    <cellStyle name="20% - Accent1 2 3 4 6" xfId="7847"/>
    <cellStyle name="20% - Accent1 2 3 4 7" xfId="4543"/>
    <cellStyle name="20% - Accent1 2 3 4 8" xfId="12071"/>
    <cellStyle name="20% - Accent1 2 3 5" xfId="515"/>
    <cellStyle name="20% - Accent1 2 3 5 2" xfId="2167"/>
    <cellStyle name="20% - Accent1 2 3 5 2 2" xfId="9601"/>
    <cellStyle name="20% - Accent1 2 3 5 2 3" xfId="5471"/>
    <cellStyle name="20% - Accent1 2 3 5 3" xfId="2993"/>
    <cellStyle name="20% - Accent1 2 3 5 3 2" xfId="10427"/>
    <cellStyle name="20% - Accent1 2 3 5 3 3" xfId="6297"/>
    <cellStyle name="20% - Accent1 2 3 5 4" xfId="3819"/>
    <cellStyle name="20% - Accent1 2 3 5 4 2" xfId="11253"/>
    <cellStyle name="20% - Accent1 2 3 5 4 3" xfId="7123"/>
    <cellStyle name="20% - Accent1 2 3 5 5" xfId="1341"/>
    <cellStyle name="20% - Accent1 2 3 5 5 2" xfId="8775"/>
    <cellStyle name="20% - Accent1 2 3 5 6" xfId="7949"/>
    <cellStyle name="20% - Accent1 2 3 5 7" xfId="4645"/>
    <cellStyle name="20% - Accent1 2 3 5 8" xfId="12173"/>
    <cellStyle name="20% - Accent1 2 3 6" xfId="616"/>
    <cellStyle name="20% - Accent1 2 3 6 2" xfId="2268"/>
    <cellStyle name="20% - Accent1 2 3 6 2 2" xfId="9702"/>
    <cellStyle name="20% - Accent1 2 3 6 2 3" xfId="5572"/>
    <cellStyle name="20% - Accent1 2 3 6 3" xfId="3094"/>
    <cellStyle name="20% - Accent1 2 3 6 3 2" xfId="10528"/>
    <cellStyle name="20% - Accent1 2 3 6 3 3" xfId="6398"/>
    <cellStyle name="20% - Accent1 2 3 6 4" xfId="3920"/>
    <cellStyle name="20% - Accent1 2 3 6 4 2" xfId="11354"/>
    <cellStyle name="20% - Accent1 2 3 6 4 3" xfId="7224"/>
    <cellStyle name="20% - Accent1 2 3 6 5" xfId="1442"/>
    <cellStyle name="20% - Accent1 2 3 6 5 2" xfId="8876"/>
    <cellStyle name="20% - Accent1 2 3 6 6" xfId="8050"/>
    <cellStyle name="20% - Accent1 2 3 6 7" xfId="4746"/>
    <cellStyle name="20% - Accent1 2 3 6 8" xfId="12274"/>
    <cellStyle name="20% - Accent1 2 3 7" xfId="1760"/>
    <cellStyle name="20% - Accent1 2 3 7 2" xfId="9194"/>
    <cellStyle name="20% - Accent1 2 3 7 3" xfId="5064"/>
    <cellStyle name="20% - Accent1 2 3 8" xfId="2586"/>
    <cellStyle name="20% - Accent1 2 3 8 2" xfId="10020"/>
    <cellStyle name="20% - Accent1 2 3 8 3" xfId="5890"/>
    <cellStyle name="20% - Accent1 2 3 9" xfId="3412"/>
    <cellStyle name="20% - Accent1 2 3 9 2" xfId="10846"/>
    <cellStyle name="20% - Accent1 2 3 9 3" xfId="6716"/>
    <cellStyle name="20% - Accent1 2 4" xfId="154"/>
    <cellStyle name="20% - Accent1 2 4 2" xfId="665"/>
    <cellStyle name="20% - Accent1 2 4 2 2" xfId="2317"/>
    <cellStyle name="20% - Accent1 2 4 2 2 2" xfId="9751"/>
    <cellStyle name="20% - Accent1 2 4 2 2 3" xfId="5621"/>
    <cellStyle name="20% - Accent1 2 4 2 3" xfId="3143"/>
    <cellStyle name="20% - Accent1 2 4 2 3 2" xfId="10577"/>
    <cellStyle name="20% - Accent1 2 4 2 3 3" xfId="6447"/>
    <cellStyle name="20% - Accent1 2 4 2 4" xfId="3969"/>
    <cellStyle name="20% - Accent1 2 4 2 4 2" xfId="11403"/>
    <cellStyle name="20% - Accent1 2 4 2 4 3" xfId="7273"/>
    <cellStyle name="20% - Accent1 2 4 2 5" xfId="1491"/>
    <cellStyle name="20% - Accent1 2 4 2 5 2" xfId="8925"/>
    <cellStyle name="20% - Accent1 2 4 2 6" xfId="8099"/>
    <cellStyle name="20% - Accent1 2 4 2 7" xfId="4795"/>
    <cellStyle name="20% - Accent1 2 4 2 8" xfId="12323"/>
    <cellStyle name="20% - Accent1 2 4 3" xfId="1809"/>
    <cellStyle name="20% - Accent1 2 4 3 2" xfId="9243"/>
    <cellStyle name="20% - Accent1 2 4 3 3" xfId="5113"/>
    <cellStyle name="20% - Accent1 2 4 4" xfId="2635"/>
    <cellStyle name="20% - Accent1 2 4 4 2" xfId="10069"/>
    <cellStyle name="20% - Accent1 2 4 4 3" xfId="5939"/>
    <cellStyle name="20% - Accent1 2 4 5" xfId="3461"/>
    <cellStyle name="20% - Accent1 2 4 5 2" xfId="10895"/>
    <cellStyle name="20% - Accent1 2 4 5 3" xfId="6765"/>
    <cellStyle name="20% - Accent1 2 4 6" xfId="983"/>
    <cellStyle name="20% - Accent1 2 4 6 2" xfId="8417"/>
    <cellStyle name="20% - Accent1 2 4 7" xfId="7591"/>
    <cellStyle name="20% - Accent1 2 4 8" xfId="4287"/>
    <cellStyle name="20% - Accent1 2 4 9" xfId="11815"/>
    <cellStyle name="20% - Accent1 2 5" xfId="258"/>
    <cellStyle name="20% - Accent1 2 5 2" xfId="767"/>
    <cellStyle name="20% - Accent1 2 5 2 2" xfId="2419"/>
    <cellStyle name="20% - Accent1 2 5 2 2 2" xfId="9853"/>
    <cellStyle name="20% - Accent1 2 5 2 2 3" xfId="5723"/>
    <cellStyle name="20% - Accent1 2 5 2 3" xfId="3245"/>
    <cellStyle name="20% - Accent1 2 5 2 3 2" xfId="10679"/>
    <cellStyle name="20% - Accent1 2 5 2 3 3" xfId="6549"/>
    <cellStyle name="20% - Accent1 2 5 2 4" xfId="4071"/>
    <cellStyle name="20% - Accent1 2 5 2 4 2" xfId="11505"/>
    <cellStyle name="20% - Accent1 2 5 2 4 3" xfId="7375"/>
    <cellStyle name="20% - Accent1 2 5 2 5" xfId="1593"/>
    <cellStyle name="20% - Accent1 2 5 2 5 2" xfId="9027"/>
    <cellStyle name="20% - Accent1 2 5 2 6" xfId="8201"/>
    <cellStyle name="20% - Accent1 2 5 2 7" xfId="4897"/>
    <cellStyle name="20% - Accent1 2 5 2 8" xfId="12425"/>
    <cellStyle name="20% - Accent1 2 5 3" xfId="1911"/>
    <cellStyle name="20% - Accent1 2 5 3 2" xfId="9345"/>
    <cellStyle name="20% - Accent1 2 5 3 3" xfId="5215"/>
    <cellStyle name="20% - Accent1 2 5 4" xfId="2737"/>
    <cellStyle name="20% - Accent1 2 5 4 2" xfId="10171"/>
    <cellStyle name="20% - Accent1 2 5 4 3" xfId="6041"/>
    <cellStyle name="20% - Accent1 2 5 5" xfId="3563"/>
    <cellStyle name="20% - Accent1 2 5 5 2" xfId="10997"/>
    <cellStyle name="20% - Accent1 2 5 5 3" xfId="6867"/>
    <cellStyle name="20% - Accent1 2 5 6" xfId="1085"/>
    <cellStyle name="20% - Accent1 2 5 6 2" xfId="8519"/>
    <cellStyle name="20% - Accent1 2 5 7" xfId="7693"/>
    <cellStyle name="20% - Accent1 2 5 8" xfId="4389"/>
    <cellStyle name="20% - Accent1 2 5 9" xfId="11917"/>
    <cellStyle name="20% - Accent1 2 6" xfId="361"/>
    <cellStyle name="20% - Accent1 2 6 2" xfId="2013"/>
    <cellStyle name="20% - Accent1 2 6 2 2" xfId="9447"/>
    <cellStyle name="20% - Accent1 2 6 2 3" xfId="5317"/>
    <cellStyle name="20% - Accent1 2 6 3" xfId="2839"/>
    <cellStyle name="20% - Accent1 2 6 3 2" xfId="10273"/>
    <cellStyle name="20% - Accent1 2 6 3 3" xfId="6143"/>
    <cellStyle name="20% - Accent1 2 6 4" xfId="3665"/>
    <cellStyle name="20% - Accent1 2 6 4 2" xfId="11099"/>
    <cellStyle name="20% - Accent1 2 6 4 3" xfId="6969"/>
    <cellStyle name="20% - Accent1 2 6 5" xfId="1187"/>
    <cellStyle name="20% - Accent1 2 6 5 2" xfId="8621"/>
    <cellStyle name="20% - Accent1 2 6 6" xfId="7795"/>
    <cellStyle name="20% - Accent1 2 6 7" xfId="4491"/>
    <cellStyle name="20% - Accent1 2 6 8" xfId="12019"/>
    <cellStyle name="20% - Accent1 2 7" xfId="463"/>
    <cellStyle name="20% - Accent1 2 7 2" xfId="2115"/>
    <cellStyle name="20% - Accent1 2 7 2 2" xfId="9549"/>
    <cellStyle name="20% - Accent1 2 7 2 3" xfId="5419"/>
    <cellStyle name="20% - Accent1 2 7 3" xfId="2941"/>
    <cellStyle name="20% - Accent1 2 7 3 2" xfId="10375"/>
    <cellStyle name="20% - Accent1 2 7 3 3" xfId="6245"/>
    <cellStyle name="20% - Accent1 2 7 4" xfId="3767"/>
    <cellStyle name="20% - Accent1 2 7 4 2" xfId="11201"/>
    <cellStyle name="20% - Accent1 2 7 4 3" xfId="7071"/>
    <cellStyle name="20% - Accent1 2 7 5" xfId="1289"/>
    <cellStyle name="20% - Accent1 2 7 5 2" xfId="8723"/>
    <cellStyle name="20% - Accent1 2 7 6" xfId="7897"/>
    <cellStyle name="20% - Accent1 2 7 7" xfId="4593"/>
    <cellStyle name="20% - Accent1 2 7 8" xfId="12121"/>
    <cellStyle name="20% - Accent1 2 8" xfId="564"/>
    <cellStyle name="20% - Accent1 2 8 2" xfId="2216"/>
    <cellStyle name="20% - Accent1 2 8 2 2" xfId="9650"/>
    <cellStyle name="20% - Accent1 2 8 2 3" xfId="5520"/>
    <cellStyle name="20% - Accent1 2 8 3" xfId="3042"/>
    <cellStyle name="20% - Accent1 2 8 3 2" xfId="10476"/>
    <cellStyle name="20% - Accent1 2 8 3 3" xfId="6346"/>
    <cellStyle name="20% - Accent1 2 8 4" xfId="3868"/>
    <cellStyle name="20% - Accent1 2 8 4 2" xfId="11302"/>
    <cellStyle name="20% - Accent1 2 8 4 3" xfId="7172"/>
    <cellStyle name="20% - Accent1 2 8 5" xfId="1390"/>
    <cellStyle name="20% - Accent1 2 8 5 2" xfId="8824"/>
    <cellStyle name="20% - Accent1 2 8 6" xfId="7998"/>
    <cellStyle name="20% - Accent1 2 8 7" xfId="4694"/>
    <cellStyle name="20% - Accent1 2 8 8" xfId="12222"/>
    <cellStyle name="20% - Accent1 2 9" xfId="1708"/>
    <cellStyle name="20% - Accent1 2 9 2" xfId="9142"/>
    <cellStyle name="20% - Accent1 2 9 3" xfId="5012"/>
    <cellStyle name="20% - Accent1 3" xfId="58"/>
    <cellStyle name="20% - Accent1 3 10" xfId="3373"/>
    <cellStyle name="20% - Accent1 3 10 2" xfId="10807"/>
    <cellStyle name="20% - Accent1 3 10 3" xfId="6677"/>
    <cellStyle name="20% - Accent1 3 11" xfId="895"/>
    <cellStyle name="20% - Accent1 3 11 2" xfId="8329"/>
    <cellStyle name="20% - Accent1 3 12" xfId="7503"/>
    <cellStyle name="20% - Accent1 3 13" xfId="4199"/>
    <cellStyle name="20% - Accent1 3 14" xfId="11633"/>
    <cellStyle name="20% - Accent1 3 15" xfId="11727"/>
    <cellStyle name="20% - Accent1 3 2" xfId="101"/>
    <cellStyle name="20% - Accent1 3 2 10" xfId="936"/>
    <cellStyle name="20% - Accent1 3 2 10 2" xfId="8370"/>
    <cellStyle name="20% - Accent1 3 2 11" xfId="7544"/>
    <cellStyle name="20% - Accent1 3 2 12" xfId="4240"/>
    <cellStyle name="20% - Accent1 3 2 13" xfId="11768"/>
    <cellStyle name="20% - Accent1 3 2 2" xfId="208"/>
    <cellStyle name="20% - Accent1 3 2 2 2" xfId="719"/>
    <cellStyle name="20% - Accent1 3 2 2 2 2" xfId="2371"/>
    <cellStyle name="20% - Accent1 3 2 2 2 2 2" xfId="9805"/>
    <cellStyle name="20% - Accent1 3 2 2 2 2 3" xfId="5675"/>
    <cellStyle name="20% - Accent1 3 2 2 2 3" xfId="3197"/>
    <cellStyle name="20% - Accent1 3 2 2 2 3 2" xfId="10631"/>
    <cellStyle name="20% - Accent1 3 2 2 2 3 3" xfId="6501"/>
    <cellStyle name="20% - Accent1 3 2 2 2 4" xfId="4023"/>
    <cellStyle name="20% - Accent1 3 2 2 2 4 2" xfId="11457"/>
    <cellStyle name="20% - Accent1 3 2 2 2 4 3" xfId="7327"/>
    <cellStyle name="20% - Accent1 3 2 2 2 5" xfId="1545"/>
    <cellStyle name="20% - Accent1 3 2 2 2 5 2" xfId="8979"/>
    <cellStyle name="20% - Accent1 3 2 2 2 6" xfId="8153"/>
    <cellStyle name="20% - Accent1 3 2 2 2 7" xfId="4849"/>
    <cellStyle name="20% - Accent1 3 2 2 2 8" xfId="12377"/>
    <cellStyle name="20% - Accent1 3 2 2 3" xfId="1863"/>
    <cellStyle name="20% - Accent1 3 2 2 3 2" xfId="9297"/>
    <cellStyle name="20% - Accent1 3 2 2 3 3" xfId="5167"/>
    <cellStyle name="20% - Accent1 3 2 2 4" xfId="2689"/>
    <cellStyle name="20% - Accent1 3 2 2 4 2" xfId="10123"/>
    <cellStyle name="20% - Accent1 3 2 2 4 3" xfId="5993"/>
    <cellStyle name="20% - Accent1 3 2 2 5" xfId="3515"/>
    <cellStyle name="20% - Accent1 3 2 2 5 2" xfId="10949"/>
    <cellStyle name="20% - Accent1 3 2 2 5 3" xfId="6819"/>
    <cellStyle name="20% - Accent1 3 2 2 6" xfId="1037"/>
    <cellStyle name="20% - Accent1 3 2 2 6 2" xfId="8471"/>
    <cellStyle name="20% - Accent1 3 2 2 7" xfId="7645"/>
    <cellStyle name="20% - Accent1 3 2 2 8" xfId="4341"/>
    <cellStyle name="20% - Accent1 3 2 2 9" xfId="11869"/>
    <cellStyle name="20% - Accent1 3 2 3" xfId="313"/>
    <cellStyle name="20% - Accent1 3 2 3 2" xfId="821"/>
    <cellStyle name="20% - Accent1 3 2 3 2 2" xfId="2473"/>
    <cellStyle name="20% - Accent1 3 2 3 2 2 2" xfId="9907"/>
    <cellStyle name="20% - Accent1 3 2 3 2 2 3" xfId="5777"/>
    <cellStyle name="20% - Accent1 3 2 3 2 3" xfId="3299"/>
    <cellStyle name="20% - Accent1 3 2 3 2 3 2" xfId="10733"/>
    <cellStyle name="20% - Accent1 3 2 3 2 3 3" xfId="6603"/>
    <cellStyle name="20% - Accent1 3 2 3 2 4" xfId="4125"/>
    <cellStyle name="20% - Accent1 3 2 3 2 4 2" xfId="11559"/>
    <cellStyle name="20% - Accent1 3 2 3 2 4 3" xfId="7429"/>
    <cellStyle name="20% - Accent1 3 2 3 2 5" xfId="1647"/>
    <cellStyle name="20% - Accent1 3 2 3 2 5 2" xfId="9081"/>
    <cellStyle name="20% - Accent1 3 2 3 2 6" xfId="8255"/>
    <cellStyle name="20% - Accent1 3 2 3 2 7" xfId="4951"/>
    <cellStyle name="20% - Accent1 3 2 3 2 8" xfId="12479"/>
    <cellStyle name="20% - Accent1 3 2 3 3" xfId="1965"/>
    <cellStyle name="20% - Accent1 3 2 3 3 2" xfId="9399"/>
    <cellStyle name="20% - Accent1 3 2 3 3 3" xfId="5269"/>
    <cellStyle name="20% - Accent1 3 2 3 4" xfId="2791"/>
    <cellStyle name="20% - Accent1 3 2 3 4 2" xfId="10225"/>
    <cellStyle name="20% - Accent1 3 2 3 4 3" xfId="6095"/>
    <cellStyle name="20% - Accent1 3 2 3 5" xfId="3617"/>
    <cellStyle name="20% - Accent1 3 2 3 5 2" xfId="11051"/>
    <cellStyle name="20% - Accent1 3 2 3 5 3" xfId="6921"/>
    <cellStyle name="20% - Accent1 3 2 3 6" xfId="1139"/>
    <cellStyle name="20% - Accent1 3 2 3 6 2" xfId="8573"/>
    <cellStyle name="20% - Accent1 3 2 3 7" xfId="7747"/>
    <cellStyle name="20% - Accent1 3 2 3 8" xfId="4443"/>
    <cellStyle name="20% - Accent1 3 2 3 9" xfId="11971"/>
    <cellStyle name="20% - Accent1 3 2 4" xfId="415"/>
    <cellStyle name="20% - Accent1 3 2 4 2" xfId="2067"/>
    <cellStyle name="20% - Accent1 3 2 4 2 2" xfId="9501"/>
    <cellStyle name="20% - Accent1 3 2 4 2 3" xfId="5371"/>
    <cellStyle name="20% - Accent1 3 2 4 3" xfId="2893"/>
    <cellStyle name="20% - Accent1 3 2 4 3 2" xfId="10327"/>
    <cellStyle name="20% - Accent1 3 2 4 3 3" xfId="6197"/>
    <cellStyle name="20% - Accent1 3 2 4 4" xfId="3719"/>
    <cellStyle name="20% - Accent1 3 2 4 4 2" xfId="11153"/>
    <cellStyle name="20% - Accent1 3 2 4 4 3" xfId="7023"/>
    <cellStyle name="20% - Accent1 3 2 4 5" xfId="1241"/>
    <cellStyle name="20% - Accent1 3 2 4 5 2" xfId="8675"/>
    <cellStyle name="20% - Accent1 3 2 4 6" xfId="7849"/>
    <cellStyle name="20% - Accent1 3 2 4 7" xfId="4545"/>
    <cellStyle name="20% - Accent1 3 2 4 8" xfId="12073"/>
    <cellStyle name="20% - Accent1 3 2 5" xfId="517"/>
    <cellStyle name="20% - Accent1 3 2 5 2" xfId="2169"/>
    <cellStyle name="20% - Accent1 3 2 5 2 2" xfId="9603"/>
    <cellStyle name="20% - Accent1 3 2 5 2 3" xfId="5473"/>
    <cellStyle name="20% - Accent1 3 2 5 3" xfId="2995"/>
    <cellStyle name="20% - Accent1 3 2 5 3 2" xfId="10429"/>
    <cellStyle name="20% - Accent1 3 2 5 3 3" xfId="6299"/>
    <cellStyle name="20% - Accent1 3 2 5 4" xfId="3821"/>
    <cellStyle name="20% - Accent1 3 2 5 4 2" xfId="11255"/>
    <cellStyle name="20% - Accent1 3 2 5 4 3" xfId="7125"/>
    <cellStyle name="20% - Accent1 3 2 5 5" xfId="1343"/>
    <cellStyle name="20% - Accent1 3 2 5 5 2" xfId="8777"/>
    <cellStyle name="20% - Accent1 3 2 5 6" xfId="7951"/>
    <cellStyle name="20% - Accent1 3 2 5 7" xfId="4647"/>
    <cellStyle name="20% - Accent1 3 2 5 8" xfId="12175"/>
    <cellStyle name="20% - Accent1 3 2 6" xfId="618"/>
    <cellStyle name="20% - Accent1 3 2 6 2" xfId="2270"/>
    <cellStyle name="20% - Accent1 3 2 6 2 2" xfId="9704"/>
    <cellStyle name="20% - Accent1 3 2 6 2 3" xfId="5574"/>
    <cellStyle name="20% - Accent1 3 2 6 3" xfId="3096"/>
    <cellStyle name="20% - Accent1 3 2 6 3 2" xfId="10530"/>
    <cellStyle name="20% - Accent1 3 2 6 3 3" xfId="6400"/>
    <cellStyle name="20% - Accent1 3 2 6 4" xfId="3922"/>
    <cellStyle name="20% - Accent1 3 2 6 4 2" xfId="11356"/>
    <cellStyle name="20% - Accent1 3 2 6 4 3" xfId="7226"/>
    <cellStyle name="20% - Accent1 3 2 6 5" xfId="1444"/>
    <cellStyle name="20% - Accent1 3 2 6 5 2" xfId="8878"/>
    <cellStyle name="20% - Accent1 3 2 6 6" xfId="8052"/>
    <cellStyle name="20% - Accent1 3 2 6 7" xfId="4748"/>
    <cellStyle name="20% - Accent1 3 2 6 8" xfId="12276"/>
    <cellStyle name="20% - Accent1 3 2 7" xfId="1762"/>
    <cellStyle name="20% - Accent1 3 2 7 2" xfId="9196"/>
    <cellStyle name="20% - Accent1 3 2 7 3" xfId="5066"/>
    <cellStyle name="20% - Accent1 3 2 8" xfId="2588"/>
    <cellStyle name="20% - Accent1 3 2 8 2" xfId="10022"/>
    <cellStyle name="20% - Accent1 3 2 8 3" xfId="5892"/>
    <cellStyle name="20% - Accent1 3 2 9" xfId="3414"/>
    <cellStyle name="20% - Accent1 3 2 9 2" xfId="10848"/>
    <cellStyle name="20% - Accent1 3 2 9 3" xfId="6718"/>
    <cellStyle name="20% - Accent1 3 3" xfId="167"/>
    <cellStyle name="20% - Accent1 3 3 2" xfId="678"/>
    <cellStyle name="20% - Accent1 3 3 2 2" xfId="2330"/>
    <cellStyle name="20% - Accent1 3 3 2 2 2" xfId="9764"/>
    <cellStyle name="20% - Accent1 3 3 2 2 3" xfId="5634"/>
    <cellStyle name="20% - Accent1 3 3 2 3" xfId="3156"/>
    <cellStyle name="20% - Accent1 3 3 2 3 2" xfId="10590"/>
    <cellStyle name="20% - Accent1 3 3 2 3 3" xfId="6460"/>
    <cellStyle name="20% - Accent1 3 3 2 4" xfId="3982"/>
    <cellStyle name="20% - Accent1 3 3 2 4 2" xfId="11416"/>
    <cellStyle name="20% - Accent1 3 3 2 4 3" xfId="7286"/>
    <cellStyle name="20% - Accent1 3 3 2 5" xfId="1504"/>
    <cellStyle name="20% - Accent1 3 3 2 5 2" xfId="8938"/>
    <cellStyle name="20% - Accent1 3 3 2 6" xfId="8112"/>
    <cellStyle name="20% - Accent1 3 3 2 7" xfId="4808"/>
    <cellStyle name="20% - Accent1 3 3 2 8" xfId="12336"/>
    <cellStyle name="20% - Accent1 3 3 3" xfId="1822"/>
    <cellStyle name="20% - Accent1 3 3 3 2" xfId="9256"/>
    <cellStyle name="20% - Accent1 3 3 3 3" xfId="5126"/>
    <cellStyle name="20% - Accent1 3 3 4" xfId="2648"/>
    <cellStyle name="20% - Accent1 3 3 4 2" xfId="10082"/>
    <cellStyle name="20% - Accent1 3 3 4 3" xfId="5952"/>
    <cellStyle name="20% - Accent1 3 3 5" xfId="3474"/>
    <cellStyle name="20% - Accent1 3 3 5 2" xfId="10908"/>
    <cellStyle name="20% - Accent1 3 3 5 3" xfId="6778"/>
    <cellStyle name="20% - Accent1 3 3 6" xfId="996"/>
    <cellStyle name="20% - Accent1 3 3 6 2" xfId="8430"/>
    <cellStyle name="20% - Accent1 3 3 7" xfId="7604"/>
    <cellStyle name="20% - Accent1 3 3 8" xfId="4300"/>
    <cellStyle name="20% - Accent1 3 3 9" xfId="11828"/>
    <cellStyle name="20% - Accent1 3 4" xfId="271"/>
    <cellStyle name="20% - Accent1 3 4 2" xfId="780"/>
    <cellStyle name="20% - Accent1 3 4 2 2" xfId="2432"/>
    <cellStyle name="20% - Accent1 3 4 2 2 2" xfId="9866"/>
    <cellStyle name="20% - Accent1 3 4 2 2 3" xfId="5736"/>
    <cellStyle name="20% - Accent1 3 4 2 3" xfId="3258"/>
    <cellStyle name="20% - Accent1 3 4 2 3 2" xfId="10692"/>
    <cellStyle name="20% - Accent1 3 4 2 3 3" xfId="6562"/>
    <cellStyle name="20% - Accent1 3 4 2 4" xfId="4084"/>
    <cellStyle name="20% - Accent1 3 4 2 4 2" xfId="11518"/>
    <cellStyle name="20% - Accent1 3 4 2 4 3" xfId="7388"/>
    <cellStyle name="20% - Accent1 3 4 2 5" xfId="1606"/>
    <cellStyle name="20% - Accent1 3 4 2 5 2" xfId="9040"/>
    <cellStyle name="20% - Accent1 3 4 2 6" xfId="8214"/>
    <cellStyle name="20% - Accent1 3 4 2 7" xfId="4910"/>
    <cellStyle name="20% - Accent1 3 4 2 8" xfId="12438"/>
    <cellStyle name="20% - Accent1 3 4 3" xfId="1924"/>
    <cellStyle name="20% - Accent1 3 4 3 2" xfId="9358"/>
    <cellStyle name="20% - Accent1 3 4 3 3" xfId="5228"/>
    <cellStyle name="20% - Accent1 3 4 4" xfId="2750"/>
    <cellStyle name="20% - Accent1 3 4 4 2" xfId="10184"/>
    <cellStyle name="20% - Accent1 3 4 4 3" xfId="6054"/>
    <cellStyle name="20% - Accent1 3 4 5" xfId="3576"/>
    <cellStyle name="20% - Accent1 3 4 5 2" xfId="11010"/>
    <cellStyle name="20% - Accent1 3 4 5 3" xfId="6880"/>
    <cellStyle name="20% - Accent1 3 4 6" xfId="1098"/>
    <cellStyle name="20% - Accent1 3 4 6 2" xfId="8532"/>
    <cellStyle name="20% - Accent1 3 4 7" xfId="7706"/>
    <cellStyle name="20% - Accent1 3 4 8" xfId="4402"/>
    <cellStyle name="20% - Accent1 3 4 9" xfId="11930"/>
    <cellStyle name="20% - Accent1 3 5" xfId="374"/>
    <cellStyle name="20% - Accent1 3 5 2" xfId="2026"/>
    <cellStyle name="20% - Accent1 3 5 2 2" xfId="9460"/>
    <cellStyle name="20% - Accent1 3 5 2 3" xfId="5330"/>
    <cellStyle name="20% - Accent1 3 5 3" xfId="2852"/>
    <cellStyle name="20% - Accent1 3 5 3 2" xfId="10286"/>
    <cellStyle name="20% - Accent1 3 5 3 3" xfId="6156"/>
    <cellStyle name="20% - Accent1 3 5 4" xfId="3678"/>
    <cellStyle name="20% - Accent1 3 5 4 2" xfId="11112"/>
    <cellStyle name="20% - Accent1 3 5 4 3" xfId="6982"/>
    <cellStyle name="20% - Accent1 3 5 5" xfId="1200"/>
    <cellStyle name="20% - Accent1 3 5 5 2" xfId="8634"/>
    <cellStyle name="20% - Accent1 3 5 6" xfId="7808"/>
    <cellStyle name="20% - Accent1 3 5 7" xfId="4504"/>
    <cellStyle name="20% - Accent1 3 5 8" xfId="12032"/>
    <cellStyle name="20% - Accent1 3 6" xfId="476"/>
    <cellStyle name="20% - Accent1 3 6 2" xfId="2128"/>
    <cellStyle name="20% - Accent1 3 6 2 2" xfId="9562"/>
    <cellStyle name="20% - Accent1 3 6 2 3" xfId="5432"/>
    <cellStyle name="20% - Accent1 3 6 3" xfId="2954"/>
    <cellStyle name="20% - Accent1 3 6 3 2" xfId="10388"/>
    <cellStyle name="20% - Accent1 3 6 3 3" xfId="6258"/>
    <cellStyle name="20% - Accent1 3 6 4" xfId="3780"/>
    <cellStyle name="20% - Accent1 3 6 4 2" xfId="11214"/>
    <cellStyle name="20% - Accent1 3 6 4 3" xfId="7084"/>
    <cellStyle name="20% - Accent1 3 6 5" xfId="1302"/>
    <cellStyle name="20% - Accent1 3 6 5 2" xfId="8736"/>
    <cellStyle name="20% - Accent1 3 6 6" xfId="7910"/>
    <cellStyle name="20% - Accent1 3 6 7" xfId="4606"/>
    <cellStyle name="20% - Accent1 3 6 8" xfId="12134"/>
    <cellStyle name="20% - Accent1 3 7" xfId="577"/>
    <cellStyle name="20% - Accent1 3 7 2" xfId="2229"/>
    <cellStyle name="20% - Accent1 3 7 2 2" xfId="9663"/>
    <cellStyle name="20% - Accent1 3 7 2 3" xfId="5533"/>
    <cellStyle name="20% - Accent1 3 7 3" xfId="3055"/>
    <cellStyle name="20% - Accent1 3 7 3 2" xfId="10489"/>
    <cellStyle name="20% - Accent1 3 7 3 3" xfId="6359"/>
    <cellStyle name="20% - Accent1 3 7 4" xfId="3881"/>
    <cellStyle name="20% - Accent1 3 7 4 2" xfId="11315"/>
    <cellStyle name="20% - Accent1 3 7 4 3" xfId="7185"/>
    <cellStyle name="20% - Accent1 3 7 5" xfId="1403"/>
    <cellStyle name="20% - Accent1 3 7 5 2" xfId="8837"/>
    <cellStyle name="20% - Accent1 3 7 6" xfId="8011"/>
    <cellStyle name="20% - Accent1 3 7 7" xfId="4707"/>
    <cellStyle name="20% - Accent1 3 7 8" xfId="12235"/>
    <cellStyle name="20% - Accent1 3 8" xfId="1721"/>
    <cellStyle name="20% - Accent1 3 8 2" xfId="9155"/>
    <cellStyle name="20% - Accent1 3 8 3" xfId="5025"/>
    <cellStyle name="20% - Accent1 3 9" xfId="2547"/>
    <cellStyle name="20% - Accent1 3 9 2" xfId="9981"/>
    <cellStyle name="20% - Accent1 3 9 3" xfId="5851"/>
    <cellStyle name="20% - Accent1 4" xfId="87"/>
    <cellStyle name="20% - Accent1 4 10" xfId="922"/>
    <cellStyle name="20% - Accent1 4 10 2" xfId="8356"/>
    <cellStyle name="20% - Accent1 4 11" xfId="7530"/>
    <cellStyle name="20% - Accent1 4 12" xfId="4226"/>
    <cellStyle name="20% - Accent1 4 13" xfId="11754"/>
    <cellStyle name="20% - Accent1 4 2" xfId="194"/>
    <cellStyle name="20% - Accent1 4 2 2" xfId="705"/>
    <cellStyle name="20% - Accent1 4 2 2 2" xfId="2357"/>
    <cellStyle name="20% - Accent1 4 2 2 2 2" xfId="9791"/>
    <cellStyle name="20% - Accent1 4 2 2 2 3" xfId="5661"/>
    <cellStyle name="20% - Accent1 4 2 2 3" xfId="3183"/>
    <cellStyle name="20% - Accent1 4 2 2 3 2" xfId="10617"/>
    <cellStyle name="20% - Accent1 4 2 2 3 3" xfId="6487"/>
    <cellStyle name="20% - Accent1 4 2 2 4" xfId="4009"/>
    <cellStyle name="20% - Accent1 4 2 2 4 2" xfId="11443"/>
    <cellStyle name="20% - Accent1 4 2 2 4 3" xfId="7313"/>
    <cellStyle name="20% - Accent1 4 2 2 5" xfId="1531"/>
    <cellStyle name="20% - Accent1 4 2 2 5 2" xfId="8965"/>
    <cellStyle name="20% - Accent1 4 2 2 6" xfId="8139"/>
    <cellStyle name="20% - Accent1 4 2 2 7" xfId="4835"/>
    <cellStyle name="20% - Accent1 4 2 2 8" xfId="12363"/>
    <cellStyle name="20% - Accent1 4 2 3" xfId="1849"/>
    <cellStyle name="20% - Accent1 4 2 3 2" xfId="9283"/>
    <cellStyle name="20% - Accent1 4 2 3 3" xfId="5153"/>
    <cellStyle name="20% - Accent1 4 2 4" xfId="2675"/>
    <cellStyle name="20% - Accent1 4 2 4 2" xfId="10109"/>
    <cellStyle name="20% - Accent1 4 2 4 3" xfId="5979"/>
    <cellStyle name="20% - Accent1 4 2 5" xfId="3501"/>
    <cellStyle name="20% - Accent1 4 2 5 2" xfId="10935"/>
    <cellStyle name="20% - Accent1 4 2 5 3" xfId="6805"/>
    <cellStyle name="20% - Accent1 4 2 6" xfId="1023"/>
    <cellStyle name="20% - Accent1 4 2 6 2" xfId="8457"/>
    <cellStyle name="20% - Accent1 4 2 7" xfId="7631"/>
    <cellStyle name="20% - Accent1 4 2 8" xfId="4327"/>
    <cellStyle name="20% - Accent1 4 2 9" xfId="11855"/>
    <cellStyle name="20% - Accent1 4 3" xfId="299"/>
    <cellStyle name="20% - Accent1 4 3 2" xfId="807"/>
    <cellStyle name="20% - Accent1 4 3 2 2" xfId="2459"/>
    <cellStyle name="20% - Accent1 4 3 2 2 2" xfId="9893"/>
    <cellStyle name="20% - Accent1 4 3 2 2 3" xfId="5763"/>
    <cellStyle name="20% - Accent1 4 3 2 3" xfId="3285"/>
    <cellStyle name="20% - Accent1 4 3 2 3 2" xfId="10719"/>
    <cellStyle name="20% - Accent1 4 3 2 3 3" xfId="6589"/>
    <cellStyle name="20% - Accent1 4 3 2 4" xfId="4111"/>
    <cellStyle name="20% - Accent1 4 3 2 4 2" xfId="11545"/>
    <cellStyle name="20% - Accent1 4 3 2 4 3" xfId="7415"/>
    <cellStyle name="20% - Accent1 4 3 2 5" xfId="1633"/>
    <cellStyle name="20% - Accent1 4 3 2 5 2" xfId="9067"/>
    <cellStyle name="20% - Accent1 4 3 2 6" xfId="8241"/>
    <cellStyle name="20% - Accent1 4 3 2 7" xfId="4937"/>
    <cellStyle name="20% - Accent1 4 3 2 8" xfId="12465"/>
    <cellStyle name="20% - Accent1 4 3 3" xfId="1951"/>
    <cellStyle name="20% - Accent1 4 3 3 2" xfId="9385"/>
    <cellStyle name="20% - Accent1 4 3 3 3" xfId="5255"/>
    <cellStyle name="20% - Accent1 4 3 4" xfId="2777"/>
    <cellStyle name="20% - Accent1 4 3 4 2" xfId="10211"/>
    <cellStyle name="20% - Accent1 4 3 4 3" xfId="6081"/>
    <cellStyle name="20% - Accent1 4 3 5" xfId="3603"/>
    <cellStyle name="20% - Accent1 4 3 5 2" xfId="11037"/>
    <cellStyle name="20% - Accent1 4 3 5 3" xfId="6907"/>
    <cellStyle name="20% - Accent1 4 3 6" xfId="1125"/>
    <cellStyle name="20% - Accent1 4 3 6 2" xfId="8559"/>
    <cellStyle name="20% - Accent1 4 3 7" xfId="7733"/>
    <cellStyle name="20% - Accent1 4 3 8" xfId="4429"/>
    <cellStyle name="20% - Accent1 4 3 9" xfId="11957"/>
    <cellStyle name="20% - Accent1 4 4" xfId="401"/>
    <cellStyle name="20% - Accent1 4 4 2" xfId="2053"/>
    <cellStyle name="20% - Accent1 4 4 2 2" xfId="9487"/>
    <cellStyle name="20% - Accent1 4 4 2 3" xfId="5357"/>
    <cellStyle name="20% - Accent1 4 4 3" xfId="2879"/>
    <cellStyle name="20% - Accent1 4 4 3 2" xfId="10313"/>
    <cellStyle name="20% - Accent1 4 4 3 3" xfId="6183"/>
    <cellStyle name="20% - Accent1 4 4 4" xfId="3705"/>
    <cellStyle name="20% - Accent1 4 4 4 2" xfId="11139"/>
    <cellStyle name="20% - Accent1 4 4 4 3" xfId="7009"/>
    <cellStyle name="20% - Accent1 4 4 5" xfId="1227"/>
    <cellStyle name="20% - Accent1 4 4 5 2" xfId="8661"/>
    <cellStyle name="20% - Accent1 4 4 6" xfId="7835"/>
    <cellStyle name="20% - Accent1 4 4 7" xfId="4531"/>
    <cellStyle name="20% - Accent1 4 4 8" xfId="12059"/>
    <cellStyle name="20% - Accent1 4 5" xfId="503"/>
    <cellStyle name="20% - Accent1 4 5 2" xfId="2155"/>
    <cellStyle name="20% - Accent1 4 5 2 2" xfId="9589"/>
    <cellStyle name="20% - Accent1 4 5 2 3" xfId="5459"/>
    <cellStyle name="20% - Accent1 4 5 3" xfId="2981"/>
    <cellStyle name="20% - Accent1 4 5 3 2" xfId="10415"/>
    <cellStyle name="20% - Accent1 4 5 3 3" xfId="6285"/>
    <cellStyle name="20% - Accent1 4 5 4" xfId="3807"/>
    <cellStyle name="20% - Accent1 4 5 4 2" xfId="11241"/>
    <cellStyle name="20% - Accent1 4 5 4 3" xfId="7111"/>
    <cellStyle name="20% - Accent1 4 5 5" xfId="1329"/>
    <cellStyle name="20% - Accent1 4 5 5 2" xfId="8763"/>
    <cellStyle name="20% - Accent1 4 5 6" xfId="7937"/>
    <cellStyle name="20% - Accent1 4 5 7" xfId="4633"/>
    <cellStyle name="20% - Accent1 4 5 8" xfId="12161"/>
    <cellStyle name="20% - Accent1 4 6" xfId="604"/>
    <cellStyle name="20% - Accent1 4 6 2" xfId="2256"/>
    <cellStyle name="20% - Accent1 4 6 2 2" xfId="9690"/>
    <cellStyle name="20% - Accent1 4 6 2 3" xfId="5560"/>
    <cellStyle name="20% - Accent1 4 6 3" xfId="3082"/>
    <cellStyle name="20% - Accent1 4 6 3 2" xfId="10516"/>
    <cellStyle name="20% - Accent1 4 6 3 3" xfId="6386"/>
    <cellStyle name="20% - Accent1 4 6 4" xfId="3908"/>
    <cellStyle name="20% - Accent1 4 6 4 2" xfId="11342"/>
    <cellStyle name="20% - Accent1 4 6 4 3" xfId="7212"/>
    <cellStyle name="20% - Accent1 4 6 5" xfId="1430"/>
    <cellStyle name="20% - Accent1 4 6 5 2" xfId="8864"/>
    <cellStyle name="20% - Accent1 4 6 6" xfId="8038"/>
    <cellStyle name="20% - Accent1 4 6 7" xfId="4734"/>
    <cellStyle name="20% - Accent1 4 6 8" xfId="12262"/>
    <cellStyle name="20% - Accent1 4 7" xfId="1748"/>
    <cellStyle name="20% - Accent1 4 7 2" xfId="9182"/>
    <cellStyle name="20% - Accent1 4 7 3" xfId="5052"/>
    <cellStyle name="20% - Accent1 4 8" xfId="2574"/>
    <cellStyle name="20% - Accent1 4 8 2" xfId="10008"/>
    <cellStyle name="20% - Accent1 4 8 3" xfId="5878"/>
    <cellStyle name="20% - Accent1 4 9" xfId="3400"/>
    <cellStyle name="20% - Accent1 4 9 2" xfId="10834"/>
    <cellStyle name="20% - Accent1 4 9 3" xfId="6704"/>
    <cellStyle name="20% - Accent1 5" xfId="141"/>
    <cellStyle name="20% - Accent1 5 2" xfId="652"/>
    <cellStyle name="20% - Accent1 5 2 2" xfId="2304"/>
    <cellStyle name="20% - Accent1 5 2 2 2" xfId="9738"/>
    <cellStyle name="20% - Accent1 5 2 2 3" xfId="5608"/>
    <cellStyle name="20% - Accent1 5 2 3" xfId="3130"/>
    <cellStyle name="20% - Accent1 5 2 3 2" xfId="10564"/>
    <cellStyle name="20% - Accent1 5 2 3 3" xfId="6434"/>
    <cellStyle name="20% - Accent1 5 2 4" xfId="3956"/>
    <cellStyle name="20% - Accent1 5 2 4 2" xfId="11390"/>
    <cellStyle name="20% - Accent1 5 2 4 3" xfId="7260"/>
    <cellStyle name="20% - Accent1 5 2 5" xfId="1478"/>
    <cellStyle name="20% - Accent1 5 2 5 2" xfId="8912"/>
    <cellStyle name="20% - Accent1 5 2 6" xfId="8086"/>
    <cellStyle name="20% - Accent1 5 2 7" xfId="4782"/>
    <cellStyle name="20% - Accent1 5 2 8" xfId="12310"/>
    <cellStyle name="20% - Accent1 5 3" xfId="1796"/>
    <cellStyle name="20% - Accent1 5 3 2" xfId="9230"/>
    <cellStyle name="20% - Accent1 5 3 3" xfId="5100"/>
    <cellStyle name="20% - Accent1 5 4" xfId="2622"/>
    <cellStyle name="20% - Accent1 5 4 2" xfId="10056"/>
    <cellStyle name="20% - Accent1 5 4 3" xfId="5926"/>
    <cellStyle name="20% - Accent1 5 5" xfId="3448"/>
    <cellStyle name="20% - Accent1 5 5 2" xfId="10882"/>
    <cellStyle name="20% - Accent1 5 5 3" xfId="6752"/>
    <cellStyle name="20% - Accent1 5 6" xfId="970"/>
    <cellStyle name="20% - Accent1 5 6 2" xfId="8404"/>
    <cellStyle name="20% - Accent1 5 7" xfId="7578"/>
    <cellStyle name="20% - Accent1 5 8" xfId="4274"/>
    <cellStyle name="20% - Accent1 5 9" xfId="11802"/>
    <cellStyle name="20% - Accent1 6" xfId="243"/>
    <cellStyle name="20% - Accent1 6 2" xfId="754"/>
    <cellStyle name="20% - Accent1 6 2 2" xfId="2406"/>
    <cellStyle name="20% - Accent1 6 2 2 2" xfId="9840"/>
    <cellStyle name="20% - Accent1 6 2 2 3" xfId="5710"/>
    <cellStyle name="20% - Accent1 6 2 3" xfId="3232"/>
    <cellStyle name="20% - Accent1 6 2 3 2" xfId="10666"/>
    <cellStyle name="20% - Accent1 6 2 3 3" xfId="6536"/>
    <cellStyle name="20% - Accent1 6 2 4" xfId="4058"/>
    <cellStyle name="20% - Accent1 6 2 4 2" xfId="11492"/>
    <cellStyle name="20% - Accent1 6 2 4 3" xfId="7362"/>
    <cellStyle name="20% - Accent1 6 2 5" xfId="1580"/>
    <cellStyle name="20% - Accent1 6 2 5 2" xfId="9014"/>
    <cellStyle name="20% - Accent1 6 2 6" xfId="8188"/>
    <cellStyle name="20% - Accent1 6 2 7" xfId="4884"/>
    <cellStyle name="20% - Accent1 6 2 8" xfId="12412"/>
    <cellStyle name="20% - Accent1 6 3" xfId="1898"/>
    <cellStyle name="20% - Accent1 6 3 2" xfId="9332"/>
    <cellStyle name="20% - Accent1 6 3 3" xfId="5202"/>
    <cellStyle name="20% - Accent1 6 4" xfId="2724"/>
    <cellStyle name="20% - Accent1 6 4 2" xfId="10158"/>
    <cellStyle name="20% - Accent1 6 4 3" xfId="6028"/>
    <cellStyle name="20% - Accent1 6 5" xfId="3550"/>
    <cellStyle name="20% - Accent1 6 5 2" xfId="10984"/>
    <cellStyle name="20% - Accent1 6 5 3" xfId="6854"/>
    <cellStyle name="20% - Accent1 6 6" xfId="1072"/>
    <cellStyle name="20% - Accent1 6 6 2" xfId="8506"/>
    <cellStyle name="20% - Accent1 6 7" xfId="7680"/>
    <cellStyle name="20% - Accent1 6 8" xfId="4376"/>
    <cellStyle name="20% - Accent1 6 9" xfId="11904"/>
    <cellStyle name="20% - Accent1 7" xfId="348"/>
    <cellStyle name="20% - Accent1 7 2" xfId="2000"/>
    <cellStyle name="20% - Accent1 7 2 2" xfId="9434"/>
    <cellStyle name="20% - Accent1 7 2 3" xfId="5304"/>
    <cellStyle name="20% - Accent1 7 3" xfId="2826"/>
    <cellStyle name="20% - Accent1 7 3 2" xfId="10260"/>
    <cellStyle name="20% - Accent1 7 3 3" xfId="6130"/>
    <cellStyle name="20% - Accent1 7 4" xfId="3652"/>
    <cellStyle name="20% - Accent1 7 4 2" xfId="11086"/>
    <cellStyle name="20% - Accent1 7 4 3" xfId="6956"/>
    <cellStyle name="20% - Accent1 7 5" xfId="1174"/>
    <cellStyle name="20% - Accent1 7 5 2" xfId="8608"/>
    <cellStyle name="20% - Accent1 7 6" xfId="7782"/>
    <cellStyle name="20% - Accent1 7 7" xfId="4478"/>
    <cellStyle name="20% - Accent1 7 8" xfId="12006"/>
    <cellStyle name="20% - Accent1 8" xfId="450"/>
    <cellStyle name="20% - Accent1 8 2" xfId="2102"/>
    <cellStyle name="20% - Accent1 8 2 2" xfId="9536"/>
    <cellStyle name="20% - Accent1 8 2 3" xfId="5406"/>
    <cellStyle name="20% - Accent1 8 3" xfId="2928"/>
    <cellStyle name="20% - Accent1 8 3 2" xfId="10362"/>
    <cellStyle name="20% - Accent1 8 3 3" xfId="6232"/>
    <cellStyle name="20% - Accent1 8 4" xfId="3754"/>
    <cellStyle name="20% - Accent1 8 4 2" xfId="11188"/>
    <cellStyle name="20% - Accent1 8 4 3" xfId="7058"/>
    <cellStyle name="20% - Accent1 8 5" xfId="1276"/>
    <cellStyle name="20% - Accent1 8 5 2" xfId="8710"/>
    <cellStyle name="20% - Accent1 8 6" xfId="7884"/>
    <cellStyle name="20% - Accent1 8 7" xfId="4580"/>
    <cellStyle name="20% - Accent1 8 8" xfId="12108"/>
    <cellStyle name="20% - Accent1 9" xfId="551"/>
    <cellStyle name="20% - Accent1 9 2" xfId="2203"/>
    <cellStyle name="20% - Accent1 9 2 2" xfId="9637"/>
    <cellStyle name="20% - Accent1 9 2 3" xfId="5507"/>
    <cellStyle name="20% - Accent1 9 3" xfId="3029"/>
    <cellStyle name="20% - Accent1 9 3 2" xfId="10463"/>
    <cellStyle name="20% - Accent1 9 3 3" xfId="6333"/>
    <cellStyle name="20% - Accent1 9 4" xfId="3855"/>
    <cellStyle name="20% - Accent1 9 4 2" xfId="11289"/>
    <cellStyle name="20% - Accent1 9 4 3" xfId="7159"/>
    <cellStyle name="20% - Accent1 9 5" xfId="1377"/>
    <cellStyle name="20% - Accent1 9 5 2" xfId="8811"/>
    <cellStyle name="20% - Accent1 9 6" xfId="7985"/>
    <cellStyle name="20% - Accent1 9 7" xfId="4681"/>
    <cellStyle name="20% - Accent1 9 8" xfId="12209"/>
    <cellStyle name="20% - Accent2" xfId="2" builtinId="34" customBuiltin="1"/>
    <cellStyle name="20% - Accent2 10" xfId="859"/>
    <cellStyle name="20% - Accent2 10 2" xfId="2511"/>
    <cellStyle name="20% - Accent2 10 2 2" xfId="9945"/>
    <cellStyle name="20% - Accent2 10 2 3" xfId="5815"/>
    <cellStyle name="20% - Accent2 10 3" xfId="3337"/>
    <cellStyle name="20% - Accent2 10 3 2" xfId="10771"/>
    <cellStyle name="20% - Accent2 10 3 3" xfId="6641"/>
    <cellStyle name="20% - Accent2 10 4" xfId="4163"/>
    <cellStyle name="20% - Accent2 10 4 2" xfId="11597"/>
    <cellStyle name="20% - Accent2 10 4 3" xfId="7467"/>
    <cellStyle name="20% - Accent2 10 5" xfId="1685"/>
    <cellStyle name="20% - Accent2 10 5 2" xfId="9119"/>
    <cellStyle name="20% - Accent2 10 6" xfId="8293"/>
    <cellStyle name="20% - Accent2 10 7" xfId="4989"/>
    <cellStyle name="20% - Accent2 11" xfId="1696"/>
    <cellStyle name="20% - Accent2 11 2" xfId="9130"/>
    <cellStyle name="20% - Accent2 11 3" xfId="5000"/>
    <cellStyle name="20% - Accent2 12" xfId="2522"/>
    <cellStyle name="20% - Accent2 12 2" xfId="9956"/>
    <cellStyle name="20% - Accent2 12 3" xfId="5826"/>
    <cellStyle name="20% - Accent2 13" xfId="3348"/>
    <cellStyle name="20% - Accent2 13 2" xfId="10782"/>
    <cellStyle name="20% - Accent2 13 3" xfId="6652"/>
    <cellStyle name="20% - Accent2 14" xfId="870"/>
    <cellStyle name="20% - Accent2 14 2" xfId="8304"/>
    <cellStyle name="20% - Accent2 15" xfId="7478"/>
    <cellStyle name="20% - Accent2 16" xfId="4174"/>
    <cellStyle name="20% - Accent2 17" xfId="11608"/>
    <cellStyle name="20% - Accent2 18" xfId="11681"/>
    <cellStyle name="20% - Accent2 19" xfId="11702"/>
    <cellStyle name="20% - Accent2 2" xfId="45"/>
    <cellStyle name="20% - Accent2 2 10" xfId="2535"/>
    <cellStyle name="20% - Accent2 2 10 2" xfId="9969"/>
    <cellStyle name="20% - Accent2 2 10 3" xfId="5839"/>
    <cellStyle name="20% - Accent2 2 11" xfId="3361"/>
    <cellStyle name="20% - Accent2 2 11 2" xfId="10795"/>
    <cellStyle name="20% - Accent2 2 11 3" xfId="6665"/>
    <cellStyle name="20% - Accent2 2 12" xfId="883"/>
    <cellStyle name="20% - Accent2 2 12 2" xfId="8317"/>
    <cellStyle name="20% - Accent2 2 13" xfId="7491"/>
    <cellStyle name="20% - Accent2 2 14" xfId="4187"/>
    <cellStyle name="20% - Accent2 2 15" xfId="11621"/>
    <cellStyle name="20% - Accent2 2 16" xfId="11715"/>
    <cellStyle name="20% - Accent2 2 2" xfId="72"/>
    <cellStyle name="20% - Accent2 2 2 10" xfId="3387"/>
    <cellStyle name="20% - Accent2 2 2 10 2" xfId="10821"/>
    <cellStyle name="20% - Accent2 2 2 10 3" xfId="6691"/>
    <cellStyle name="20% - Accent2 2 2 11" xfId="909"/>
    <cellStyle name="20% - Accent2 2 2 11 2" xfId="8343"/>
    <cellStyle name="20% - Accent2 2 2 12" xfId="7517"/>
    <cellStyle name="20% - Accent2 2 2 13" xfId="4213"/>
    <cellStyle name="20% - Accent2 2 2 14" xfId="11647"/>
    <cellStyle name="20% - Accent2 2 2 15" xfId="11741"/>
    <cellStyle name="20% - Accent2 2 2 2" xfId="103"/>
    <cellStyle name="20% - Accent2 2 2 2 10" xfId="938"/>
    <cellStyle name="20% - Accent2 2 2 2 10 2" xfId="8372"/>
    <cellStyle name="20% - Accent2 2 2 2 11" xfId="7546"/>
    <cellStyle name="20% - Accent2 2 2 2 12" xfId="4242"/>
    <cellStyle name="20% - Accent2 2 2 2 13" xfId="11770"/>
    <cellStyle name="20% - Accent2 2 2 2 2" xfId="210"/>
    <cellStyle name="20% - Accent2 2 2 2 2 2" xfId="721"/>
    <cellStyle name="20% - Accent2 2 2 2 2 2 2" xfId="2373"/>
    <cellStyle name="20% - Accent2 2 2 2 2 2 2 2" xfId="9807"/>
    <cellStyle name="20% - Accent2 2 2 2 2 2 2 3" xfId="5677"/>
    <cellStyle name="20% - Accent2 2 2 2 2 2 3" xfId="3199"/>
    <cellStyle name="20% - Accent2 2 2 2 2 2 3 2" xfId="10633"/>
    <cellStyle name="20% - Accent2 2 2 2 2 2 3 3" xfId="6503"/>
    <cellStyle name="20% - Accent2 2 2 2 2 2 4" xfId="4025"/>
    <cellStyle name="20% - Accent2 2 2 2 2 2 4 2" xfId="11459"/>
    <cellStyle name="20% - Accent2 2 2 2 2 2 4 3" xfId="7329"/>
    <cellStyle name="20% - Accent2 2 2 2 2 2 5" xfId="1547"/>
    <cellStyle name="20% - Accent2 2 2 2 2 2 5 2" xfId="8981"/>
    <cellStyle name="20% - Accent2 2 2 2 2 2 6" xfId="8155"/>
    <cellStyle name="20% - Accent2 2 2 2 2 2 7" xfId="4851"/>
    <cellStyle name="20% - Accent2 2 2 2 2 2 8" xfId="12379"/>
    <cellStyle name="20% - Accent2 2 2 2 2 3" xfId="1865"/>
    <cellStyle name="20% - Accent2 2 2 2 2 3 2" xfId="9299"/>
    <cellStyle name="20% - Accent2 2 2 2 2 3 3" xfId="5169"/>
    <cellStyle name="20% - Accent2 2 2 2 2 4" xfId="2691"/>
    <cellStyle name="20% - Accent2 2 2 2 2 4 2" xfId="10125"/>
    <cellStyle name="20% - Accent2 2 2 2 2 4 3" xfId="5995"/>
    <cellStyle name="20% - Accent2 2 2 2 2 5" xfId="3517"/>
    <cellStyle name="20% - Accent2 2 2 2 2 5 2" xfId="10951"/>
    <cellStyle name="20% - Accent2 2 2 2 2 5 3" xfId="6821"/>
    <cellStyle name="20% - Accent2 2 2 2 2 6" xfId="1039"/>
    <cellStyle name="20% - Accent2 2 2 2 2 6 2" xfId="8473"/>
    <cellStyle name="20% - Accent2 2 2 2 2 7" xfId="7647"/>
    <cellStyle name="20% - Accent2 2 2 2 2 8" xfId="4343"/>
    <cellStyle name="20% - Accent2 2 2 2 2 9" xfId="11871"/>
    <cellStyle name="20% - Accent2 2 2 2 3" xfId="315"/>
    <cellStyle name="20% - Accent2 2 2 2 3 2" xfId="823"/>
    <cellStyle name="20% - Accent2 2 2 2 3 2 2" xfId="2475"/>
    <cellStyle name="20% - Accent2 2 2 2 3 2 2 2" xfId="9909"/>
    <cellStyle name="20% - Accent2 2 2 2 3 2 2 3" xfId="5779"/>
    <cellStyle name="20% - Accent2 2 2 2 3 2 3" xfId="3301"/>
    <cellStyle name="20% - Accent2 2 2 2 3 2 3 2" xfId="10735"/>
    <cellStyle name="20% - Accent2 2 2 2 3 2 3 3" xfId="6605"/>
    <cellStyle name="20% - Accent2 2 2 2 3 2 4" xfId="4127"/>
    <cellStyle name="20% - Accent2 2 2 2 3 2 4 2" xfId="11561"/>
    <cellStyle name="20% - Accent2 2 2 2 3 2 4 3" xfId="7431"/>
    <cellStyle name="20% - Accent2 2 2 2 3 2 5" xfId="1649"/>
    <cellStyle name="20% - Accent2 2 2 2 3 2 5 2" xfId="9083"/>
    <cellStyle name="20% - Accent2 2 2 2 3 2 6" xfId="8257"/>
    <cellStyle name="20% - Accent2 2 2 2 3 2 7" xfId="4953"/>
    <cellStyle name="20% - Accent2 2 2 2 3 2 8" xfId="12481"/>
    <cellStyle name="20% - Accent2 2 2 2 3 3" xfId="1967"/>
    <cellStyle name="20% - Accent2 2 2 2 3 3 2" xfId="9401"/>
    <cellStyle name="20% - Accent2 2 2 2 3 3 3" xfId="5271"/>
    <cellStyle name="20% - Accent2 2 2 2 3 4" xfId="2793"/>
    <cellStyle name="20% - Accent2 2 2 2 3 4 2" xfId="10227"/>
    <cellStyle name="20% - Accent2 2 2 2 3 4 3" xfId="6097"/>
    <cellStyle name="20% - Accent2 2 2 2 3 5" xfId="3619"/>
    <cellStyle name="20% - Accent2 2 2 2 3 5 2" xfId="11053"/>
    <cellStyle name="20% - Accent2 2 2 2 3 5 3" xfId="6923"/>
    <cellStyle name="20% - Accent2 2 2 2 3 6" xfId="1141"/>
    <cellStyle name="20% - Accent2 2 2 2 3 6 2" xfId="8575"/>
    <cellStyle name="20% - Accent2 2 2 2 3 7" xfId="7749"/>
    <cellStyle name="20% - Accent2 2 2 2 3 8" xfId="4445"/>
    <cellStyle name="20% - Accent2 2 2 2 3 9" xfId="11973"/>
    <cellStyle name="20% - Accent2 2 2 2 4" xfId="417"/>
    <cellStyle name="20% - Accent2 2 2 2 4 2" xfId="2069"/>
    <cellStyle name="20% - Accent2 2 2 2 4 2 2" xfId="9503"/>
    <cellStyle name="20% - Accent2 2 2 2 4 2 3" xfId="5373"/>
    <cellStyle name="20% - Accent2 2 2 2 4 3" xfId="2895"/>
    <cellStyle name="20% - Accent2 2 2 2 4 3 2" xfId="10329"/>
    <cellStyle name="20% - Accent2 2 2 2 4 3 3" xfId="6199"/>
    <cellStyle name="20% - Accent2 2 2 2 4 4" xfId="3721"/>
    <cellStyle name="20% - Accent2 2 2 2 4 4 2" xfId="11155"/>
    <cellStyle name="20% - Accent2 2 2 2 4 4 3" xfId="7025"/>
    <cellStyle name="20% - Accent2 2 2 2 4 5" xfId="1243"/>
    <cellStyle name="20% - Accent2 2 2 2 4 5 2" xfId="8677"/>
    <cellStyle name="20% - Accent2 2 2 2 4 6" xfId="7851"/>
    <cellStyle name="20% - Accent2 2 2 2 4 7" xfId="4547"/>
    <cellStyle name="20% - Accent2 2 2 2 4 8" xfId="12075"/>
    <cellStyle name="20% - Accent2 2 2 2 5" xfId="519"/>
    <cellStyle name="20% - Accent2 2 2 2 5 2" xfId="2171"/>
    <cellStyle name="20% - Accent2 2 2 2 5 2 2" xfId="9605"/>
    <cellStyle name="20% - Accent2 2 2 2 5 2 3" xfId="5475"/>
    <cellStyle name="20% - Accent2 2 2 2 5 3" xfId="2997"/>
    <cellStyle name="20% - Accent2 2 2 2 5 3 2" xfId="10431"/>
    <cellStyle name="20% - Accent2 2 2 2 5 3 3" xfId="6301"/>
    <cellStyle name="20% - Accent2 2 2 2 5 4" xfId="3823"/>
    <cellStyle name="20% - Accent2 2 2 2 5 4 2" xfId="11257"/>
    <cellStyle name="20% - Accent2 2 2 2 5 4 3" xfId="7127"/>
    <cellStyle name="20% - Accent2 2 2 2 5 5" xfId="1345"/>
    <cellStyle name="20% - Accent2 2 2 2 5 5 2" xfId="8779"/>
    <cellStyle name="20% - Accent2 2 2 2 5 6" xfId="7953"/>
    <cellStyle name="20% - Accent2 2 2 2 5 7" xfId="4649"/>
    <cellStyle name="20% - Accent2 2 2 2 5 8" xfId="12177"/>
    <cellStyle name="20% - Accent2 2 2 2 6" xfId="620"/>
    <cellStyle name="20% - Accent2 2 2 2 6 2" xfId="2272"/>
    <cellStyle name="20% - Accent2 2 2 2 6 2 2" xfId="9706"/>
    <cellStyle name="20% - Accent2 2 2 2 6 2 3" xfId="5576"/>
    <cellStyle name="20% - Accent2 2 2 2 6 3" xfId="3098"/>
    <cellStyle name="20% - Accent2 2 2 2 6 3 2" xfId="10532"/>
    <cellStyle name="20% - Accent2 2 2 2 6 3 3" xfId="6402"/>
    <cellStyle name="20% - Accent2 2 2 2 6 4" xfId="3924"/>
    <cellStyle name="20% - Accent2 2 2 2 6 4 2" xfId="11358"/>
    <cellStyle name="20% - Accent2 2 2 2 6 4 3" xfId="7228"/>
    <cellStyle name="20% - Accent2 2 2 2 6 5" xfId="1446"/>
    <cellStyle name="20% - Accent2 2 2 2 6 5 2" xfId="8880"/>
    <cellStyle name="20% - Accent2 2 2 2 6 6" xfId="8054"/>
    <cellStyle name="20% - Accent2 2 2 2 6 7" xfId="4750"/>
    <cellStyle name="20% - Accent2 2 2 2 6 8" xfId="12278"/>
    <cellStyle name="20% - Accent2 2 2 2 7" xfId="1764"/>
    <cellStyle name="20% - Accent2 2 2 2 7 2" xfId="9198"/>
    <cellStyle name="20% - Accent2 2 2 2 7 3" xfId="5068"/>
    <cellStyle name="20% - Accent2 2 2 2 8" xfId="2590"/>
    <cellStyle name="20% - Accent2 2 2 2 8 2" xfId="10024"/>
    <cellStyle name="20% - Accent2 2 2 2 8 3" xfId="5894"/>
    <cellStyle name="20% - Accent2 2 2 2 9" xfId="3416"/>
    <cellStyle name="20% - Accent2 2 2 2 9 2" xfId="10850"/>
    <cellStyle name="20% - Accent2 2 2 2 9 3" xfId="6720"/>
    <cellStyle name="20% - Accent2 2 2 3" xfId="181"/>
    <cellStyle name="20% - Accent2 2 2 3 2" xfId="692"/>
    <cellStyle name="20% - Accent2 2 2 3 2 2" xfId="2344"/>
    <cellStyle name="20% - Accent2 2 2 3 2 2 2" xfId="9778"/>
    <cellStyle name="20% - Accent2 2 2 3 2 2 3" xfId="5648"/>
    <cellStyle name="20% - Accent2 2 2 3 2 3" xfId="3170"/>
    <cellStyle name="20% - Accent2 2 2 3 2 3 2" xfId="10604"/>
    <cellStyle name="20% - Accent2 2 2 3 2 3 3" xfId="6474"/>
    <cellStyle name="20% - Accent2 2 2 3 2 4" xfId="3996"/>
    <cellStyle name="20% - Accent2 2 2 3 2 4 2" xfId="11430"/>
    <cellStyle name="20% - Accent2 2 2 3 2 4 3" xfId="7300"/>
    <cellStyle name="20% - Accent2 2 2 3 2 5" xfId="1518"/>
    <cellStyle name="20% - Accent2 2 2 3 2 5 2" xfId="8952"/>
    <cellStyle name="20% - Accent2 2 2 3 2 6" xfId="8126"/>
    <cellStyle name="20% - Accent2 2 2 3 2 7" xfId="4822"/>
    <cellStyle name="20% - Accent2 2 2 3 2 8" xfId="12350"/>
    <cellStyle name="20% - Accent2 2 2 3 3" xfId="1836"/>
    <cellStyle name="20% - Accent2 2 2 3 3 2" xfId="9270"/>
    <cellStyle name="20% - Accent2 2 2 3 3 3" xfId="5140"/>
    <cellStyle name="20% - Accent2 2 2 3 4" xfId="2662"/>
    <cellStyle name="20% - Accent2 2 2 3 4 2" xfId="10096"/>
    <cellStyle name="20% - Accent2 2 2 3 4 3" xfId="5966"/>
    <cellStyle name="20% - Accent2 2 2 3 5" xfId="3488"/>
    <cellStyle name="20% - Accent2 2 2 3 5 2" xfId="10922"/>
    <cellStyle name="20% - Accent2 2 2 3 5 3" xfId="6792"/>
    <cellStyle name="20% - Accent2 2 2 3 6" xfId="1010"/>
    <cellStyle name="20% - Accent2 2 2 3 6 2" xfId="8444"/>
    <cellStyle name="20% - Accent2 2 2 3 7" xfId="7618"/>
    <cellStyle name="20% - Accent2 2 2 3 8" xfId="4314"/>
    <cellStyle name="20% - Accent2 2 2 3 9" xfId="11842"/>
    <cellStyle name="20% - Accent2 2 2 4" xfId="285"/>
    <cellStyle name="20% - Accent2 2 2 4 2" xfId="794"/>
    <cellStyle name="20% - Accent2 2 2 4 2 2" xfId="2446"/>
    <cellStyle name="20% - Accent2 2 2 4 2 2 2" xfId="9880"/>
    <cellStyle name="20% - Accent2 2 2 4 2 2 3" xfId="5750"/>
    <cellStyle name="20% - Accent2 2 2 4 2 3" xfId="3272"/>
    <cellStyle name="20% - Accent2 2 2 4 2 3 2" xfId="10706"/>
    <cellStyle name="20% - Accent2 2 2 4 2 3 3" xfId="6576"/>
    <cellStyle name="20% - Accent2 2 2 4 2 4" xfId="4098"/>
    <cellStyle name="20% - Accent2 2 2 4 2 4 2" xfId="11532"/>
    <cellStyle name="20% - Accent2 2 2 4 2 4 3" xfId="7402"/>
    <cellStyle name="20% - Accent2 2 2 4 2 5" xfId="1620"/>
    <cellStyle name="20% - Accent2 2 2 4 2 5 2" xfId="9054"/>
    <cellStyle name="20% - Accent2 2 2 4 2 6" xfId="8228"/>
    <cellStyle name="20% - Accent2 2 2 4 2 7" xfId="4924"/>
    <cellStyle name="20% - Accent2 2 2 4 2 8" xfId="12452"/>
    <cellStyle name="20% - Accent2 2 2 4 3" xfId="1938"/>
    <cellStyle name="20% - Accent2 2 2 4 3 2" xfId="9372"/>
    <cellStyle name="20% - Accent2 2 2 4 3 3" xfId="5242"/>
    <cellStyle name="20% - Accent2 2 2 4 4" xfId="2764"/>
    <cellStyle name="20% - Accent2 2 2 4 4 2" xfId="10198"/>
    <cellStyle name="20% - Accent2 2 2 4 4 3" xfId="6068"/>
    <cellStyle name="20% - Accent2 2 2 4 5" xfId="3590"/>
    <cellStyle name="20% - Accent2 2 2 4 5 2" xfId="11024"/>
    <cellStyle name="20% - Accent2 2 2 4 5 3" xfId="6894"/>
    <cellStyle name="20% - Accent2 2 2 4 6" xfId="1112"/>
    <cellStyle name="20% - Accent2 2 2 4 6 2" xfId="8546"/>
    <cellStyle name="20% - Accent2 2 2 4 7" xfId="7720"/>
    <cellStyle name="20% - Accent2 2 2 4 8" xfId="4416"/>
    <cellStyle name="20% - Accent2 2 2 4 9" xfId="11944"/>
    <cellStyle name="20% - Accent2 2 2 5" xfId="388"/>
    <cellStyle name="20% - Accent2 2 2 5 2" xfId="2040"/>
    <cellStyle name="20% - Accent2 2 2 5 2 2" xfId="9474"/>
    <cellStyle name="20% - Accent2 2 2 5 2 3" xfId="5344"/>
    <cellStyle name="20% - Accent2 2 2 5 3" xfId="2866"/>
    <cellStyle name="20% - Accent2 2 2 5 3 2" xfId="10300"/>
    <cellStyle name="20% - Accent2 2 2 5 3 3" xfId="6170"/>
    <cellStyle name="20% - Accent2 2 2 5 4" xfId="3692"/>
    <cellStyle name="20% - Accent2 2 2 5 4 2" xfId="11126"/>
    <cellStyle name="20% - Accent2 2 2 5 4 3" xfId="6996"/>
    <cellStyle name="20% - Accent2 2 2 5 5" xfId="1214"/>
    <cellStyle name="20% - Accent2 2 2 5 5 2" xfId="8648"/>
    <cellStyle name="20% - Accent2 2 2 5 6" xfId="7822"/>
    <cellStyle name="20% - Accent2 2 2 5 7" xfId="4518"/>
    <cellStyle name="20% - Accent2 2 2 5 8" xfId="12046"/>
    <cellStyle name="20% - Accent2 2 2 6" xfId="490"/>
    <cellStyle name="20% - Accent2 2 2 6 2" xfId="2142"/>
    <cellStyle name="20% - Accent2 2 2 6 2 2" xfId="9576"/>
    <cellStyle name="20% - Accent2 2 2 6 2 3" xfId="5446"/>
    <cellStyle name="20% - Accent2 2 2 6 3" xfId="2968"/>
    <cellStyle name="20% - Accent2 2 2 6 3 2" xfId="10402"/>
    <cellStyle name="20% - Accent2 2 2 6 3 3" xfId="6272"/>
    <cellStyle name="20% - Accent2 2 2 6 4" xfId="3794"/>
    <cellStyle name="20% - Accent2 2 2 6 4 2" xfId="11228"/>
    <cellStyle name="20% - Accent2 2 2 6 4 3" xfId="7098"/>
    <cellStyle name="20% - Accent2 2 2 6 5" xfId="1316"/>
    <cellStyle name="20% - Accent2 2 2 6 5 2" xfId="8750"/>
    <cellStyle name="20% - Accent2 2 2 6 6" xfId="7924"/>
    <cellStyle name="20% - Accent2 2 2 6 7" xfId="4620"/>
    <cellStyle name="20% - Accent2 2 2 6 8" xfId="12148"/>
    <cellStyle name="20% - Accent2 2 2 7" xfId="591"/>
    <cellStyle name="20% - Accent2 2 2 7 2" xfId="2243"/>
    <cellStyle name="20% - Accent2 2 2 7 2 2" xfId="9677"/>
    <cellStyle name="20% - Accent2 2 2 7 2 3" xfId="5547"/>
    <cellStyle name="20% - Accent2 2 2 7 3" xfId="3069"/>
    <cellStyle name="20% - Accent2 2 2 7 3 2" xfId="10503"/>
    <cellStyle name="20% - Accent2 2 2 7 3 3" xfId="6373"/>
    <cellStyle name="20% - Accent2 2 2 7 4" xfId="3895"/>
    <cellStyle name="20% - Accent2 2 2 7 4 2" xfId="11329"/>
    <cellStyle name="20% - Accent2 2 2 7 4 3" xfId="7199"/>
    <cellStyle name="20% - Accent2 2 2 7 5" xfId="1417"/>
    <cellStyle name="20% - Accent2 2 2 7 5 2" xfId="8851"/>
    <cellStyle name="20% - Accent2 2 2 7 6" xfId="8025"/>
    <cellStyle name="20% - Accent2 2 2 7 7" xfId="4721"/>
    <cellStyle name="20% - Accent2 2 2 7 8" xfId="12249"/>
    <cellStyle name="20% - Accent2 2 2 8" xfId="1735"/>
    <cellStyle name="20% - Accent2 2 2 8 2" xfId="9169"/>
    <cellStyle name="20% - Accent2 2 2 8 3" xfId="5039"/>
    <cellStyle name="20% - Accent2 2 2 9" xfId="2561"/>
    <cellStyle name="20% - Accent2 2 2 9 2" xfId="9995"/>
    <cellStyle name="20% - Accent2 2 2 9 3" xfId="5865"/>
    <cellStyle name="20% - Accent2 2 3" xfId="102"/>
    <cellStyle name="20% - Accent2 2 3 10" xfId="937"/>
    <cellStyle name="20% - Accent2 2 3 10 2" xfId="8371"/>
    <cellStyle name="20% - Accent2 2 3 11" xfId="7545"/>
    <cellStyle name="20% - Accent2 2 3 12" xfId="4241"/>
    <cellStyle name="20% - Accent2 2 3 13" xfId="11769"/>
    <cellStyle name="20% - Accent2 2 3 2" xfId="209"/>
    <cellStyle name="20% - Accent2 2 3 2 2" xfId="720"/>
    <cellStyle name="20% - Accent2 2 3 2 2 2" xfId="2372"/>
    <cellStyle name="20% - Accent2 2 3 2 2 2 2" xfId="9806"/>
    <cellStyle name="20% - Accent2 2 3 2 2 2 3" xfId="5676"/>
    <cellStyle name="20% - Accent2 2 3 2 2 3" xfId="3198"/>
    <cellStyle name="20% - Accent2 2 3 2 2 3 2" xfId="10632"/>
    <cellStyle name="20% - Accent2 2 3 2 2 3 3" xfId="6502"/>
    <cellStyle name="20% - Accent2 2 3 2 2 4" xfId="4024"/>
    <cellStyle name="20% - Accent2 2 3 2 2 4 2" xfId="11458"/>
    <cellStyle name="20% - Accent2 2 3 2 2 4 3" xfId="7328"/>
    <cellStyle name="20% - Accent2 2 3 2 2 5" xfId="1546"/>
    <cellStyle name="20% - Accent2 2 3 2 2 5 2" xfId="8980"/>
    <cellStyle name="20% - Accent2 2 3 2 2 6" xfId="8154"/>
    <cellStyle name="20% - Accent2 2 3 2 2 7" xfId="4850"/>
    <cellStyle name="20% - Accent2 2 3 2 2 8" xfId="12378"/>
    <cellStyle name="20% - Accent2 2 3 2 3" xfId="1864"/>
    <cellStyle name="20% - Accent2 2 3 2 3 2" xfId="9298"/>
    <cellStyle name="20% - Accent2 2 3 2 3 3" xfId="5168"/>
    <cellStyle name="20% - Accent2 2 3 2 4" xfId="2690"/>
    <cellStyle name="20% - Accent2 2 3 2 4 2" xfId="10124"/>
    <cellStyle name="20% - Accent2 2 3 2 4 3" xfId="5994"/>
    <cellStyle name="20% - Accent2 2 3 2 5" xfId="3516"/>
    <cellStyle name="20% - Accent2 2 3 2 5 2" xfId="10950"/>
    <cellStyle name="20% - Accent2 2 3 2 5 3" xfId="6820"/>
    <cellStyle name="20% - Accent2 2 3 2 6" xfId="1038"/>
    <cellStyle name="20% - Accent2 2 3 2 6 2" xfId="8472"/>
    <cellStyle name="20% - Accent2 2 3 2 7" xfId="7646"/>
    <cellStyle name="20% - Accent2 2 3 2 8" xfId="4342"/>
    <cellStyle name="20% - Accent2 2 3 2 9" xfId="11870"/>
    <cellStyle name="20% - Accent2 2 3 3" xfId="314"/>
    <cellStyle name="20% - Accent2 2 3 3 2" xfId="822"/>
    <cellStyle name="20% - Accent2 2 3 3 2 2" xfId="2474"/>
    <cellStyle name="20% - Accent2 2 3 3 2 2 2" xfId="9908"/>
    <cellStyle name="20% - Accent2 2 3 3 2 2 3" xfId="5778"/>
    <cellStyle name="20% - Accent2 2 3 3 2 3" xfId="3300"/>
    <cellStyle name="20% - Accent2 2 3 3 2 3 2" xfId="10734"/>
    <cellStyle name="20% - Accent2 2 3 3 2 3 3" xfId="6604"/>
    <cellStyle name="20% - Accent2 2 3 3 2 4" xfId="4126"/>
    <cellStyle name="20% - Accent2 2 3 3 2 4 2" xfId="11560"/>
    <cellStyle name="20% - Accent2 2 3 3 2 4 3" xfId="7430"/>
    <cellStyle name="20% - Accent2 2 3 3 2 5" xfId="1648"/>
    <cellStyle name="20% - Accent2 2 3 3 2 5 2" xfId="9082"/>
    <cellStyle name="20% - Accent2 2 3 3 2 6" xfId="8256"/>
    <cellStyle name="20% - Accent2 2 3 3 2 7" xfId="4952"/>
    <cellStyle name="20% - Accent2 2 3 3 2 8" xfId="12480"/>
    <cellStyle name="20% - Accent2 2 3 3 3" xfId="1966"/>
    <cellStyle name="20% - Accent2 2 3 3 3 2" xfId="9400"/>
    <cellStyle name="20% - Accent2 2 3 3 3 3" xfId="5270"/>
    <cellStyle name="20% - Accent2 2 3 3 4" xfId="2792"/>
    <cellStyle name="20% - Accent2 2 3 3 4 2" xfId="10226"/>
    <cellStyle name="20% - Accent2 2 3 3 4 3" xfId="6096"/>
    <cellStyle name="20% - Accent2 2 3 3 5" xfId="3618"/>
    <cellStyle name="20% - Accent2 2 3 3 5 2" xfId="11052"/>
    <cellStyle name="20% - Accent2 2 3 3 5 3" xfId="6922"/>
    <cellStyle name="20% - Accent2 2 3 3 6" xfId="1140"/>
    <cellStyle name="20% - Accent2 2 3 3 6 2" xfId="8574"/>
    <cellStyle name="20% - Accent2 2 3 3 7" xfId="7748"/>
    <cellStyle name="20% - Accent2 2 3 3 8" xfId="4444"/>
    <cellStyle name="20% - Accent2 2 3 3 9" xfId="11972"/>
    <cellStyle name="20% - Accent2 2 3 4" xfId="416"/>
    <cellStyle name="20% - Accent2 2 3 4 2" xfId="2068"/>
    <cellStyle name="20% - Accent2 2 3 4 2 2" xfId="9502"/>
    <cellStyle name="20% - Accent2 2 3 4 2 3" xfId="5372"/>
    <cellStyle name="20% - Accent2 2 3 4 3" xfId="2894"/>
    <cellStyle name="20% - Accent2 2 3 4 3 2" xfId="10328"/>
    <cellStyle name="20% - Accent2 2 3 4 3 3" xfId="6198"/>
    <cellStyle name="20% - Accent2 2 3 4 4" xfId="3720"/>
    <cellStyle name="20% - Accent2 2 3 4 4 2" xfId="11154"/>
    <cellStyle name="20% - Accent2 2 3 4 4 3" xfId="7024"/>
    <cellStyle name="20% - Accent2 2 3 4 5" xfId="1242"/>
    <cellStyle name="20% - Accent2 2 3 4 5 2" xfId="8676"/>
    <cellStyle name="20% - Accent2 2 3 4 6" xfId="7850"/>
    <cellStyle name="20% - Accent2 2 3 4 7" xfId="4546"/>
    <cellStyle name="20% - Accent2 2 3 4 8" xfId="12074"/>
    <cellStyle name="20% - Accent2 2 3 5" xfId="518"/>
    <cellStyle name="20% - Accent2 2 3 5 2" xfId="2170"/>
    <cellStyle name="20% - Accent2 2 3 5 2 2" xfId="9604"/>
    <cellStyle name="20% - Accent2 2 3 5 2 3" xfId="5474"/>
    <cellStyle name="20% - Accent2 2 3 5 3" xfId="2996"/>
    <cellStyle name="20% - Accent2 2 3 5 3 2" xfId="10430"/>
    <cellStyle name="20% - Accent2 2 3 5 3 3" xfId="6300"/>
    <cellStyle name="20% - Accent2 2 3 5 4" xfId="3822"/>
    <cellStyle name="20% - Accent2 2 3 5 4 2" xfId="11256"/>
    <cellStyle name="20% - Accent2 2 3 5 4 3" xfId="7126"/>
    <cellStyle name="20% - Accent2 2 3 5 5" xfId="1344"/>
    <cellStyle name="20% - Accent2 2 3 5 5 2" xfId="8778"/>
    <cellStyle name="20% - Accent2 2 3 5 6" xfId="7952"/>
    <cellStyle name="20% - Accent2 2 3 5 7" xfId="4648"/>
    <cellStyle name="20% - Accent2 2 3 5 8" xfId="12176"/>
    <cellStyle name="20% - Accent2 2 3 6" xfId="619"/>
    <cellStyle name="20% - Accent2 2 3 6 2" xfId="2271"/>
    <cellStyle name="20% - Accent2 2 3 6 2 2" xfId="9705"/>
    <cellStyle name="20% - Accent2 2 3 6 2 3" xfId="5575"/>
    <cellStyle name="20% - Accent2 2 3 6 3" xfId="3097"/>
    <cellStyle name="20% - Accent2 2 3 6 3 2" xfId="10531"/>
    <cellStyle name="20% - Accent2 2 3 6 3 3" xfId="6401"/>
    <cellStyle name="20% - Accent2 2 3 6 4" xfId="3923"/>
    <cellStyle name="20% - Accent2 2 3 6 4 2" xfId="11357"/>
    <cellStyle name="20% - Accent2 2 3 6 4 3" xfId="7227"/>
    <cellStyle name="20% - Accent2 2 3 6 5" xfId="1445"/>
    <cellStyle name="20% - Accent2 2 3 6 5 2" xfId="8879"/>
    <cellStyle name="20% - Accent2 2 3 6 6" xfId="8053"/>
    <cellStyle name="20% - Accent2 2 3 6 7" xfId="4749"/>
    <cellStyle name="20% - Accent2 2 3 6 8" xfId="12277"/>
    <cellStyle name="20% - Accent2 2 3 7" xfId="1763"/>
    <cellStyle name="20% - Accent2 2 3 7 2" xfId="9197"/>
    <cellStyle name="20% - Accent2 2 3 7 3" xfId="5067"/>
    <cellStyle name="20% - Accent2 2 3 8" xfId="2589"/>
    <cellStyle name="20% - Accent2 2 3 8 2" xfId="10023"/>
    <cellStyle name="20% - Accent2 2 3 8 3" xfId="5893"/>
    <cellStyle name="20% - Accent2 2 3 9" xfId="3415"/>
    <cellStyle name="20% - Accent2 2 3 9 2" xfId="10849"/>
    <cellStyle name="20% - Accent2 2 3 9 3" xfId="6719"/>
    <cellStyle name="20% - Accent2 2 4" xfId="155"/>
    <cellStyle name="20% - Accent2 2 4 2" xfId="666"/>
    <cellStyle name="20% - Accent2 2 4 2 2" xfId="2318"/>
    <cellStyle name="20% - Accent2 2 4 2 2 2" xfId="9752"/>
    <cellStyle name="20% - Accent2 2 4 2 2 3" xfId="5622"/>
    <cellStyle name="20% - Accent2 2 4 2 3" xfId="3144"/>
    <cellStyle name="20% - Accent2 2 4 2 3 2" xfId="10578"/>
    <cellStyle name="20% - Accent2 2 4 2 3 3" xfId="6448"/>
    <cellStyle name="20% - Accent2 2 4 2 4" xfId="3970"/>
    <cellStyle name="20% - Accent2 2 4 2 4 2" xfId="11404"/>
    <cellStyle name="20% - Accent2 2 4 2 4 3" xfId="7274"/>
    <cellStyle name="20% - Accent2 2 4 2 5" xfId="1492"/>
    <cellStyle name="20% - Accent2 2 4 2 5 2" xfId="8926"/>
    <cellStyle name="20% - Accent2 2 4 2 6" xfId="8100"/>
    <cellStyle name="20% - Accent2 2 4 2 7" xfId="4796"/>
    <cellStyle name="20% - Accent2 2 4 2 8" xfId="12324"/>
    <cellStyle name="20% - Accent2 2 4 3" xfId="1810"/>
    <cellStyle name="20% - Accent2 2 4 3 2" xfId="9244"/>
    <cellStyle name="20% - Accent2 2 4 3 3" xfId="5114"/>
    <cellStyle name="20% - Accent2 2 4 4" xfId="2636"/>
    <cellStyle name="20% - Accent2 2 4 4 2" xfId="10070"/>
    <cellStyle name="20% - Accent2 2 4 4 3" xfId="5940"/>
    <cellStyle name="20% - Accent2 2 4 5" xfId="3462"/>
    <cellStyle name="20% - Accent2 2 4 5 2" xfId="10896"/>
    <cellStyle name="20% - Accent2 2 4 5 3" xfId="6766"/>
    <cellStyle name="20% - Accent2 2 4 6" xfId="984"/>
    <cellStyle name="20% - Accent2 2 4 6 2" xfId="8418"/>
    <cellStyle name="20% - Accent2 2 4 7" xfId="7592"/>
    <cellStyle name="20% - Accent2 2 4 8" xfId="4288"/>
    <cellStyle name="20% - Accent2 2 4 9" xfId="11816"/>
    <cellStyle name="20% - Accent2 2 5" xfId="259"/>
    <cellStyle name="20% - Accent2 2 5 2" xfId="768"/>
    <cellStyle name="20% - Accent2 2 5 2 2" xfId="2420"/>
    <cellStyle name="20% - Accent2 2 5 2 2 2" xfId="9854"/>
    <cellStyle name="20% - Accent2 2 5 2 2 3" xfId="5724"/>
    <cellStyle name="20% - Accent2 2 5 2 3" xfId="3246"/>
    <cellStyle name="20% - Accent2 2 5 2 3 2" xfId="10680"/>
    <cellStyle name="20% - Accent2 2 5 2 3 3" xfId="6550"/>
    <cellStyle name="20% - Accent2 2 5 2 4" xfId="4072"/>
    <cellStyle name="20% - Accent2 2 5 2 4 2" xfId="11506"/>
    <cellStyle name="20% - Accent2 2 5 2 4 3" xfId="7376"/>
    <cellStyle name="20% - Accent2 2 5 2 5" xfId="1594"/>
    <cellStyle name="20% - Accent2 2 5 2 5 2" xfId="9028"/>
    <cellStyle name="20% - Accent2 2 5 2 6" xfId="8202"/>
    <cellStyle name="20% - Accent2 2 5 2 7" xfId="4898"/>
    <cellStyle name="20% - Accent2 2 5 2 8" xfId="12426"/>
    <cellStyle name="20% - Accent2 2 5 3" xfId="1912"/>
    <cellStyle name="20% - Accent2 2 5 3 2" xfId="9346"/>
    <cellStyle name="20% - Accent2 2 5 3 3" xfId="5216"/>
    <cellStyle name="20% - Accent2 2 5 4" xfId="2738"/>
    <cellStyle name="20% - Accent2 2 5 4 2" xfId="10172"/>
    <cellStyle name="20% - Accent2 2 5 4 3" xfId="6042"/>
    <cellStyle name="20% - Accent2 2 5 5" xfId="3564"/>
    <cellStyle name="20% - Accent2 2 5 5 2" xfId="10998"/>
    <cellStyle name="20% - Accent2 2 5 5 3" xfId="6868"/>
    <cellStyle name="20% - Accent2 2 5 6" xfId="1086"/>
    <cellStyle name="20% - Accent2 2 5 6 2" xfId="8520"/>
    <cellStyle name="20% - Accent2 2 5 7" xfId="7694"/>
    <cellStyle name="20% - Accent2 2 5 8" xfId="4390"/>
    <cellStyle name="20% - Accent2 2 5 9" xfId="11918"/>
    <cellStyle name="20% - Accent2 2 6" xfId="362"/>
    <cellStyle name="20% - Accent2 2 6 2" xfId="2014"/>
    <cellStyle name="20% - Accent2 2 6 2 2" xfId="9448"/>
    <cellStyle name="20% - Accent2 2 6 2 3" xfId="5318"/>
    <cellStyle name="20% - Accent2 2 6 3" xfId="2840"/>
    <cellStyle name="20% - Accent2 2 6 3 2" xfId="10274"/>
    <cellStyle name="20% - Accent2 2 6 3 3" xfId="6144"/>
    <cellStyle name="20% - Accent2 2 6 4" xfId="3666"/>
    <cellStyle name="20% - Accent2 2 6 4 2" xfId="11100"/>
    <cellStyle name="20% - Accent2 2 6 4 3" xfId="6970"/>
    <cellStyle name="20% - Accent2 2 6 5" xfId="1188"/>
    <cellStyle name="20% - Accent2 2 6 5 2" xfId="8622"/>
    <cellStyle name="20% - Accent2 2 6 6" xfId="7796"/>
    <cellStyle name="20% - Accent2 2 6 7" xfId="4492"/>
    <cellStyle name="20% - Accent2 2 6 8" xfId="12020"/>
    <cellStyle name="20% - Accent2 2 7" xfId="464"/>
    <cellStyle name="20% - Accent2 2 7 2" xfId="2116"/>
    <cellStyle name="20% - Accent2 2 7 2 2" xfId="9550"/>
    <cellStyle name="20% - Accent2 2 7 2 3" xfId="5420"/>
    <cellStyle name="20% - Accent2 2 7 3" xfId="2942"/>
    <cellStyle name="20% - Accent2 2 7 3 2" xfId="10376"/>
    <cellStyle name="20% - Accent2 2 7 3 3" xfId="6246"/>
    <cellStyle name="20% - Accent2 2 7 4" xfId="3768"/>
    <cellStyle name="20% - Accent2 2 7 4 2" xfId="11202"/>
    <cellStyle name="20% - Accent2 2 7 4 3" xfId="7072"/>
    <cellStyle name="20% - Accent2 2 7 5" xfId="1290"/>
    <cellStyle name="20% - Accent2 2 7 5 2" xfId="8724"/>
    <cellStyle name="20% - Accent2 2 7 6" xfId="7898"/>
    <cellStyle name="20% - Accent2 2 7 7" xfId="4594"/>
    <cellStyle name="20% - Accent2 2 7 8" xfId="12122"/>
    <cellStyle name="20% - Accent2 2 8" xfId="565"/>
    <cellStyle name="20% - Accent2 2 8 2" xfId="2217"/>
    <cellStyle name="20% - Accent2 2 8 2 2" xfId="9651"/>
    <cellStyle name="20% - Accent2 2 8 2 3" xfId="5521"/>
    <cellStyle name="20% - Accent2 2 8 3" xfId="3043"/>
    <cellStyle name="20% - Accent2 2 8 3 2" xfId="10477"/>
    <cellStyle name="20% - Accent2 2 8 3 3" xfId="6347"/>
    <cellStyle name="20% - Accent2 2 8 4" xfId="3869"/>
    <cellStyle name="20% - Accent2 2 8 4 2" xfId="11303"/>
    <cellStyle name="20% - Accent2 2 8 4 3" xfId="7173"/>
    <cellStyle name="20% - Accent2 2 8 5" xfId="1391"/>
    <cellStyle name="20% - Accent2 2 8 5 2" xfId="8825"/>
    <cellStyle name="20% - Accent2 2 8 6" xfId="7999"/>
    <cellStyle name="20% - Accent2 2 8 7" xfId="4695"/>
    <cellStyle name="20% - Accent2 2 8 8" xfId="12223"/>
    <cellStyle name="20% - Accent2 2 9" xfId="1709"/>
    <cellStyle name="20% - Accent2 2 9 2" xfId="9143"/>
    <cellStyle name="20% - Accent2 2 9 3" xfId="5013"/>
    <cellStyle name="20% - Accent2 3" xfId="59"/>
    <cellStyle name="20% - Accent2 3 10" xfId="3374"/>
    <cellStyle name="20% - Accent2 3 10 2" xfId="10808"/>
    <cellStyle name="20% - Accent2 3 10 3" xfId="6678"/>
    <cellStyle name="20% - Accent2 3 11" xfId="896"/>
    <cellStyle name="20% - Accent2 3 11 2" xfId="8330"/>
    <cellStyle name="20% - Accent2 3 12" xfId="7504"/>
    <cellStyle name="20% - Accent2 3 13" xfId="4200"/>
    <cellStyle name="20% - Accent2 3 14" xfId="11634"/>
    <cellStyle name="20% - Accent2 3 15" xfId="11728"/>
    <cellStyle name="20% - Accent2 3 2" xfId="104"/>
    <cellStyle name="20% - Accent2 3 2 10" xfId="939"/>
    <cellStyle name="20% - Accent2 3 2 10 2" xfId="8373"/>
    <cellStyle name="20% - Accent2 3 2 11" xfId="7547"/>
    <cellStyle name="20% - Accent2 3 2 12" xfId="4243"/>
    <cellStyle name="20% - Accent2 3 2 13" xfId="11771"/>
    <cellStyle name="20% - Accent2 3 2 2" xfId="211"/>
    <cellStyle name="20% - Accent2 3 2 2 2" xfId="722"/>
    <cellStyle name="20% - Accent2 3 2 2 2 2" xfId="2374"/>
    <cellStyle name="20% - Accent2 3 2 2 2 2 2" xfId="9808"/>
    <cellStyle name="20% - Accent2 3 2 2 2 2 3" xfId="5678"/>
    <cellStyle name="20% - Accent2 3 2 2 2 3" xfId="3200"/>
    <cellStyle name="20% - Accent2 3 2 2 2 3 2" xfId="10634"/>
    <cellStyle name="20% - Accent2 3 2 2 2 3 3" xfId="6504"/>
    <cellStyle name="20% - Accent2 3 2 2 2 4" xfId="4026"/>
    <cellStyle name="20% - Accent2 3 2 2 2 4 2" xfId="11460"/>
    <cellStyle name="20% - Accent2 3 2 2 2 4 3" xfId="7330"/>
    <cellStyle name="20% - Accent2 3 2 2 2 5" xfId="1548"/>
    <cellStyle name="20% - Accent2 3 2 2 2 5 2" xfId="8982"/>
    <cellStyle name="20% - Accent2 3 2 2 2 6" xfId="8156"/>
    <cellStyle name="20% - Accent2 3 2 2 2 7" xfId="4852"/>
    <cellStyle name="20% - Accent2 3 2 2 2 8" xfId="12380"/>
    <cellStyle name="20% - Accent2 3 2 2 3" xfId="1866"/>
    <cellStyle name="20% - Accent2 3 2 2 3 2" xfId="9300"/>
    <cellStyle name="20% - Accent2 3 2 2 3 3" xfId="5170"/>
    <cellStyle name="20% - Accent2 3 2 2 4" xfId="2692"/>
    <cellStyle name="20% - Accent2 3 2 2 4 2" xfId="10126"/>
    <cellStyle name="20% - Accent2 3 2 2 4 3" xfId="5996"/>
    <cellStyle name="20% - Accent2 3 2 2 5" xfId="3518"/>
    <cellStyle name="20% - Accent2 3 2 2 5 2" xfId="10952"/>
    <cellStyle name="20% - Accent2 3 2 2 5 3" xfId="6822"/>
    <cellStyle name="20% - Accent2 3 2 2 6" xfId="1040"/>
    <cellStyle name="20% - Accent2 3 2 2 6 2" xfId="8474"/>
    <cellStyle name="20% - Accent2 3 2 2 7" xfId="7648"/>
    <cellStyle name="20% - Accent2 3 2 2 8" xfId="4344"/>
    <cellStyle name="20% - Accent2 3 2 2 9" xfId="11872"/>
    <cellStyle name="20% - Accent2 3 2 3" xfId="316"/>
    <cellStyle name="20% - Accent2 3 2 3 2" xfId="824"/>
    <cellStyle name="20% - Accent2 3 2 3 2 2" xfId="2476"/>
    <cellStyle name="20% - Accent2 3 2 3 2 2 2" xfId="9910"/>
    <cellStyle name="20% - Accent2 3 2 3 2 2 3" xfId="5780"/>
    <cellStyle name="20% - Accent2 3 2 3 2 3" xfId="3302"/>
    <cellStyle name="20% - Accent2 3 2 3 2 3 2" xfId="10736"/>
    <cellStyle name="20% - Accent2 3 2 3 2 3 3" xfId="6606"/>
    <cellStyle name="20% - Accent2 3 2 3 2 4" xfId="4128"/>
    <cellStyle name="20% - Accent2 3 2 3 2 4 2" xfId="11562"/>
    <cellStyle name="20% - Accent2 3 2 3 2 4 3" xfId="7432"/>
    <cellStyle name="20% - Accent2 3 2 3 2 5" xfId="1650"/>
    <cellStyle name="20% - Accent2 3 2 3 2 5 2" xfId="9084"/>
    <cellStyle name="20% - Accent2 3 2 3 2 6" xfId="8258"/>
    <cellStyle name="20% - Accent2 3 2 3 2 7" xfId="4954"/>
    <cellStyle name="20% - Accent2 3 2 3 2 8" xfId="12482"/>
    <cellStyle name="20% - Accent2 3 2 3 3" xfId="1968"/>
    <cellStyle name="20% - Accent2 3 2 3 3 2" xfId="9402"/>
    <cellStyle name="20% - Accent2 3 2 3 3 3" xfId="5272"/>
    <cellStyle name="20% - Accent2 3 2 3 4" xfId="2794"/>
    <cellStyle name="20% - Accent2 3 2 3 4 2" xfId="10228"/>
    <cellStyle name="20% - Accent2 3 2 3 4 3" xfId="6098"/>
    <cellStyle name="20% - Accent2 3 2 3 5" xfId="3620"/>
    <cellStyle name="20% - Accent2 3 2 3 5 2" xfId="11054"/>
    <cellStyle name="20% - Accent2 3 2 3 5 3" xfId="6924"/>
    <cellStyle name="20% - Accent2 3 2 3 6" xfId="1142"/>
    <cellStyle name="20% - Accent2 3 2 3 6 2" xfId="8576"/>
    <cellStyle name="20% - Accent2 3 2 3 7" xfId="7750"/>
    <cellStyle name="20% - Accent2 3 2 3 8" xfId="4446"/>
    <cellStyle name="20% - Accent2 3 2 3 9" xfId="11974"/>
    <cellStyle name="20% - Accent2 3 2 4" xfId="418"/>
    <cellStyle name="20% - Accent2 3 2 4 2" xfId="2070"/>
    <cellStyle name="20% - Accent2 3 2 4 2 2" xfId="9504"/>
    <cellStyle name="20% - Accent2 3 2 4 2 3" xfId="5374"/>
    <cellStyle name="20% - Accent2 3 2 4 3" xfId="2896"/>
    <cellStyle name="20% - Accent2 3 2 4 3 2" xfId="10330"/>
    <cellStyle name="20% - Accent2 3 2 4 3 3" xfId="6200"/>
    <cellStyle name="20% - Accent2 3 2 4 4" xfId="3722"/>
    <cellStyle name="20% - Accent2 3 2 4 4 2" xfId="11156"/>
    <cellStyle name="20% - Accent2 3 2 4 4 3" xfId="7026"/>
    <cellStyle name="20% - Accent2 3 2 4 5" xfId="1244"/>
    <cellStyle name="20% - Accent2 3 2 4 5 2" xfId="8678"/>
    <cellStyle name="20% - Accent2 3 2 4 6" xfId="7852"/>
    <cellStyle name="20% - Accent2 3 2 4 7" xfId="4548"/>
    <cellStyle name="20% - Accent2 3 2 4 8" xfId="12076"/>
    <cellStyle name="20% - Accent2 3 2 5" xfId="520"/>
    <cellStyle name="20% - Accent2 3 2 5 2" xfId="2172"/>
    <cellStyle name="20% - Accent2 3 2 5 2 2" xfId="9606"/>
    <cellStyle name="20% - Accent2 3 2 5 2 3" xfId="5476"/>
    <cellStyle name="20% - Accent2 3 2 5 3" xfId="2998"/>
    <cellStyle name="20% - Accent2 3 2 5 3 2" xfId="10432"/>
    <cellStyle name="20% - Accent2 3 2 5 3 3" xfId="6302"/>
    <cellStyle name="20% - Accent2 3 2 5 4" xfId="3824"/>
    <cellStyle name="20% - Accent2 3 2 5 4 2" xfId="11258"/>
    <cellStyle name="20% - Accent2 3 2 5 4 3" xfId="7128"/>
    <cellStyle name="20% - Accent2 3 2 5 5" xfId="1346"/>
    <cellStyle name="20% - Accent2 3 2 5 5 2" xfId="8780"/>
    <cellStyle name="20% - Accent2 3 2 5 6" xfId="7954"/>
    <cellStyle name="20% - Accent2 3 2 5 7" xfId="4650"/>
    <cellStyle name="20% - Accent2 3 2 5 8" xfId="12178"/>
    <cellStyle name="20% - Accent2 3 2 6" xfId="621"/>
    <cellStyle name="20% - Accent2 3 2 6 2" xfId="2273"/>
    <cellStyle name="20% - Accent2 3 2 6 2 2" xfId="9707"/>
    <cellStyle name="20% - Accent2 3 2 6 2 3" xfId="5577"/>
    <cellStyle name="20% - Accent2 3 2 6 3" xfId="3099"/>
    <cellStyle name="20% - Accent2 3 2 6 3 2" xfId="10533"/>
    <cellStyle name="20% - Accent2 3 2 6 3 3" xfId="6403"/>
    <cellStyle name="20% - Accent2 3 2 6 4" xfId="3925"/>
    <cellStyle name="20% - Accent2 3 2 6 4 2" xfId="11359"/>
    <cellStyle name="20% - Accent2 3 2 6 4 3" xfId="7229"/>
    <cellStyle name="20% - Accent2 3 2 6 5" xfId="1447"/>
    <cellStyle name="20% - Accent2 3 2 6 5 2" xfId="8881"/>
    <cellStyle name="20% - Accent2 3 2 6 6" xfId="8055"/>
    <cellStyle name="20% - Accent2 3 2 6 7" xfId="4751"/>
    <cellStyle name="20% - Accent2 3 2 6 8" xfId="12279"/>
    <cellStyle name="20% - Accent2 3 2 7" xfId="1765"/>
    <cellStyle name="20% - Accent2 3 2 7 2" xfId="9199"/>
    <cellStyle name="20% - Accent2 3 2 7 3" xfId="5069"/>
    <cellStyle name="20% - Accent2 3 2 8" xfId="2591"/>
    <cellStyle name="20% - Accent2 3 2 8 2" xfId="10025"/>
    <cellStyle name="20% - Accent2 3 2 8 3" xfId="5895"/>
    <cellStyle name="20% - Accent2 3 2 9" xfId="3417"/>
    <cellStyle name="20% - Accent2 3 2 9 2" xfId="10851"/>
    <cellStyle name="20% - Accent2 3 2 9 3" xfId="6721"/>
    <cellStyle name="20% - Accent2 3 3" xfId="168"/>
    <cellStyle name="20% - Accent2 3 3 2" xfId="679"/>
    <cellStyle name="20% - Accent2 3 3 2 2" xfId="2331"/>
    <cellStyle name="20% - Accent2 3 3 2 2 2" xfId="9765"/>
    <cellStyle name="20% - Accent2 3 3 2 2 3" xfId="5635"/>
    <cellStyle name="20% - Accent2 3 3 2 3" xfId="3157"/>
    <cellStyle name="20% - Accent2 3 3 2 3 2" xfId="10591"/>
    <cellStyle name="20% - Accent2 3 3 2 3 3" xfId="6461"/>
    <cellStyle name="20% - Accent2 3 3 2 4" xfId="3983"/>
    <cellStyle name="20% - Accent2 3 3 2 4 2" xfId="11417"/>
    <cellStyle name="20% - Accent2 3 3 2 4 3" xfId="7287"/>
    <cellStyle name="20% - Accent2 3 3 2 5" xfId="1505"/>
    <cellStyle name="20% - Accent2 3 3 2 5 2" xfId="8939"/>
    <cellStyle name="20% - Accent2 3 3 2 6" xfId="8113"/>
    <cellStyle name="20% - Accent2 3 3 2 7" xfId="4809"/>
    <cellStyle name="20% - Accent2 3 3 2 8" xfId="12337"/>
    <cellStyle name="20% - Accent2 3 3 3" xfId="1823"/>
    <cellStyle name="20% - Accent2 3 3 3 2" xfId="9257"/>
    <cellStyle name="20% - Accent2 3 3 3 3" xfId="5127"/>
    <cellStyle name="20% - Accent2 3 3 4" xfId="2649"/>
    <cellStyle name="20% - Accent2 3 3 4 2" xfId="10083"/>
    <cellStyle name="20% - Accent2 3 3 4 3" xfId="5953"/>
    <cellStyle name="20% - Accent2 3 3 5" xfId="3475"/>
    <cellStyle name="20% - Accent2 3 3 5 2" xfId="10909"/>
    <cellStyle name="20% - Accent2 3 3 5 3" xfId="6779"/>
    <cellStyle name="20% - Accent2 3 3 6" xfId="997"/>
    <cellStyle name="20% - Accent2 3 3 6 2" xfId="8431"/>
    <cellStyle name="20% - Accent2 3 3 7" xfId="7605"/>
    <cellStyle name="20% - Accent2 3 3 8" xfId="4301"/>
    <cellStyle name="20% - Accent2 3 3 9" xfId="11829"/>
    <cellStyle name="20% - Accent2 3 4" xfId="272"/>
    <cellStyle name="20% - Accent2 3 4 2" xfId="781"/>
    <cellStyle name="20% - Accent2 3 4 2 2" xfId="2433"/>
    <cellStyle name="20% - Accent2 3 4 2 2 2" xfId="9867"/>
    <cellStyle name="20% - Accent2 3 4 2 2 3" xfId="5737"/>
    <cellStyle name="20% - Accent2 3 4 2 3" xfId="3259"/>
    <cellStyle name="20% - Accent2 3 4 2 3 2" xfId="10693"/>
    <cellStyle name="20% - Accent2 3 4 2 3 3" xfId="6563"/>
    <cellStyle name="20% - Accent2 3 4 2 4" xfId="4085"/>
    <cellStyle name="20% - Accent2 3 4 2 4 2" xfId="11519"/>
    <cellStyle name="20% - Accent2 3 4 2 4 3" xfId="7389"/>
    <cellStyle name="20% - Accent2 3 4 2 5" xfId="1607"/>
    <cellStyle name="20% - Accent2 3 4 2 5 2" xfId="9041"/>
    <cellStyle name="20% - Accent2 3 4 2 6" xfId="8215"/>
    <cellStyle name="20% - Accent2 3 4 2 7" xfId="4911"/>
    <cellStyle name="20% - Accent2 3 4 2 8" xfId="12439"/>
    <cellStyle name="20% - Accent2 3 4 3" xfId="1925"/>
    <cellStyle name="20% - Accent2 3 4 3 2" xfId="9359"/>
    <cellStyle name="20% - Accent2 3 4 3 3" xfId="5229"/>
    <cellStyle name="20% - Accent2 3 4 4" xfId="2751"/>
    <cellStyle name="20% - Accent2 3 4 4 2" xfId="10185"/>
    <cellStyle name="20% - Accent2 3 4 4 3" xfId="6055"/>
    <cellStyle name="20% - Accent2 3 4 5" xfId="3577"/>
    <cellStyle name="20% - Accent2 3 4 5 2" xfId="11011"/>
    <cellStyle name="20% - Accent2 3 4 5 3" xfId="6881"/>
    <cellStyle name="20% - Accent2 3 4 6" xfId="1099"/>
    <cellStyle name="20% - Accent2 3 4 6 2" xfId="8533"/>
    <cellStyle name="20% - Accent2 3 4 7" xfId="7707"/>
    <cellStyle name="20% - Accent2 3 4 8" xfId="4403"/>
    <cellStyle name="20% - Accent2 3 4 9" xfId="11931"/>
    <cellStyle name="20% - Accent2 3 5" xfId="375"/>
    <cellStyle name="20% - Accent2 3 5 2" xfId="2027"/>
    <cellStyle name="20% - Accent2 3 5 2 2" xfId="9461"/>
    <cellStyle name="20% - Accent2 3 5 2 3" xfId="5331"/>
    <cellStyle name="20% - Accent2 3 5 3" xfId="2853"/>
    <cellStyle name="20% - Accent2 3 5 3 2" xfId="10287"/>
    <cellStyle name="20% - Accent2 3 5 3 3" xfId="6157"/>
    <cellStyle name="20% - Accent2 3 5 4" xfId="3679"/>
    <cellStyle name="20% - Accent2 3 5 4 2" xfId="11113"/>
    <cellStyle name="20% - Accent2 3 5 4 3" xfId="6983"/>
    <cellStyle name="20% - Accent2 3 5 5" xfId="1201"/>
    <cellStyle name="20% - Accent2 3 5 5 2" xfId="8635"/>
    <cellStyle name="20% - Accent2 3 5 6" xfId="7809"/>
    <cellStyle name="20% - Accent2 3 5 7" xfId="4505"/>
    <cellStyle name="20% - Accent2 3 5 8" xfId="12033"/>
    <cellStyle name="20% - Accent2 3 6" xfId="477"/>
    <cellStyle name="20% - Accent2 3 6 2" xfId="2129"/>
    <cellStyle name="20% - Accent2 3 6 2 2" xfId="9563"/>
    <cellStyle name="20% - Accent2 3 6 2 3" xfId="5433"/>
    <cellStyle name="20% - Accent2 3 6 3" xfId="2955"/>
    <cellStyle name="20% - Accent2 3 6 3 2" xfId="10389"/>
    <cellStyle name="20% - Accent2 3 6 3 3" xfId="6259"/>
    <cellStyle name="20% - Accent2 3 6 4" xfId="3781"/>
    <cellStyle name="20% - Accent2 3 6 4 2" xfId="11215"/>
    <cellStyle name="20% - Accent2 3 6 4 3" xfId="7085"/>
    <cellStyle name="20% - Accent2 3 6 5" xfId="1303"/>
    <cellStyle name="20% - Accent2 3 6 5 2" xfId="8737"/>
    <cellStyle name="20% - Accent2 3 6 6" xfId="7911"/>
    <cellStyle name="20% - Accent2 3 6 7" xfId="4607"/>
    <cellStyle name="20% - Accent2 3 6 8" xfId="12135"/>
    <cellStyle name="20% - Accent2 3 7" xfId="578"/>
    <cellStyle name="20% - Accent2 3 7 2" xfId="2230"/>
    <cellStyle name="20% - Accent2 3 7 2 2" xfId="9664"/>
    <cellStyle name="20% - Accent2 3 7 2 3" xfId="5534"/>
    <cellStyle name="20% - Accent2 3 7 3" xfId="3056"/>
    <cellStyle name="20% - Accent2 3 7 3 2" xfId="10490"/>
    <cellStyle name="20% - Accent2 3 7 3 3" xfId="6360"/>
    <cellStyle name="20% - Accent2 3 7 4" xfId="3882"/>
    <cellStyle name="20% - Accent2 3 7 4 2" xfId="11316"/>
    <cellStyle name="20% - Accent2 3 7 4 3" xfId="7186"/>
    <cellStyle name="20% - Accent2 3 7 5" xfId="1404"/>
    <cellStyle name="20% - Accent2 3 7 5 2" xfId="8838"/>
    <cellStyle name="20% - Accent2 3 7 6" xfId="8012"/>
    <cellStyle name="20% - Accent2 3 7 7" xfId="4708"/>
    <cellStyle name="20% - Accent2 3 7 8" xfId="12236"/>
    <cellStyle name="20% - Accent2 3 8" xfId="1722"/>
    <cellStyle name="20% - Accent2 3 8 2" xfId="9156"/>
    <cellStyle name="20% - Accent2 3 8 3" xfId="5026"/>
    <cellStyle name="20% - Accent2 3 9" xfId="2548"/>
    <cellStyle name="20% - Accent2 3 9 2" xfId="9982"/>
    <cellStyle name="20% - Accent2 3 9 3" xfId="5852"/>
    <cellStyle name="20% - Accent2 4" xfId="89"/>
    <cellStyle name="20% - Accent2 4 10" xfId="924"/>
    <cellStyle name="20% - Accent2 4 10 2" xfId="8358"/>
    <cellStyle name="20% - Accent2 4 11" xfId="7532"/>
    <cellStyle name="20% - Accent2 4 12" xfId="4228"/>
    <cellStyle name="20% - Accent2 4 13" xfId="11756"/>
    <cellStyle name="20% - Accent2 4 2" xfId="196"/>
    <cellStyle name="20% - Accent2 4 2 2" xfId="707"/>
    <cellStyle name="20% - Accent2 4 2 2 2" xfId="2359"/>
    <cellStyle name="20% - Accent2 4 2 2 2 2" xfId="9793"/>
    <cellStyle name="20% - Accent2 4 2 2 2 3" xfId="5663"/>
    <cellStyle name="20% - Accent2 4 2 2 3" xfId="3185"/>
    <cellStyle name="20% - Accent2 4 2 2 3 2" xfId="10619"/>
    <cellStyle name="20% - Accent2 4 2 2 3 3" xfId="6489"/>
    <cellStyle name="20% - Accent2 4 2 2 4" xfId="4011"/>
    <cellStyle name="20% - Accent2 4 2 2 4 2" xfId="11445"/>
    <cellStyle name="20% - Accent2 4 2 2 4 3" xfId="7315"/>
    <cellStyle name="20% - Accent2 4 2 2 5" xfId="1533"/>
    <cellStyle name="20% - Accent2 4 2 2 5 2" xfId="8967"/>
    <cellStyle name="20% - Accent2 4 2 2 6" xfId="8141"/>
    <cellStyle name="20% - Accent2 4 2 2 7" xfId="4837"/>
    <cellStyle name="20% - Accent2 4 2 2 8" xfId="12365"/>
    <cellStyle name="20% - Accent2 4 2 3" xfId="1851"/>
    <cellStyle name="20% - Accent2 4 2 3 2" xfId="9285"/>
    <cellStyle name="20% - Accent2 4 2 3 3" xfId="5155"/>
    <cellStyle name="20% - Accent2 4 2 4" xfId="2677"/>
    <cellStyle name="20% - Accent2 4 2 4 2" xfId="10111"/>
    <cellStyle name="20% - Accent2 4 2 4 3" xfId="5981"/>
    <cellStyle name="20% - Accent2 4 2 5" xfId="3503"/>
    <cellStyle name="20% - Accent2 4 2 5 2" xfId="10937"/>
    <cellStyle name="20% - Accent2 4 2 5 3" xfId="6807"/>
    <cellStyle name="20% - Accent2 4 2 6" xfId="1025"/>
    <cellStyle name="20% - Accent2 4 2 6 2" xfId="8459"/>
    <cellStyle name="20% - Accent2 4 2 7" xfId="7633"/>
    <cellStyle name="20% - Accent2 4 2 8" xfId="4329"/>
    <cellStyle name="20% - Accent2 4 2 9" xfId="11857"/>
    <cellStyle name="20% - Accent2 4 3" xfId="301"/>
    <cellStyle name="20% - Accent2 4 3 2" xfId="809"/>
    <cellStyle name="20% - Accent2 4 3 2 2" xfId="2461"/>
    <cellStyle name="20% - Accent2 4 3 2 2 2" xfId="9895"/>
    <cellStyle name="20% - Accent2 4 3 2 2 3" xfId="5765"/>
    <cellStyle name="20% - Accent2 4 3 2 3" xfId="3287"/>
    <cellStyle name="20% - Accent2 4 3 2 3 2" xfId="10721"/>
    <cellStyle name="20% - Accent2 4 3 2 3 3" xfId="6591"/>
    <cellStyle name="20% - Accent2 4 3 2 4" xfId="4113"/>
    <cellStyle name="20% - Accent2 4 3 2 4 2" xfId="11547"/>
    <cellStyle name="20% - Accent2 4 3 2 4 3" xfId="7417"/>
    <cellStyle name="20% - Accent2 4 3 2 5" xfId="1635"/>
    <cellStyle name="20% - Accent2 4 3 2 5 2" xfId="9069"/>
    <cellStyle name="20% - Accent2 4 3 2 6" xfId="8243"/>
    <cellStyle name="20% - Accent2 4 3 2 7" xfId="4939"/>
    <cellStyle name="20% - Accent2 4 3 2 8" xfId="12467"/>
    <cellStyle name="20% - Accent2 4 3 3" xfId="1953"/>
    <cellStyle name="20% - Accent2 4 3 3 2" xfId="9387"/>
    <cellStyle name="20% - Accent2 4 3 3 3" xfId="5257"/>
    <cellStyle name="20% - Accent2 4 3 4" xfId="2779"/>
    <cellStyle name="20% - Accent2 4 3 4 2" xfId="10213"/>
    <cellStyle name="20% - Accent2 4 3 4 3" xfId="6083"/>
    <cellStyle name="20% - Accent2 4 3 5" xfId="3605"/>
    <cellStyle name="20% - Accent2 4 3 5 2" xfId="11039"/>
    <cellStyle name="20% - Accent2 4 3 5 3" xfId="6909"/>
    <cellStyle name="20% - Accent2 4 3 6" xfId="1127"/>
    <cellStyle name="20% - Accent2 4 3 6 2" xfId="8561"/>
    <cellStyle name="20% - Accent2 4 3 7" xfId="7735"/>
    <cellStyle name="20% - Accent2 4 3 8" xfId="4431"/>
    <cellStyle name="20% - Accent2 4 3 9" xfId="11959"/>
    <cellStyle name="20% - Accent2 4 4" xfId="403"/>
    <cellStyle name="20% - Accent2 4 4 2" xfId="2055"/>
    <cellStyle name="20% - Accent2 4 4 2 2" xfId="9489"/>
    <cellStyle name="20% - Accent2 4 4 2 3" xfId="5359"/>
    <cellStyle name="20% - Accent2 4 4 3" xfId="2881"/>
    <cellStyle name="20% - Accent2 4 4 3 2" xfId="10315"/>
    <cellStyle name="20% - Accent2 4 4 3 3" xfId="6185"/>
    <cellStyle name="20% - Accent2 4 4 4" xfId="3707"/>
    <cellStyle name="20% - Accent2 4 4 4 2" xfId="11141"/>
    <cellStyle name="20% - Accent2 4 4 4 3" xfId="7011"/>
    <cellStyle name="20% - Accent2 4 4 5" xfId="1229"/>
    <cellStyle name="20% - Accent2 4 4 5 2" xfId="8663"/>
    <cellStyle name="20% - Accent2 4 4 6" xfId="7837"/>
    <cellStyle name="20% - Accent2 4 4 7" xfId="4533"/>
    <cellStyle name="20% - Accent2 4 4 8" xfId="12061"/>
    <cellStyle name="20% - Accent2 4 5" xfId="505"/>
    <cellStyle name="20% - Accent2 4 5 2" xfId="2157"/>
    <cellStyle name="20% - Accent2 4 5 2 2" xfId="9591"/>
    <cellStyle name="20% - Accent2 4 5 2 3" xfId="5461"/>
    <cellStyle name="20% - Accent2 4 5 3" xfId="2983"/>
    <cellStyle name="20% - Accent2 4 5 3 2" xfId="10417"/>
    <cellStyle name="20% - Accent2 4 5 3 3" xfId="6287"/>
    <cellStyle name="20% - Accent2 4 5 4" xfId="3809"/>
    <cellStyle name="20% - Accent2 4 5 4 2" xfId="11243"/>
    <cellStyle name="20% - Accent2 4 5 4 3" xfId="7113"/>
    <cellStyle name="20% - Accent2 4 5 5" xfId="1331"/>
    <cellStyle name="20% - Accent2 4 5 5 2" xfId="8765"/>
    <cellStyle name="20% - Accent2 4 5 6" xfId="7939"/>
    <cellStyle name="20% - Accent2 4 5 7" xfId="4635"/>
    <cellStyle name="20% - Accent2 4 5 8" xfId="12163"/>
    <cellStyle name="20% - Accent2 4 6" xfId="606"/>
    <cellStyle name="20% - Accent2 4 6 2" xfId="2258"/>
    <cellStyle name="20% - Accent2 4 6 2 2" xfId="9692"/>
    <cellStyle name="20% - Accent2 4 6 2 3" xfId="5562"/>
    <cellStyle name="20% - Accent2 4 6 3" xfId="3084"/>
    <cellStyle name="20% - Accent2 4 6 3 2" xfId="10518"/>
    <cellStyle name="20% - Accent2 4 6 3 3" xfId="6388"/>
    <cellStyle name="20% - Accent2 4 6 4" xfId="3910"/>
    <cellStyle name="20% - Accent2 4 6 4 2" xfId="11344"/>
    <cellStyle name="20% - Accent2 4 6 4 3" xfId="7214"/>
    <cellStyle name="20% - Accent2 4 6 5" xfId="1432"/>
    <cellStyle name="20% - Accent2 4 6 5 2" xfId="8866"/>
    <cellStyle name="20% - Accent2 4 6 6" xfId="8040"/>
    <cellStyle name="20% - Accent2 4 6 7" xfId="4736"/>
    <cellStyle name="20% - Accent2 4 6 8" xfId="12264"/>
    <cellStyle name="20% - Accent2 4 7" xfId="1750"/>
    <cellStyle name="20% - Accent2 4 7 2" xfId="9184"/>
    <cellStyle name="20% - Accent2 4 7 3" xfId="5054"/>
    <cellStyle name="20% - Accent2 4 8" xfId="2576"/>
    <cellStyle name="20% - Accent2 4 8 2" xfId="10010"/>
    <cellStyle name="20% - Accent2 4 8 3" xfId="5880"/>
    <cellStyle name="20% - Accent2 4 9" xfId="3402"/>
    <cellStyle name="20% - Accent2 4 9 2" xfId="10836"/>
    <cellStyle name="20% - Accent2 4 9 3" xfId="6706"/>
    <cellStyle name="20% - Accent2 5" xfId="142"/>
    <cellStyle name="20% - Accent2 5 2" xfId="653"/>
    <cellStyle name="20% - Accent2 5 2 2" xfId="2305"/>
    <cellStyle name="20% - Accent2 5 2 2 2" xfId="9739"/>
    <cellStyle name="20% - Accent2 5 2 2 3" xfId="5609"/>
    <cellStyle name="20% - Accent2 5 2 3" xfId="3131"/>
    <cellStyle name="20% - Accent2 5 2 3 2" xfId="10565"/>
    <cellStyle name="20% - Accent2 5 2 3 3" xfId="6435"/>
    <cellStyle name="20% - Accent2 5 2 4" xfId="3957"/>
    <cellStyle name="20% - Accent2 5 2 4 2" xfId="11391"/>
    <cellStyle name="20% - Accent2 5 2 4 3" xfId="7261"/>
    <cellStyle name="20% - Accent2 5 2 5" xfId="1479"/>
    <cellStyle name="20% - Accent2 5 2 5 2" xfId="8913"/>
    <cellStyle name="20% - Accent2 5 2 6" xfId="8087"/>
    <cellStyle name="20% - Accent2 5 2 7" xfId="4783"/>
    <cellStyle name="20% - Accent2 5 2 8" xfId="12311"/>
    <cellStyle name="20% - Accent2 5 3" xfId="1797"/>
    <cellStyle name="20% - Accent2 5 3 2" xfId="9231"/>
    <cellStyle name="20% - Accent2 5 3 3" xfId="5101"/>
    <cellStyle name="20% - Accent2 5 4" xfId="2623"/>
    <cellStyle name="20% - Accent2 5 4 2" xfId="10057"/>
    <cellStyle name="20% - Accent2 5 4 3" xfId="5927"/>
    <cellStyle name="20% - Accent2 5 5" xfId="3449"/>
    <cellStyle name="20% - Accent2 5 5 2" xfId="10883"/>
    <cellStyle name="20% - Accent2 5 5 3" xfId="6753"/>
    <cellStyle name="20% - Accent2 5 6" xfId="971"/>
    <cellStyle name="20% - Accent2 5 6 2" xfId="8405"/>
    <cellStyle name="20% - Accent2 5 7" xfId="7579"/>
    <cellStyle name="20% - Accent2 5 8" xfId="4275"/>
    <cellStyle name="20% - Accent2 5 9" xfId="11803"/>
    <cellStyle name="20% - Accent2 6" xfId="245"/>
    <cellStyle name="20% - Accent2 6 2" xfId="756"/>
    <cellStyle name="20% - Accent2 6 2 2" xfId="2408"/>
    <cellStyle name="20% - Accent2 6 2 2 2" xfId="9842"/>
    <cellStyle name="20% - Accent2 6 2 2 3" xfId="5712"/>
    <cellStyle name="20% - Accent2 6 2 3" xfId="3234"/>
    <cellStyle name="20% - Accent2 6 2 3 2" xfId="10668"/>
    <cellStyle name="20% - Accent2 6 2 3 3" xfId="6538"/>
    <cellStyle name="20% - Accent2 6 2 4" xfId="4060"/>
    <cellStyle name="20% - Accent2 6 2 4 2" xfId="11494"/>
    <cellStyle name="20% - Accent2 6 2 4 3" xfId="7364"/>
    <cellStyle name="20% - Accent2 6 2 5" xfId="1582"/>
    <cellStyle name="20% - Accent2 6 2 5 2" xfId="9016"/>
    <cellStyle name="20% - Accent2 6 2 6" xfId="8190"/>
    <cellStyle name="20% - Accent2 6 2 7" xfId="4886"/>
    <cellStyle name="20% - Accent2 6 2 8" xfId="12414"/>
    <cellStyle name="20% - Accent2 6 3" xfId="1900"/>
    <cellStyle name="20% - Accent2 6 3 2" xfId="9334"/>
    <cellStyle name="20% - Accent2 6 3 3" xfId="5204"/>
    <cellStyle name="20% - Accent2 6 4" xfId="2726"/>
    <cellStyle name="20% - Accent2 6 4 2" xfId="10160"/>
    <cellStyle name="20% - Accent2 6 4 3" xfId="6030"/>
    <cellStyle name="20% - Accent2 6 5" xfId="3552"/>
    <cellStyle name="20% - Accent2 6 5 2" xfId="10986"/>
    <cellStyle name="20% - Accent2 6 5 3" xfId="6856"/>
    <cellStyle name="20% - Accent2 6 6" xfId="1074"/>
    <cellStyle name="20% - Accent2 6 6 2" xfId="8508"/>
    <cellStyle name="20% - Accent2 6 7" xfId="7682"/>
    <cellStyle name="20% - Accent2 6 8" xfId="4378"/>
    <cellStyle name="20% - Accent2 6 9" xfId="11906"/>
    <cellStyle name="20% - Accent2 7" xfId="350"/>
    <cellStyle name="20% - Accent2 7 2" xfId="2002"/>
    <cellStyle name="20% - Accent2 7 2 2" xfId="9436"/>
    <cellStyle name="20% - Accent2 7 2 3" xfId="5306"/>
    <cellStyle name="20% - Accent2 7 3" xfId="2828"/>
    <cellStyle name="20% - Accent2 7 3 2" xfId="10262"/>
    <cellStyle name="20% - Accent2 7 3 3" xfId="6132"/>
    <cellStyle name="20% - Accent2 7 4" xfId="3654"/>
    <cellStyle name="20% - Accent2 7 4 2" xfId="11088"/>
    <cellStyle name="20% - Accent2 7 4 3" xfId="6958"/>
    <cellStyle name="20% - Accent2 7 5" xfId="1176"/>
    <cellStyle name="20% - Accent2 7 5 2" xfId="8610"/>
    <cellStyle name="20% - Accent2 7 6" xfId="7784"/>
    <cellStyle name="20% - Accent2 7 7" xfId="4480"/>
    <cellStyle name="20% - Accent2 7 8" xfId="12008"/>
    <cellStyle name="20% - Accent2 8" xfId="452"/>
    <cellStyle name="20% - Accent2 8 2" xfId="2104"/>
    <cellStyle name="20% - Accent2 8 2 2" xfId="9538"/>
    <cellStyle name="20% - Accent2 8 2 3" xfId="5408"/>
    <cellStyle name="20% - Accent2 8 3" xfId="2930"/>
    <cellStyle name="20% - Accent2 8 3 2" xfId="10364"/>
    <cellStyle name="20% - Accent2 8 3 3" xfId="6234"/>
    <cellStyle name="20% - Accent2 8 4" xfId="3756"/>
    <cellStyle name="20% - Accent2 8 4 2" xfId="11190"/>
    <cellStyle name="20% - Accent2 8 4 3" xfId="7060"/>
    <cellStyle name="20% - Accent2 8 5" xfId="1278"/>
    <cellStyle name="20% - Accent2 8 5 2" xfId="8712"/>
    <cellStyle name="20% - Accent2 8 6" xfId="7886"/>
    <cellStyle name="20% - Accent2 8 7" xfId="4582"/>
    <cellStyle name="20% - Accent2 8 8" xfId="12110"/>
    <cellStyle name="20% - Accent2 9" xfId="552"/>
    <cellStyle name="20% - Accent2 9 2" xfId="2204"/>
    <cellStyle name="20% - Accent2 9 2 2" xfId="9638"/>
    <cellStyle name="20% - Accent2 9 2 3" xfId="5508"/>
    <cellStyle name="20% - Accent2 9 3" xfId="3030"/>
    <cellStyle name="20% - Accent2 9 3 2" xfId="10464"/>
    <cellStyle name="20% - Accent2 9 3 3" xfId="6334"/>
    <cellStyle name="20% - Accent2 9 4" xfId="3856"/>
    <cellStyle name="20% - Accent2 9 4 2" xfId="11290"/>
    <cellStyle name="20% - Accent2 9 4 3" xfId="7160"/>
    <cellStyle name="20% - Accent2 9 5" xfId="1378"/>
    <cellStyle name="20% - Accent2 9 5 2" xfId="8812"/>
    <cellStyle name="20% - Accent2 9 6" xfId="7986"/>
    <cellStyle name="20% - Accent2 9 7" xfId="4682"/>
    <cellStyle name="20% - Accent2 9 8" xfId="12210"/>
    <cellStyle name="20% - Accent3" xfId="3" builtinId="38" customBuiltin="1"/>
    <cellStyle name="20% - Accent3 10" xfId="861"/>
    <cellStyle name="20% - Accent3 10 2" xfId="2513"/>
    <cellStyle name="20% - Accent3 10 2 2" xfId="9947"/>
    <cellStyle name="20% - Accent3 10 2 3" xfId="5817"/>
    <cellStyle name="20% - Accent3 10 3" xfId="3339"/>
    <cellStyle name="20% - Accent3 10 3 2" xfId="10773"/>
    <cellStyle name="20% - Accent3 10 3 3" xfId="6643"/>
    <cellStyle name="20% - Accent3 10 4" xfId="4165"/>
    <cellStyle name="20% - Accent3 10 4 2" xfId="11599"/>
    <cellStyle name="20% - Accent3 10 4 3" xfId="7469"/>
    <cellStyle name="20% - Accent3 10 5" xfId="1687"/>
    <cellStyle name="20% - Accent3 10 5 2" xfId="9121"/>
    <cellStyle name="20% - Accent3 10 6" xfId="8295"/>
    <cellStyle name="20% - Accent3 10 7" xfId="4991"/>
    <cellStyle name="20% - Accent3 11" xfId="1697"/>
    <cellStyle name="20% - Accent3 11 2" xfId="9131"/>
    <cellStyle name="20% - Accent3 11 3" xfId="5001"/>
    <cellStyle name="20% - Accent3 12" xfId="2523"/>
    <cellStyle name="20% - Accent3 12 2" xfId="9957"/>
    <cellStyle name="20% - Accent3 12 3" xfId="5827"/>
    <cellStyle name="20% - Accent3 13" xfId="3349"/>
    <cellStyle name="20% - Accent3 13 2" xfId="10783"/>
    <cellStyle name="20% - Accent3 13 3" xfId="6653"/>
    <cellStyle name="20% - Accent3 14" xfId="871"/>
    <cellStyle name="20% - Accent3 14 2" xfId="8305"/>
    <cellStyle name="20% - Accent3 15" xfId="7479"/>
    <cellStyle name="20% - Accent3 16" xfId="4175"/>
    <cellStyle name="20% - Accent3 17" xfId="11609"/>
    <cellStyle name="20% - Accent3 18" xfId="11685"/>
    <cellStyle name="20% - Accent3 19" xfId="11703"/>
    <cellStyle name="20% - Accent3 2" xfId="46"/>
    <cellStyle name="20% - Accent3 2 10" xfId="2536"/>
    <cellStyle name="20% - Accent3 2 10 2" xfId="9970"/>
    <cellStyle name="20% - Accent3 2 10 3" xfId="5840"/>
    <cellStyle name="20% - Accent3 2 11" xfId="3362"/>
    <cellStyle name="20% - Accent3 2 11 2" xfId="10796"/>
    <cellStyle name="20% - Accent3 2 11 3" xfId="6666"/>
    <cellStyle name="20% - Accent3 2 12" xfId="884"/>
    <cellStyle name="20% - Accent3 2 12 2" xfId="8318"/>
    <cellStyle name="20% - Accent3 2 13" xfId="7492"/>
    <cellStyle name="20% - Accent3 2 14" xfId="4188"/>
    <cellStyle name="20% - Accent3 2 15" xfId="11622"/>
    <cellStyle name="20% - Accent3 2 16" xfId="11716"/>
    <cellStyle name="20% - Accent3 2 2" xfId="73"/>
    <cellStyle name="20% - Accent3 2 2 10" xfId="3388"/>
    <cellStyle name="20% - Accent3 2 2 10 2" xfId="10822"/>
    <cellStyle name="20% - Accent3 2 2 10 3" xfId="6692"/>
    <cellStyle name="20% - Accent3 2 2 11" xfId="910"/>
    <cellStyle name="20% - Accent3 2 2 11 2" xfId="8344"/>
    <cellStyle name="20% - Accent3 2 2 12" xfId="7518"/>
    <cellStyle name="20% - Accent3 2 2 13" xfId="4214"/>
    <cellStyle name="20% - Accent3 2 2 14" xfId="11648"/>
    <cellStyle name="20% - Accent3 2 2 15" xfId="11742"/>
    <cellStyle name="20% - Accent3 2 2 2" xfId="106"/>
    <cellStyle name="20% - Accent3 2 2 2 10" xfId="941"/>
    <cellStyle name="20% - Accent3 2 2 2 10 2" xfId="8375"/>
    <cellStyle name="20% - Accent3 2 2 2 11" xfId="7549"/>
    <cellStyle name="20% - Accent3 2 2 2 12" xfId="4245"/>
    <cellStyle name="20% - Accent3 2 2 2 13" xfId="11773"/>
    <cellStyle name="20% - Accent3 2 2 2 2" xfId="213"/>
    <cellStyle name="20% - Accent3 2 2 2 2 2" xfId="724"/>
    <cellStyle name="20% - Accent3 2 2 2 2 2 2" xfId="2376"/>
    <cellStyle name="20% - Accent3 2 2 2 2 2 2 2" xfId="9810"/>
    <cellStyle name="20% - Accent3 2 2 2 2 2 2 3" xfId="5680"/>
    <cellStyle name="20% - Accent3 2 2 2 2 2 3" xfId="3202"/>
    <cellStyle name="20% - Accent3 2 2 2 2 2 3 2" xfId="10636"/>
    <cellStyle name="20% - Accent3 2 2 2 2 2 3 3" xfId="6506"/>
    <cellStyle name="20% - Accent3 2 2 2 2 2 4" xfId="4028"/>
    <cellStyle name="20% - Accent3 2 2 2 2 2 4 2" xfId="11462"/>
    <cellStyle name="20% - Accent3 2 2 2 2 2 4 3" xfId="7332"/>
    <cellStyle name="20% - Accent3 2 2 2 2 2 5" xfId="1550"/>
    <cellStyle name="20% - Accent3 2 2 2 2 2 5 2" xfId="8984"/>
    <cellStyle name="20% - Accent3 2 2 2 2 2 6" xfId="8158"/>
    <cellStyle name="20% - Accent3 2 2 2 2 2 7" xfId="4854"/>
    <cellStyle name="20% - Accent3 2 2 2 2 2 8" xfId="12382"/>
    <cellStyle name="20% - Accent3 2 2 2 2 3" xfId="1868"/>
    <cellStyle name="20% - Accent3 2 2 2 2 3 2" xfId="9302"/>
    <cellStyle name="20% - Accent3 2 2 2 2 3 3" xfId="5172"/>
    <cellStyle name="20% - Accent3 2 2 2 2 4" xfId="2694"/>
    <cellStyle name="20% - Accent3 2 2 2 2 4 2" xfId="10128"/>
    <cellStyle name="20% - Accent3 2 2 2 2 4 3" xfId="5998"/>
    <cellStyle name="20% - Accent3 2 2 2 2 5" xfId="3520"/>
    <cellStyle name="20% - Accent3 2 2 2 2 5 2" xfId="10954"/>
    <cellStyle name="20% - Accent3 2 2 2 2 5 3" xfId="6824"/>
    <cellStyle name="20% - Accent3 2 2 2 2 6" xfId="1042"/>
    <cellStyle name="20% - Accent3 2 2 2 2 6 2" xfId="8476"/>
    <cellStyle name="20% - Accent3 2 2 2 2 7" xfId="7650"/>
    <cellStyle name="20% - Accent3 2 2 2 2 8" xfId="4346"/>
    <cellStyle name="20% - Accent3 2 2 2 2 9" xfId="11874"/>
    <cellStyle name="20% - Accent3 2 2 2 3" xfId="318"/>
    <cellStyle name="20% - Accent3 2 2 2 3 2" xfId="826"/>
    <cellStyle name="20% - Accent3 2 2 2 3 2 2" xfId="2478"/>
    <cellStyle name="20% - Accent3 2 2 2 3 2 2 2" xfId="9912"/>
    <cellStyle name="20% - Accent3 2 2 2 3 2 2 3" xfId="5782"/>
    <cellStyle name="20% - Accent3 2 2 2 3 2 3" xfId="3304"/>
    <cellStyle name="20% - Accent3 2 2 2 3 2 3 2" xfId="10738"/>
    <cellStyle name="20% - Accent3 2 2 2 3 2 3 3" xfId="6608"/>
    <cellStyle name="20% - Accent3 2 2 2 3 2 4" xfId="4130"/>
    <cellStyle name="20% - Accent3 2 2 2 3 2 4 2" xfId="11564"/>
    <cellStyle name="20% - Accent3 2 2 2 3 2 4 3" xfId="7434"/>
    <cellStyle name="20% - Accent3 2 2 2 3 2 5" xfId="1652"/>
    <cellStyle name="20% - Accent3 2 2 2 3 2 5 2" xfId="9086"/>
    <cellStyle name="20% - Accent3 2 2 2 3 2 6" xfId="8260"/>
    <cellStyle name="20% - Accent3 2 2 2 3 2 7" xfId="4956"/>
    <cellStyle name="20% - Accent3 2 2 2 3 2 8" xfId="12484"/>
    <cellStyle name="20% - Accent3 2 2 2 3 3" xfId="1970"/>
    <cellStyle name="20% - Accent3 2 2 2 3 3 2" xfId="9404"/>
    <cellStyle name="20% - Accent3 2 2 2 3 3 3" xfId="5274"/>
    <cellStyle name="20% - Accent3 2 2 2 3 4" xfId="2796"/>
    <cellStyle name="20% - Accent3 2 2 2 3 4 2" xfId="10230"/>
    <cellStyle name="20% - Accent3 2 2 2 3 4 3" xfId="6100"/>
    <cellStyle name="20% - Accent3 2 2 2 3 5" xfId="3622"/>
    <cellStyle name="20% - Accent3 2 2 2 3 5 2" xfId="11056"/>
    <cellStyle name="20% - Accent3 2 2 2 3 5 3" xfId="6926"/>
    <cellStyle name="20% - Accent3 2 2 2 3 6" xfId="1144"/>
    <cellStyle name="20% - Accent3 2 2 2 3 6 2" xfId="8578"/>
    <cellStyle name="20% - Accent3 2 2 2 3 7" xfId="7752"/>
    <cellStyle name="20% - Accent3 2 2 2 3 8" xfId="4448"/>
    <cellStyle name="20% - Accent3 2 2 2 3 9" xfId="11976"/>
    <cellStyle name="20% - Accent3 2 2 2 4" xfId="420"/>
    <cellStyle name="20% - Accent3 2 2 2 4 2" xfId="2072"/>
    <cellStyle name="20% - Accent3 2 2 2 4 2 2" xfId="9506"/>
    <cellStyle name="20% - Accent3 2 2 2 4 2 3" xfId="5376"/>
    <cellStyle name="20% - Accent3 2 2 2 4 3" xfId="2898"/>
    <cellStyle name="20% - Accent3 2 2 2 4 3 2" xfId="10332"/>
    <cellStyle name="20% - Accent3 2 2 2 4 3 3" xfId="6202"/>
    <cellStyle name="20% - Accent3 2 2 2 4 4" xfId="3724"/>
    <cellStyle name="20% - Accent3 2 2 2 4 4 2" xfId="11158"/>
    <cellStyle name="20% - Accent3 2 2 2 4 4 3" xfId="7028"/>
    <cellStyle name="20% - Accent3 2 2 2 4 5" xfId="1246"/>
    <cellStyle name="20% - Accent3 2 2 2 4 5 2" xfId="8680"/>
    <cellStyle name="20% - Accent3 2 2 2 4 6" xfId="7854"/>
    <cellStyle name="20% - Accent3 2 2 2 4 7" xfId="4550"/>
    <cellStyle name="20% - Accent3 2 2 2 4 8" xfId="12078"/>
    <cellStyle name="20% - Accent3 2 2 2 5" xfId="522"/>
    <cellStyle name="20% - Accent3 2 2 2 5 2" xfId="2174"/>
    <cellStyle name="20% - Accent3 2 2 2 5 2 2" xfId="9608"/>
    <cellStyle name="20% - Accent3 2 2 2 5 2 3" xfId="5478"/>
    <cellStyle name="20% - Accent3 2 2 2 5 3" xfId="3000"/>
    <cellStyle name="20% - Accent3 2 2 2 5 3 2" xfId="10434"/>
    <cellStyle name="20% - Accent3 2 2 2 5 3 3" xfId="6304"/>
    <cellStyle name="20% - Accent3 2 2 2 5 4" xfId="3826"/>
    <cellStyle name="20% - Accent3 2 2 2 5 4 2" xfId="11260"/>
    <cellStyle name="20% - Accent3 2 2 2 5 4 3" xfId="7130"/>
    <cellStyle name="20% - Accent3 2 2 2 5 5" xfId="1348"/>
    <cellStyle name="20% - Accent3 2 2 2 5 5 2" xfId="8782"/>
    <cellStyle name="20% - Accent3 2 2 2 5 6" xfId="7956"/>
    <cellStyle name="20% - Accent3 2 2 2 5 7" xfId="4652"/>
    <cellStyle name="20% - Accent3 2 2 2 5 8" xfId="12180"/>
    <cellStyle name="20% - Accent3 2 2 2 6" xfId="623"/>
    <cellStyle name="20% - Accent3 2 2 2 6 2" xfId="2275"/>
    <cellStyle name="20% - Accent3 2 2 2 6 2 2" xfId="9709"/>
    <cellStyle name="20% - Accent3 2 2 2 6 2 3" xfId="5579"/>
    <cellStyle name="20% - Accent3 2 2 2 6 3" xfId="3101"/>
    <cellStyle name="20% - Accent3 2 2 2 6 3 2" xfId="10535"/>
    <cellStyle name="20% - Accent3 2 2 2 6 3 3" xfId="6405"/>
    <cellStyle name="20% - Accent3 2 2 2 6 4" xfId="3927"/>
    <cellStyle name="20% - Accent3 2 2 2 6 4 2" xfId="11361"/>
    <cellStyle name="20% - Accent3 2 2 2 6 4 3" xfId="7231"/>
    <cellStyle name="20% - Accent3 2 2 2 6 5" xfId="1449"/>
    <cellStyle name="20% - Accent3 2 2 2 6 5 2" xfId="8883"/>
    <cellStyle name="20% - Accent3 2 2 2 6 6" xfId="8057"/>
    <cellStyle name="20% - Accent3 2 2 2 6 7" xfId="4753"/>
    <cellStyle name="20% - Accent3 2 2 2 6 8" xfId="12281"/>
    <cellStyle name="20% - Accent3 2 2 2 7" xfId="1767"/>
    <cellStyle name="20% - Accent3 2 2 2 7 2" xfId="9201"/>
    <cellStyle name="20% - Accent3 2 2 2 7 3" xfId="5071"/>
    <cellStyle name="20% - Accent3 2 2 2 8" xfId="2593"/>
    <cellStyle name="20% - Accent3 2 2 2 8 2" xfId="10027"/>
    <cellStyle name="20% - Accent3 2 2 2 8 3" xfId="5897"/>
    <cellStyle name="20% - Accent3 2 2 2 9" xfId="3419"/>
    <cellStyle name="20% - Accent3 2 2 2 9 2" xfId="10853"/>
    <cellStyle name="20% - Accent3 2 2 2 9 3" xfId="6723"/>
    <cellStyle name="20% - Accent3 2 2 3" xfId="182"/>
    <cellStyle name="20% - Accent3 2 2 3 2" xfId="693"/>
    <cellStyle name="20% - Accent3 2 2 3 2 2" xfId="2345"/>
    <cellStyle name="20% - Accent3 2 2 3 2 2 2" xfId="9779"/>
    <cellStyle name="20% - Accent3 2 2 3 2 2 3" xfId="5649"/>
    <cellStyle name="20% - Accent3 2 2 3 2 3" xfId="3171"/>
    <cellStyle name="20% - Accent3 2 2 3 2 3 2" xfId="10605"/>
    <cellStyle name="20% - Accent3 2 2 3 2 3 3" xfId="6475"/>
    <cellStyle name="20% - Accent3 2 2 3 2 4" xfId="3997"/>
    <cellStyle name="20% - Accent3 2 2 3 2 4 2" xfId="11431"/>
    <cellStyle name="20% - Accent3 2 2 3 2 4 3" xfId="7301"/>
    <cellStyle name="20% - Accent3 2 2 3 2 5" xfId="1519"/>
    <cellStyle name="20% - Accent3 2 2 3 2 5 2" xfId="8953"/>
    <cellStyle name="20% - Accent3 2 2 3 2 6" xfId="8127"/>
    <cellStyle name="20% - Accent3 2 2 3 2 7" xfId="4823"/>
    <cellStyle name="20% - Accent3 2 2 3 2 8" xfId="12351"/>
    <cellStyle name="20% - Accent3 2 2 3 3" xfId="1837"/>
    <cellStyle name="20% - Accent3 2 2 3 3 2" xfId="9271"/>
    <cellStyle name="20% - Accent3 2 2 3 3 3" xfId="5141"/>
    <cellStyle name="20% - Accent3 2 2 3 4" xfId="2663"/>
    <cellStyle name="20% - Accent3 2 2 3 4 2" xfId="10097"/>
    <cellStyle name="20% - Accent3 2 2 3 4 3" xfId="5967"/>
    <cellStyle name="20% - Accent3 2 2 3 5" xfId="3489"/>
    <cellStyle name="20% - Accent3 2 2 3 5 2" xfId="10923"/>
    <cellStyle name="20% - Accent3 2 2 3 5 3" xfId="6793"/>
    <cellStyle name="20% - Accent3 2 2 3 6" xfId="1011"/>
    <cellStyle name="20% - Accent3 2 2 3 6 2" xfId="8445"/>
    <cellStyle name="20% - Accent3 2 2 3 7" xfId="7619"/>
    <cellStyle name="20% - Accent3 2 2 3 8" xfId="4315"/>
    <cellStyle name="20% - Accent3 2 2 3 9" xfId="11843"/>
    <cellStyle name="20% - Accent3 2 2 4" xfId="286"/>
    <cellStyle name="20% - Accent3 2 2 4 2" xfId="795"/>
    <cellStyle name="20% - Accent3 2 2 4 2 2" xfId="2447"/>
    <cellStyle name="20% - Accent3 2 2 4 2 2 2" xfId="9881"/>
    <cellStyle name="20% - Accent3 2 2 4 2 2 3" xfId="5751"/>
    <cellStyle name="20% - Accent3 2 2 4 2 3" xfId="3273"/>
    <cellStyle name="20% - Accent3 2 2 4 2 3 2" xfId="10707"/>
    <cellStyle name="20% - Accent3 2 2 4 2 3 3" xfId="6577"/>
    <cellStyle name="20% - Accent3 2 2 4 2 4" xfId="4099"/>
    <cellStyle name="20% - Accent3 2 2 4 2 4 2" xfId="11533"/>
    <cellStyle name="20% - Accent3 2 2 4 2 4 3" xfId="7403"/>
    <cellStyle name="20% - Accent3 2 2 4 2 5" xfId="1621"/>
    <cellStyle name="20% - Accent3 2 2 4 2 5 2" xfId="9055"/>
    <cellStyle name="20% - Accent3 2 2 4 2 6" xfId="8229"/>
    <cellStyle name="20% - Accent3 2 2 4 2 7" xfId="4925"/>
    <cellStyle name="20% - Accent3 2 2 4 2 8" xfId="12453"/>
    <cellStyle name="20% - Accent3 2 2 4 3" xfId="1939"/>
    <cellStyle name="20% - Accent3 2 2 4 3 2" xfId="9373"/>
    <cellStyle name="20% - Accent3 2 2 4 3 3" xfId="5243"/>
    <cellStyle name="20% - Accent3 2 2 4 4" xfId="2765"/>
    <cellStyle name="20% - Accent3 2 2 4 4 2" xfId="10199"/>
    <cellStyle name="20% - Accent3 2 2 4 4 3" xfId="6069"/>
    <cellStyle name="20% - Accent3 2 2 4 5" xfId="3591"/>
    <cellStyle name="20% - Accent3 2 2 4 5 2" xfId="11025"/>
    <cellStyle name="20% - Accent3 2 2 4 5 3" xfId="6895"/>
    <cellStyle name="20% - Accent3 2 2 4 6" xfId="1113"/>
    <cellStyle name="20% - Accent3 2 2 4 6 2" xfId="8547"/>
    <cellStyle name="20% - Accent3 2 2 4 7" xfId="7721"/>
    <cellStyle name="20% - Accent3 2 2 4 8" xfId="4417"/>
    <cellStyle name="20% - Accent3 2 2 4 9" xfId="11945"/>
    <cellStyle name="20% - Accent3 2 2 5" xfId="389"/>
    <cellStyle name="20% - Accent3 2 2 5 2" xfId="2041"/>
    <cellStyle name="20% - Accent3 2 2 5 2 2" xfId="9475"/>
    <cellStyle name="20% - Accent3 2 2 5 2 3" xfId="5345"/>
    <cellStyle name="20% - Accent3 2 2 5 3" xfId="2867"/>
    <cellStyle name="20% - Accent3 2 2 5 3 2" xfId="10301"/>
    <cellStyle name="20% - Accent3 2 2 5 3 3" xfId="6171"/>
    <cellStyle name="20% - Accent3 2 2 5 4" xfId="3693"/>
    <cellStyle name="20% - Accent3 2 2 5 4 2" xfId="11127"/>
    <cellStyle name="20% - Accent3 2 2 5 4 3" xfId="6997"/>
    <cellStyle name="20% - Accent3 2 2 5 5" xfId="1215"/>
    <cellStyle name="20% - Accent3 2 2 5 5 2" xfId="8649"/>
    <cellStyle name="20% - Accent3 2 2 5 6" xfId="7823"/>
    <cellStyle name="20% - Accent3 2 2 5 7" xfId="4519"/>
    <cellStyle name="20% - Accent3 2 2 5 8" xfId="12047"/>
    <cellStyle name="20% - Accent3 2 2 6" xfId="491"/>
    <cellStyle name="20% - Accent3 2 2 6 2" xfId="2143"/>
    <cellStyle name="20% - Accent3 2 2 6 2 2" xfId="9577"/>
    <cellStyle name="20% - Accent3 2 2 6 2 3" xfId="5447"/>
    <cellStyle name="20% - Accent3 2 2 6 3" xfId="2969"/>
    <cellStyle name="20% - Accent3 2 2 6 3 2" xfId="10403"/>
    <cellStyle name="20% - Accent3 2 2 6 3 3" xfId="6273"/>
    <cellStyle name="20% - Accent3 2 2 6 4" xfId="3795"/>
    <cellStyle name="20% - Accent3 2 2 6 4 2" xfId="11229"/>
    <cellStyle name="20% - Accent3 2 2 6 4 3" xfId="7099"/>
    <cellStyle name="20% - Accent3 2 2 6 5" xfId="1317"/>
    <cellStyle name="20% - Accent3 2 2 6 5 2" xfId="8751"/>
    <cellStyle name="20% - Accent3 2 2 6 6" xfId="7925"/>
    <cellStyle name="20% - Accent3 2 2 6 7" xfId="4621"/>
    <cellStyle name="20% - Accent3 2 2 6 8" xfId="12149"/>
    <cellStyle name="20% - Accent3 2 2 7" xfId="592"/>
    <cellStyle name="20% - Accent3 2 2 7 2" xfId="2244"/>
    <cellStyle name="20% - Accent3 2 2 7 2 2" xfId="9678"/>
    <cellStyle name="20% - Accent3 2 2 7 2 3" xfId="5548"/>
    <cellStyle name="20% - Accent3 2 2 7 3" xfId="3070"/>
    <cellStyle name="20% - Accent3 2 2 7 3 2" xfId="10504"/>
    <cellStyle name="20% - Accent3 2 2 7 3 3" xfId="6374"/>
    <cellStyle name="20% - Accent3 2 2 7 4" xfId="3896"/>
    <cellStyle name="20% - Accent3 2 2 7 4 2" xfId="11330"/>
    <cellStyle name="20% - Accent3 2 2 7 4 3" xfId="7200"/>
    <cellStyle name="20% - Accent3 2 2 7 5" xfId="1418"/>
    <cellStyle name="20% - Accent3 2 2 7 5 2" xfId="8852"/>
    <cellStyle name="20% - Accent3 2 2 7 6" xfId="8026"/>
    <cellStyle name="20% - Accent3 2 2 7 7" xfId="4722"/>
    <cellStyle name="20% - Accent3 2 2 7 8" xfId="12250"/>
    <cellStyle name="20% - Accent3 2 2 8" xfId="1736"/>
    <cellStyle name="20% - Accent3 2 2 8 2" xfId="9170"/>
    <cellStyle name="20% - Accent3 2 2 8 3" xfId="5040"/>
    <cellStyle name="20% - Accent3 2 2 9" xfId="2562"/>
    <cellStyle name="20% - Accent3 2 2 9 2" xfId="9996"/>
    <cellStyle name="20% - Accent3 2 2 9 3" xfId="5866"/>
    <cellStyle name="20% - Accent3 2 3" xfId="105"/>
    <cellStyle name="20% - Accent3 2 3 10" xfId="940"/>
    <cellStyle name="20% - Accent3 2 3 10 2" xfId="8374"/>
    <cellStyle name="20% - Accent3 2 3 11" xfId="7548"/>
    <cellStyle name="20% - Accent3 2 3 12" xfId="4244"/>
    <cellStyle name="20% - Accent3 2 3 13" xfId="11772"/>
    <cellStyle name="20% - Accent3 2 3 2" xfId="212"/>
    <cellStyle name="20% - Accent3 2 3 2 2" xfId="723"/>
    <cellStyle name="20% - Accent3 2 3 2 2 2" xfId="2375"/>
    <cellStyle name="20% - Accent3 2 3 2 2 2 2" xfId="9809"/>
    <cellStyle name="20% - Accent3 2 3 2 2 2 3" xfId="5679"/>
    <cellStyle name="20% - Accent3 2 3 2 2 3" xfId="3201"/>
    <cellStyle name="20% - Accent3 2 3 2 2 3 2" xfId="10635"/>
    <cellStyle name="20% - Accent3 2 3 2 2 3 3" xfId="6505"/>
    <cellStyle name="20% - Accent3 2 3 2 2 4" xfId="4027"/>
    <cellStyle name="20% - Accent3 2 3 2 2 4 2" xfId="11461"/>
    <cellStyle name="20% - Accent3 2 3 2 2 4 3" xfId="7331"/>
    <cellStyle name="20% - Accent3 2 3 2 2 5" xfId="1549"/>
    <cellStyle name="20% - Accent3 2 3 2 2 5 2" xfId="8983"/>
    <cellStyle name="20% - Accent3 2 3 2 2 6" xfId="8157"/>
    <cellStyle name="20% - Accent3 2 3 2 2 7" xfId="4853"/>
    <cellStyle name="20% - Accent3 2 3 2 2 8" xfId="12381"/>
    <cellStyle name="20% - Accent3 2 3 2 3" xfId="1867"/>
    <cellStyle name="20% - Accent3 2 3 2 3 2" xfId="9301"/>
    <cellStyle name="20% - Accent3 2 3 2 3 3" xfId="5171"/>
    <cellStyle name="20% - Accent3 2 3 2 4" xfId="2693"/>
    <cellStyle name="20% - Accent3 2 3 2 4 2" xfId="10127"/>
    <cellStyle name="20% - Accent3 2 3 2 4 3" xfId="5997"/>
    <cellStyle name="20% - Accent3 2 3 2 5" xfId="3519"/>
    <cellStyle name="20% - Accent3 2 3 2 5 2" xfId="10953"/>
    <cellStyle name="20% - Accent3 2 3 2 5 3" xfId="6823"/>
    <cellStyle name="20% - Accent3 2 3 2 6" xfId="1041"/>
    <cellStyle name="20% - Accent3 2 3 2 6 2" xfId="8475"/>
    <cellStyle name="20% - Accent3 2 3 2 7" xfId="7649"/>
    <cellStyle name="20% - Accent3 2 3 2 8" xfId="4345"/>
    <cellStyle name="20% - Accent3 2 3 2 9" xfId="11873"/>
    <cellStyle name="20% - Accent3 2 3 3" xfId="317"/>
    <cellStyle name="20% - Accent3 2 3 3 2" xfId="825"/>
    <cellStyle name="20% - Accent3 2 3 3 2 2" xfId="2477"/>
    <cellStyle name="20% - Accent3 2 3 3 2 2 2" xfId="9911"/>
    <cellStyle name="20% - Accent3 2 3 3 2 2 3" xfId="5781"/>
    <cellStyle name="20% - Accent3 2 3 3 2 3" xfId="3303"/>
    <cellStyle name="20% - Accent3 2 3 3 2 3 2" xfId="10737"/>
    <cellStyle name="20% - Accent3 2 3 3 2 3 3" xfId="6607"/>
    <cellStyle name="20% - Accent3 2 3 3 2 4" xfId="4129"/>
    <cellStyle name="20% - Accent3 2 3 3 2 4 2" xfId="11563"/>
    <cellStyle name="20% - Accent3 2 3 3 2 4 3" xfId="7433"/>
    <cellStyle name="20% - Accent3 2 3 3 2 5" xfId="1651"/>
    <cellStyle name="20% - Accent3 2 3 3 2 5 2" xfId="9085"/>
    <cellStyle name="20% - Accent3 2 3 3 2 6" xfId="8259"/>
    <cellStyle name="20% - Accent3 2 3 3 2 7" xfId="4955"/>
    <cellStyle name="20% - Accent3 2 3 3 2 8" xfId="12483"/>
    <cellStyle name="20% - Accent3 2 3 3 3" xfId="1969"/>
    <cellStyle name="20% - Accent3 2 3 3 3 2" xfId="9403"/>
    <cellStyle name="20% - Accent3 2 3 3 3 3" xfId="5273"/>
    <cellStyle name="20% - Accent3 2 3 3 4" xfId="2795"/>
    <cellStyle name="20% - Accent3 2 3 3 4 2" xfId="10229"/>
    <cellStyle name="20% - Accent3 2 3 3 4 3" xfId="6099"/>
    <cellStyle name="20% - Accent3 2 3 3 5" xfId="3621"/>
    <cellStyle name="20% - Accent3 2 3 3 5 2" xfId="11055"/>
    <cellStyle name="20% - Accent3 2 3 3 5 3" xfId="6925"/>
    <cellStyle name="20% - Accent3 2 3 3 6" xfId="1143"/>
    <cellStyle name="20% - Accent3 2 3 3 6 2" xfId="8577"/>
    <cellStyle name="20% - Accent3 2 3 3 7" xfId="7751"/>
    <cellStyle name="20% - Accent3 2 3 3 8" xfId="4447"/>
    <cellStyle name="20% - Accent3 2 3 3 9" xfId="11975"/>
    <cellStyle name="20% - Accent3 2 3 4" xfId="419"/>
    <cellStyle name="20% - Accent3 2 3 4 2" xfId="2071"/>
    <cellStyle name="20% - Accent3 2 3 4 2 2" xfId="9505"/>
    <cellStyle name="20% - Accent3 2 3 4 2 3" xfId="5375"/>
    <cellStyle name="20% - Accent3 2 3 4 3" xfId="2897"/>
    <cellStyle name="20% - Accent3 2 3 4 3 2" xfId="10331"/>
    <cellStyle name="20% - Accent3 2 3 4 3 3" xfId="6201"/>
    <cellStyle name="20% - Accent3 2 3 4 4" xfId="3723"/>
    <cellStyle name="20% - Accent3 2 3 4 4 2" xfId="11157"/>
    <cellStyle name="20% - Accent3 2 3 4 4 3" xfId="7027"/>
    <cellStyle name="20% - Accent3 2 3 4 5" xfId="1245"/>
    <cellStyle name="20% - Accent3 2 3 4 5 2" xfId="8679"/>
    <cellStyle name="20% - Accent3 2 3 4 6" xfId="7853"/>
    <cellStyle name="20% - Accent3 2 3 4 7" xfId="4549"/>
    <cellStyle name="20% - Accent3 2 3 4 8" xfId="12077"/>
    <cellStyle name="20% - Accent3 2 3 5" xfId="521"/>
    <cellStyle name="20% - Accent3 2 3 5 2" xfId="2173"/>
    <cellStyle name="20% - Accent3 2 3 5 2 2" xfId="9607"/>
    <cellStyle name="20% - Accent3 2 3 5 2 3" xfId="5477"/>
    <cellStyle name="20% - Accent3 2 3 5 3" xfId="2999"/>
    <cellStyle name="20% - Accent3 2 3 5 3 2" xfId="10433"/>
    <cellStyle name="20% - Accent3 2 3 5 3 3" xfId="6303"/>
    <cellStyle name="20% - Accent3 2 3 5 4" xfId="3825"/>
    <cellStyle name="20% - Accent3 2 3 5 4 2" xfId="11259"/>
    <cellStyle name="20% - Accent3 2 3 5 4 3" xfId="7129"/>
    <cellStyle name="20% - Accent3 2 3 5 5" xfId="1347"/>
    <cellStyle name="20% - Accent3 2 3 5 5 2" xfId="8781"/>
    <cellStyle name="20% - Accent3 2 3 5 6" xfId="7955"/>
    <cellStyle name="20% - Accent3 2 3 5 7" xfId="4651"/>
    <cellStyle name="20% - Accent3 2 3 5 8" xfId="12179"/>
    <cellStyle name="20% - Accent3 2 3 6" xfId="622"/>
    <cellStyle name="20% - Accent3 2 3 6 2" xfId="2274"/>
    <cellStyle name="20% - Accent3 2 3 6 2 2" xfId="9708"/>
    <cellStyle name="20% - Accent3 2 3 6 2 3" xfId="5578"/>
    <cellStyle name="20% - Accent3 2 3 6 3" xfId="3100"/>
    <cellStyle name="20% - Accent3 2 3 6 3 2" xfId="10534"/>
    <cellStyle name="20% - Accent3 2 3 6 3 3" xfId="6404"/>
    <cellStyle name="20% - Accent3 2 3 6 4" xfId="3926"/>
    <cellStyle name="20% - Accent3 2 3 6 4 2" xfId="11360"/>
    <cellStyle name="20% - Accent3 2 3 6 4 3" xfId="7230"/>
    <cellStyle name="20% - Accent3 2 3 6 5" xfId="1448"/>
    <cellStyle name="20% - Accent3 2 3 6 5 2" xfId="8882"/>
    <cellStyle name="20% - Accent3 2 3 6 6" xfId="8056"/>
    <cellStyle name="20% - Accent3 2 3 6 7" xfId="4752"/>
    <cellStyle name="20% - Accent3 2 3 6 8" xfId="12280"/>
    <cellStyle name="20% - Accent3 2 3 7" xfId="1766"/>
    <cellStyle name="20% - Accent3 2 3 7 2" xfId="9200"/>
    <cellStyle name="20% - Accent3 2 3 7 3" xfId="5070"/>
    <cellStyle name="20% - Accent3 2 3 8" xfId="2592"/>
    <cellStyle name="20% - Accent3 2 3 8 2" xfId="10026"/>
    <cellStyle name="20% - Accent3 2 3 8 3" xfId="5896"/>
    <cellStyle name="20% - Accent3 2 3 9" xfId="3418"/>
    <cellStyle name="20% - Accent3 2 3 9 2" xfId="10852"/>
    <cellStyle name="20% - Accent3 2 3 9 3" xfId="6722"/>
    <cellStyle name="20% - Accent3 2 4" xfId="156"/>
    <cellStyle name="20% - Accent3 2 4 2" xfId="667"/>
    <cellStyle name="20% - Accent3 2 4 2 2" xfId="2319"/>
    <cellStyle name="20% - Accent3 2 4 2 2 2" xfId="9753"/>
    <cellStyle name="20% - Accent3 2 4 2 2 3" xfId="5623"/>
    <cellStyle name="20% - Accent3 2 4 2 3" xfId="3145"/>
    <cellStyle name="20% - Accent3 2 4 2 3 2" xfId="10579"/>
    <cellStyle name="20% - Accent3 2 4 2 3 3" xfId="6449"/>
    <cellStyle name="20% - Accent3 2 4 2 4" xfId="3971"/>
    <cellStyle name="20% - Accent3 2 4 2 4 2" xfId="11405"/>
    <cellStyle name="20% - Accent3 2 4 2 4 3" xfId="7275"/>
    <cellStyle name="20% - Accent3 2 4 2 5" xfId="1493"/>
    <cellStyle name="20% - Accent3 2 4 2 5 2" xfId="8927"/>
    <cellStyle name="20% - Accent3 2 4 2 6" xfId="8101"/>
    <cellStyle name="20% - Accent3 2 4 2 7" xfId="4797"/>
    <cellStyle name="20% - Accent3 2 4 2 8" xfId="12325"/>
    <cellStyle name="20% - Accent3 2 4 3" xfId="1811"/>
    <cellStyle name="20% - Accent3 2 4 3 2" xfId="9245"/>
    <cellStyle name="20% - Accent3 2 4 3 3" xfId="5115"/>
    <cellStyle name="20% - Accent3 2 4 4" xfId="2637"/>
    <cellStyle name="20% - Accent3 2 4 4 2" xfId="10071"/>
    <cellStyle name="20% - Accent3 2 4 4 3" xfId="5941"/>
    <cellStyle name="20% - Accent3 2 4 5" xfId="3463"/>
    <cellStyle name="20% - Accent3 2 4 5 2" xfId="10897"/>
    <cellStyle name="20% - Accent3 2 4 5 3" xfId="6767"/>
    <cellStyle name="20% - Accent3 2 4 6" xfId="985"/>
    <cellStyle name="20% - Accent3 2 4 6 2" xfId="8419"/>
    <cellStyle name="20% - Accent3 2 4 7" xfId="7593"/>
    <cellStyle name="20% - Accent3 2 4 8" xfId="4289"/>
    <cellStyle name="20% - Accent3 2 4 9" xfId="11817"/>
    <cellStyle name="20% - Accent3 2 5" xfId="260"/>
    <cellStyle name="20% - Accent3 2 5 2" xfId="769"/>
    <cellStyle name="20% - Accent3 2 5 2 2" xfId="2421"/>
    <cellStyle name="20% - Accent3 2 5 2 2 2" xfId="9855"/>
    <cellStyle name="20% - Accent3 2 5 2 2 3" xfId="5725"/>
    <cellStyle name="20% - Accent3 2 5 2 3" xfId="3247"/>
    <cellStyle name="20% - Accent3 2 5 2 3 2" xfId="10681"/>
    <cellStyle name="20% - Accent3 2 5 2 3 3" xfId="6551"/>
    <cellStyle name="20% - Accent3 2 5 2 4" xfId="4073"/>
    <cellStyle name="20% - Accent3 2 5 2 4 2" xfId="11507"/>
    <cellStyle name="20% - Accent3 2 5 2 4 3" xfId="7377"/>
    <cellStyle name="20% - Accent3 2 5 2 5" xfId="1595"/>
    <cellStyle name="20% - Accent3 2 5 2 5 2" xfId="9029"/>
    <cellStyle name="20% - Accent3 2 5 2 6" xfId="8203"/>
    <cellStyle name="20% - Accent3 2 5 2 7" xfId="4899"/>
    <cellStyle name="20% - Accent3 2 5 2 8" xfId="12427"/>
    <cellStyle name="20% - Accent3 2 5 3" xfId="1913"/>
    <cellStyle name="20% - Accent3 2 5 3 2" xfId="9347"/>
    <cellStyle name="20% - Accent3 2 5 3 3" xfId="5217"/>
    <cellStyle name="20% - Accent3 2 5 4" xfId="2739"/>
    <cellStyle name="20% - Accent3 2 5 4 2" xfId="10173"/>
    <cellStyle name="20% - Accent3 2 5 4 3" xfId="6043"/>
    <cellStyle name="20% - Accent3 2 5 5" xfId="3565"/>
    <cellStyle name="20% - Accent3 2 5 5 2" xfId="10999"/>
    <cellStyle name="20% - Accent3 2 5 5 3" xfId="6869"/>
    <cellStyle name="20% - Accent3 2 5 6" xfId="1087"/>
    <cellStyle name="20% - Accent3 2 5 6 2" xfId="8521"/>
    <cellStyle name="20% - Accent3 2 5 7" xfId="7695"/>
    <cellStyle name="20% - Accent3 2 5 8" xfId="4391"/>
    <cellStyle name="20% - Accent3 2 5 9" xfId="11919"/>
    <cellStyle name="20% - Accent3 2 6" xfId="363"/>
    <cellStyle name="20% - Accent3 2 6 2" xfId="2015"/>
    <cellStyle name="20% - Accent3 2 6 2 2" xfId="9449"/>
    <cellStyle name="20% - Accent3 2 6 2 3" xfId="5319"/>
    <cellStyle name="20% - Accent3 2 6 3" xfId="2841"/>
    <cellStyle name="20% - Accent3 2 6 3 2" xfId="10275"/>
    <cellStyle name="20% - Accent3 2 6 3 3" xfId="6145"/>
    <cellStyle name="20% - Accent3 2 6 4" xfId="3667"/>
    <cellStyle name="20% - Accent3 2 6 4 2" xfId="11101"/>
    <cellStyle name="20% - Accent3 2 6 4 3" xfId="6971"/>
    <cellStyle name="20% - Accent3 2 6 5" xfId="1189"/>
    <cellStyle name="20% - Accent3 2 6 5 2" xfId="8623"/>
    <cellStyle name="20% - Accent3 2 6 6" xfId="7797"/>
    <cellStyle name="20% - Accent3 2 6 7" xfId="4493"/>
    <cellStyle name="20% - Accent3 2 6 8" xfId="12021"/>
    <cellStyle name="20% - Accent3 2 7" xfId="465"/>
    <cellStyle name="20% - Accent3 2 7 2" xfId="2117"/>
    <cellStyle name="20% - Accent3 2 7 2 2" xfId="9551"/>
    <cellStyle name="20% - Accent3 2 7 2 3" xfId="5421"/>
    <cellStyle name="20% - Accent3 2 7 3" xfId="2943"/>
    <cellStyle name="20% - Accent3 2 7 3 2" xfId="10377"/>
    <cellStyle name="20% - Accent3 2 7 3 3" xfId="6247"/>
    <cellStyle name="20% - Accent3 2 7 4" xfId="3769"/>
    <cellStyle name="20% - Accent3 2 7 4 2" xfId="11203"/>
    <cellStyle name="20% - Accent3 2 7 4 3" xfId="7073"/>
    <cellStyle name="20% - Accent3 2 7 5" xfId="1291"/>
    <cellStyle name="20% - Accent3 2 7 5 2" xfId="8725"/>
    <cellStyle name="20% - Accent3 2 7 6" xfId="7899"/>
    <cellStyle name="20% - Accent3 2 7 7" xfId="4595"/>
    <cellStyle name="20% - Accent3 2 7 8" xfId="12123"/>
    <cellStyle name="20% - Accent3 2 8" xfId="566"/>
    <cellStyle name="20% - Accent3 2 8 2" xfId="2218"/>
    <cellStyle name="20% - Accent3 2 8 2 2" xfId="9652"/>
    <cellStyle name="20% - Accent3 2 8 2 3" xfId="5522"/>
    <cellStyle name="20% - Accent3 2 8 3" xfId="3044"/>
    <cellStyle name="20% - Accent3 2 8 3 2" xfId="10478"/>
    <cellStyle name="20% - Accent3 2 8 3 3" xfId="6348"/>
    <cellStyle name="20% - Accent3 2 8 4" xfId="3870"/>
    <cellStyle name="20% - Accent3 2 8 4 2" xfId="11304"/>
    <cellStyle name="20% - Accent3 2 8 4 3" xfId="7174"/>
    <cellStyle name="20% - Accent3 2 8 5" xfId="1392"/>
    <cellStyle name="20% - Accent3 2 8 5 2" xfId="8826"/>
    <cellStyle name="20% - Accent3 2 8 6" xfId="8000"/>
    <cellStyle name="20% - Accent3 2 8 7" xfId="4696"/>
    <cellStyle name="20% - Accent3 2 8 8" xfId="12224"/>
    <cellStyle name="20% - Accent3 2 9" xfId="1710"/>
    <cellStyle name="20% - Accent3 2 9 2" xfId="9144"/>
    <cellStyle name="20% - Accent3 2 9 3" xfId="5014"/>
    <cellStyle name="20% - Accent3 3" xfId="60"/>
    <cellStyle name="20% - Accent3 3 10" xfId="3375"/>
    <cellStyle name="20% - Accent3 3 10 2" xfId="10809"/>
    <cellStyle name="20% - Accent3 3 10 3" xfId="6679"/>
    <cellStyle name="20% - Accent3 3 11" xfId="897"/>
    <cellStyle name="20% - Accent3 3 11 2" xfId="8331"/>
    <cellStyle name="20% - Accent3 3 12" xfId="7505"/>
    <cellStyle name="20% - Accent3 3 13" xfId="4201"/>
    <cellStyle name="20% - Accent3 3 14" xfId="11635"/>
    <cellStyle name="20% - Accent3 3 15" xfId="11729"/>
    <cellStyle name="20% - Accent3 3 2" xfId="107"/>
    <cellStyle name="20% - Accent3 3 2 10" xfId="942"/>
    <cellStyle name="20% - Accent3 3 2 10 2" xfId="8376"/>
    <cellStyle name="20% - Accent3 3 2 11" xfId="7550"/>
    <cellStyle name="20% - Accent3 3 2 12" xfId="4246"/>
    <cellStyle name="20% - Accent3 3 2 13" xfId="11774"/>
    <cellStyle name="20% - Accent3 3 2 2" xfId="214"/>
    <cellStyle name="20% - Accent3 3 2 2 2" xfId="725"/>
    <cellStyle name="20% - Accent3 3 2 2 2 2" xfId="2377"/>
    <cellStyle name="20% - Accent3 3 2 2 2 2 2" xfId="9811"/>
    <cellStyle name="20% - Accent3 3 2 2 2 2 3" xfId="5681"/>
    <cellStyle name="20% - Accent3 3 2 2 2 3" xfId="3203"/>
    <cellStyle name="20% - Accent3 3 2 2 2 3 2" xfId="10637"/>
    <cellStyle name="20% - Accent3 3 2 2 2 3 3" xfId="6507"/>
    <cellStyle name="20% - Accent3 3 2 2 2 4" xfId="4029"/>
    <cellStyle name="20% - Accent3 3 2 2 2 4 2" xfId="11463"/>
    <cellStyle name="20% - Accent3 3 2 2 2 4 3" xfId="7333"/>
    <cellStyle name="20% - Accent3 3 2 2 2 5" xfId="1551"/>
    <cellStyle name="20% - Accent3 3 2 2 2 5 2" xfId="8985"/>
    <cellStyle name="20% - Accent3 3 2 2 2 6" xfId="8159"/>
    <cellStyle name="20% - Accent3 3 2 2 2 7" xfId="4855"/>
    <cellStyle name="20% - Accent3 3 2 2 2 8" xfId="12383"/>
    <cellStyle name="20% - Accent3 3 2 2 3" xfId="1869"/>
    <cellStyle name="20% - Accent3 3 2 2 3 2" xfId="9303"/>
    <cellStyle name="20% - Accent3 3 2 2 3 3" xfId="5173"/>
    <cellStyle name="20% - Accent3 3 2 2 4" xfId="2695"/>
    <cellStyle name="20% - Accent3 3 2 2 4 2" xfId="10129"/>
    <cellStyle name="20% - Accent3 3 2 2 4 3" xfId="5999"/>
    <cellStyle name="20% - Accent3 3 2 2 5" xfId="3521"/>
    <cellStyle name="20% - Accent3 3 2 2 5 2" xfId="10955"/>
    <cellStyle name="20% - Accent3 3 2 2 5 3" xfId="6825"/>
    <cellStyle name="20% - Accent3 3 2 2 6" xfId="1043"/>
    <cellStyle name="20% - Accent3 3 2 2 6 2" xfId="8477"/>
    <cellStyle name="20% - Accent3 3 2 2 7" xfId="7651"/>
    <cellStyle name="20% - Accent3 3 2 2 8" xfId="4347"/>
    <cellStyle name="20% - Accent3 3 2 2 9" xfId="11875"/>
    <cellStyle name="20% - Accent3 3 2 3" xfId="319"/>
    <cellStyle name="20% - Accent3 3 2 3 2" xfId="827"/>
    <cellStyle name="20% - Accent3 3 2 3 2 2" xfId="2479"/>
    <cellStyle name="20% - Accent3 3 2 3 2 2 2" xfId="9913"/>
    <cellStyle name="20% - Accent3 3 2 3 2 2 3" xfId="5783"/>
    <cellStyle name="20% - Accent3 3 2 3 2 3" xfId="3305"/>
    <cellStyle name="20% - Accent3 3 2 3 2 3 2" xfId="10739"/>
    <cellStyle name="20% - Accent3 3 2 3 2 3 3" xfId="6609"/>
    <cellStyle name="20% - Accent3 3 2 3 2 4" xfId="4131"/>
    <cellStyle name="20% - Accent3 3 2 3 2 4 2" xfId="11565"/>
    <cellStyle name="20% - Accent3 3 2 3 2 4 3" xfId="7435"/>
    <cellStyle name="20% - Accent3 3 2 3 2 5" xfId="1653"/>
    <cellStyle name="20% - Accent3 3 2 3 2 5 2" xfId="9087"/>
    <cellStyle name="20% - Accent3 3 2 3 2 6" xfId="8261"/>
    <cellStyle name="20% - Accent3 3 2 3 2 7" xfId="4957"/>
    <cellStyle name="20% - Accent3 3 2 3 2 8" xfId="12485"/>
    <cellStyle name="20% - Accent3 3 2 3 3" xfId="1971"/>
    <cellStyle name="20% - Accent3 3 2 3 3 2" xfId="9405"/>
    <cellStyle name="20% - Accent3 3 2 3 3 3" xfId="5275"/>
    <cellStyle name="20% - Accent3 3 2 3 4" xfId="2797"/>
    <cellStyle name="20% - Accent3 3 2 3 4 2" xfId="10231"/>
    <cellStyle name="20% - Accent3 3 2 3 4 3" xfId="6101"/>
    <cellStyle name="20% - Accent3 3 2 3 5" xfId="3623"/>
    <cellStyle name="20% - Accent3 3 2 3 5 2" xfId="11057"/>
    <cellStyle name="20% - Accent3 3 2 3 5 3" xfId="6927"/>
    <cellStyle name="20% - Accent3 3 2 3 6" xfId="1145"/>
    <cellStyle name="20% - Accent3 3 2 3 6 2" xfId="8579"/>
    <cellStyle name="20% - Accent3 3 2 3 7" xfId="7753"/>
    <cellStyle name="20% - Accent3 3 2 3 8" xfId="4449"/>
    <cellStyle name="20% - Accent3 3 2 3 9" xfId="11977"/>
    <cellStyle name="20% - Accent3 3 2 4" xfId="421"/>
    <cellStyle name="20% - Accent3 3 2 4 2" xfId="2073"/>
    <cellStyle name="20% - Accent3 3 2 4 2 2" xfId="9507"/>
    <cellStyle name="20% - Accent3 3 2 4 2 3" xfId="5377"/>
    <cellStyle name="20% - Accent3 3 2 4 3" xfId="2899"/>
    <cellStyle name="20% - Accent3 3 2 4 3 2" xfId="10333"/>
    <cellStyle name="20% - Accent3 3 2 4 3 3" xfId="6203"/>
    <cellStyle name="20% - Accent3 3 2 4 4" xfId="3725"/>
    <cellStyle name="20% - Accent3 3 2 4 4 2" xfId="11159"/>
    <cellStyle name="20% - Accent3 3 2 4 4 3" xfId="7029"/>
    <cellStyle name="20% - Accent3 3 2 4 5" xfId="1247"/>
    <cellStyle name="20% - Accent3 3 2 4 5 2" xfId="8681"/>
    <cellStyle name="20% - Accent3 3 2 4 6" xfId="7855"/>
    <cellStyle name="20% - Accent3 3 2 4 7" xfId="4551"/>
    <cellStyle name="20% - Accent3 3 2 4 8" xfId="12079"/>
    <cellStyle name="20% - Accent3 3 2 5" xfId="523"/>
    <cellStyle name="20% - Accent3 3 2 5 2" xfId="2175"/>
    <cellStyle name="20% - Accent3 3 2 5 2 2" xfId="9609"/>
    <cellStyle name="20% - Accent3 3 2 5 2 3" xfId="5479"/>
    <cellStyle name="20% - Accent3 3 2 5 3" xfId="3001"/>
    <cellStyle name="20% - Accent3 3 2 5 3 2" xfId="10435"/>
    <cellStyle name="20% - Accent3 3 2 5 3 3" xfId="6305"/>
    <cellStyle name="20% - Accent3 3 2 5 4" xfId="3827"/>
    <cellStyle name="20% - Accent3 3 2 5 4 2" xfId="11261"/>
    <cellStyle name="20% - Accent3 3 2 5 4 3" xfId="7131"/>
    <cellStyle name="20% - Accent3 3 2 5 5" xfId="1349"/>
    <cellStyle name="20% - Accent3 3 2 5 5 2" xfId="8783"/>
    <cellStyle name="20% - Accent3 3 2 5 6" xfId="7957"/>
    <cellStyle name="20% - Accent3 3 2 5 7" xfId="4653"/>
    <cellStyle name="20% - Accent3 3 2 5 8" xfId="12181"/>
    <cellStyle name="20% - Accent3 3 2 6" xfId="624"/>
    <cellStyle name="20% - Accent3 3 2 6 2" xfId="2276"/>
    <cellStyle name="20% - Accent3 3 2 6 2 2" xfId="9710"/>
    <cellStyle name="20% - Accent3 3 2 6 2 3" xfId="5580"/>
    <cellStyle name="20% - Accent3 3 2 6 3" xfId="3102"/>
    <cellStyle name="20% - Accent3 3 2 6 3 2" xfId="10536"/>
    <cellStyle name="20% - Accent3 3 2 6 3 3" xfId="6406"/>
    <cellStyle name="20% - Accent3 3 2 6 4" xfId="3928"/>
    <cellStyle name="20% - Accent3 3 2 6 4 2" xfId="11362"/>
    <cellStyle name="20% - Accent3 3 2 6 4 3" xfId="7232"/>
    <cellStyle name="20% - Accent3 3 2 6 5" xfId="1450"/>
    <cellStyle name="20% - Accent3 3 2 6 5 2" xfId="8884"/>
    <cellStyle name="20% - Accent3 3 2 6 6" xfId="8058"/>
    <cellStyle name="20% - Accent3 3 2 6 7" xfId="4754"/>
    <cellStyle name="20% - Accent3 3 2 6 8" xfId="12282"/>
    <cellStyle name="20% - Accent3 3 2 7" xfId="1768"/>
    <cellStyle name="20% - Accent3 3 2 7 2" xfId="9202"/>
    <cellStyle name="20% - Accent3 3 2 7 3" xfId="5072"/>
    <cellStyle name="20% - Accent3 3 2 8" xfId="2594"/>
    <cellStyle name="20% - Accent3 3 2 8 2" xfId="10028"/>
    <cellStyle name="20% - Accent3 3 2 8 3" xfId="5898"/>
    <cellStyle name="20% - Accent3 3 2 9" xfId="3420"/>
    <cellStyle name="20% - Accent3 3 2 9 2" xfId="10854"/>
    <cellStyle name="20% - Accent3 3 2 9 3" xfId="6724"/>
    <cellStyle name="20% - Accent3 3 3" xfId="169"/>
    <cellStyle name="20% - Accent3 3 3 2" xfId="680"/>
    <cellStyle name="20% - Accent3 3 3 2 2" xfId="2332"/>
    <cellStyle name="20% - Accent3 3 3 2 2 2" xfId="9766"/>
    <cellStyle name="20% - Accent3 3 3 2 2 3" xfId="5636"/>
    <cellStyle name="20% - Accent3 3 3 2 3" xfId="3158"/>
    <cellStyle name="20% - Accent3 3 3 2 3 2" xfId="10592"/>
    <cellStyle name="20% - Accent3 3 3 2 3 3" xfId="6462"/>
    <cellStyle name="20% - Accent3 3 3 2 4" xfId="3984"/>
    <cellStyle name="20% - Accent3 3 3 2 4 2" xfId="11418"/>
    <cellStyle name="20% - Accent3 3 3 2 4 3" xfId="7288"/>
    <cellStyle name="20% - Accent3 3 3 2 5" xfId="1506"/>
    <cellStyle name="20% - Accent3 3 3 2 5 2" xfId="8940"/>
    <cellStyle name="20% - Accent3 3 3 2 6" xfId="8114"/>
    <cellStyle name="20% - Accent3 3 3 2 7" xfId="4810"/>
    <cellStyle name="20% - Accent3 3 3 2 8" xfId="12338"/>
    <cellStyle name="20% - Accent3 3 3 3" xfId="1824"/>
    <cellStyle name="20% - Accent3 3 3 3 2" xfId="9258"/>
    <cellStyle name="20% - Accent3 3 3 3 3" xfId="5128"/>
    <cellStyle name="20% - Accent3 3 3 4" xfId="2650"/>
    <cellStyle name="20% - Accent3 3 3 4 2" xfId="10084"/>
    <cellStyle name="20% - Accent3 3 3 4 3" xfId="5954"/>
    <cellStyle name="20% - Accent3 3 3 5" xfId="3476"/>
    <cellStyle name="20% - Accent3 3 3 5 2" xfId="10910"/>
    <cellStyle name="20% - Accent3 3 3 5 3" xfId="6780"/>
    <cellStyle name="20% - Accent3 3 3 6" xfId="998"/>
    <cellStyle name="20% - Accent3 3 3 6 2" xfId="8432"/>
    <cellStyle name="20% - Accent3 3 3 7" xfId="7606"/>
    <cellStyle name="20% - Accent3 3 3 8" xfId="4302"/>
    <cellStyle name="20% - Accent3 3 3 9" xfId="11830"/>
    <cellStyle name="20% - Accent3 3 4" xfId="273"/>
    <cellStyle name="20% - Accent3 3 4 2" xfId="782"/>
    <cellStyle name="20% - Accent3 3 4 2 2" xfId="2434"/>
    <cellStyle name="20% - Accent3 3 4 2 2 2" xfId="9868"/>
    <cellStyle name="20% - Accent3 3 4 2 2 3" xfId="5738"/>
    <cellStyle name="20% - Accent3 3 4 2 3" xfId="3260"/>
    <cellStyle name="20% - Accent3 3 4 2 3 2" xfId="10694"/>
    <cellStyle name="20% - Accent3 3 4 2 3 3" xfId="6564"/>
    <cellStyle name="20% - Accent3 3 4 2 4" xfId="4086"/>
    <cellStyle name="20% - Accent3 3 4 2 4 2" xfId="11520"/>
    <cellStyle name="20% - Accent3 3 4 2 4 3" xfId="7390"/>
    <cellStyle name="20% - Accent3 3 4 2 5" xfId="1608"/>
    <cellStyle name="20% - Accent3 3 4 2 5 2" xfId="9042"/>
    <cellStyle name="20% - Accent3 3 4 2 6" xfId="8216"/>
    <cellStyle name="20% - Accent3 3 4 2 7" xfId="4912"/>
    <cellStyle name="20% - Accent3 3 4 2 8" xfId="12440"/>
    <cellStyle name="20% - Accent3 3 4 3" xfId="1926"/>
    <cellStyle name="20% - Accent3 3 4 3 2" xfId="9360"/>
    <cellStyle name="20% - Accent3 3 4 3 3" xfId="5230"/>
    <cellStyle name="20% - Accent3 3 4 4" xfId="2752"/>
    <cellStyle name="20% - Accent3 3 4 4 2" xfId="10186"/>
    <cellStyle name="20% - Accent3 3 4 4 3" xfId="6056"/>
    <cellStyle name="20% - Accent3 3 4 5" xfId="3578"/>
    <cellStyle name="20% - Accent3 3 4 5 2" xfId="11012"/>
    <cellStyle name="20% - Accent3 3 4 5 3" xfId="6882"/>
    <cellStyle name="20% - Accent3 3 4 6" xfId="1100"/>
    <cellStyle name="20% - Accent3 3 4 6 2" xfId="8534"/>
    <cellStyle name="20% - Accent3 3 4 7" xfId="7708"/>
    <cellStyle name="20% - Accent3 3 4 8" xfId="4404"/>
    <cellStyle name="20% - Accent3 3 4 9" xfId="11932"/>
    <cellStyle name="20% - Accent3 3 5" xfId="376"/>
    <cellStyle name="20% - Accent3 3 5 2" xfId="2028"/>
    <cellStyle name="20% - Accent3 3 5 2 2" xfId="9462"/>
    <cellStyle name="20% - Accent3 3 5 2 3" xfId="5332"/>
    <cellStyle name="20% - Accent3 3 5 3" xfId="2854"/>
    <cellStyle name="20% - Accent3 3 5 3 2" xfId="10288"/>
    <cellStyle name="20% - Accent3 3 5 3 3" xfId="6158"/>
    <cellStyle name="20% - Accent3 3 5 4" xfId="3680"/>
    <cellStyle name="20% - Accent3 3 5 4 2" xfId="11114"/>
    <cellStyle name="20% - Accent3 3 5 4 3" xfId="6984"/>
    <cellStyle name="20% - Accent3 3 5 5" xfId="1202"/>
    <cellStyle name="20% - Accent3 3 5 5 2" xfId="8636"/>
    <cellStyle name="20% - Accent3 3 5 6" xfId="7810"/>
    <cellStyle name="20% - Accent3 3 5 7" xfId="4506"/>
    <cellStyle name="20% - Accent3 3 5 8" xfId="12034"/>
    <cellStyle name="20% - Accent3 3 6" xfId="478"/>
    <cellStyle name="20% - Accent3 3 6 2" xfId="2130"/>
    <cellStyle name="20% - Accent3 3 6 2 2" xfId="9564"/>
    <cellStyle name="20% - Accent3 3 6 2 3" xfId="5434"/>
    <cellStyle name="20% - Accent3 3 6 3" xfId="2956"/>
    <cellStyle name="20% - Accent3 3 6 3 2" xfId="10390"/>
    <cellStyle name="20% - Accent3 3 6 3 3" xfId="6260"/>
    <cellStyle name="20% - Accent3 3 6 4" xfId="3782"/>
    <cellStyle name="20% - Accent3 3 6 4 2" xfId="11216"/>
    <cellStyle name="20% - Accent3 3 6 4 3" xfId="7086"/>
    <cellStyle name="20% - Accent3 3 6 5" xfId="1304"/>
    <cellStyle name="20% - Accent3 3 6 5 2" xfId="8738"/>
    <cellStyle name="20% - Accent3 3 6 6" xfId="7912"/>
    <cellStyle name="20% - Accent3 3 6 7" xfId="4608"/>
    <cellStyle name="20% - Accent3 3 6 8" xfId="12136"/>
    <cellStyle name="20% - Accent3 3 7" xfId="579"/>
    <cellStyle name="20% - Accent3 3 7 2" xfId="2231"/>
    <cellStyle name="20% - Accent3 3 7 2 2" xfId="9665"/>
    <cellStyle name="20% - Accent3 3 7 2 3" xfId="5535"/>
    <cellStyle name="20% - Accent3 3 7 3" xfId="3057"/>
    <cellStyle name="20% - Accent3 3 7 3 2" xfId="10491"/>
    <cellStyle name="20% - Accent3 3 7 3 3" xfId="6361"/>
    <cellStyle name="20% - Accent3 3 7 4" xfId="3883"/>
    <cellStyle name="20% - Accent3 3 7 4 2" xfId="11317"/>
    <cellStyle name="20% - Accent3 3 7 4 3" xfId="7187"/>
    <cellStyle name="20% - Accent3 3 7 5" xfId="1405"/>
    <cellStyle name="20% - Accent3 3 7 5 2" xfId="8839"/>
    <cellStyle name="20% - Accent3 3 7 6" xfId="8013"/>
    <cellStyle name="20% - Accent3 3 7 7" xfId="4709"/>
    <cellStyle name="20% - Accent3 3 7 8" xfId="12237"/>
    <cellStyle name="20% - Accent3 3 8" xfId="1723"/>
    <cellStyle name="20% - Accent3 3 8 2" xfId="9157"/>
    <cellStyle name="20% - Accent3 3 8 3" xfId="5027"/>
    <cellStyle name="20% - Accent3 3 9" xfId="2549"/>
    <cellStyle name="20% - Accent3 3 9 2" xfId="9983"/>
    <cellStyle name="20% - Accent3 3 9 3" xfId="5853"/>
    <cellStyle name="20% - Accent3 4" xfId="91"/>
    <cellStyle name="20% - Accent3 4 10" xfId="926"/>
    <cellStyle name="20% - Accent3 4 10 2" xfId="8360"/>
    <cellStyle name="20% - Accent3 4 11" xfId="7534"/>
    <cellStyle name="20% - Accent3 4 12" xfId="4230"/>
    <cellStyle name="20% - Accent3 4 13" xfId="11758"/>
    <cellStyle name="20% - Accent3 4 2" xfId="198"/>
    <cellStyle name="20% - Accent3 4 2 2" xfId="709"/>
    <cellStyle name="20% - Accent3 4 2 2 2" xfId="2361"/>
    <cellStyle name="20% - Accent3 4 2 2 2 2" xfId="9795"/>
    <cellStyle name="20% - Accent3 4 2 2 2 3" xfId="5665"/>
    <cellStyle name="20% - Accent3 4 2 2 3" xfId="3187"/>
    <cellStyle name="20% - Accent3 4 2 2 3 2" xfId="10621"/>
    <cellStyle name="20% - Accent3 4 2 2 3 3" xfId="6491"/>
    <cellStyle name="20% - Accent3 4 2 2 4" xfId="4013"/>
    <cellStyle name="20% - Accent3 4 2 2 4 2" xfId="11447"/>
    <cellStyle name="20% - Accent3 4 2 2 4 3" xfId="7317"/>
    <cellStyle name="20% - Accent3 4 2 2 5" xfId="1535"/>
    <cellStyle name="20% - Accent3 4 2 2 5 2" xfId="8969"/>
    <cellStyle name="20% - Accent3 4 2 2 6" xfId="8143"/>
    <cellStyle name="20% - Accent3 4 2 2 7" xfId="4839"/>
    <cellStyle name="20% - Accent3 4 2 2 8" xfId="12367"/>
    <cellStyle name="20% - Accent3 4 2 3" xfId="1853"/>
    <cellStyle name="20% - Accent3 4 2 3 2" xfId="9287"/>
    <cellStyle name="20% - Accent3 4 2 3 3" xfId="5157"/>
    <cellStyle name="20% - Accent3 4 2 4" xfId="2679"/>
    <cellStyle name="20% - Accent3 4 2 4 2" xfId="10113"/>
    <cellStyle name="20% - Accent3 4 2 4 3" xfId="5983"/>
    <cellStyle name="20% - Accent3 4 2 5" xfId="3505"/>
    <cellStyle name="20% - Accent3 4 2 5 2" xfId="10939"/>
    <cellStyle name="20% - Accent3 4 2 5 3" xfId="6809"/>
    <cellStyle name="20% - Accent3 4 2 6" xfId="1027"/>
    <cellStyle name="20% - Accent3 4 2 6 2" xfId="8461"/>
    <cellStyle name="20% - Accent3 4 2 7" xfId="7635"/>
    <cellStyle name="20% - Accent3 4 2 8" xfId="4331"/>
    <cellStyle name="20% - Accent3 4 2 9" xfId="11859"/>
    <cellStyle name="20% - Accent3 4 3" xfId="303"/>
    <cellStyle name="20% - Accent3 4 3 2" xfId="811"/>
    <cellStyle name="20% - Accent3 4 3 2 2" xfId="2463"/>
    <cellStyle name="20% - Accent3 4 3 2 2 2" xfId="9897"/>
    <cellStyle name="20% - Accent3 4 3 2 2 3" xfId="5767"/>
    <cellStyle name="20% - Accent3 4 3 2 3" xfId="3289"/>
    <cellStyle name="20% - Accent3 4 3 2 3 2" xfId="10723"/>
    <cellStyle name="20% - Accent3 4 3 2 3 3" xfId="6593"/>
    <cellStyle name="20% - Accent3 4 3 2 4" xfId="4115"/>
    <cellStyle name="20% - Accent3 4 3 2 4 2" xfId="11549"/>
    <cellStyle name="20% - Accent3 4 3 2 4 3" xfId="7419"/>
    <cellStyle name="20% - Accent3 4 3 2 5" xfId="1637"/>
    <cellStyle name="20% - Accent3 4 3 2 5 2" xfId="9071"/>
    <cellStyle name="20% - Accent3 4 3 2 6" xfId="8245"/>
    <cellStyle name="20% - Accent3 4 3 2 7" xfId="4941"/>
    <cellStyle name="20% - Accent3 4 3 2 8" xfId="12469"/>
    <cellStyle name="20% - Accent3 4 3 3" xfId="1955"/>
    <cellStyle name="20% - Accent3 4 3 3 2" xfId="9389"/>
    <cellStyle name="20% - Accent3 4 3 3 3" xfId="5259"/>
    <cellStyle name="20% - Accent3 4 3 4" xfId="2781"/>
    <cellStyle name="20% - Accent3 4 3 4 2" xfId="10215"/>
    <cellStyle name="20% - Accent3 4 3 4 3" xfId="6085"/>
    <cellStyle name="20% - Accent3 4 3 5" xfId="3607"/>
    <cellStyle name="20% - Accent3 4 3 5 2" xfId="11041"/>
    <cellStyle name="20% - Accent3 4 3 5 3" xfId="6911"/>
    <cellStyle name="20% - Accent3 4 3 6" xfId="1129"/>
    <cellStyle name="20% - Accent3 4 3 6 2" xfId="8563"/>
    <cellStyle name="20% - Accent3 4 3 7" xfId="7737"/>
    <cellStyle name="20% - Accent3 4 3 8" xfId="4433"/>
    <cellStyle name="20% - Accent3 4 3 9" xfId="11961"/>
    <cellStyle name="20% - Accent3 4 4" xfId="405"/>
    <cellStyle name="20% - Accent3 4 4 2" xfId="2057"/>
    <cellStyle name="20% - Accent3 4 4 2 2" xfId="9491"/>
    <cellStyle name="20% - Accent3 4 4 2 3" xfId="5361"/>
    <cellStyle name="20% - Accent3 4 4 3" xfId="2883"/>
    <cellStyle name="20% - Accent3 4 4 3 2" xfId="10317"/>
    <cellStyle name="20% - Accent3 4 4 3 3" xfId="6187"/>
    <cellStyle name="20% - Accent3 4 4 4" xfId="3709"/>
    <cellStyle name="20% - Accent3 4 4 4 2" xfId="11143"/>
    <cellStyle name="20% - Accent3 4 4 4 3" xfId="7013"/>
    <cellStyle name="20% - Accent3 4 4 5" xfId="1231"/>
    <cellStyle name="20% - Accent3 4 4 5 2" xfId="8665"/>
    <cellStyle name="20% - Accent3 4 4 6" xfId="7839"/>
    <cellStyle name="20% - Accent3 4 4 7" xfId="4535"/>
    <cellStyle name="20% - Accent3 4 4 8" xfId="12063"/>
    <cellStyle name="20% - Accent3 4 5" xfId="507"/>
    <cellStyle name="20% - Accent3 4 5 2" xfId="2159"/>
    <cellStyle name="20% - Accent3 4 5 2 2" xfId="9593"/>
    <cellStyle name="20% - Accent3 4 5 2 3" xfId="5463"/>
    <cellStyle name="20% - Accent3 4 5 3" xfId="2985"/>
    <cellStyle name="20% - Accent3 4 5 3 2" xfId="10419"/>
    <cellStyle name="20% - Accent3 4 5 3 3" xfId="6289"/>
    <cellStyle name="20% - Accent3 4 5 4" xfId="3811"/>
    <cellStyle name="20% - Accent3 4 5 4 2" xfId="11245"/>
    <cellStyle name="20% - Accent3 4 5 4 3" xfId="7115"/>
    <cellStyle name="20% - Accent3 4 5 5" xfId="1333"/>
    <cellStyle name="20% - Accent3 4 5 5 2" xfId="8767"/>
    <cellStyle name="20% - Accent3 4 5 6" xfId="7941"/>
    <cellStyle name="20% - Accent3 4 5 7" xfId="4637"/>
    <cellStyle name="20% - Accent3 4 5 8" xfId="12165"/>
    <cellStyle name="20% - Accent3 4 6" xfId="608"/>
    <cellStyle name="20% - Accent3 4 6 2" xfId="2260"/>
    <cellStyle name="20% - Accent3 4 6 2 2" xfId="9694"/>
    <cellStyle name="20% - Accent3 4 6 2 3" xfId="5564"/>
    <cellStyle name="20% - Accent3 4 6 3" xfId="3086"/>
    <cellStyle name="20% - Accent3 4 6 3 2" xfId="10520"/>
    <cellStyle name="20% - Accent3 4 6 3 3" xfId="6390"/>
    <cellStyle name="20% - Accent3 4 6 4" xfId="3912"/>
    <cellStyle name="20% - Accent3 4 6 4 2" xfId="11346"/>
    <cellStyle name="20% - Accent3 4 6 4 3" xfId="7216"/>
    <cellStyle name="20% - Accent3 4 6 5" xfId="1434"/>
    <cellStyle name="20% - Accent3 4 6 5 2" xfId="8868"/>
    <cellStyle name="20% - Accent3 4 6 6" xfId="8042"/>
    <cellStyle name="20% - Accent3 4 6 7" xfId="4738"/>
    <cellStyle name="20% - Accent3 4 6 8" xfId="12266"/>
    <cellStyle name="20% - Accent3 4 7" xfId="1752"/>
    <cellStyle name="20% - Accent3 4 7 2" xfId="9186"/>
    <cellStyle name="20% - Accent3 4 7 3" xfId="5056"/>
    <cellStyle name="20% - Accent3 4 8" xfId="2578"/>
    <cellStyle name="20% - Accent3 4 8 2" xfId="10012"/>
    <cellStyle name="20% - Accent3 4 8 3" xfId="5882"/>
    <cellStyle name="20% - Accent3 4 9" xfId="3404"/>
    <cellStyle name="20% - Accent3 4 9 2" xfId="10838"/>
    <cellStyle name="20% - Accent3 4 9 3" xfId="6708"/>
    <cellStyle name="20% - Accent3 5" xfId="143"/>
    <cellStyle name="20% - Accent3 5 2" xfId="654"/>
    <cellStyle name="20% - Accent3 5 2 2" xfId="2306"/>
    <cellStyle name="20% - Accent3 5 2 2 2" xfId="9740"/>
    <cellStyle name="20% - Accent3 5 2 2 3" xfId="5610"/>
    <cellStyle name="20% - Accent3 5 2 3" xfId="3132"/>
    <cellStyle name="20% - Accent3 5 2 3 2" xfId="10566"/>
    <cellStyle name="20% - Accent3 5 2 3 3" xfId="6436"/>
    <cellStyle name="20% - Accent3 5 2 4" xfId="3958"/>
    <cellStyle name="20% - Accent3 5 2 4 2" xfId="11392"/>
    <cellStyle name="20% - Accent3 5 2 4 3" xfId="7262"/>
    <cellStyle name="20% - Accent3 5 2 5" xfId="1480"/>
    <cellStyle name="20% - Accent3 5 2 5 2" xfId="8914"/>
    <cellStyle name="20% - Accent3 5 2 6" xfId="8088"/>
    <cellStyle name="20% - Accent3 5 2 7" xfId="4784"/>
    <cellStyle name="20% - Accent3 5 2 8" xfId="12312"/>
    <cellStyle name="20% - Accent3 5 3" xfId="1798"/>
    <cellStyle name="20% - Accent3 5 3 2" xfId="9232"/>
    <cellStyle name="20% - Accent3 5 3 3" xfId="5102"/>
    <cellStyle name="20% - Accent3 5 4" xfId="2624"/>
    <cellStyle name="20% - Accent3 5 4 2" xfId="10058"/>
    <cellStyle name="20% - Accent3 5 4 3" xfId="5928"/>
    <cellStyle name="20% - Accent3 5 5" xfId="3450"/>
    <cellStyle name="20% - Accent3 5 5 2" xfId="10884"/>
    <cellStyle name="20% - Accent3 5 5 3" xfId="6754"/>
    <cellStyle name="20% - Accent3 5 6" xfId="972"/>
    <cellStyle name="20% - Accent3 5 6 2" xfId="8406"/>
    <cellStyle name="20% - Accent3 5 7" xfId="7580"/>
    <cellStyle name="20% - Accent3 5 8" xfId="4276"/>
    <cellStyle name="20% - Accent3 5 9" xfId="11804"/>
    <cellStyle name="20% - Accent3 6" xfId="247"/>
    <cellStyle name="20% - Accent3 6 2" xfId="758"/>
    <cellStyle name="20% - Accent3 6 2 2" xfId="2410"/>
    <cellStyle name="20% - Accent3 6 2 2 2" xfId="9844"/>
    <cellStyle name="20% - Accent3 6 2 2 3" xfId="5714"/>
    <cellStyle name="20% - Accent3 6 2 3" xfId="3236"/>
    <cellStyle name="20% - Accent3 6 2 3 2" xfId="10670"/>
    <cellStyle name="20% - Accent3 6 2 3 3" xfId="6540"/>
    <cellStyle name="20% - Accent3 6 2 4" xfId="4062"/>
    <cellStyle name="20% - Accent3 6 2 4 2" xfId="11496"/>
    <cellStyle name="20% - Accent3 6 2 4 3" xfId="7366"/>
    <cellStyle name="20% - Accent3 6 2 5" xfId="1584"/>
    <cellStyle name="20% - Accent3 6 2 5 2" xfId="9018"/>
    <cellStyle name="20% - Accent3 6 2 6" xfId="8192"/>
    <cellStyle name="20% - Accent3 6 2 7" xfId="4888"/>
    <cellStyle name="20% - Accent3 6 2 8" xfId="12416"/>
    <cellStyle name="20% - Accent3 6 3" xfId="1902"/>
    <cellStyle name="20% - Accent3 6 3 2" xfId="9336"/>
    <cellStyle name="20% - Accent3 6 3 3" xfId="5206"/>
    <cellStyle name="20% - Accent3 6 4" xfId="2728"/>
    <cellStyle name="20% - Accent3 6 4 2" xfId="10162"/>
    <cellStyle name="20% - Accent3 6 4 3" xfId="6032"/>
    <cellStyle name="20% - Accent3 6 5" xfId="3554"/>
    <cellStyle name="20% - Accent3 6 5 2" xfId="10988"/>
    <cellStyle name="20% - Accent3 6 5 3" xfId="6858"/>
    <cellStyle name="20% - Accent3 6 6" xfId="1076"/>
    <cellStyle name="20% - Accent3 6 6 2" xfId="8510"/>
    <cellStyle name="20% - Accent3 6 7" xfId="7684"/>
    <cellStyle name="20% - Accent3 6 8" xfId="4380"/>
    <cellStyle name="20% - Accent3 6 9" xfId="11908"/>
    <cellStyle name="20% - Accent3 7" xfId="352"/>
    <cellStyle name="20% - Accent3 7 2" xfId="2004"/>
    <cellStyle name="20% - Accent3 7 2 2" xfId="9438"/>
    <cellStyle name="20% - Accent3 7 2 3" xfId="5308"/>
    <cellStyle name="20% - Accent3 7 3" xfId="2830"/>
    <cellStyle name="20% - Accent3 7 3 2" xfId="10264"/>
    <cellStyle name="20% - Accent3 7 3 3" xfId="6134"/>
    <cellStyle name="20% - Accent3 7 4" xfId="3656"/>
    <cellStyle name="20% - Accent3 7 4 2" xfId="11090"/>
    <cellStyle name="20% - Accent3 7 4 3" xfId="6960"/>
    <cellStyle name="20% - Accent3 7 5" xfId="1178"/>
    <cellStyle name="20% - Accent3 7 5 2" xfId="8612"/>
    <cellStyle name="20% - Accent3 7 6" xfId="7786"/>
    <cellStyle name="20% - Accent3 7 7" xfId="4482"/>
    <cellStyle name="20% - Accent3 7 8" xfId="12010"/>
    <cellStyle name="20% - Accent3 8" xfId="454"/>
    <cellStyle name="20% - Accent3 8 2" xfId="2106"/>
    <cellStyle name="20% - Accent3 8 2 2" xfId="9540"/>
    <cellStyle name="20% - Accent3 8 2 3" xfId="5410"/>
    <cellStyle name="20% - Accent3 8 3" xfId="2932"/>
    <cellStyle name="20% - Accent3 8 3 2" xfId="10366"/>
    <cellStyle name="20% - Accent3 8 3 3" xfId="6236"/>
    <cellStyle name="20% - Accent3 8 4" xfId="3758"/>
    <cellStyle name="20% - Accent3 8 4 2" xfId="11192"/>
    <cellStyle name="20% - Accent3 8 4 3" xfId="7062"/>
    <cellStyle name="20% - Accent3 8 5" xfId="1280"/>
    <cellStyle name="20% - Accent3 8 5 2" xfId="8714"/>
    <cellStyle name="20% - Accent3 8 6" xfId="7888"/>
    <cellStyle name="20% - Accent3 8 7" xfId="4584"/>
    <cellStyle name="20% - Accent3 8 8" xfId="12112"/>
    <cellStyle name="20% - Accent3 9" xfId="553"/>
    <cellStyle name="20% - Accent3 9 2" xfId="2205"/>
    <cellStyle name="20% - Accent3 9 2 2" xfId="9639"/>
    <cellStyle name="20% - Accent3 9 2 3" xfId="5509"/>
    <cellStyle name="20% - Accent3 9 3" xfId="3031"/>
    <cellStyle name="20% - Accent3 9 3 2" xfId="10465"/>
    <cellStyle name="20% - Accent3 9 3 3" xfId="6335"/>
    <cellStyle name="20% - Accent3 9 4" xfId="3857"/>
    <cellStyle name="20% - Accent3 9 4 2" xfId="11291"/>
    <cellStyle name="20% - Accent3 9 4 3" xfId="7161"/>
    <cellStyle name="20% - Accent3 9 5" xfId="1379"/>
    <cellStyle name="20% - Accent3 9 5 2" xfId="8813"/>
    <cellStyle name="20% - Accent3 9 6" xfId="7987"/>
    <cellStyle name="20% - Accent3 9 7" xfId="4683"/>
    <cellStyle name="20% - Accent3 9 8" xfId="12211"/>
    <cellStyle name="20% - Accent4" xfId="4" builtinId="42" customBuiltin="1"/>
    <cellStyle name="20% - Accent4 10" xfId="863"/>
    <cellStyle name="20% - Accent4 10 2" xfId="2515"/>
    <cellStyle name="20% - Accent4 10 2 2" xfId="9949"/>
    <cellStyle name="20% - Accent4 10 2 3" xfId="5819"/>
    <cellStyle name="20% - Accent4 10 3" xfId="3341"/>
    <cellStyle name="20% - Accent4 10 3 2" xfId="10775"/>
    <cellStyle name="20% - Accent4 10 3 3" xfId="6645"/>
    <cellStyle name="20% - Accent4 10 4" xfId="4167"/>
    <cellStyle name="20% - Accent4 10 4 2" xfId="11601"/>
    <cellStyle name="20% - Accent4 10 4 3" xfId="7471"/>
    <cellStyle name="20% - Accent4 10 5" xfId="1689"/>
    <cellStyle name="20% - Accent4 10 5 2" xfId="9123"/>
    <cellStyle name="20% - Accent4 10 6" xfId="8297"/>
    <cellStyle name="20% - Accent4 10 7" xfId="4993"/>
    <cellStyle name="20% - Accent4 11" xfId="1698"/>
    <cellStyle name="20% - Accent4 11 2" xfId="9132"/>
    <cellStyle name="20% - Accent4 11 3" xfId="5002"/>
    <cellStyle name="20% - Accent4 12" xfId="2524"/>
    <cellStyle name="20% - Accent4 12 2" xfId="9958"/>
    <cellStyle name="20% - Accent4 12 3" xfId="5828"/>
    <cellStyle name="20% - Accent4 13" xfId="3350"/>
    <cellStyle name="20% - Accent4 13 2" xfId="10784"/>
    <cellStyle name="20% - Accent4 13 3" xfId="6654"/>
    <cellStyle name="20% - Accent4 14" xfId="872"/>
    <cellStyle name="20% - Accent4 14 2" xfId="8306"/>
    <cellStyle name="20% - Accent4 15" xfId="7480"/>
    <cellStyle name="20% - Accent4 16" xfId="4176"/>
    <cellStyle name="20% - Accent4 17" xfId="11610"/>
    <cellStyle name="20% - Accent4 18" xfId="11689"/>
    <cellStyle name="20% - Accent4 19" xfId="11704"/>
    <cellStyle name="20% - Accent4 2" xfId="47"/>
    <cellStyle name="20% - Accent4 2 10" xfId="2537"/>
    <cellStyle name="20% - Accent4 2 10 2" xfId="9971"/>
    <cellStyle name="20% - Accent4 2 10 3" xfId="5841"/>
    <cellStyle name="20% - Accent4 2 11" xfId="3363"/>
    <cellStyle name="20% - Accent4 2 11 2" xfId="10797"/>
    <cellStyle name="20% - Accent4 2 11 3" xfId="6667"/>
    <cellStyle name="20% - Accent4 2 12" xfId="885"/>
    <cellStyle name="20% - Accent4 2 12 2" xfId="8319"/>
    <cellStyle name="20% - Accent4 2 13" xfId="7493"/>
    <cellStyle name="20% - Accent4 2 14" xfId="4189"/>
    <cellStyle name="20% - Accent4 2 15" xfId="11623"/>
    <cellStyle name="20% - Accent4 2 16" xfId="11717"/>
    <cellStyle name="20% - Accent4 2 2" xfId="74"/>
    <cellStyle name="20% - Accent4 2 2 10" xfId="3389"/>
    <cellStyle name="20% - Accent4 2 2 10 2" xfId="10823"/>
    <cellStyle name="20% - Accent4 2 2 10 3" xfId="6693"/>
    <cellStyle name="20% - Accent4 2 2 11" xfId="911"/>
    <cellStyle name="20% - Accent4 2 2 11 2" xfId="8345"/>
    <cellStyle name="20% - Accent4 2 2 12" xfId="7519"/>
    <cellStyle name="20% - Accent4 2 2 13" xfId="4215"/>
    <cellStyle name="20% - Accent4 2 2 14" xfId="11649"/>
    <cellStyle name="20% - Accent4 2 2 15" xfId="11743"/>
    <cellStyle name="20% - Accent4 2 2 2" xfId="109"/>
    <cellStyle name="20% - Accent4 2 2 2 10" xfId="944"/>
    <cellStyle name="20% - Accent4 2 2 2 10 2" xfId="8378"/>
    <cellStyle name="20% - Accent4 2 2 2 11" xfId="7552"/>
    <cellStyle name="20% - Accent4 2 2 2 12" xfId="4248"/>
    <cellStyle name="20% - Accent4 2 2 2 13" xfId="11776"/>
    <cellStyle name="20% - Accent4 2 2 2 2" xfId="216"/>
    <cellStyle name="20% - Accent4 2 2 2 2 2" xfId="727"/>
    <cellStyle name="20% - Accent4 2 2 2 2 2 2" xfId="2379"/>
    <cellStyle name="20% - Accent4 2 2 2 2 2 2 2" xfId="9813"/>
    <cellStyle name="20% - Accent4 2 2 2 2 2 2 3" xfId="5683"/>
    <cellStyle name="20% - Accent4 2 2 2 2 2 3" xfId="3205"/>
    <cellStyle name="20% - Accent4 2 2 2 2 2 3 2" xfId="10639"/>
    <cellStyle name="20% - Accent4 2 2 2 2 2 3 3" xfId="6509"/>
    <cellStyle name="20% - Accent4 2 2 2 2 2 4" xfId="4031"/>
    <cellStyle name="20% - Accent4 2 2 2 2 2 4 2" xfId="11465"/>
    <cellStyle name="20% - Accent4 2 2 2 2 2 4 3" xfId="7335"/>
    <cellStyle name="20% - Accent4 2 2 2 2 2 5" xfId="1553"/>
    <cellStyle name="20% - Accent4 2 2 2 2 2 5 2" xfId="8987"/>
    <cellStyle name="20% - Accent4 2 2 2 2 2 6" xfId="8161"/>
    <cellStyle name="20% - Accent4 2 2 2 2 2 7" xfId="4857"/>
    <cellStyle name="20% - Accent4 2 2 2 2 2 8" xfId="12385"/>
    <cellStyle name="20% - Accent4 2 2 2 2 3" xfId="1871"/>
    <cellStyle name="20% - Accent4 2 2 2 2 3 2" xfId="9305"/>
    <cellStyle name="20% - Accent4 2 2 2 2 3 3" xfId="5175"/>
    <cellStyle name="20% - Accent4 2 2 2 2 4" xfId="2697"/>
    <cellStyle name="20% - Accent4 2 2 2 2 4 2" xfId="10131"/>
    <cellStyle name="20% - Accent4 2 2 2 2 4 3" xfId="6001"/>
    <cellStyle name="20% - Accent4 2 2 2 2 5" xfId="3523"/>
    <cellStyle name="20% - Accent4 2 2 2 2 5 2" xfId="10957"/>
    <cellStyle name="20% - Accent4 2 2 2 2 5 3" xfId="6827"/>
    <cellStyle name="20% - Accent4 2 2 2 2 6" xfId="1045"/>
    <cellStyle name="20% - Accent4 2 2 2 2 6 2" xfId="8479"/>
    <cellStyle name="20% - Accent4 2 2 2 2 7" xfId="7653"/>
    <cellStyle name="20% - Accent4 2 2 2 2 8" xfId="4349"/>
    <cellStyle name="20% - Accent4 2 2 2 2 9" xfId="11877"/>
    <cellStyle name="20% - Accent4 2 2 2 3" xfId="321"/>
    <cellStyle name="20% - Accent4 2 2 2 3 2" xfId="829"/>
    <cellStyle name="20% - Accent4 2 2 2 3 2 2" xfId="2481"/>
    <cellStyle name="20% - Accent4 2 2 2 3 2 2 2" xfId="9915"/>
    <cellStyle name="20% - Accent4 2 2 2 3 2 2 3" xfId="5785"/>
    <cellStyle name="20% - Accent4 2 2 2 3 2 3" xfId="3307"/>
    <cellStyle name="20% - Accent4 2 2 2 3 2 3 2" xfId="10741"/>
    <cellStyle name="20% - Accent4 2 2 2 3 2 3 3" xfId="6611"/>
    <cellStyle name="20% - Accent4 2 2 2 3 2 4" xfId="4133"/>
    <cellStyle name="20% - Accent4 2 2 2 3 2 4 2" xfId="11567"/>
    <cellStyle name="20% - Accent4 2 2 2 3 2 4 3" xfId="7437"/>
    <cellStyle name="20% - Accent4 2 2 2 3 2 5" xfId="1655"/>
    <cellStyle name="20% - Accent4 2 2 2 3 2 5 2" xfId="9089"/>
    <cellStyle name="20% - Accent4 2 2 2 3 2 6" xfId="8263"/>
    <cellStyle name="20% - Accent4 2 2 2 3 2 7" xfId="4959"/>
    <cellStyle name="20% - Accent4 2 2 2 3 2 8" xfId="12487"/>
    <cellStyle name="20% - Accent4 2 2 2 3 3" xfId="1973"/>
    <cellStyle name="20% - Accent4 2 2 2 3 3 2" xfId="9407"/>
    <cellStyle name="20% - Accent4 2 2 2 3 3 3" xfId="5277"/>
    <cellStyle name="20% - Accent4 2 2 2 3 4" xfId="2799"/>
    <cellStyle name="20% - Accent4 2 2 2 3 4 2" xfId="10233"/>
    <cellStyle name="20% - Accent4 2 2 2 3 4 3" xfId="6103"/>
    <cellStyle name="20% - Accent4 2 2 2 3 5" xfId="3625"/>
    <cellStyle name="20% - Accent4 2 2 2 3 5 2" xfId="11059"/>
    <cellStyle name="20% - Accent4 2 2 2 3 5 3" xfId="6929"/>
    <cellStyle name="20% - Accent4 2 2 2 3 6" xfId="1147"/>
    <cellStyle name="20% - Accent4 2 2 2 3 6 2" xfId="8581"/>
    <cellStyle name="20% - Accent4 2 2 2 3 7" xfId="7755"/>
    <cellStyle name="20% - Accent4 2 2 2 3 8" xfId="4451"/>
    <cellStyle name="20% - Accent4 2 2 2 3 9" xfId="11979"/>
    <cellStyle name="20% - Accent4 2 2 2 4" xfId="423"/>
    <cellStyle name="20% - Accent4 2 2 2 4 2" xfId="2075"/>
    <cellStyle name="20% - Accent4 2 2 2 4 2 2" xfId="9509"/>
    <cellStyle name="20% - Accent4 2 2 2 4 2 3" xfId="5379"/>
    <cellStyle name="20% - Accent4 2 2 2 4 3" xfId="2901"/>
    <cellStyle name="20% - Accent4 2 2 2 4 3 2" xfId="10335"/>
    <cellStyle name="20% - Accent4 2 2 2 4 3 3" xfId="6205"/>
    <cellStyle name="20% - Accent4 2 2 2 4 4" xfId="3727"/>
    <cellStyle name="20% - Accent4 2 2 2 4 4 2" xfId="11161"/>
    <cellStyle name="20% - Accent4 2 2 2 4 4 3" xfId="7031"/>
    <cellStyle name="20% - Accent4 2 2 2 4 5" xfId="1249"/>
    <cellStyle name="20% - Accent4 2 2 2 4 5 2" xfId="8683"/>
    <cellStyle name="20% - Accent4 2 2 2 4 6" xfId="7857"/>
    <cellStyle name="20% - Accent4 2 2 2 4 7" xfId="4553"/>
    <cellStyle name="20% - Accent4 2 2 2 4 8" xfId="12081"/>
    <cellStyle name="20% - Accent4 2 2 2 5" xfId="525"/>
    <cellStyle name="20% - Accent4 2 2 2 5 2" xfId="2177"/>
    <cellStyle name="20% - Accent4 2 2 2 5 2 2" xfId="9611"/>
    <cellStyle name="20% - Accent4 2 2 2 5 2 3" xfId="5481"/>
    <cellStyle name="20% - Accent4 2 2 2 5 3" xfId="3003"/>
    <cellStyle name="20% - Accent4 2 2 2 5 3 2" xfId="10437"/>
    <cellStyle name="20% - Accent4 2 2 2 5 3 3" xfId="6307"/>
    <cellStyle name="20% - Accent4 2 2 2 5 4" xfId="3829"/>
    <cellStyle name="20% - Accent4 2 2 2 5 4 2" xfId="11263"/>
    <cellStyle name="20% - Accent4 2 2 2 5 4 3" xfId="7133"/>
    <cellStyle name="20% - Accent4 2 2 2 5 5" xfId="1351"/>
    <cellStyle name="20% - Accent4 2 2 2 5 5 2" xfId="8785"/>
    <cellStyle name="20% - Accent4 2 2 2 5 6" xfId="7959"/>
    <cellStyle name="20% - Accent4 2 2 2 5 7" xfId="4655"/>
    <cellStyle name="20% - Accent4 2 2 2 5 8" xfId="12183"/>
    <cellStyle name="20% - Accent4 2 2 2 6" xfId="626"/>
    <cellStyle name="20% - Accent4 2 2 2 6 2" xfId="2278"/>
    <cellStyle name="20% - Accent4 2 2 2 6 2 2" xfId="9712"/>
    <cellStyle name="20% - Accent4 2 2 2 6 2 3" xfId="5582"/>
    <cellStyle name="20% - Accent4 2 2 2 6 3" xfId="3104"/>
    <cellStyle name="20% - Accent4 2 2 2 6 3 2" xfId="10538"/>
    <cellStyle name="20% - Accent4 2 2 2 6 3 3" xfId="6408"/>
    <cellStyle name="20% - Accent4 2 2 2 6 4" xfId="3930"/>
    <cellStyle name="20% - Accent4 2 2 2 6 4 2" xfId="11364"/>
    <cellStyle name="20% - Accent4 2 2 2 6 4 3" xfId="7234"/>
    <cellStyle name="20% - Accent4 2 2 2 6 5" xfId="1452"/>
    <cellStyle name="20% - Accent4 2 2 2 6 5 2" xfId="8886"/>
    <cellStyle name="20% - Accent4 2 2 2 6 6" xfId="8060"/>
    <cellStyle name="20% - Accent4 2 2 2 6 7" xfId="4756"/>
    <cellStyle name="20% - Accent4 2 2 2 6 8" xfId="12284"/>
    <cellStyle name="20% - Accent4 2 2 2 7" xfId="1770"/>
    <cellStyle name="20% - Accent4 2 2 2 7 2" xfId="9204"/>
    <cellStyle name="20% - Accent4 2 2 2 7 3" xfId="5074"/>
    <cellStyle name="20% - Accent4 2 2 2 8" xfId="2596"/>
    <cellStyle name="20% - Accent4 2 2 2 8 2" xfId="10030"/>
    <cellStyle name="20% - Accent4 2 2 2 8 3" xfId="5900"/>
    <cellStyle name="20% - Accent4 2 2 2 9" xfId="3422"/>
    <cellStyle name="20% - Accent4 2 2 2 9 2" xfId="10856"/>
    <cellStyle name="20% - Accent4 2 2 2 9 3" xfId="6726"/>
    <cellStyle name="20% - Accent4 2 2 3" xfId="183"/>
    <cellStyle name="20% - Accent4 2 2 3 2" xfId="694"/>
    <cellStyle name="20% - Accent4 2 2 3 2 2" xfId="2346"/>
    <cellStyle name="20% - Accent4 2 2 3 2 2 2" xfId="9780"/>
    <cellStyle name="20% - Accent4 2 2 3 2 2 3" xfId="5650"/>
    <cellStyle name="20% - Accent4 2 2 3 2 3" xfId="3172"/>
    <cellStyle name="20% - Accent4 2 2 3 2 3 2" xfId="10606"/>
    <cellStyle name="20% - Accent4 2 2 3 2 3 3" xfId="6476"/>
    <cellStyle name="20% - Accent4 2 2 3 2 4" xfId="3998"/>
    <cellStyle name="20% - Accent4 2 2 3 2 4 2" xfId="11432"/>
    <cellStyle name="20% - Accent4 2 2 3 2 4 3" xfId="7302"/>
    <cellStyle name="20% - Accent4 2 2 3 2 5" xfId="1520"/>
    <cellStyle name="20% - Accent4 2 2 3 2 5 2" xfId="8954"/>
    <cellStyle name="20% - Accent4 2 2 3 2 6" xfId="8128"/>
    <cellStyle name="20% - Accent4 2 2 3 2 7" xfId="4824"/>
    <cellStyle name="20% - Accent4 2 2 3 2 8" xfId="12352"/>
    <cellStyle name="20% - Accent4 2 2 3 3" xfId="1838"/>
    <cellStyle name="20% - Accent4 2 2 3 3 2" xfId="9272"/>
    <cellStyle name="20% - Accent4 2 2 3 3 3" xfId="5142"/>
    <cellStyle name="20% - Accent4 2 2 3 4" xfId="2664"/>
    <cellStyle name="20% - Accent4 2 2 3 4 2" xfId="10098"/>
    <cellStyle name="20% - Accent4 2 2 3 4 3" xfId="5968"/>
    <cellStyle name="20% - Accent4 2 2 3 5" xfId="3490"/>
    <cellStyle name="20% - Accent4 2 2 3 5 2" xfId="10924"/>
    <cellStyle name="20% - Accent4 2 2 3 5 3" xfId="6794"/>
    <cellStyle name="20% - Accent4 2 2 3 6" xfId="1012"/>
    <cellStyle name="20% - Accent4 2 2 3 6 2" xfId="8446"/>
    <cellStyle name="20% - Accent4 2 2 3 7" xfId="7620"/>
    <cellStyle name="20% - Accent4 2 2 3 8" xfId="4316"/>
    <cellStyle name="20% - Accent4 2 2 3 9" xfId="11844"/>
    <cellStyle name="20% - Accent4 2 2 4" xfId="287"/>
    <cellStyle name="20% - Accent4 2 2 4 2" xfId="796"/>
    <cellStyle name="20% - Accent4 2 2 4 2 2" xfId="2448"/>
    <cellStyle name="20% - Accent4 2 2 4 2 2 2" xfId="9882"/>
    <cellStyle name="20% - Accent4 2 2 4 2 2 3" xfId="5752"/>
    <cellStyle name="20% - Accent4 2 2 4 2 3" xfId="3274"/>
    <cellStyle name="20% - Accent4 2 2 4 2 3 2" xfId="10708"/>
    <cellStyle name="20% - Accent4 2 2 4 2 3 3" xfId="6578"/>
    <cellStyle name="20% - Accent4 2 2 4 2 4" xfId="4100"/>
    <cellStyle name="20% - Accent4 2 2 4 2 4 2" xfId="11534"/>
    <cellStyle name="20% - Accent4 2 2 4 2 4 3" xfId="7404"/>
    <cellStyle name="20% - Accent4 2 2 4 2 5" xfId="1622"/>
    <cellStyle name="20% - Accent4 2 2 4 2 5 2" xfId="9056"/>
    <cellStyle name="20% - Accent4 2 2 4 2 6" xfId="8230"/>
    <cellStyle name="20% - Accent4 2 2 4 2 7" xfId="4926"/>
    <cellStyle name="20% - Accent4 2 2 4 2 8" xfId="12454"/>
    <cellStyle name="20% - Accent4 2 2 4 3" xfId="1940"/>
    <cellStyle name="20% - Accent4 2 2 4 3 2" xfId="9374"/>
    <cellStyle name="20% - Accent4 2 2 4 3 3" xfId="5244"/>
    <cellStyle name="20% - Accent4 2 2 4 4" xfId="2766"/>
    <cellStyle name="20% - Accent4 2 2 4 4 2" xfId="10200"/>
    <cellStyle name="20% - Accent4 2 2 4 4 3" xfId="6070"/>
    <cellStyle name="20% - Accent4 2 2 4 5" xfId="3592"/>
    <cellStyle name="20% - Accent4 2 2 4 5 2" xfId="11026"/>
    <cellStyle name="20% - Accent4 2 2 4 5 3" xfId="6896"/>
    <cellStyle name="20% - Accent4 2 2 4 6" xfId="1114"/>
    <cellStyle name="20% - Accent4 2 2 4 6 2" xfId="8548"/>
    <cellStyle name="20% - Accent4 2 2 4 7" xfId="7722"/>
    <cellStyle name="20% - Accent4 2 2 4 8" xfId="4418"/>
    <cellStyle name="20% - Accent4 2 2 4 9" xfId="11946"/>
    <cellStyle name="20% - Accent4 2 2 5" xfId="390"/>
    <cellStyle name="20% - Accent4 2 2 5 2" xfId="2042"/>
    <cellStyle name="20% - Accent4 2 2 5 2 2" xfId="9476"/>
    <cellStyle name="20% - Accent4 2 2 5 2 3" xfId="5346"/>
    <cellStyle name="20% - Accent4 2 2 5 3" xfId="2868"/>
    <cellStyle name="20% - Accent4 2 2 5 3 2" xfId="10302"/>
    <cellStyle name="20% - Accent4 2 2 5 3 3" xfId="6172"/>
    <cellStyle name="20% - Accent4 2 2 5 4" xfId="3694"/>
    <cellStyle name="20% - Accent4 2 2 5 4 2" xfId="11128"/>
    <cellStyle name="20% - Accent4 2 2 5 4 3" xfId="6998"/>
    <cellStyle name="20% - Accent4 2 2 5 5" xfId="1216"/>
    <cellStyle name="20% - Accent4 2 2 5 5 2" xfId="8650"/>
    <cellStyle name="20% - Accent4 2 2 5 6" xfId="7824"/>
    <cellStyle name="20% - Accent4 2 2 5 7" xfId="4520"/>
    <cellStyle name="20% - Accent4 2 2 5 8" xfId="12048"/>
    <cellStyle name="20% - Accent4 2 2 6" xfId="492"/>
    <cellStyle name="20% - Accent4 2 2 6 2" xfId="2144"/>
    <cellStyle name="20% - Accent4 2 2 6 2 2" xfId="9578"/>
    <cellStyle name="20% - Accent4 2 2 6 2 3" xfId="5448"/>
    <cellStyle name="20% - Accent4 2 2 6 3" xfId="2970"/>
    <cellStyle name="20% - Accent4 2 2 6 3 2" xfId="10404"/>
    <cellStyle name="20% - Accent4 2 2 6 3 3" xfId="6274"/>
    <cellStyle name="20% - Accent4 2 2 6 4" xfId="3796"/>
    <cellStyle name="20% - Accent4 2 2 6 4 2" xfId="11230"/>
    <cellStyle name="20% - Accent4 2 2 6 4 3" xfId="7100"/>
    <cellStyle name="20% - Accent4 2 2 6 5" xfId="1318"/>
    <cellStyle name="20% - Accent4 2 2 6 5 2" xfId="8752"/>
    <cellStyle name="20% - Accent4 2 2 6 6" xfId="7926"/>
    <cellStyle name="20% - Accent4 2 2 6 7" xfId="4622"/>
    <cellStyle name="20% - Accent4 2 2 6 8" xfId="12150"/>
    <cellStyle name="20% - Accent4 2 2 7" xfId="593"/>
    <cellStyle name="20% - Accent4 2 2 7 2" xfId="2245"/>
    <cellStyle name="20% - Accent4 2 2 7 2 2" xfId="9679"/>
    <cellStyle name="20% - Accent4 2 2 7 2 3" xfId="5549"/>
    <cellStyle name="20% - Accent4 2 2 7 3" xfId="3071"/>
    <cellStyle name="20% - Accent4 2 2 7 3 2" xfId="10505"/>
    <cellStyle name="20% - Accent4 2 2 7 3 3" xfId="6375"/>
    <cellStyle name="20% - Accent4 2 2 7 4" xfId="3897"/>
    <cellStyle name="20% - Accent4 2 2 7 4 2" xfId="11331"/>
    <cellStyle name="20% - Accent4 2 2 7 4 3" xfId="7201"/>
    <cellStyle name="20% - Accent4 2 2 7 5" xfId="1419"/>
    <cellStyle name="20% - Accent4 2 2 7 5 2" xfId="8853"/>
    <cellStyle name="20% - Accent4 2 2 7 6" xfId="8027"/>
    <cellStyle name="20% - Accent4 2 2 7 7" xfId="4723"/>
    <cellStyle name="20% - Accent4 2 2 7 8" xfId="12251"/>
    <cellStyle name="20% - Accent4 2 2 8" xfId="1737"/>
    <cellStyle name="20% - Accent4 2 2 8 2" xfId="9171"/>
    <cellStyle name="20% - Accent4 2 2 8 3" xfId="5041"/>
    <cellStyle name="20% - Accent4 2 2 9" xfId="2563"/>
    <cellStyle name="20% - Accent4 2 2 9 2" xfId="9997"/>
    <cellStyle name="20% - Accent4 2 2 9 3" xfId="5867"/>
    <cellStyle name="20% - Accent4 2 3" xfId="108"/>
    <cellStyle name="20% - Accent4 2 3 10" xfId="943"/>
    <cellStyle name="20% - Accent4 2 3 10 2" xfId="8377"/>
    <cellStyle name="20% - Accent4 2 3 11" xfId="7551"/>
    <cellStyle name="20% - Accent4 2 3 12" xfId="4247"/>
    <cellStyle name="20% - Accent4 2 3 13" xfId="11775"/>
    <cellStyle name="20% - Accent4 2 3 2" xfId="215"/>
    <cellStyle name="20% - Accent4 2 3 2 2" xfId="726"/>
    <cellStyle name="20% - Accent4 2 3 2 2 2" xfId="2378"/>
    <cellStyle name="20% - Accent4 2 3 2 2 2 2" xfId="9812"/>
    <cellStyle name="20% - Accent4 2 3 2 2 2 3" xfId="5682"/>
    <cellStyle name="20% - Accent4 2 3 2 2 3" xfId="3204"/>
    <cellStyle name="20% - Accent4 2 3 2 2 3 2" xfId="10638"/>
    <cellStyle name="20% - Accent4 2 3 2 2 3 3" xfId="6508"/>
    <cellStyle name="20% - Accent4 2 3 2 2 4" xfId="4030"/>
    <cellStyle name="20% - Accent4 2 3 2 2 4 2" xfId="11464"/>
    <cellStyle name="20% - Accent4 2 3 2 2 4 3" xfId="7334"/>
    <cellStyle name="20% - Accent4 2 3 2 2 5" xfId="1552"/>
    <cellStyle name="20% - Accent4 2 3 2 2 5 2" xfId="8986"/>
    <cellStyle name="20% - Accent4 2 3 2 2 6" xfId="8160"/>
    <cellStyle name="20% - Accent4 2 3 2 2 7" xfId="4856"/>
    <cellStyle name="20% - Accent4 2 3 2 2 8" xfId="12384"/>
    <cellStyle name="20% - Accent4 2 3 2 3" xfId="1870"/>
    <cellStyle name="20% - Accent4 2 3 2 3 2" xfId="9304"/>
    <cellStyle name="20% - Accent4 2 3 2 3 3" xfId="5174"/>
    <cellStyle name="20% - Accent4 2 3 2 4" xfId="2696"/>
    <cellStyle name="20% - Accent4 2 3 2 4 2" xfId="10130"/>
    <cellStyle name="20% - Accent4 2 3 2 4 3" xfId="6000"/>
    <cellStyle name="20% - Accent4 2 3 2 5" xfId="3522"/>
    <cellStyle name="20% - Accent4 2 3 2 5 2" xfId="10956"/>
    <cellStyle name="20% - Accent4 2 3 2 5 3" xfId="6826"/>
    <cellStyle name="20% - Accent4 2 3 2 6" xfId="1044"/>
    <cellStyle name="20% - Accent4 2 3 2 6 2" xfId="8478"/>
    <cellStyle name="20% - Accent4 2 3 2 7" xfId="7652"/>
    <cellStyle name="20% - Accent4 2 3 2 8" xfId="4348"/>
    <cellStyle name="20% - Accent4 2 3 2 9" xfId="11876"/>
    <cellStyle name="20% - Accent4 2 3 3" xfId="320"/>
    <cellStyle name="20% - Accent4 2 3 3 2" xfId="828"/>
    <cellStyle name="20% - Accent4 2 3 3 2 2" xfId="2480"/>
    <cellStyle name="20% - Accent4 2 3 3 2 2 2" xfId="9914"/>
    <cellStyle name="20% - Accent4 2 3 3 2 2 3" xfId="5784"/>
    <cellStyle name="20% - Accent4 2 3 3 2 3" xfId="3306"/>
    <cellStyle name="20% - Accent4 2 3 3 2 3 2" xfId="10740"/>
    <cellStyle name="20% - Accent4 2 3 3 2 3 3" xfId="6610"/>
    <cellStyle name="20% - Accent4 2 3 3 2 4" xfId="4132"/>
    <cellStyle name="20% - Accent4 2 3 3 2 4 2" xfId="11566"/>
    <cellStyle name="20% - Accent4 2 3 3 2 4 3" xfId="7436"/>
    <cellStyle name="20% - Accent4 2 3 3 2 5" xfId="1654"/>
    <cellStyle name="20% - Accent4 2 3 3 2 5 2" xfId="9088"/>
    <cellStyle name="20% - Accent4 2 3 3 2 6" xfId="8262"/>
    <cellStyle name="20% - Accent4 2 3 3 2 7" xfId="4958"/>
    <cellStyle name="20% - Accent4 2 3 3 2 8" xfId="12486"/>
    <cellStyle name="20% - Accent4 2 3 3 3" xfId="1972"/>
    <cellStyle name="20% - Accent4 2 3 3 3 2" xfId="9406"/>
    <cellStyle name="20% - Accent4 2 3 3 3 3" xfId="5276"/>
    <cellStyle name="20% - Accent4 2 3 3 4" xfId="2798"/>
    <cellStyle name="20% - Accent4 2 3 3 4 2" xfId="10232"/>
    <cellStyle name="20% - Accent4 2 3 3 4 3" xfId="6102"/>
    <cellStyle name="20% - Accent4 2 3 3 5" xfId="3624"/>
    <cellStyle name="20% - Accent4 2 3 3 5 2" xfId="11058"/>
    <cellStyle name="20% - Accent4 2 3 3 5 3" xfId="6928"/>
    <cellStyle name="20% - Accent4 2 3 3 6" xfId="1146"/>
    <cellStyle name="20% - Accent4 2 3 3 6 2" xfId="8580"/>
    <cellStyle name="20% - Accent4 2 3 3 7" xfId="7754"/>
    <cellStyle name="20% - Accent4 2 3 3 8" xfId="4450"/>
    <cellStyle name="20% - Accent4 2 3 3 9" xfId="11978"/>
    <cellStyle name="20% - Accent4 2 3 4" xfId="422"/>
    <cellStyle name="20% - Accent4 2 3 4 2" xfId="2074"/>
    <cellStyle name="20% - Accent4 2 3 4 2 2" xfId="9508"/>
    <cellStyle name="20% - Accent4 2 3 4 2 3" xfId="5378"/>
    <cellStyle name="20% - Accent4 2 3 4 3" xfId="2900"/>
    <cellStyle name="20% - Accent4 2 3 4 3 2" xfId="10334"/>
    <cellStyle name="20% - Accent4 2 3 4 3 3" xfId="6204"/>
    <cellStyle name="20% - Accent4 2 3 4 4" xfId="3726"/>
    <cellStyle name="20% - Accent4 2 3 4 4 2" xfId="11160"/>
    <cellStyle name="20% - Accent4 2 3 4 4 3" xfId="7030"/>
    <cellStyle name="20% - Accent4 2 3 4 5" xfId="1248"/>
    <cellStyle name="20% - Accent4 2 3 4 5 2" xfId="8682"/>
    <cellStyle name="20% - Accent4 2 3 4 6" xfId="7856"/>
    <cellStyle name="20% - Accent4 2 3 4 7" xfId="4552"/>
    <cellStyle name="20% - Accent4 2 3 4 8" xfId="12080"/>
    <cellStyle name="20% - Accent4 2 3 5" xfId="524"/>
    <cellStyle name="20% - Accent4 2 3 5 2" xfId="2176"/>
    <cellStyle name="20% - Accent4 2 3 5 2 2" xfId="9610"/>
    <cellStyle name="20% - Accent4 2 3 5 2 3" xfId="5480"/>
    <cellStyle name="20% - Accent4 2 3 5 3" xfId="3002"/>
    <cellStyle name="20% - Accent4 2 3 5 3 2" xfId="10436"/>
    <cellStyle name="20% - Accent4 2 3 5 3 3" xfId="6306"/>
    <cellStyle name="20% - Accent4 2 3 5 4" xfId="3828"/>
    <cellStyle name="20% - Accent4 2 3 5 4 2" xfId="11262"/>
    <cellStyle name="20% - Accent4 2 3 5 4 3" xfId="7132"/>
    <cellStyle name="20% - Accent4 2 3 5 5" xfId="1350"/>
    <cellStyle name="20% - Accent4 2 3 5 5 2" xfId="8784"/>
    <cellStyle name="20% - Accent4 2 3 5 6" xfId="7958"/>
    <cellStyle name="20% - Accent4 2 3 5 7" xfId="4654"/>
    <cellStyle name="20% - Accent4 2 3 5 8" xfId="12182"/>
    <cellStyle name="20% - Accent4 2 3 6" xfId="625"/>
    <cellStyle name="20% - Accent4 2 3 6 2" xfId="2277"/>
    <cellStyle name="20% - Accent4 2 3 6 2 2" xfId="9711"/>
    <cellStyle name="20% - Accent4 2 3 6 2 3" xfId="5581"/>
    <cellStyle name="20% - Accent4 2 3 6 3" xfId="3103"/>
    <cellStyle name="20% - Accent4 2 3 6 3 2" xfId="10537"/>
    <cellStyle name="20% - Accent4 2 3 6 3 3" xfId="6407"/>
    <cellStyle name="20% - Accent4 2 3 6 4" xfId="3929"/>
    <cellStyle name="20% - Accent4 2 3 6 4 2" xfId="11363"/>
    <cellStyle name="20% - Accent4 2 3 6 4 3" xfId="7233"/>
    <cellStyle name="20% - Accent4 2 3 6 5" xfId="1451"/>
    <cellStyle name="20% - Accent4 2 3 6 5 2" xfId="8885"/>
    <cellStyle name="20% - Accent4 2 3 6 6" xfId="8059"/>
    <cellStyle name="20% - Accent4 2 3 6 7" xfId="4755"/>
    <cellStyle name="20% - Accent4 2 3 6 8" xfId="12283"/>
    <cellStyle name="20% - Accent4 2 3 7" xfId="1769"/>
    <cellStyle name="20% - Accent4 2 3 7 2" xfId="9203"/>
    <cellStyle name="20% - Accent4 2 3 7 3" xfId="5073"/>
    <cellStyle name="20% - Accent4 2 3 8" xfId="2595"/>
    <cellStyle name="20% - Accent4 2 3 8 2" xfId="10029"/>
    <cellStyle name="20% - Accent4 2 3 8 3" xfId="5899"/>
    <cellStyle name="20% - Accent4 2 3 9" xfId="3421"/>
    <cellStyle name="20% - Accent4 2 3 9 2" xfId="10855"/>
    <cellStyle name="20% - Accent4 2 3 9 3" xfId="6725"/>
    <cellStyle name="20% - Accent4 2 4" xfId="157"/>
    <cellStyle name="20% - Accent4 2 4 2" xfId="668"/>
    <cellStyle name="20% - Accent4 2 4 2 2" xfId="2320"/>
    <cellStyle name="20% - Accent4 2 4 2 2 2" xfId="9754"/>
    <cellStyle name="20% - Accent4 2 4 2 2 3" xfId="5624"/>
    <cellStyle name="20% - Accent4 2 4 2 3" xfId="3146"/>
    <cellStyle name="20% - Accent4 2 4 2 3 2" xfId="10580"/>
    <cellStyle name="20% - Accent4 2 4 2 3 3" xfId="6450"/>
    <cellStyle name="20% - Accent4 2 4 2 4" xfId="3972"/>
    <cellStyle name="20% - Accent4 2 4 2 4 2" xfId="11406"/>
    <cellStyle name="20% - Accent4 2 4 2 4 3" xfId="7276"/>
    <cellStyle name="20% - Accent4 2 4 2 5" xfId="1494"/>
    <cellStyle name="20% - Accent4 2 4 2 5 2" xfId="8928"/>
    <cellStyle name="20% - Accent4 2 4 2 6" xfId="8102"/>
    <cellStyle name="20% - Accent4 2 4 2 7" xfId="4798"/>
    <cellStyle name="20% - Accent4 2 4 2 8" xfId="12326"/>
    <cellStyle name="20% - Accent4 2 4 3" xfId="1812"/>
    <cellStyle name="20% - Accent4 2 4 3 2" xfId="9246"/>
    <cellStyle name="20% - Accent4 2 4 3 3" xfId="5116"/>
    <cellStyle name="20% - Accent4 2 4 4" xfId="2638"/>
    <cellStyle name="20% - Accent4 2 4 4 2" xfId="10072"/>
    <cellStyle name="20% - Accent4 2 4 4 3" xfId="5942"/>
    <cellStyle name="20% - Accent4 2 4 5" xfId="3464"/>
    <cellStyle name="20% - Accent4 2 4 5 2" xfId="10898"/>
    <cellStyle name="20% - Accent4 2 4 5 3" xfId="6768"/>
    <cellStyle name="20% - Accent4 2 4 6" xfId="986"/>
    <cellStyle name="20% - Accent4 2 4 6 2" xfId="8420"/>
    <cellStyle name="20% - Accent4 2 4 7" xfId="7594"/>
    <cellStyle name="20% - Accent4 2 4 8" xfId="4290"/>
    <cellStyle name="20% - Accent4 2 4 9" xfId="11818"/>
    <cellStyle name="20% - Accent4 2 5" xfId="261"/>
    <cellStyle name="20% - Accent4 2 5 2" xfId="770"/>
    <cellStyle name="20% - Accent4 2 5 2 2" xfId="2422"/>
    <cellStyle name="20% - Accent4 2 5 2 2 2" xfId="9856"/>
    <cellStyle name="20% - Accent4 2 5 2 2 3" xfId="5726"/>
    <cellStyle name="20% - Accent4 2 5 2 3" xfId="3248"/>
    <cellStyle name="20% - Accent4 2 5 2 3 2" xfId="10682"/>
    <cellStyle name="20% - Accent4 2 5 2 3 3" xfId="6552"/>
    <cellStyle name="20% - Accent4 2 5 2 4" xfId="4074"/>
    <cellStyle name="20% - Accent4 2 5 2 4 2" xfId="11508"/>
    <cellStyle name="20% - Accent4 2 5 2 4 3" xfId="7378"/>
    <cellStyle name="20% - Accent4 2 5 2 5" xfId="1596"/>
    <cellStyle name="20% - Accent4 2 5 2 5 2" xfId="9030"/>
    <cellStyle name="20% - Accent4 2 5 2 6" xfId="8204"/>
    <cellStyle name="20% - Accent4 2 5 2 7" xfId="4900"/>
    <cellStyle name="20% - Accent4 2 5 2 8" xfId="12428"/>
    <cellStyle name="20% - Accent4 2 5 3" xfId="1914"/>
    <cellStyle name="20% - Accent4 2 5 3 2" xfId="9348"/>
    <cellStyle name="20% - Accent4 2 5 3 3" xfId="5218"/>
    <cellStyle name="20% - Accent4 2 5 4" xfId="2740"/>
    <cellStyle name="20% - Accent4 2 5 4 2" xfId="10174"/>
    <cellStyle name="20% - Accent4 2 5 4 3" xfId="6044"/>
    <cellStyle name="20% - Accent4 2 5 5" xfId="3566"/>
    <cellStyle name="20% - Accent4 2 5 5 2" xfId="11000"/>
    <cellStyle name="20% - Accent4 2 5 5 3" xfId="6870"/>
    <cellStyle name="20% - Accent4 2 5 6" xfId="1088"/>
    <cellStyle name="20% - Accent4 2 5 6 2" xfId="8522"/>
    <cellStyle name="20% - Accent4 2 5 7" xfId="7696"/>
    <cellStyle name="20% - Accent4 2 5 8" xfId="4392"/>
    <cellStyle name="20% - Accent4 2 5 9" xfId="11920"/>
    <cellStyle name="20% - Accent4 2 6" xfId="364"/>
    <cellStyle name="20% - Accent4 2 6 2" xfId="2016"/>
    <cellStyle name="20% - Accent4 2 6 2 2" xfId="9450"/>
    <cellStyle name="20% - Accent4 2 6 2 3" xfId="5320"/>
    <cellStyle name="20% - Accent4 2 6 3" xfId="2842"/>
    <cellStyle name="20% - Accent4 2 6 3 2" xfId="10276"/>
    <cellStyle name="20% - Accent4 2 6 3 3" xfId="6146"/>
    <cellStyle name="20% - Accent4 2 6 4" xfId="3668"/>
    <cellStyle name="20% - Accent4 2 6 4 2" xfId="11102"/>
    <cellStyle name="20% - Accent4 2 6 4 3" xfId="6972"/>
    <cellStyle name="20% - Accent4 2 6 5" xfId="1190"/>
    <cellStyle name="20% - Accent4 2 6 5 2" xfId="8624"/>
    <cellStyle name="20% - Accent4 2 6 6" xfId="7798"/>
    <cellStyle name="20% - Accent4 2 6 7" xfId="4494"/>
    <cellStyle name="20% - Accent4 2 6 8" xfId="12022"/>
    <cellStyle name="20% - Accent4 2 7" xfId="466"/>
    <cellStyle name="20% - Accent4 2 7 2" xfId="2118"/>
    <cellStyle name="20% - Accent4 2 7 2 2" xfId="9552"/>
    <cellStyle name="20% - Accent4 2 7 2 3" xfId="5422"/>
    <cellStyle name="20% - Accent4 2 7 3" xfId="2944"/>
    <cellStyle name="20% - Accent4 2 7 3 2" xfId="10378"/>
    <cellStyle name="20% - Accent4 2 7 3 3" xfId="6248"/>
    <cellStyle name="20% - Accent4 2 7 4" xfId="3770"/>
    <cellStyle name="20% - Accent4 2 7 4 2" xfId="11204"/>
    <cellStyle name="20% - Accent4 2 7 4 3" xfId="7074"/>
    <cellStyle name="20% - Accent4 2 7 5" xfId="1292"/>
    <cellStyle name="20% - Accent4 2 7 5 2" xfId="8726"/>
    <cellStyle name="20% - Accent4 2 7 6" xfId="7900"/>
    <cellStyle name="20% - Accent4 2 7 7" xfId="4596"/>
    <cellStyle name="20% - Accent4 2 7 8" xfId="12124"/>
    <cellStyle name="20% - Accent4 2 8" xfId="567"/>
    <cellStyle name="20% - Accent4 2 8 2" xfId="2219"/>
    <cellStyle name="20% - Accent4 2 8 2 2" xfId="9653"/>
    <cellStyle name="20% - Accent4 2 8 2 3" xfId="5523"/>
    <cellStyle name="20% - Accent4 2 8 3" xfId="3045"/>
    <cellStyle name="20% - Accent4 2 8 3 2" xfId="10479"/>
    <cellStyle name="20% - Accent4 2 8 3 3" xfId="6349"/>
    <cellStyle name="20% - Accent4 2 8 4" xfId="3871"/>
    <cellStyle name="20% - Accent4 2 8 4 2" xfId="11305"/>
    <cellStyle name="20% - Accent4 2 8 4 3" xfId="7175"/>
    <cellStyle name="20% - Accent4 2 8 5" xfId="1393"/>
    <cellStyle name="20% - Accent4 2 8 5 2" xfId="8827"/>
    <cellStyle name="20% - Accent4 2 8 6" xfId="8001"/>
    <cellStyle name="20% - Accent4 2 8 7" xfId="4697"/>
    <cellStyle name="20% - Accent4 2 8 8" xfId="12225"/>
    <cellStyle name="20% - Accent4 2 9" xfId="1711"/>
    <cellStyle name="20% - Accent4 2 9 2" xfId="9145"/>
    <cellStyle name="20% - Accent4 2 9 3" xfId="5015"/>
    <cellStyle name="20% - Accent4 3" xfId="61"/>
    <cellStyle name="20% - Accent4 3 10" xfId="3376"/>
    <cellStyle name="20% - Accent4 3 10 2" xfId="10810"/>
    <cellStyle name="20% - Accent4 3 10 3" xfId="6680"/>
    <cellStyle name="20% - Accent4 3 11" xfId="898"/>
    <cellStyle name="20% - Accent4 3 11 2" xfId="8332"/>
    <cellStyle name="20% - Accent4 3 12" xfId="7506"/>
    <cellStyle name="20% - Accent4 3 13" xfId="4202"/>
    <cellStyle name="20% - Accent4 3 14" xfId="11636"/>
    <cellStyle name="20% - Accent4 3 15" xfId="11730"/>
    <cellStyle name="20% - Accent4 3 2" xfId="110"/>
    <cellStyle name="20% - Accent4 3 2 10" xfId="945"/>
    <cellStyle name="20% - Accent4 3 2 10 2" xfId="8379"/>
    <cellStyle name="20% - Accent4 3 2 11" xfId="7553"/>
    <cellStyle name="20% - Accent4 3 2 12" xfId="4249"/>
    <cellStyle name="20% - Accent4 3 2 13" xfId="11777"/>
    <cellStyle name="20% - Accent4 3 2 2" xfId="217"/>
    <cellStyle name="20% - Accent4 3 2 2 2" xfId="728"/>
    <cellStyle name="20% - Accent4 3 2 2 2 2" xfId="2380"/>
    <cellStyle name="20% - Accent4 3 2 2 2 2 2" xfId="9814"/>
    <cellStyle name="20% - Accent4 3 2 2 2 2 3" xfId="5684"/>
    <cellStyle name="20% - Accent4 3 2 2 2 3" xfId="3206"/>
    <cellStyle name="20% - Accent4 3 2 2 2 3 2" xfId="10640"/>
    <cellStyle name="20% - Accent4 3 2 2 2 3 3" xfId="6510"/>
    <cellStyle name="20% - Accent4 3 2 2 2 4" xfId="4032"/>
    <cellStyle name="20% - Accent4 3 2 2 2 4 2" xfId="11466"/>
    <cellStyle name="20% - Accent4 3 2 2 2 4 3" xfId="7336"/>
    <cellStyle name="20% - Accent4 3 2 2 2 5" xfId="1554"/>
    <cellStyle name="20% - Accent4 3 2 2 2 5 2" xfId="8988"/>
    <cellStyle name="20% - Accent4 3 2 2 2 6" xfId="8162"/>
    <cellStyle name="20% - Accent4 3 2 2 2 7" xfId="4858"/>
    <cellStyle name="20% - Accent4 3 2 2 2 8" xfId="12386"/>
    <cellStyle name="20% - Accent4 3 2 2 3" xfId="1872"/>
    <cellStyle name="20% - Accent4 3 2 2 3 2" xfId="9306"/>
    <cellStyle name="20% - Accent4 3 2 2 3 3" xfId="5176"/>
    <cellStyle name="20% - Accent4 3 2 2 4" xfId="2698"/>
    <cellStyle name="20% - Accent4 3 2 2 4 2" xfId="10132"/>
    <cellStyle name="20% - Accent4 3 2 2 4 3" xfId="6002"/>
    <cellStyle name="20% - Accent4 3 2 2 5" xfId="3524"/>
    <cellStyle name="20% - Accent4 3 2 2 5 2" xfId="10958"/>
    <cellStyle name="20% - Accent4 3 2 2 5 3" xfId="6828"/>
    <cellStyle name="20% - Accent4 3 2 2 6" xfId="1046"/>
    <cellStyle name="20% - Accent4 3 2 2 6 2" xfId="8480"/>
    <cellStyle name="20% - Accent4 3 2 2 7" xfId="7654"/>
    <cellStyle name="20% - Accent4 3 2 2 8" xfId="4350"/>
    <cellStyle name="20% - Accent4 3 2 2 9" xfId="11878"/>
    <cellStyle name="20% - Accent4 3 2 3" xfId="322"/>
    <cellStyle name="20% - Accent4 3 2 3 2" xfId="830"/>
    <cellStyle name="20% - Accent4 3 2 3 2 2" xfId="2482"/>
    <cellStyle name="20% - Accent4 3 2 3 2 2 2" xfId="9916"/>
    <cellStyle name="20% - Accent4 3 2 3 2 2 3" xfId="5786"/>
    <cellStyle name="20% - Accent4 3 2 3 2 3" xfId="3308"/>
    <cellStyle name="20% - Accent4 3 2 3 2 3 2" xfId="10742"/>
    <cellStyle name="20% - Accent4 3 2 3 2 3 3" xfId="6612"/>
    <cellStyle name="20% - Accent4 3 2 3 2 4" xfId="4134"/>
    <cellStyle name="20% - Accent4 3 2 3 2 4 2" xfId="11568"/>
    <cellStyle name="20% - Accent4 3 2 3 2 4 3" xfId="7438"/>
    <cellStyle name="20% - Accent4 3 2 3 2 5" xfId="1656"/>
    <cellStyle name="20% - Accent4 3 2 3 2 5 2" xfId="9090"/>
    <cellStyle name="20% - Accent4 3 2 3 2 6" xfId="8264"/>
    <cellStyle name="20% - Accent4 3 2 3 2 7" xfId="4960"/>
    <cellStyle name="20% - Accent4 3 2 3 2 8" xfId="12488"/>
    <cellStyle name="20% - Accent4 3 2 3 3" xfId="1974"/>
    <cellStyle name="20% - Accent4 3 2 3 3 2" xfId="9408"/>
    <cellStyle name="20% - Accent4 3 2 3 3 3" xfId="5278"/>
    <cellStyle name="20% - Accent4 3 2 3 4" xfId="2800"/>
    <cellStyle name="20% - Accent4 3 2 3 4 2" xfId="10234"/>
    <cellStyle name="20% - Accent4 3 2 3 4 3" xfId="6104"/>
    <cellStyle name="20% - Accent4 3 2 3 5" xfId="3626"/>
    <cellStyle name="20% - Accent4 3 2 3 5 2" xfId="11060"/>
    <cellStyle name="20% - Accent4 3 2 3 5 3" xfId="6930"/>
    <cellStyle name="20% - Accent4 3 2 3 6" xfId="1148"/>
    <cellStyle name="20% - Accent4 3 2 3 6 2" xfId="8582"/>
    <cellStyle name="20% - Accent4 3 2 3 7" xfId="7756"/>
    <cellStyle name="20% - Accent4 3 2 3 8" xfId="4452"/>
    <cellStyle name="20% - Accent4 3 2 3 9" xfId="11980"/>
    <cellStyle name="20% - Accent4 3 2 4" xfId="424"/>
    <cellStyle name="20% - Accent4 3 2 4 2" xfId="2076"/>
    <cellStyle name="20% - Accent4 3 2 4 2 2" xfId="9510"/>
    <cellStyle name="20% - Accent4 3 2 4 2 3" xfId="5380"/>
    <cellStyle name="20% - Accent4 3 2 4 3" xfId="2902"/>
    <cellStyle name="20% - Accent4 3 2 4 3 2" xfId="10336"/>
    <cellStyle name="20% - Accent4 3 2 4 3 3" xfId="6206"/>
    <cellStyle name="20% - Accent4 3 2 4 4" xfId="3728"/>
    <cellStyle name="20% - Accent4 3 2 4 4 2" xfId="11162"/>
    <cellStyle name="20% - Accent4 3 2 4 4 3" xfId="7032"/>
    <cellStyle name="20% - Accent4 3 2 4 5" xfId="1250"/>
    <cellStyle name="20% - Accent4 3 2 4 5 2" xfId="8684"/>
    <cellStyle name="20% - Accent4 3 2 4 6" xfId="7858"/>
    <cellStyle name="20% - Accent4 3 2 4 7" xfId="4554"/>
    <cellStyle name="20% - Accent4 3 2 4 8" xfId="12082"/>
    <cellStyle name="20% - Accent4 3 2 5" xfId="526"/>
    <cellStyle name="20% - Accent4 3 2 5 2" xfId="2178"/>
    <cellStyle name="20% - Accent4 3 2 5 2 2" xfId="9612"/>
    <cellStyle name="20% - Accent4 3 2 5 2 3" xfId="5482"/>
    <cellStyle name="20% - Accent4 3 2 5 3" xfId="3004"/>
    <cellStyle name="20% - Accent4 3 2 5 3 2" xfId="10438"/>
    <cellStyle name="20% - Accent4 3 2 5 3 3" xfId="6308"/>
    <cellStyle name="20% - Accent4 3 2 5 4" xfId="3830"/>
    <cellStyle name="20% - Accent4 3 2 5 4 2" xfId="11264"/>
    <cellStyle name="20% - Accent4 3 2 5 4 3" xfId="7134"/>
    <cellStyle name="20% - Accent4 3 2 5 5" xfId="1352"/>
    <cellStyle name="20% - Accent4 3 2 5 5 2" xfId="8786"/>
    <cellStyle name="20% - Accent4 3 2 5 6" xfId="7960"/>
    <cellStyle name="20% - Accent4 3 2 5 7" xfId="4656"/>
    <cellStyle name="20% - Accent4 3 2 5 8" xfId="12184"/>
    <cellStyle name="20% - Accent4 3 2 6" xfId="627"/>
    <cellStyle name="20% - Accent4 3 2 6 2" xfId="2279"/>
    <cellStyle name="20% - Accent4 3 2 6 2 2" xfId="9713"/>
    <cellStyle name="20% - Accent4 3 2 6 2 3" xfId="5583"/>
    <cellStyle name="20% - Accent4 3 2 6 3" xfId="3105"/>
    <cellStyle name="20% - Accent4 3 2 6 3 2" xfId="10539"/>
    <cellStyle name="20% - Accent4 3 2 6 3 3" xfId="6409"/>
    <cellStyle name="20% - Accent4 3 2 6 4" xfId="3931"/>
    <cellStyle name="20% - Accent4 3 2 6 4 2" xfId="11365"/>
    <cellStyle name="20% - Accent4 3 2 6 4 3" xfId="7235"/>
    <cellStyle name="20% - Accent4 3 2 6 5" xfId="1453"/>
    <cellStyle name="20% - Accent4 3 2 6 5 2" xfId="8887"/>
    <cellStyle name="20% - Accent4 3 2 6 6" xfId="8061"/>
    <cellStyle name="20% - Accent4 3 2 6 7" xfId="4757"/>
    <cellStyle name="20% - Accent4 3 2 6 8" xfId="12285"/>
    <cellStyle name="20% - Accent4 3 2 7" xfId="1771"/>
    <cellStyle name="20% - Accent4 3 2 7 2" xfId="9205"/>
    <cellStyle name="20% - Accent4 3 2 7 3" xfId="5075"/>
    <cellStyle name="20% - Accent4 3 2 8" xfId="2597"/>
    <cellStyle name="20% - Accent4 3 2 8 2" xfId="10031"/>
    <cellStyle name="20% - Accent4 3 2 8 3" xfId="5901"/>
    <cellStyle name="20% - Accent4 3 2 9" xfId="3423"/>
    <cellStyle name="20% - Accent4 3 2 9 2" xfId="10857"/>
    <cellStyle name="20% - Accent4 3 2 9 3" xfId="6727"/>
    <cellStyle name="20% - Accent4 3 3" xfId="170"/>
    <cellStyle name="20% - Accent4 3 3 2" xfId="681"/>
    <cellStyle name="20% - Accent4 3 3 2 2" xfId="2333"/>
    <cellStyle name="20% - Accent4 3 3 2 2 2" xfId="9767"/>
    <cellStyle name="20% - Accent4 3 3 2 2 3" xfId="5637"/>
    <cellStyle name="20% - Accent4 3 3 2 3" xfId="3159"/>
    <cellStyle name="20% - Accent4 3 3 2 3 2" xfId="10593"/>
    <cellStyle name="20% - Accent4 3 3 2 3 3" xfId="6463"/>
    <cellStyle name="20% - Accent4 3 3 2 4" xfId="3985"/>
    <cellStyle name="20% - Accent4 3 3 2 4 2" xfId="11419"/>
    <cellStyle name="20% - Accent4 3 3 2 4 3" xfId="7289"/>
    <cellStyle name="20% - Accent4 3 3 2 5" xfId="1507"/>
    <cellStyle name="20% - Accent4 3 3 2 5 2" xfId="8941"/>
    <cellStyle name="20% - Accent4 3 3 2 6" xfId="8115"/>
    <cellStyle name="20% - Accent4 3 3 2 7" xfId="4811"/>
    <cellStyle name="20% - Accent4 3 3 2 8" xfId="12339"/>
    <cellStyle name="20% - Accent4 3 3 3" xfId="1825"/>
    <cellStyle name="20% - Accent4 3 3 3 2" xfId="9259"/>
    <cellStyle name="20% - Accent4 3 3 3 3" xfId="5129"/>
    <cellStyle name="20% - Accent4 3 3 4" xfId="2651"/>
    <cellStyle name="20% - Accent4 3 3 4 2" xfId="10085"/>
    <cellStyle name="20% - Accent4 3 3 4 3" xfId="5955"/>
    <cellStyle name="20% - Accent4 3 3 5" xfId="3477"/>
    <cellStyle name="20% - Accent4 3 3 5 2" xfId="10911"/>
    <cellStyle name="20% - Accent4 3 3 5 3" xfId="6781"/>
    <cellStyle name="20% - Accent4 3 3 6" xfId="999"/>
    <cellStyle name="20% - Accent4 3 3 6 2" xfId="8433"/>
    <cellStyle name="20% - Accent4 3 3 7" xfId="7607"/>
    <cellStyle name="20% - Accent4 3 3 8" xfId="4303"/>
    <cellStyle name="20% - Accent4 3 3 9" xfId="11831"/>
    <cellStyle name="20% - Accent4 3 4" xfId="274"/>
    <cellStyle name="20% - Accent4 3 4 2" xfId="783"/>
    <cellStyle name="20% - Accent4 3 4 2 2" xfId="2435"/>
    <cellStyle name="20% - Accent4 3 4 2 2 2" xfId="9869"/>
    <cellStyle name="20% - Accent4 3 4 2 2 3" xfId="5739"/>
    <cellStyle name="20% - Accent4 3 4 2 3" xfId="3261"/>
    <cellStyle name="20% - Accent4 3 4 2 3 2" xfId="10695"/>
    <cellStyle name="20% - Accent4 3 4 2 3 3" xfId="6565"/>
    <cellStyle name="20% - Accent4 3 4 2 4" xfId="4087"/>
    <cellStyle name="20% - Accent4 3 4 2 4 2" xfId="11521"/>
    <cellStyle name="20% - Accent4 3 4 2 4 3" xfId="7391"/>
    <cellStyle name="20% - Accent4 3 4 2 5" xfId="1609"/>
    <cellStyle name="20% - Accent4 3 4 2 5 2" xfId="9043"/>
    <cellStyle name="20% - Accent4 3 4 2 6" xfId="8217"/>
    <cellStyle name="20% - Accent4 3 4 2 7" xfId="4913"/>
    <cellStyle name="20% - Accent4 3 4 2 8" xfId="12441"/>
    <cellStyle name="20% - Accent4 3 4 3" xfId="1927"/>
    <cellStyle name="20% - Accent4 3 4 3 2" xfId="9361"/>
    <cellStyle name="20% - Accent4 3 4 3 3" xfId="5231"/>
    <cellStyle name="20% - Accent4 3 4 4" xfId="2753"/>
    <cellStyle name="20% - Accent4 3 4 4 2" xfId="10187"/>
    <cellStyle name="20% - Accent4 3 4 4 3" xfId="6057"/>
    <cellStyle name="20% - Accent4 3 4 5" xfId="3579"/>
    <cellStyle name="20% - Accent4 3 4 5 2" xfId="11013"/>
    <cellStyle name="20% - Accent4 3 4 5 3" xfId="6883"/>
    <cellStyle name="20% - Accent4 3 4 6" xfId="1101"/>
    <cellStyle name="20% - Accent4 3 4 6 2" xfId="8535"/>
    <cellStyle name="20% - Accent4 3 4 7" xfId="7709"/>
    <cellStyle name="20% - Accent4 3 4 8" xfId="4405"/>
    <cellStyle name="20% - Accent4 3 4 9" xfId="11933"/>
    <cellStyle name="20% - Accent4 3 5" xfId="377"/>
    <cellStyle name="20% - Accent4 3 5 2" xfId="2029"/>
    <cellStyle name="20% - Accent4 3 5 2 2" xfId="9463"/>
    <cellStyle name="20% - Accent4 3 5 2 3" xfId="5333"/>
    <cellStyle name="20% - Accent4 3 5 3" xfId="2855"/>
    <cellStyle name="20% - Accent4 3 5 3 2" xfId="10289"/>
    <cellStyle name="20% - Accent4 3 5 3 3" xfId="6159"/>
    <cellStyle name="20% - Accent4 3 5 4" xfId="3681"/>
    <cellStyle name="20% - Accent4 3 5 4 2" xfId="11115"/>
    <cellStyle name="20% - Accent4 3 5 4 3" xfId="6985"/>
    <cellStyle name="20% - Accent4 3 5 5" xfId="1203"/>
    <cellStyle name="20% - Accent4 3 5 5 2" xfId="8637"/>
    <cellStyle name="20% - Accent4 3 5 6" xfId="7811"/>
    <cellStyle name="20% - Accent4 3 5 7" xfId="4507"/>
    <cellStyle name="20% - Accent4 3 5 8" xfId="12035"/>
    <cellStyle name="20% - Accent4 3 6" xfId="479"/>
    <cellStyle name="20% - Accent4 3 6 2" xfId="2131"/>
    <cellStyle name="20% - Accent4 3 6 2 2" xfId="9565"/>
    <cellStyle name="20% - Accent4 3 6 2 3" xfId="5435"/>
    <cellStyle name="20% - Accent4 3 6 3" xfId="2957"/>
    <cellStyle name="20% - Accent4 3 6 3 2" xfId="10391"/>
    <cellStyle name="20% - Accent4 3 6 3 3" xfId="6261"/>
    <cellStyle name="20% - Accent4 3 6 4" xfId="3783"/>
    <cellStyle name="20% - Accent4 3 6 4 2" xfId="11217"/>
    <cellStyle name="20% - Accent4 3 6 4 3" xfId="7087"/>
    <cellStyle name="20% - Accent4 3 6 5" xfId="1305"/>
    <cellStyle name="20% - Accent4 3 6 5 2" xfId="8739"/>
    <cellStyle name="20% - Accent4 3 6 6" xfId="7913"/>
    <cellStyle name="20% - Accent4 3 6 7" xfId="4609"/>
    <cellStyle name="20% - Accent4 3 6 8" xfId="12137"/>
    <cellStyle name="20% - Accent4 3 7" xfId="580"/>
    <cellStyle name="20% - Accent4 3 7 2" xfId="2232"/>
    <cellStyle name="20% - Accent4 3 7 2 2" xfId="9666"/>
    <cellStyle name="20% - Accent4 3 7 2 3" xfId="5536"/>
    <cellStyle name="20% - Accent4 3 7 3" xfId="3058"/>
    <cellStyle name="20% - Accent4 3 7 3 2" xfId="10492"/>
    <cellStyle name="20% - Accent4 3 7 3 3" xfId="6362"/>
    <cellStyle name="20% - Accent4 3 7 4" xfId="3884"/>
    <cellStyle name="20% - Accent4 3 7 4 2" xfId="11318"/>
    <cellStyle name="20% - Accent4 3 7 4 3" xfId="7188"/>
    <cellStyle name="20% - Accent4 3 7 5" xfId="1406"/>
    <cellStyle name="20% - Accent4 3 7 5 2" xfId="8840"/>
    <cellStyle name="20% - Accent4 3 7 6" xfId="8014"/>
    <cellStyle name="20% - Accent4 3 7 7" xfId="4710"/>
    <cellStyle name="20% - Accent4 3 7 8" xfId="12238"/>
    <cellStyle name="20% - Accent4 3 8" xfId="1724"/>
    <cellStyle name="20% - Accent4 3 8 2" xfId="9158"/>
    <cellStyle name="20% - Accent4 3 8 3" xfId="5028"/>
    <cellStyle name="20% - Accent4 3 9" xfId="2550"/>
    <cellStyle name="20% - Accent4 3 9 2" xfId="9984"/>
    <cellStyle name="20% - Accent4 3 9 3" xfId="5854"/>
    <cellStyle name="20% - Accent4 4" xfId="93"/>
    <cellStyle name="20% - Accent4 4 10" xfId="928"/>
    <cellStyle name="20% - Accent4 4 10 2" xfId="8362"/>
    <cellStyle name="20% - Accent4 4 11" xfId="7536"/>
    <cellStyle name="20% - Accent4 4 12" xfId="4232"/>
    <cellStyle name="20% - Accent4 4 13" xfId="11760"/>
    <cellStyle name="20% - Accent4 4 2" xfId="200"/>
    <cellStyle name="20% - Accent4 4 2 2" xfId="711"/>
    <cellStyle name="20% - Accent4 4 2 2 2" xfId="2363"/>
    <cellStyle name="20% - Accent4 4 2 2 2 2" xfId="9797"/>
    <cellStyle name="20% - Accent4 4 2 2 2 3" xfId="5667"/>
    <cellStyle name="20% - Accent4 4 2 2 3" xfId="3189"/>
    <cellStyle name="20% - Accent4 4 2 2 3 2" xfId="10623"/>
    <cellStyle name="20% - Accent4 4 2 2 3 3" xfId="6493"/>
    <cellStyle name="20% - Accent4 4 2 2 4" xfId="4015"/>
    <cellStyle name="20% - Accent4 4 2 2 4 2" xfId="11449"/>
    <cellStyle name="20% - Accent4 4 2 2 4 3" xfId="7319"/>
    <cellStyle name="20% - Accent4 4 2 2 5" xfId="1537"/>
    <cellStyle name="20% - Accent4 4 2 2 5 2" xfId="8971"/>
    <cellStyle name="20% - Accent4 4 2 2 6" xfId="8145"/>
    <cellStyle name="20% - Accent4 4 2 2 7" xfId="4841"/>
    <cellStyle name="20% - Accent4 4 2 2 8" xfId="12369"/>
    <cellStyle name="20% - Accent4 4 2 3" xfId="1855"/>
    <cellStyle name="20% - Accent4 4 2 3 2" xfId="9289"/>
    <cellStyle name="20% - Accent4 4 2 3 3" xfId="5159"/>
    <cellStyle name="20% - Accent4 4 2 4" xfId="2681"/>
    <cellStyle name="20% - Accent4 4 2 4 2" xfId="10115"/>
    <cellStyle name="20% - Accent4 4 2 4 3" xfId="5985"/>
    <cellStyle name="20% - Accent4 4 2 5" xfId="3507"/>
    <cellStyle name="20% - Accent4 4 2 5 2" xfId="10941"/>
    <cellStyle name="20% - Accent4 4 2 5 3" xfId="6811"/>
    <cellStyle name="20% - Accent4 4 2 6" xfId="1029"/>
    <cellStyle name="20% - Accent4 4 2 6 2" xfId="8463"/>
    <cellStyle name="20% - Accent4 4 2 7" xfId="7637"/>
    <cellStyle name="20% - Accent4 4 2 8" xfId="4333"/>
    <cellStyle name="20% - Accent4 4 2 9" xfId="11861"/>
    <cellStyle name="20% - Accent4 4 3" xfId="305"/>
    <cellStyle name="20% - Accent4 4 3 2" xfId="813"/>
    <cellStyle name="20% - Accent4 4 3 2 2" xfId="2465"/>
    <cellStyle name="20% - Accent4 4 3 2 2 2" xfId="9899"/>
    <cellStyle name="20% - Accent4 4 3 2 2 3" xfId="5769"/>
    <cellStyle name="20% - Accent4 4 3 2 3" xfId="3291"/>
    <cellStyle name="20% - Accent4 4 3 2 3 2" xfId="10725"/>
    <cellStyle name="20% - Accent4 4 3 2 3 3" xfId="6595"/>
    <cellStyle name="20% - Accent4 4 3 2 4" xfId="4117"/>
    <cellStyle name="20% - Accent4 4 3 2 4 2" xfId="11551"/>
    <cellStyle name="20% - Accent4 4 3 2 4 3" xfId="7421"/>
    <cellStyle name="20% - Accent4 4 3 2 5" xfId="1639"/>
    <cellStyle name="20% - Accent4 4 3 2 5 2" xfId="9073"/>
    <cellStyle name="20% - Accent4 4 3 2 6" xfId="8247"/>
    <cellStyle name="20% - Accent4 4 3 2 7" xfId="4943"/>
    <cellStyle name="20% - Accent4 4 3 2 8" xfId="12471"/>
    <cellStyle name="20% - Accent4 4 3 3" xfId="1957"/>
    <cellStyle name="20% - Accent4 4 3 3 2" xfId="9391"/>
    <cellStyle name="20% - Accent4 4 3 3 3" xfId="5261"/>
    <cellStyle name="20% - Accent4 4 3 4" xfId="2783"/>
    <cellStyle name="20% - Accent4 4 3 4 2" xfId="10217"/>
    <cellStyle name="20% - Accent4 4 3 4 3" xfId="6087"/>
    <cellStyle name="20% - Accent4 4 3 5" xfId="3609"/>
    <cellStyle name="20% - Accent4 4 3 5 2" xfId="11043"/>
    <cellStyle name="20% - Accent4 4 3 5 3" xfId="6913"/>
    <cellStyle name="20% - Accent4 4 3 6" xfId="1131"/>
    <cellStyle name="20% - Accent4 4 3 6 2" xfId="8565"/>
    <cellStyle name="20% - Accent4 4 3 7" xfId="7739"/>
    <cellStyle name="20% - Accent4 4 3 8" xfId="4435"/>
    <cellStyle name="20% - Accent4 4 3 9" xfId="11963"/>
    <cellStyle name="20% - Accent4 4 4" xfId="407"/>
    <cellStyle name="20% - Accent4 4 4 2" xfId="2059"/>
    <cellStyle name="20% - Accent4 4 4 2 2" xfId="9493"/>
    <cellStyle name="20% - Accent4 4 4 2 3" xfId="5363"/>
    <cellStyle name="20% - Accent4 4 4 3" xfId="2885"/>
    <cellStyle name="20% - Accent4 4 4 3 2" xfId="10319"/>
    <cellStyle name="20% - Accent4 4 4 3 3" xfId="6189"/>
    <cellStyle name="20% - Accent4 4 4 4" xfId="3711"/>
    <cellStyle name="20% - Accent4 4 4 4 2" xfId="11145"/>
    <cellStyle name="20% - Accent4 4 4 4 3" xfId="7015"/>
    <cellStyle name="20% - Accent4 4 4 5" xfId="1233"/>
    <cellStyle name="20% - Accent4 4 4 5 2" xfId="8667"/>
    <cellStyle name="20% - Accent4 4 4 6" xfId="7841"/>
    <cellStyle name="20% - Accent4 4 4 7" xfId="4537"/>
    <cellStyle name="20% - Accent4 4 4 8" xfId="12065"/>
    <cellStyle name="20% - Accent4 4 5" xfId="509"/>
    <cellStyle name="20% - Accent4 4 5 2" xfId="2161"/>
    <cellStyle name="20% - Accent4 4 5 2 2" xfId="9595"/>
    <cellStyle name="20% - Accent4 4 5 2 3" xfId="5465"/>
    <cellStyle name="20% - Accent4 4 5 3" xfId="2987"/>
    <cellStyle name="20% - Accent4 4 5 3 2" xfId="10421"/>
    <cellStyle name="20% - Accent4 4 5 3 3" xfId="6291"/>
    <cellStyle name="20% - Accent4 4 5 4" xfId="3813"/>
    <cellStyle name="20% - Accent4 4 5 4 2" xfId="11247"/>
    <cellStyle name="20% - Accent4 4 5 4 3" xfId="7117"/>
    <cellStyle name="20% - Accent4 4 5 5" xfId="1335"/>
    <cellStyle name="20% - Accent4 4 5 5 2" xfId="8769"/>
    <cellStyle name="20% - Accent4 4 5 6" xfId="7943"/>
    <cellStyle name="20% - Accent4 4 5 7" xfId="4639"/>
    <cellStyle name="20% - Accent4 4 5 8" xfId="12167"/>
    <cellStyle name="20% - Accent4 4 6" xfId="610"/>
    <cellStyle name="20% - Accent4 4 6 2" xfId="2262"/>
    <cellStyle name="20% - Accent4 4 6 2 2" xfId="9696"/>
    <cellStyle name="20% - Accent4 4 6 2 3" xfId="5566"/>
    <cellStyle name="20% - Accent4 4 6 3" xfId="3088"/>
    <cellStyle name="20% - Accent4 4 6 3 2" xfId="10522"/>
    <cellStyle name="20% - Accent4 4 6 3 3" xfId="6392"/>
    <cellStyle name="20% - Accent4 4 6 4" xfId="3914"/>
    <cellStyle name="20% - Accent4 4 6 4 2" xfId="11348"/>
    <cellStyle name="20% - Accent4 4 6 4 3" xfId="7218"/>
    <cellStyle name="20% - Accent4 4 6 5" xfId="1436"/>
    <cellStyle name="20% - Accent4 4 6 5 2" xfId="8870"/>
    <cellStyle name="20% - Accent4 4 6 6" xfId="8044"/>
    <cellStyle name="20% - Accent4 4 6 7" xfId="4740"/>
    <cellStyle name="20% - Accent4 4 6 8" xfId="12268"/>
    <cellStyle name="20% - Accent4 4 7" xfId="1754"/>
    <cellStyle name="20% - Accent4 4 7 2" xfId="9188"/>
    <cellStyle name="20% - Accent4 4 7 3" xfId="5058"/>
    <cellStyle name="20% - Accent4 4 8" xfId="2580"/>
    <cellStyle name="20% - Accent4 4 8 2" xfId="10014"/>
    <cellStyle name="20% - Accent4 4 8 3" xfId="5884"/>
    <cellStyle name="20% - Accent4 4 9" xfId="3406"/>
    <cellStyle name="20% - Accent4 4 9 2" xfId="10840"/>
    <cellStyle name="20% - Accent4 4 9 3" xfId="6710"/>
    <cellStyle name="20% - Accent4 5" xfId="144"/>
    <cellStyle name="20% - Accent4 5 2" xfId="655"/>
    <cellStyle name="20% - Accent4 5 2 2" xfId="2307"/>
    <cellStyle name="20% - Accent4 5 2 2 2" xfId="9741"/>
    <cellStyle name="20% - Accent4 5 2 2 3" xfId="5611"/>
    <cellStyle name="20% - Accent4 5 2 3" xfId="3133"/>
    <cellStyle name="20% - Accent4 5 2 3 2" xfId="10567"/>
    <cellStyle name="20% - Accent4 5 2 3 3" xfId="6437"/>
    <cellStyle name="20% - Accent4 5 2 4" xfId="3959"/>
    <cellStyle name="20% - Accent4 5 2 4 2" xfId="11393"/>
    <cellStyle name="20% - Accent4 5 2 4 3" xfId="7263"/>
    <cellStyle name="20% - Accent4 5 2 5" xfId="1481"/>
    <cellStyle name="20% - Accent4 5 2 5 2" xfId="8915"/>
    <cellStyle name="20% - Accent4 5 2 6" xfId="8089"/>
    <cellStyle name="20% - Accent4 5 2 7" xfId="4785"/>
    <cellStyle name="20% - Accent4 5 2 8" xfId="12313"/>
    <cellStyle name="20% - Accent4 5 3" xfId="1799"/>
    <cellStyle name="20% - Accent4 5 3 2" xfId="9233"/>
    <cellStyle name="20% - Accent4 5 3 3" xfId="5103"/>
    <cellStyle name="20% - Accent4 5 4" xfId="2625"/>
    <cellStyle name="20% - Accent4 5 4 2" xfId="10059"/>
    <cellStyle name="20% - Accent4 5 4 3" xfId="5929"/>
    <cellStyle name="20% - Accent4 5 5" xfId="3451"/>
    <cellStyle name="20% - Accent4 5 5 2" xfId="10885"/>
    <cellStyle name="20% - Accent4 5 5 3" xfId="6755"/>
    <cellStyle name="20% - Accent4 5 6" xfId="973"/>
    <cellStyle name="20% - Accent4 5 6 2" xfId="8407"/>
    <cellStyle name="20% - Accent4 5 7" xfId="7581"/>
    <cellStyle name="20% - Accent4 5 8" xfId="4277"/>
    <cellStyle name="20% - Accent4 5 9" xfId="11805"/>
    <cellStyle name="20% - Accent4 6" xfId="249"/>
    <cellStyle name="20% - Accent4 6 2" xfId="760"/>
    <cellStyle name="20% - Accent4 6 2 2" xfId="2412"/>
    <cellStyle name="20% - Accent4 6 2 2 2" xfId="9846"/>
    <cellStyle name="20% - Accent4 6 2 2 3" xfId="5716"/>
    <cellStyle name="20% - Accent4 6 2 3" xfId="3238"/>
    <cellStyle name="20% - Accent4 6 2 3 2" xfId="10672"/>
    <cellStyle name="20% - Accent4 6 2 3 3" xfId="6542"/>
    <cellStyle name="20% - Accent4 6 2 4" xfId="4064"/>
    <cellStyle name="20% - Accent4 6 2 4 2" xfId="11498"/>
    <cellStyle name="20% - Accent4 6 2 4 3" xfId="7368"/>
    <cellStyle name="20% - Accent4 6 2 5" xfId="1586"/>
    <cellStyle name="20% - Accent4 6 2 5 2" xfId="9020"/>
    <cellStyle name="20% - Accent4 6 2 6" xfId="8194"/>
    <cellStyle name="20% - Accent4 6 2 7" xfId="4890"/>
    <cellStyle name="20% - Accent4 6 2 8" xfId="12418"/>
    <cellStyle name="20% - Accent4 6 3" xfId="1904"/>
    <cellStyle name="20% - Accent4 6 3 2" xfId="9338"/>
    <cellStyle name="20% - Accent4 6 3 3" xfId="5208"/>
    <cellStyle name="20% - Accent4 6 4" xfId="2730"/>
    <cellStyle name="20% - Accent4 6 4 2" xfId="10164"/>
    <cellStyle name="20% - Accent4 6 4 3" xfId="6034"/>
    <cellStyle name="20% - Accent4 6 5" xfId="3556"/>
    <cellStyle name="20% - Accent4 6 5 2" xfId="10990"/>
    <cellStyle name="20% - Accent4 6 5 3" xfId="6860"/>
    <cellStyle name="20% - Accent4 6 6" xfId="1078"/>
    <cellStyle name="20% - Accent4 6 6 2" xfId="8512"/>
    <cellStyle name="20% - Accent4 6 7" xfId="7686"/>
    <cellStyle name="20% - Accent4 6 8" xfId="4382"/>
    <cellStyle name="20% - Accent4 6 9" xfId="11910"/>
    <cellStyle name="20% - Accent4 7" xfId="354"/>
    <cellStyle name="20% - Accent4 7 2" xfId="2006"/>
    <cellStyle name="20% - Accent4 7 2 2" xfId="9440"/>
    <cellStyle name="20% - Accent4 7 2 3" xfId="5310"/>
    <cellStyle name="20% - Accent4 7 3" xfId="2832"/>
    <cellStyle name="20% - Accent4 7 3 2" xfId="10266"/>
    <cellStyle name="20% - Accent4 7 3 3" xfId="6136"/>
    <cellStyle name="20% - Accent4 7 4" xfId="3658"/>
    <cellStyle name="20% - Accent4 7 4 2" xfId="11092"/>
    <cellStyle name="20% - Accent4 7 4 3" xfId="6962"/>
    <cellStyle name="20% - Accent4 7 5" xfId="1180"/>
    <cellStyle name="20% - Accent4 7 5 2" xfId="8614"/>
    <cellStyle name="20% - Accent4 7 6" xfId="7788"/>
    <cellStyle name="20% - Accent4 7 7" xfId="4484"/>
    <cellStyle name="20% - Accent4 7 8" xfId="12012"/>
    <cellStyle name="20% - Accent4 8" xfId="456"/>
    <cellStyle name="20% - Accent4 8 2" xfId="2108"/>
    <cellStyle name="20% - Accent4 8 2 2" xfId="9542"/>
    <cellStyle name="20% - Accent4 8 2 3" xfId="5412"/>
    <cellStyle name="20% - Accent4 8 3" xfId="2934"/>
    <cellStyle name="20% - Accent4 8 3 2" xfId="10368"/>
    <cellStyle name="20% - Accent4 8 3 3" xfId="6238"/>
    <cellStyle name="20% - Accent4 8 4" xfId="3760"/>
    <cellStyle name="20% - Accent4 8 4 2" xfId="11194"/>
    <cellStyle name="20% - Accent4 8 4 3" xfId="7064"/>
    <cellStyle name="20% - Accent4 8 5" xfId="1282"/>
    <cellStyle name="20% - Accent4 8 5 2" xfId="8716"/>
    <cellStyle name="20% - Accent4 8 6" xfId="7890"/>
    <cellStyle name="20% - Accent4 8 7" xfId="4586"/>
    <cellStyle name="20% - Accent4 8 8" xfId="12114"/>
    <cellStyle name="20% - Accent4 9" xfId="554"/>
    <cellStyle name="20% - Accent4 9 2" xfId="2206"/>
    <cellStyle name="20% - Accent4 9 2 2" xfId="9640"/>
    <cellStyle name="20% - Accent4 9 2 3" xfId="5510"/>
    <cellStyle name="20% - Accent4 9 3" xfId="3032"/>
    <cellStyle name="20% - Accent4 9 3 2" xfId="10466"/>
    <cellStyle name="20% - Accent4 9 3 3" xfId="6336"/>
    <cellStyle name="20% - Accent4 9 4" xfId="3858"/>
    <cellStyle name="20% - Accent4 9 4 2" xfId="11292"/>
    <cellStyle name="20% - Accent4 9 4 3" xfId="7162"/>
    <cellStyle name="20% - Accent4 9 5" xfId="1380"/>
    <cellStyle name="20% - Accent4 9 5 2" xfId="8814"/>
    <cellStyle name="20% - Accent4 9 6" xfId="7988"/>
    <cellStyle name="20% - Accent4 9 7" xfId="4684"/>
    <cellStyle name="20% - Accent4 9 8" xfId="12212"/>
    <cellStyle name="20% - Accent5" xfId="5" builtinId="46" customBuiltin="1"/>
    <cellStyle name="20% - Accent5 10" xfId="865"/>
    <cellStyle name="20% - Accent5 10 2" xfId="2517"/>
    <cellStyle name="20% - Accent5 10 2 2" xfId="9951"/>
    <cellStyle name="20% - Accent5 10 2 3" xfId="5821"/>
    <cellStyle name="20% - Accent5 10 3" xfId="3343"/>
    <cellStyle name="20% - Accent5 10 3 2" xfId="10777"/>
    <cellStyle name="20% - Accent5 10 3 3" xfId="6647"/>
    <cellStyle name="20% - Accent5 10 4" xfId="4169"/>
    <cellStyle name="20% - Accent5 10 4 2" xfId="11603"/>
    <cellStyle name="20% - Accent5 10 4 3" xfId="7473"/>
    <cellStyle name="20% - Accent5 10 5" xfId="1691"/>
    <cellStyle name="20% - Accent5 10 5 2" xfId="9125"/>
    <cellStyle name="20% - Accent5 10 6" xfId="8299"/>
    <cellStyle name="20% - Accent5 10 7" xfId="4995"/>
    <cellStyle name="20% - Accent5 11" xfId="1699"/>
    <cellStyle name="20% - Accent5 11 2" xfId="9133"/>
    <cellStyle name="20% - Accent5 11 3" xfId="5003"/>
    <cellStyle name="20% - Accent5 12" xfId="2525"/>
    <cellStyle name="20% - Accent5 12 2" xfId="9959"/>
    <cellStyle name="20% - Accent5 12 3" xfId="5829"/>
    <cellStyle name="20% - Accent5 13" xfId="3351"/>
    <cellStyle name="20% - Accent5 13 2" xfId="10785"/>
    <cellStyle name="20% - Accent5 13 3" xfId="6655"/>
    <cellStyle name="20% - Accent5 14" xfId="873"/>
    <cellStyle name="20% - Accent5 14 2" xfId="8307"/>
    <cellStyle name="20% - Accent5 15" xfId="7481"/>
    <cellStyle name="20% - Accent5 16" xfId="4177"/>
    <cellStyle name="20% - Accent5 17" xfId="11611"/>
    <cellStyle name="20% - Accent5 18" xfId="11693"/>
    <cellStyle name="20% - Accent5 19" xfId="11705"/>
    <cellStyle name="20% - Accent5 2" xfId="48"/>
    <cellStyle name="20% - Accent5 2 10" xfId="2538"/>
    <cellStyle name="20% - Accent5 2 10 2" xfId="9972"/>
    <cellStyle name="20% - Accent5 2 10 3" xfId="5842"/>
    <cellStyle name="20% - Accent5 2 11" xfId="3364"/>
    <cellStyle name="20% - Accent5 2 11 2" xfId="10798"/>
    <cellStyle name="20% - Accent5 2 11 3" xfId="6668"/>
    <cellStyle name="20% - Accent5 2 12" xfId="886"/>
    <cellStyle name="20% - Accent5 2 12 2" xfId="8320"/>
    <cellStyle name="20% - Accent5 2 13" xfId="7494"/>
    <cellStyle name="20% - Accent5 2 14" xfId="4190"/>
    <cellStyle name="20% - Accent5 2 15" xfId="11624"/>
    <cellStyle name="20% - Accent5 2 16" xfId="11718"/>
    <cellStyle name="20% - Accent5 2 2" xfId="75"/>
    <cellStyle name="20% - Accent5 2 2 10" xfId="3390"/>
    <cellStyle name="20% - Accent5 2 2 10 2" xfId="10824"/>
    <cellStyle name="20% - Accent5 2 2 10 3" xfId="6694"/>
    <cellStyle name="20% - Accent5 2 2 11" xfId="912"/>
    <cellStyle name="20% - Accent5 2 2 11 2" xfId="8346"/>
    <cellStyle name="20% - Accent5 2 2 12" xfId="7520"/>
    <cellStyle name="20% - Accent5 2 2 13" xfId="4216"/>
    <cellStyle name="20% - Accent5 2 2 14" xfId="11650"/>
    <cellStyle name="20% - Accent5 2 2 15" xfId="11744"/>
    <cellStyle name="20% - Accent5 2 2 2" xfId="112"/>
    <cellStyle name="20% - Accent5 2 2 2 10" xfId="947"/>
    <cellStyle name="20% - Accent5 2 2 2 10 2" xfId="8381"/>
    <cellStyle name="20% - Accent5 2 2 2 11" xfId="7555"/>
    <cellStyle name="20% - Accent5 2 2 2 12" xfId="4251"/>
    <cellStyle name="20% - Accent5 2 2 2 13" xfId="11779"/>
    <cellStyle name="20% - Accent5 2 2 2 2" xfId="219"/>
    <cellStyle name="20% - Accent5 2 2 2 2 2" xfId="730"/>
    <cellStyle name="20% - Accent5 2 2 2 2 2 2" xfId="2382"/>
    <cellStyle name="20% - Accent5 2 2 2 2 2 2 2" xfId="9816"/>
    <cellStyle name="20% - Accent5 2 2 2 2 2 2 3" xfId="5686"/>
    <cellStyle name="20% - Accent5 2 2 2 2 2 3" xfId="3208"/>
    <cellStyle name="20% - Accent5 2 2 2 2 2 3 2" xfId="10642"/>
    <cellStyle name="20% - Accent5 2 2 2 2 2 3 3" xfId="6512"/>
    <cellStyle name="20% - Accent5 2 2 2 2 2 4" xfId="4034"/>
    <cellStyle name="20% - Accent5 2 2 2 2 2 4 2" xfId="11468"/>
    <cellStyle name="20% - Accent5 2 2 2 2 2 4 3" xfId="7338"/>
    <cellStyle name="20% - Accent5 2 2 2 2 2 5" xfId="1556"/>
    <cellStyle name="20% - Accent5 2 2 2 2 2 5 2" xfId="8990"/>
    <cellStyle name="20% - Accent5 2 2 2 2 2 6" xfId="8164"/>
    <cellStyle name="20% - Accent5 2 2 2 2 2 7" xfId="4860"/>
    <cellStyle name="20% - Accent5 2 2 2 2 2 8" xfId="12388"/>
    <cellStyle name="20% - Accent5 2 2 2 2 3" xfId="1874"/>
    <cellStyle name="20% - Accent5 2 2 2 2 3 2" xfId="9308"/>
    <cellStyle name="20% - Accent5 2 2 2 2 3 3" xfId="5178"/>
    <cellStyle name="20% - Accent5 2 2 2 2 4" xfId="2700"/>
    <cellStyle name="20% - Accent5 2 2 2 2 4 2" xfId="10134"/>
    <cellStyle name="20% - Accent5 2 2 2 2 4 3" xfId="6004"/>
    <cellStyle name="20% - Accent5 2 2 2 2 5" xfId="3526"/>
    <cellStyle name="20% - Accent5 2 2 2 2 5 2" xfId="10960"/>
    <cellStyle name="20% - Accent5 2 2 2 2 5 3" xfId="6830"/>
    <cellStyle name="20% - Accent5 2 2 2 2 6" xfId="1048"/>
    <cellStyle name="20% - Accent5 2 2 2 2 6 2" xfId="8482"/>
    <cellStyle name="20% - Accent5 2 2 2 2 7" xfId="7656"/>
    <cellStyle name="20% - Accent5 2 2 2 2 8" xfId="4352"/>
    <cellStyle name="20% - Accent5 2 2 2 2 9" xfId="11880"/>
    <cellStyle name="20% - Accent5 2 2 2 3" xfId="324"/>
    <cellStyle name="20% - Accent5 2 2 2 3 2" xfId="832"/>
    <cellStyle name="20% - Accent5 2 2 2 3 2 2" xfId="2484"/>
    <cellStyle name="20% - Accent5 2 2 2 3 2 2 2" xfId="9918"/>
    <cellStyle name="20% - Accent5 2 2 2 3 2 2 3" xfId="5788"/>
    <cellStyle name="20% - Accent5 2 2 2 3 2 3" xfId="3310"/>
    <cellStyle name="20% - Accent5 2 2 2 3 2 3 2" xfId="10744"/>
    <cellStyle name="20% - Accent5 2 2 2 3 2 3 3" xfId="6614"/>
    <cellStyle name="20% - Accent5 2 2 2 3 2 4" xfId="4136"/>
    <cellStyle name="20% - Accent5 2 2 2 3 2 4 2" xfId="11570"/>
    <cellStyle name="20% - Accent5 2 2 2 3 2 4 3" xfId="7440"/>
    <cellStyle name="20% - Accent5 2 2 2 3 2 5" xfId="1658"/>
    <cellStyle name="20% - Accent5 2 2 2 3 2 5 2" xfId="9092"/>
    <cellStyle name="20% - Accent5 2 2 2 3 2 6" xfId="8266"/>
    <cellStyle name="20% - Accent5 2 2 2 3 2 7" xfId="4962"/>
    <cellStyle name="20% - Accent5 2 2 2 3 2 8" xfId="12490"/>
    <cellStyle name="20% - Accent5 2 2 2 3 3" xfId="1976"/>
    <cellStyle name="20% - Accent5 2 2 2 3 3 2" xfId="9410"/>
    <cellStyle name="20% - Accent5 2 2 2 3 3 3" xfId="5280"/>
    <cellStyle name="20% - Accent5 2 2 2 3 4" xfId="2802"/>
    <cellStyle name="20% - Accent5 2 2 2 3 4 2" xfId="10236"/>
    <cellStyle name="20% - Accent5 2 2 2 3 4 3" xfId="6106"/>
    <cellStyle name="20% - Accent5 2 2 2 3 5" xfId="3628"/>
    <cellStyle name="20% - Accent5 2 2 2 3 5 2" xfId="11062"/>
    <cellStyle name="20% - Accent5 2 2 2 3 5 3" xfId="6932"/>
    <cellStyle name="20% - Accent5 2 2 2 3 6" xfId="1150"/>
    <cellStyle name="20% - Accent5 2 2 2 3 6 2" xfId="8584"/>
    <cellStyle name="20% - Accent5 2 2 2 3 7" xfId="7758"/>
    <cellStyle name="20% - Accent5 2 2 2 3 8" xfId="4454"/>
    <cellStyle name="20% - Accent5 2 2 2 3 9" xfId="11982"/>
    <cellStyle name="20% - Accent5 2 2 2 4" xfId="426"/>
    <cellStyle name="20% - Accent5 2 2 2 4 2" xfId="2078"/>
    <cellStyle name="20% - Accent5 2 2 2 4 2 2" xfId="9512"/>
    <cellStyle name="20% - Accent5 2 2 2 4 2 3" xfId="5382"/>
    <cellStyle name="20% - Accent5 2 2 2 4 3" xfId="2904"/>
    <cellStyle name="20% - Accent5 2 2 2 4 3 2" xfId="10338"/>
    <cellStyle name="20% - Accent5 2 2 2 4 3 3" xfId="6208"/>
    <cellStyle name="20% - Accent5 2 2 2 4 4" xfId="3730"/>
    <cellStyle name="20% - Accent5 2 2 2 4 4 2" xfId="11164"/>
    <cellStyle name="20% - Accent5 2 2 2 4 4 3" xfId="7034"/>
    <cellStyle name="20% - Accent5 2 2 2 4 5" xfId="1252"/>
    <cellStyle name="20% - Accent5 2 2 2 4 5 2" xfId="8686"/>
    <cellStyle name="20% - Accent5 2 2 2 4 6" xfId="7860"/>
    <cellStyle name="20% - Accent5 2 2 2 4 7" xfId="4556"/>
    <cellStyle name="20% - Accent5 2 2 2 4 8" xfId="12084"/>
    <cellStyle name="20% - Accent5 2 2 2 5" xfId="528"/>
    <cellStyle name="20% - Accent5 2 2 2 5 2" xfId="2180"/>
    <cellStyle name="20% - Accent5 2 2 2 5 2 2" xfId="9614"/>
    <cellStyle name="20% - Accent5 2 2 2 5 2 3" xfId="5484"/>
    <cellStyle name="20% - Accent5 2 2 2 5 3" xfId="3006"/>
    <cellStyle name="20% - Accent5 2 2 2 5 3 2" xfId="10440"/>
    <cellStyle name="20% - Accent5 2 2 2 5 3 3" xfId="6310"/>
    <cellStyle name="20% - Accent5 2 2 2 5 4" xfId="3832"/>
    <cellStyle name="20% - Accent5 2 2 2 5 4 2" xfId="11266"/>
    <cellStyle name="20% - Accent5 2 2 2 5 4 3" xfId="7136"/>
    <cellStyle name="20% - Accent5 2 2 2 5 5" xfId="1354"/>
    <cellStyle name="20% - Accent5 2 2 2 5 5 2" xfId="8788"/>
    <cellStyle name="20% - Accent5 2 2 2 5 6" xfId="7962"/>
    <cellStyle name="20% - Accent5 2 2 2 5 7" xfId="4658"/>
    <cellStyle name="20% - Accent5 2 2 2 5 8" xfId="12186"/>
    <cellStyle name="20% - Accent5 2 2 2 6" xfId="629"/>
    <cellStyle name="20% - Accent5 2 2 2 6 2" xfId="2281"/>
    <cellStyle name="20% - Accent5 2 2 2 6 2 2" xfId="9715"/>
    <cellStyle name="20% - Accent5 2 2 2 6 2 3" xfId="5585"/>
    <cellStyle name="20% - Accent5 2 2 2 6 3" xfId="3107"/>
    <cellStyle name="20% - Accent5 2 2 2 6 3 2" xfId="10541"/>
    <cellStyle name="20% - Accent5 2 2 2 6 3 3" xfId="6411"/>
    <cellStyle name="20% - Accent5 2 2 2 6 4" xfId="3933"/>
    <cellStyle name="20% - Accent5 2 2 2 6 4 2" xfId="11367"/>
    <cellStyle name="20% - Accent5 2 2 2 6 4 3" xfId="7237"/>
    <cellStyle name="20% - Accent5 2 2 2 6 5" xfId="1455"/>
    <cellStyle name="20% - Accent5 2 2 2 6 5 2" xfId="8889"/>
    <cellStyle name="20% - Accent5 2 2 2 6 6" xfId="8063"/>
    <cellStyle name="20% - Accent5 2 2 2 6 7" xfId="4759"/>
    <cellStyle name="20% - Accent5 2 2 2 6 8" xfId="12287"/>
    <cellStyle name="20% - Accent5 2 2 2 7" xfId="1773"/>
    <cellStyle name="20% - Accent5 2 2 2 7 2" xfId="9207"/>
    <cellStyle name="20% - Accent5 2 2 2 7 3" xfId="5077"/>
    <cellStyle name="20% - Accent5 2 2 2 8" xfId="2599"/>
    <cellStyle name="20% - Accent5 2 2 2 8 2" xfId="10033"/>
    <cellStyle name="20% - Accent5 2 2 2 8 3" xfId="5903"/>
    <cellStyle name="20% - Accent5 2 2 2 9" xfId="3425"/>
    <cellStyle name="20% - Accent5 2 2 2 9 2" xfId="10859"/>
    <cellStyle name="20% - Accent5 2 2 2 9 3" xfId="6729"/>
    <cellStyle name="20% - Accent5 2 2 3" xfId="184"/>
    <cellStyle name="20% - Accent5 2 2 3 2" xfId="695"/>
    <cellStyle name="20% - Accent5 2 2 3 2 2" xfId="2347"/>
    <cellStyle name="20% - Accent5 2 2 3 2 2 2" xfId="9781"/>
    <cellStyle name="20% - Accent5 2 2 3 2 2 3" xfId="5651"/>
    <cellStyle name="20% - Accent5 2 2 3 2 3" xfId="3173"/>
    <cellStyle name="20% - Accent5 2 2 3 2 3 2" xfId="10607"/>
    <cellStyle name="20% - Accent5 2 2 3 2 3 3" xfId="6477"/>
    <cellStyle name="20% - Accent5 2 2 3 2 4" xfId="3999"/>
    <cellStyle name="20% - Accent5 2 2 3 2 4 2" xfId="11433"/>
    <cellStyle name="20% - Accent5 2 2 3 2 4 3" xfId="7303"/>
    <cellStyle name="20% - Accent5 2 2 3 2 5" xfId="1521"/>
    <cellStyle name="20% - Accent5 2 2 3 2 5 2" xfId="8955"/>
    <cellStyle name="20% - Accent5 2 2 3 2 6" xfId="8129"/>
    <cellStyle name="20% - Accent5 2 2 3 2 7" xfId="4825"/>
    <cellStyle name="20% - Accent5 2 2 3 2 8" xfId="12353"/>
    <cellStyle name="20% - Accent5 2 2 3 3" xfId="1839"/>
    <cellStyle name="20% - Accent5 2 2 3 3 2" xfId="9273"/>
    <cellStyle name="20% - Accent5 2 2 3 3 3" xfId="5143"/>
    <cellStyle name="20% - Accent5 2 2 3 4" xfId="2665"/>
    <cellStyle name="20% - Accent5 2 2 3 4 2" xfId="10099"/>
    <cellStyle name="20% - Accent5 2 2 3 4 3" xfId="5969"/>
    <cellStyle name="20% - Accent5 2 2 3 5" xfId="3491"/>
    <cellStyle name="20% - Accent5 2 2 3 5 2" xfId="10925"/>
    <cellStyle name="20% - Accent5 2 2 3 5 3" xfId="6795"/>
    <cellStyle name="20% - Accent5 2 2 3 6" xfId="1013"/>
    <cellStyle name="20% - Accent5 2 2 3 6 2" xfId="8447"/>
    <cellStyle name="20% - Accent5 2 2 3 7" xfId="7621"/>
    <cellStyle name="20% - Accent5 2 2 3 8" xfId="4317"/>
    <cellStyle name="20% - Accent5 2 2 3 9" xfId="11845"/>
    <cellStyle name="20% - Accent5 2 2 4" xfId="288"/>
    <cellStyle name="20% - Accent5 2 2 4 2" xfId="797"/>
    <cellStyle name="20% - Accent5 2 2 4 2 2" xfId="2449"/>
    <cellStyle name="20% - Accent5 2 2 4 2 2 2" xfId="9883"/>
    <cellStyle name="20% - Accent5 2 2 4 2 2 3" xfId="5753"/>
    <cellStyle name="20% - Accent5 2 2 4 2 3" xfId="3275"/>
    <cellStyle name="20% - Accent5 2 2 4 2 3 2" xfId="10709"/>
    <cellStyle name="20% - Accent5 2 2 4 2 3 3" xfId="6579"/>
    <cellStyle name="20% - Accent5 2 2 4 2 4" xfId="4101"/>
    <cellStyle name="20% - Accent5 2 2 4 2 4 2" xfId="11535"/>
    <cellStyle name="20% - Accent5 2 2 4 2 4 3" xfId="7405"/>
    <cellStyle name="20% - Accent5 2 2 4 2 5" xfId="1623"/>
    <cellStyle name="20% - Accent5 2 2 4 2 5 2" xfId="9057"/>
    <cellStyle name="20% - Accent5 2 2 4 2 6" xfId="8231"/>
    <cellStyle name="20% - Accent5 2 2 4 2 7" xfId="4927"/>
    <cellStyle name="20% - Accent5 2 2 4 2 8" xfId="12455"/>
    <cellStyle name="20% - Accent5 2 2 4 3" xfId="1941"/>
    <cellStyle name="20% - Accent5 2 2 4 3 2" xfId="9375"/>
    <cellStyle name="20% - Accent5 2 2 4 3 3" xfId="5245"/>
    <cellStyle name="20% - Accent5 2 2 4 4" xfId="2767"/>
    <cellStyle name="20% - Accent5 2 2 4 4 2" xfId="10201"/>
    <cellStyle name="20% - Accent5 2 2 4 4 3" xfId="6071"/>
    <cellStyle name="20% - Accent5 2 2 4 5" xfId="3593"/>
    <cellStyle name="20% - Accent5 2 2 4 5 2" xfId="11027"/>
    <cellStyle name="20% - Accent5 2 2 4 5 3" xfId="6897"/>
    <cellStyle name="20% - Accent5 2 2 4 6" xfId="1115"/>
    <cellStyle name="20% - Accent5 2 2 4 6 2" xfId="8549"/>
    <cellStyle name="20% - Accent5 2 2 4 7" xfId="7723"/>
    <cellStyle name="20% - Accent5 2 2 4 8" xfId="4419"/>
    <cellStyle name="20% - Accent5 2 2 4 9" xfId="11947"/>
    <cellStyle name="20% - Accent5 2 2 5" xfId="391"/>
    <cellStyle name="20% - Accent5 2 2 5 2" xfId="2043"/>
    <cellStyle name="20% - Accent5 2 2 5 2 2" xfId="9477"/>
    <cellStyle name="20% - Accent5 2 2 5 2 3" xfId="5347"/>
    <cellStyle name="20% - Accent5 2 2 5 3" xfId="2869"/>
    <cellStyle name="20% - Accent5 2 2 5 3 2" xfId="10303"/>
    <cellStyle name="20% - Accent5 2 2 5 3 3" xfId="6173"/>
    <cellStyle name="20% - Accent5 2 2 5 4" xfId="3695"/>
    <cellStyle name="20% - Accent5 2 2 5 4 2" xfId="11129"/>
    <cellStyle name="20% - Accent5 2 2 5 4 3" xfId="6999"/>
    <cellStyle name="20% - Accent5 2 2 5 5" xfId="1217"/>
    <cellStyle name="20% - Accent5 2 2 5 5 2" xfId="8651"/>
    <cellStyle name="20% - Accent5 2 2 5 6" xfId="7825"/>
    <cellStyle name="20% - Accent5 2 2 5 7" xfId="4521"/>
    <cellStyle name="20% - Accent5 2 2 5 8" xfId="12049"/>
    <cellStyle name="20% - Accent5 2 2 6" xfId="493"/>
    <cellStyle name="20% - Accent5 2 2 6 2" xfId="2145"/>
    <cellStyle name="20% - Accent5 2 2 6 2 2" xfId="9579"/>
    <cellStyle name="20% - Accent5 2 2 6 2 3" xfId="5449"/>
    <cellStyle name="20% - Accent5 2 2 6 3" xfId="2971"/>
    <cellStyle name="20% - Accent5 2 2 6 3 2" xfId="10405"/>
    <cellStyle name="20% - Accent5 2 2 6 3 3" xfId="6275"/>
    <cellStyle name="20% - Accent5 2 2 6 4" xfId="3797"/>
    <cellStyle name="20% - Accent5 2 2 6 4 2" xfId="11231"/>
    <cellStyle name="20% - Accent5 2 2 6 4 3" xfId="7101"/>
    <cellStyle name="20% - Accent5 2 2 6 5" xfId="1319"/>
    <cellStyle name="20% - Accent5 2 2 6 5 2" xfId="8753"/>
    <cellStyle name="20% - Accent5 2 2 6 6" xfId="7927"/>
    <cellStyle name="20% - Accent5 2 2 6 7" xfId="4623"/>
    <cellStyle name="20% - Accent5 2 2 6 8" xfId="12151"/>
    <cellStyle name="20% - Accent5 2 2 7" xfId="594"/>
    <cellStyle name="20% - Accent5 2 2 7 2" xfId="2246"/>
    <cellStyle name="20% - Accent5 2 2 7 2 2" xfId="9680"/>
    <cellStyle name="20% - Accent5 2 2 7 2 3" xfId="5550"/>
    <cellStyle name="20% - Accent5 2 2 7 3" xfId="3072"/>
    <cellStyle name="20% - Accent5 2 2 7 3 2" xfId="10506"/>
    <cellStyle name="20% - Accent5 2 2 7 3 3" xfId="6376"/>
    <cellStyle name="20% - Accent5 2 2 7 4" xfId="3898"/>
    <cellStyle name="20% - Accent5 2 2 7 4 2" xfId="11332"/>
    <cellStyle name="20% - Accent5 2 2 7 4 3" xfId="7202"/>
    <cellStyle name="20% - Accent5 2 2 7 5" xfId="1420"/>
    <cellStyle name="20% - Accent5 2 2 7 5 2" xfId="8854"/>
    <cellStyle name="20% - Accent5 2 2 7 6" xfId="8028"/>
    <cellStyle name="20% - Accent5 2 2 7 7" xfId="4724"/>
    <cellStyle name="20% - Accent5 2 2 7 8" xfId="12252"/>
    <cellStyle name="20% - Accent5 2 2 8" xfId="1738"/>
    <cellStyle name="20% - Accent5 2 2 8 2" xfId="9172"/>
    <cellStyle name="20% - Accent5 2 2 8 3" xfId="5042"/>
    <cellStyle name="20% - Accent5 2 2 9" xfId="2564"/>
    <cellStyle name="20% - Accent5 2 2 9 2" xfId="9998"/>
    <cellStyle name="20% - Accent5 2 2 9 3" xfId="5868"/>
    <cellStyle name="20% - Accent5 2 3" xfId="111"/>
    <cellStyle name="20% - Accent5 2 3 10" xfId="946"/>
    <cellStyle name="20% - Accent5 2 3 10 2" xfId="8380"/>
    <cellStyle name="20% - Accent5 2 3 11" xfId="7554"/>
    <cellStyle name="20% - Accent5 2 3 12" xfId="4250"/>
    <cellStyle name="20% - Accent5 2 3 13" xfId="11778"/>
    <cellStyle name="20% - Accent5 2 3 2" xfId="218"/>
    <cellStyle name="20% - Accent5 2 3 2 2" xfId="729"/>
    <cellStyle name="20% - Accent5 2 3 2 2 2" xfId="2381"/>
    <cellStyle name="20% - Accent5 2 3 2 2 2 2" xfId="9815"/>
    <cellStyle name="20% - Accent5 2 3 2 2 2 3" xfId="5685"/>
    <cellStyle name="20% - Accent5 2 3 2 2 3" xfId="3207"/>
    <cellStyle name="20% - Accent5 2 3 2 2 3 2" xfId="10641"/>
    <cellStyle name="20% - Accent5 2 3 2 2 3 3" xfId="6511"/>
    <cellStyle name="20% - Accent5 2 3 2 2 4" xfId="4033"/>
    <cellStyle name="20% - Accent5 2 3 2 2 4 2" xfId="11467"/>
    <cellStyle name="20% - Accent5 2 3 2 2 4 3" xfId="7337"/>
    <cellStyle name="20% - Accent5 2 3 2 2 5" xfId="1555"/>
    <cellStyle name="20% - Accent5 2 3 2 2 5 2" xfId="8989"/>
    <cellStyle name="20% - Accent5 2 3 2 2 6" xfId="8163"/>
    <cellStyle name="20% - Accent5 2 3 2 2 7" xfId="4859"/>
    <cellStyle name="20% - Accent5 2 3 2 2 8" xfId="12387"/>
    <cellStyle name="20% - Accent5 2 3 2 3" xfId="1873"/>
    <cellStyle name="20% - Accent5 2 3 2 3 2" xfId="9307"/>
    <cellStyle name="20% - Accent5 2 3 2 3 3" xfId="5177"/>
    <cellStyle name="20% - Accent5 2 3 2 4" xfId="2699"/>
    <cellStyle name="20% - Accent5 2 3 2 4 2" xfId="10133"/>
    <cellStyle name="20% - Accent5 2 3 2 4 3" xfId="6003"/>
    <cellStyle name="20% - Accent5 2 3 2 5" xfId="3525"/>
    <cellStyle name="20% - Accent5 2 3 2 5 2" xfId="10959"/>
    <cellStyle name="20% - Accent5 2 3 2 5 3" xfId="6829"/>
    <cellStyle name="20% - Accent5 2 3 2 6" xfId="1047"/>
    <cellStyle name="20% - Accent5 2 3 2 6 2" xfId="8481"/>
    <cellStyle name="20% - Accent5 2 3 2 7" xfId="7655"/>
    <cellStyle name="20% - Accent5 2 3 2 8" xfId="4351"/>
    <cellStyle name="20% - Accent5 2 3 2 9" xfId="11879"/>
    <cellStyle name="20% - Accent5 2 3 3" xfId="323"/>
    <cellStyle name="20% - Accent5 2 3 3 2" xfId="831"/>
    <cellStyle name="20% - Accent5 2 3 3 2 2" xfId="2483"/>
    <cellStyle name="20% - Accent5 2 3 3 2 2 2" xfId="9917"/>
    <cellStyle name="20% - Accent5 2 3 3 2 2 3" xfId="5787"/>
    <cellStyle name="20% - Accent5 2 3 3 2 3" xfId="3309"/>
    <cellStyle name="20% - Accent5 2 3 3 2 3 2" xfId="10743"/>
    <cellStyle name="20% - Accent5 2 3 3 2 3 3" xfId="6613"/>
    <cellStyle name="20% - Accent5 2 3 3 2 4" xfId="4135"/>
    <cellStyle name="20% - Accent5 2 3 3 2 4 2" xfId="11569"/>
    <cellStyle name="20% - Accent5 2 3 3 2 4 3" xfId="7439"/>
    <cellStyle name="20% - Accent5 2 3 3 2 5" xfId="1657"/>
    <cellStyle name="20% - Accent5 2 3 3 2 5 2" xfId="9091"/>
    <cellStyle name="20% - Accent5 2 3 3 2 6" xfId="8265"/>
    <cellStyle name="20% - Accent5 2 3 3 2 7" xfId="4961"/>
    <cellStyle name="20% - Accent5 2 3 3 2 8" xfId="12489"/>
    <cellStyle name="20% - Accent5 2 3 3 3" xfId="1975"/>
    <cellStyle name="20% - Accent5 2 3 3 3 2" xfId="9409"/>
    <cellStyle name="20% - Accent5 2 3 3 3 3" xfId="5279"/>
    <cellStyle name="20% - Accent5 2 3 3 4" xfId="2801"/>
    <cellStyle name="20% - Accent5 2 3 3 4 2" xfId="10235"/>
    <cellStyle name="20% - Accent5 2 3 3 4 3" xfId="6105"/>
    <cellStyle name="20% - Accent5 2 3 3 5" xfId="3627"/>
    <cellStyle name="20% - Accent5 2 3 3 5 2" xfId="11061"/>
    <cellStyle name="20% - Accent5 2 3 3 5 3" xfId="6931"/>
    <cellStyle name="20% - Accent5 2 3 3 6" xfId="1149"/>
    <cellStyle name="20% - Accent5 2 3 3 6 2" xfId="8583"/>
    <cellStyle name="20% - Accent5 2 3 3 7" xfId="7757"/>
    <cellStyle name="20% - Accent5 2 3 3 8" xfId="4453"/>
    <cellStyle name="20% - Accent5 2 3 3 9" xfId="11981"/>
    <cellStyle name="20% - Accent5 2 3 4" xfId="425"/>
    <cellStyle name="20% - Accent5 2 3 4 2" xfId="2077"/>
    <cellStyle name="20% - Accent5 2 3 4 2 2" xfId="9511"/>
    <cellStyle name="20% - Accent5 2 3 4 2 3" xfId="5381"/>
    <cellStyle name="20% - Accent5 2 3 4 3" xfId="2903"/>
    <cellStyle name="20% - Accent5 2 3 4 3 2" xfId="10337"/>
    <cellStyle name="20% - Accent5 2 3 4 3 3" xfId="6207"/>
    <cellStyle name="20% - Accent5 2 3 4 4" xfId="3729"/>
    <cellStyle name="20% - Accent5 2 3 4 4 2" xfId="11163"/>
    <cellStyle name="20% - Accent5 2 3 4 4 3" xfId="7033"/>
    <cellStyle name="20% - Accent5 2 3 4 5" xfId="1251"/>
    <cellStyle name="20% - Accent5 2 3 4 5 2" xfId="8685"/>
    <cellStyle name="20% - Accent5 2 3 4 6" xfId="7859"/>
    <cellStyle name="20% - Accent5 2 3 4 7" xfId="4555"/>
    <cellStyle name="20% - Accent5 2 3 4 8" xfId="12083"/>
    <cellStyle name="20% - Accent5 2 3 5" xfId="527"/>
    <cellStyle name="20% - Accent5 2 3 5 2" xfId="2179"/>
    <cellStyle name="20% - Accent5 2 3 5 2 2" xfId="9613"/>
    <cellStyle name="20% - Accent5 2 3 5 2 3" xfId="5483"/>
    <cellStyle name="20% - Accent5 2 3 5 3" xfId="3005"/>
    <cellStyle name="20% - Accent5 2 3 5 3 2" xfId="10439"/>
    <cellStyle name="20% - Accent5 2 3 5 3 3" xfId="6309"/>
    <cellStyle name="20% - Accent5 2 3 5 4" xfId="3831"/>
    <cellStyle name="20% - Accent5 2 3 5 4 2" xfId="11265"/>
    <cellStyle name="20% - Accent5 2 3 5 4 3" xfId="7135"/>
    <cellStyle name="20% - Accent5 2 3 5 5" xfId="1353"/>
    <cellStyle name="20% - Accent5 2 3 5 5 2" xfId="8787"/>
    <cellStyle name="20% - Accent5 2 3 5 6" xfId="7961"/>
    <cellStyle name="20% - Accent5 2 3 5 7" xfId="4657"/>
    <cellStyle name="20% - Accent5 2 3 5 8" xfId="12185"/>
    <cellStyle name="20% - Accent5 2 3 6" xfId="628"/>
    <cellStyle name="20% - Accent5 2 3 6 2" xfId="2280"/>
    <cellStyle name="20% - Accent5 2 3 6 2 2" xfId="9714"/>
    <cellStyle name="20% - Accent5 2 3 6 2 3" xfId="5584"/>
    <cellStyle name="20% - Accent5 2 3 6 3" xfId="3106"/>
    <cellStyle name="20% - Accent5 2 3 6 3 2" xfId="10540"/>
    <cellStyle name="20% - Accent5 2 3 6 3 3" xfId="6410"/>
    <cellStyle name="20% - Accent5 2 3 6 4" xfId="3932"/>
    <cellStyle name="20% - Accent5 2 3 6 4 2" xfId="11366"/>
    <cellStyle name="20% - Accent5 2 3 6 4 3" xfId="7236"/>
    <cellStyle name="20% - Accent5 2 3 6 5" xfId="1454"/>
    <cellStyle name="20% - Accent5 2 3 6 5 2" xfId="8888"/>
    <cellStyle name="20% - Accent5 2 3 6 6" xfId="8062"/>
    <cellStyle name="20% - Accent5 2 3 6 7" xfId="4758"/>
    <cellStyle name="20% - Accent5 2 3 6 8" xfId="12286"/>
    <cellStyle name="20% - Accent5 2 3 7" xfId="1772"/>
    <cellStyle name="20% - Accent5 2 3 7 2" xfId="9206"/>
    <cellStyle name="20% - Accent5 2 3 7 3" xfId="5076"/>
    <cellStyle name="20% - Accent5 2 3 8" xfId="2598"/>
    <cellStyle name="20% - Accent5 2 3 8 2" xfId="10032"/>
    <cellStyle name="20% - Accent5 2 3 8 3" xfId="5902"/>
    <cellStyle name="20% - Accent5 2 3 9" xfId="3424"/>
    <cellStyle name="20% - Accent5 2 3 9 2" xfId="10858"/>
    <cellStyle name="20% - Accent5 2 3 9 3" xfId="6728"/>
    <cellStyle name="20% - Accent5 2 4" xfId="158"/>
    <cellStyle name="20% - Accent5 2 4 2" xfId="669"/>
    <cellStyle name="20% - Accent5 2 4 2 2" xfId="2321"/>
    <cellStyle name="20% - Accent5 2 4 2 2 2" xfId="9755"/>
    <cellStyle name="20% - Accent5 2 4 2 2 3" xfId="5625"/>
    <cellStyle name="20% - Accent5 2 4 2 3" xfId="3147"/>
    <cellStyle name="20% - Accent5 2 4 2 3 2" xfId="10581"/>
    <cellStyle name="20% - Accent5 2 4 2 3 3" xfId="6451"/>
    <cellStyle name="20% - Accent5 2 4 2 4" xfId="3973"/>
    <cellStyle name="20% - Accent5 2 4 2 4 2" xfId="11407"/>
    <cellStyle name="20% - Accent5 2 4 2 4 3" xfId="7277"/>
    <cellStyle name="20% - Accent5 2 4 2 5" xfId="1495"/>
    <cellStyle name="20% - Accent5 2 4 2 5 2" xfId="8929"/>
    <cellStyle name="20% - Accent5 2 4 2 6" xfId="8103"/>
    <cellStyle name="20% - Accent5 2 4 2 7" xfId="4799"/>
    <cellStyle name="20% - Accent5 2 4 2 8" xfId="12327"/>
    <cellStyle name="20% - Accent5 2 4 3" xfId="1813"/>
    <cellStyle name="20% - Accent5 2 4 3 2" xfId="9247"/>
    <cellStyle name="20% - Accent5 2 4 3 3" xfId="5117"/>
    <cellStyle name="20% - Accent5 2 4 4" xfId="2639"/>
    <cellStyle name="20% - Accent5 2 4 4 2" xfId="10073"/>
    <cellStyle name="20% - Accent5 2 4 4 3" xfId="5943"/>
    <cellStyle name="20% - Accent5 2 4 5" xfId="3465"/>
    <cellStyle name="20% - Accent5 2 4 5 2" xfId="10899"/>
    <cellStyle name="20% - Accent5 2 4 5 3" xfId="6769"/>
    <cellStyle name="20% - Accent5 2 4 6" xfId="987"/>
    <cellStyle name="20% - Accent5 2 4 6 2" xfId="8421"/>
    <cellStyle name="20% - Accent5 2 4 7" xfId="7595"/>
    <cellStyle name="20% - Accent5 2 4 8" xfId="4291"/>
    <cellStyle name="20% - Accent5 2 4 9" xfId="11819"/>
    <cellStyle name="20% - Accent5 2 5" xfId="262"/>
    <cellStyle name="20% - Accent5 2 5 2" xfId="771"/>
    <cellStyle name="20% - Accent5 2 5 2 2" xfId="2423"/>
    <cellStyle name="20% - Accent5 2 5 2 2 2" xfId="9857"/>
    <cellStyle name="20% - Accent5 2 5 2 2 3" xfId="5727"/>
    <cellStyle name="20% - Accent5 2 5 2 3" xfId="3249"/>
    <cellStyle name="20% - Accent5 2 5 2 3 2" xfId="10683"/>
    <cellStyle name="20% - Accent5 2 5 2 3 3" xfId="6553"/>
    <cellStyle name="20% - Accent5 2 5 2 4" xfId="4075"/>
    <cellStyle name="20% - Accent5 2 5 2 4 2" xfId="11509"/>
    <cellStyle name="20% - Accent5 2 5 2 4 3" xfId="7379"/>
    <cellStyle name="20% - Accent5 2 5 2 5" xfId="1597"/>
    <cellStyle name="20% - Accent5 2 5 2 5 2" xfId="9031"/>
    <cellStyle name="20% - Accent5 2 5 2 6" xfId="8205"/>
    <cellStyle name="20% - Accent5 2 5 2 7" xfId="4901"/>
    <cellStyle name="20% - Accent5 2 5 2 8" xfId="12429"/>
    <cellStyle name="20% - Accent5 2 5 3" xfId="1915"/>
    <cellStyle name="20% - Accent5 2 5 3 2" xfId="9349"/>
    <cellStyle name="20% - Accent5 2 5 3 3" xfId="5219"/>
    <cellStyle name="20% - Accent5 2 5 4" xfId="2741"/>
    <cellStyle name="20% - Accent5 2 5 4 2" xfId="10175"/>
    <cellStyle name="20% - Accent5 2 5 4 3" xfId="6045"/>
    <cellStyle name="20% - Accent5 2 5 5" xfId="3567"/>
    <cellStyle name="20% - Accent5 2 5 5 2" xfId="11001"/>
    <cellStyle name="20% - Accent5 2 5 5 3" xfId="6871"/>
    <cellStyle name="20% - Accent5 2 5 6" xfId="1089"/>
    <cellStyle name="20% - Accent5 2 5 6 2" xfId="8523"/>
    <cellStyle name="20% - Accent5 2 5 7" xfId="7697"/>
    <cellStyle name="20% - Accent5 2 5 8" xfId="4393"/>
    <cellStyle name="20% - Accent5 2 5 9" xfId="11921"/>
    <cellStyle name="20% - Accent5 2 6" xfId="365"/>
    <cellStyle name="20% - Accent5 2 6 2" xfId="2017"/>
    <cellStyle name="20% - Accent5 2 6 2 2" xfId="9451"/>
    <cellStyle name="20% - Accent5 2 6 2 3" xfId="5321"/>
    <cellStyle name="20% - Accent5 2 6 3" xfId="2843"/>
    <cellStyle name="20% - Accent5 2 6 3 2" xfId="10277"/>
    <cellStyle name="20% - Accent5 2 6 3 3" xfId="6147"/>
    <cellStyle name="20% - Accent5 2 6 4" xfId="3669"/>
    <cellStyle name="20% - Accent5 2 6 4 2" xfId="11103"/>
    <cellStyle name="20% - Accent5 2 6 4 3" xfId="6973"/>
    <cellStyle name="20% - Accent5 2 6 5" xfId="1191"/>
    <cellStyle name="20% - Accent5 2 6 5 2" xfId="8625"/>
    <cellStyle name="20% - Accent5 2 6 6" xfId="7799"/>
    <cellStyle name="20% - Accent5 2 6 7" xfId="4495"/>
    <cellStyle name="20% - Accent5 2 6 8" xfId="12023"/>
    <cellStyle name="20% - Accent5 2 7" xfId="467"/>
    <cellStyle name="20% - Accent5 2 7 2" xfId="2119"/>
    <cellStyle name="20% - Accent5 2 7 2 2" xfId="9553"/>
    <cellStyle name="20% - Accent5 2 7 2 3" xfId="5423"/>
    <cellStyle name="20% - Accent5 2 7 3" xfId="2945"/>
    <cellStyle name="20% - Accent5 2 7 3 2" xfId="10379"/>
    <cellStyle name="20% - Accent5 2 7 3 3" xfId="6249"/>
    <cellStyle name="20% - Accent5 2 7 4" xfId="3771"/>
    <cellStyle name="20% - Accent5 2 7 4 2" xfId="11205"/>
    <cellStyle name="20% - Accent5 2 7 4 3" xfId="7075"/>
    <cellStyle name="20% - Accent5 2 7 5" xfId="1293"/>
    <cellStyle name="20% - Accent5 2 7 5 2" xfId="8727"/>
    <cellStyle name="20% - Accent5 2 7 6" xfId="7901"/>
    <cellStyle name="20% - Accent5 2 7 7" xfId="4597"/>
    <cellStyle name="20% - Accent5 2 7 8" xfId="12125"/>
    <cellStyle name="20% - Accent5 2 8" xfId="568"/>
    <cellStyle name="20% - Accent5 2 8 2" xfId="2220"/>
    <cellStyle name="20% - Accent5 2 8 2 2" xfId="9654"/>
    <cellStyle name="20% - Accent5 2 8 2 3" xfId="5524"/>
    <cellStyle name="20% - Accent5 2 8 3" xfId="3046"/>
    <cellStyle name="20% - Accent5 2 8 3 2" xfId="10480"/>
    <cellStyle name="20% - Accent5 2 8 3 3" xfId="6350"/>
    <cellStyle name="20% - Accent5 2 8 4" xfId="3872"/>
    <cellStyle name="20% - Accent5 2 8 4 2" xfId="11306"/>
    <cellStyle name="20% - Accent5 2 8 4 3" xfId="7176"/>
    <cellStyle name="20% - Accent5 2 8 5" xfId="1394"/>
    <cellStyle name="20% - Accent5 2 8 5 2" xfId="8828"/>
    <cellStyle name="20% - Accent5 2 8 6" xfId="8002"/>
    <cellStyle name="20% - Accent5 2 8 7" xfId="4698"/>
    <cellStyle name="20% - Accent5 2 8 8" xfId="12226"/>
    <cellStyle name="20% - Accent5 2 9" xfId="1712"/>
    <cellStyle name="20% - Accent5 2 9 2" xfId="9146"/>
    <cellStyle name="20% - Accent5 2 9 3" xfId="5016"/>
    <cellStyle name="20% - Accent5 3" xfId="62"/>
    <cellStyle name="20% - Accent5 3 10" xfId="3377"/>
    <cellStyle name="20% - Accent5 3 10 2" xfId="10811"/>
    <cellStyle name="20% - Accent5 3 10 3" xfId="6681"/>
    <cellStyle name="20% - Accent5 3 11" xfId="899"/>
    <cellStyle name="20% - Accent5 3 11 2" xfId="8333"/>
    <cellStyle name="20% - Accent5 3 12" xfId="7507"/>
    <cellStyle name="20% - Accent5 3 13" xfId="4203"/>
    <cellStyle name="20% - Accent5 3 14" xfId="11637"/>
    <cellStyle name="20% - Accent5 3 15" xfId="11731"/>
    <cellStyle name="20% - Accent5 3 2" xfId="113"/>
    <cellStyle name="20% - Accent5 3 2 10" xfId="948"/>
    <cellStyle name="20% - Accent5 3 2 10 2" xfId="8382"/>
    <cellStyle name="20% - Accent5 3 2 11" xfId="7556"/>
    <cellStyle name="20% - Accent5 3 2 12" xfId="4252"/>
    <cellStyle name="20% - Accent5 3 2 13" xfId="11780"/>
    <cellStyle name="20% - Accent5 3 2 2" xfId="220"/>
    <cellStyle name="20% - Accent5 3 2 2 2" xfId="731"/>
    <cellStyle name="20% - Accent5 3 2 2 2 2" xfId="2383"/>
    <cellStyle name="20% - Accent5 3 2 2 2 2 2" xfId="9817"/>
    <cellStyle name="20% - Accent5 3 2 2 2 2 3" xfId="5687"/>
    <cellStyle name="20% - Accent5 3 2 2 2 3" xfId="3209"/>
    <cellStyle name="20% - Accent5 3 2 2 2 3 2" xfId="10643"/>
    <cellStyle name="20% - Accent5 3 2 2 2 3 3" xfId="6513"/>
    <cellStyle name="20% - Accent5 3 2 2 2 4" xfId="4035"/>
    <cellStyle name="20% - Accent5 3 2 2 2 4 2" xfId="11469"/>
    <cellStyle name="20% - Accent5 3 2 2 2 4 3" xfId="7339"/>
    <cellStyle name="20% - Accent5 3 2 2 2 5" xfId="1557"/>
    <cellStyle name="20% - Accent5 3 2 2 2 5 2" xfId="8991"/>
    <cellStyle name="20% - Accent5 3 2 2 2 6" xfId="8165"/>
    <cellStyle name="20% - Accent5 3 2 2 2 7" xfId="4861"/>
    <cellStyle name="20% - Accent5 3 2 2 2 8" xfId="12389"/>
    <cellStyle name="20% - Accent5 3 2 2 3" xfId="1875"/>
    <cellStyle name="20% - Accent5 3 2 2 3 2" xfId="9309"/>
    <cellStyle name="20% - Accent5 3 2 2 3 3" xfId="5179"/>
    <cellStyle name="20% - Accent5 3 2 2 4" xfId="2701"/>
    <cellStyle name="20% - Accent5 3 2 2 4 2" xfId="10135"/>
    <cellStyle name="20% - Accent5 3 2 2 4 3" xfId="6005"/>
    <cellStyle name="20% - Accent5 3 2 2 5" xfId="3527"/>
    <cellStyle name="20% - Accent5 3 2 2 5 2" xfId="10961"/>
    <cellStyle name="20% - Accent5 3 2 2 5 3" xfId="6831"/>
    <cellStyle name="20% - Accent5 3 2 2 6" xfId="1049"/>
    <cellStyle name="20% - Accent5 3 2 2 6 2" xfId="8483"/>
    <cellStyle name="20% - Accent5 3 2 2 7" xfId="7657"/>
    <cellStyle name="20% - Accent5 3 2 2 8" xfId="4353"/>
    <cellStyle name="20% - Accent5 3 2 2 9" xfId="11881"/>
    <cellStyle name="20% - Accent5 3 2 3" xfId="325"/>
    <cellStyle name="20% - Accent5 3 2 3 2" xfId="833"/>
    <cellStyle name="20% - Accent5 3 2 3 2 2" xfId="2485"/>
    <cellStyle name="20% - Accent5 3 2 3 2 2 2" xfId="9919"/>
    <cellStyle name="20% - Accent5 3 2 3 2 2 3" xfId="5789"/>
    <cellStyle name="20% - Accent5 3 2 3 2 3" xfId="3311"/>
    <cellStyle name="20% - Accent5 3 2 3 2 3 2" xfId="10745"/>
    <cellStyle name="20% - Accent5 3 2 3 2 3 3" xfId="6615"/>
    <cellStyle name="20% - Accent5 3 2 3 2 4" xfId="4137"/>
    <cellStyle name="20% - Accent5 3 2 3 2 4 2" xfId="11571"/>
    <cellStyle name="20% - Accent5 3 2 3 2 4 3" xfId="7441"/>
    <cellStyle name="20% - Accent5 3 2 3 2 5" xfId="1659"/>
    <cellStyle name="20% - Accent5 3 2 3 2 5 2" xfId="9093"/>
    <cellStyle name="20% - Accent5 3 2 3 2 6" xfId="8267"/>
    <cellStyle name="20% - Accent5 3 2 3 2 7" xfId="4963"/>
    <cellStyle name="20% - Accent5 3 2 3 2 8" xfId="12491"/>
    <cellStyle name="20% - Accent5 3 2 3 3" xfId="1977"/>
    <cellStyle name="20% - Accent5 3 2 3 3 2" xfId="9411"/>
    <cellStyle name="20% - Accent5 3 2 3 3 3" xfId="5281"/>
    <cellStyle name="20% - Accent5 3 2 3 4" xfId="2803"/>
    <cellStyle name="20% - Accent5 3 2 3 4 2" xfId="10237"/>
    <cellStyle name="20% - Accent5 3 2 3 4 3" xfId="6107"/>
    <cellStyle name="20% - Accent5 3 2 3 5" xfId="3629"/>
    <cellStyle name="20% - Accent5 3 2 3 5 2" xfId="11063"/>
    <cellStyle name="20% - Accent5 3 2 3 5 3" xfId="6933"/>
    <cellStyle name="20% - Accent5 3 2 3 6" xfId="1151"/>
    <cellStyle name="20% - Accent5 3 2 3 6 2" xfId="8585"/>
    <cellStyle name="20% - Accent5 3 2 3 7" xfId="7759"/>
    <cellStyle name="20% - Accent5 3 2 3 8" xfId="4455"/>
    <cellStyle name="20% - Accent5 3 2 3 9" xfId="11983"/>
    <cellStyle name="20% - Accent5 3 2 4" xfId="427"/>
    <cellStyle name="20% - Accent5 3 2 4 2" xfId="2079"/>
    <cellStyle name="20% - Accent5 3 2 4 2 2" xfId="9513"/>
    <cellStyle name="20% - Accent5 3 2 4 2 3" xfId="5383"/>
    <cellStyle name="20% - Accent5 3 2 4 3" xfId="2905"/>
    <cellStyle name="20% - Accent5 3 2 4 3 2" xfId="10339"/>
    <cellStyle name="20% - Accent5 3 2 4 3 3" xfId="6209"/>
    <cellStyle name="20% - Accent5 3 2 4 4" xfId="3731"/>
    <cellStyle name="20% - Accent5 3 2 4 4 2" xfId="11165"/>
    <cellStyle name="20% - Accent5 3 2 4 4 3" xfId="7035"/>
    <cellStyle name="20% - Accent5 3 2 4 5" xfId="1253"/>
    <cellStyle name="20% - Accent5 3 2 4 5 2" xfId="8687"/>
    <cellStyle name="20% - Accent5 3 2 4 6" xfId="7861"/>
    <cellStyle name="20% - Accent5 3 2 4 7" xfId="4557"/>
    <cellStyle name="20% - Accent5 3 2 4 8" xfId="12085"/>
    <cellStyle name="20% - Accent5 3 2 5" xfId="529"/>
    <cellStyle name="20% - Accent5 3 2 5 2" xfId="2181"/>
    <cellStyle name="20% - Accent5 3 2 5 2 2" xfId="9615"/>
    <cellStyle name="20% - Accent5 3 2 5 2 3" xfId="5485"/>
    <cellStyle name="20% - Accent5 3 2 5 3" xfId="3007"/>
    <cellStyle name="20% - Accent5 3 2 5 3 2" xfId="10441"/>
    <cellStyle name="20% - Accent5 3 2 5 3 3" xfId="6311"/>
    <cellStyle name="20% - Accent5 3 2 5 4" xfId="3833"/>
    <cellStyle name="20% - Accent5 3 2 5 4 2" xfId="11267"/>
    <cellStyle name="20% - Accent5 3 2 5 4 3" xfId="7137"/>
    <cellStyle name="20% - Accent5 3 2 5 5" xfId="1355"/>
    <cellStyle name="20% - Accent5 3 2 5 5 2" xfId="8789"/>
    <cellStyle name="20% - Accent5 3 2 5 6" xfId="7963"/>
    <cellStyle name="20% - Accent5 3 2 5 7" xfId="4659"/>
    <cellStyle name="20% - Accent5 3 2 5 8" xfId="12187"/>
    <cellStyle name="20% - Accent5 3 2 6" xfId="630"/>
    <cellStyle name="20% - Accent5 3 2 6 2" xfId="2282"/>
    <cellStyle name="20% - Accent5 3 2 6 2 2" xfId="9716"/>
    <cellStyle name="20% - Accent5 3 2 6 2 3" xfId="5586"/>
    <cellStyle name="20% - Accent5 3 2 6 3" xfId="3108"/>
    <cellStyle name="20% - Accent5 3 2 6 3 2" xfId="10542"/>
    <cellStyle name="20% - Accent5 3 2 6 3 3" xfId="6412"/>
    <cellStyle name="20% - Accent5 3 2 6 4" xfId="3934"/>
    <cellStyle name="20% - Accent5 3 2 6 4 2" xfId="11368"/>
    <cellStyle name="20% - Accent5 3 2 6 4 3" xfId="7238"/>
    <cellStyle name="20% - Accent5 3 2 6 5" xfId="1456"/>
    <cellStyle name="20% - Accent5 3 2 6 5 2" xfId="8890"/>
    <cellStyle name="20% - Accent5 3 2 6 6" xfId="8064"/>
    <cellStyle name="20% - Accent5 3 2 6 7" xfId="4760"/>
    <cellStyle name="20% - Accent5 3 2 6 8" xfId="12288"/>
    <cellStyle name="20% - Accent5 3 2 7" xfId="1774"/>
    <cellStyle name="20% - Accent5 3 2 7 2" xfId="9208"/>
    <cellStyle name="20% - Accent5 3 2 7 3" xfId="5078"/>
    <cellStyle name="20% - Accent5 3 2 8" xfId="2600"/>
    <cellStyle name="20% - Accent5 3 2 8 2" xfId="10034"/>
    <cellStyle name="20% - Accent5 3 2 8 3" xfId="5904"/>
    <cellStyle name="20% - Accent5 3 2 9" xfId="3426"/>
    <cellStyle name="20% - Accent5 3 2 9 2" xfId="10860"/>
    <cellStyle name="20% - Accent5 3 2 9 3" xfId="6730"/>
    <cellStyle name="20% - Accent5 3 3" xfId="171"/>
    <cellStyle name="20% - Accent5 3 3 2" xfId="682"/>
    <cellStyle name="20% - Accent5 3 3 2 2" xfId="2334"/>
    <cellStyle name="20% - Accent5 3 3 2 2 2" xfId="9768"/>
    <cellStyle name="20% - Accent5 3 3 2 2 3" xfId="5638"/>
    <cellStyle name="20% - Accent5 3 3 2 3" xfId="3160"/>
    <cellStyle name="20% - Accent5 3 3 2 3 2" xfId="10594"/>
    <cellStyle name="20% - Accent5 3 3 2 3 3" xfId="6464"/>
    <cellStyle name="20% - Accent5 3 3 2 4" xfId="3986"/>
    <cellStyle name="20% - Accent5 3 3 2 4 2" xfId="11420"/>
    <cellStyle name="20% - Accent5 3 3 2 4 3" xfId="7290"/>
    <cellStyle name="20% - Accent5 3 3 2 5" xfId="1508"/>
    <cellStyle name="20% - Accent5 3 3 2 5 2" xfId="8942"/>
    <cellStyle name="20% - Accent5 3 3 2 6" xfId="8116"/>
    <cellStyle name="20% - Accent5 3 3 2 7" xfId="4812"/>
    <cellStyle name="20% - Accent5 3 3 2 8" xfId="12340"/>
    <cellStyle name="20% - Accent5 3 3 3" xfId="1826"/>
    <cellStyle name="20% - Accent5 3 3 3 2" xfId="9260"/>
    <cellStyle name="20% - Accent5 3 3 3 3" xfId="5130"/>
    <cellStyle name="20% - Accent5 3 3 4" xfId="2652"/>
    <cellStyle name="20% - Accent5 3 3 4 2" xfId="10086"/>
    <cellStyle name="20% - Accent5 3 3 4 3" xfId="5956"/>
    <cellStyle name="20% - Accent5 3 3 5" xfId="3478"/>
    <cellStyle name="20% - Accent5 3 3 5 2" xfId="10912"/>
    <cellStyle name="20% - Accent5 3 3 5 3" xfId="6782"/>
    <cellStyle name="20% - Accent5 3 3 6" xfId="1000"/>
    <cellStyle name="20% - Accent5 3 3 6 2" xfId="8434"/>
    <cellStyle name="20% - Accent5 3 3 7" xfId="7608"/>
    <cellStyle name="20% - Accent5 3 3 8" xfId="4304"/>
    <cellStyle name="20% - Accent5 3 3 9" xfId="11832"/>
    <cellStyle name="20% - Accent5 3 4" xfId="275"/>
    <cellStyle name="20% - Accent5 3 4 2" xfId="784"/>
    <cellStyle name="20% - Accent5 3 4 2 2" xfId="2436"/>
    <cellStyle name="20% - Accent5 3 4 2 2 2" xfId="9870"/>
    <cellStyle name="20% - Accent5 3 4 2 2 3" xfId="5740"/>
    <cellStyle name="20% - Accent5 3 4 2 3" xfId="3262"/>
    <cellStyle name="20% - Accent5 3 4 2 3 2" xfId="10696"/>
    <cellStyle name="20% - Accent5 3 4 2 3 3" xfId="6566"/>
    <cellStyle name="20% - Accent5 3 4 2 4" xfId="4088"/>
    <cellStyle name="20% - Accent5 3 4 2 4 2" xfId="11522"/>
    <cellStyle name="20% - Accent5 3 4 2 4 3" xfId="7392"/>
    <cellStyle name="20% - Accent5 3 4 2 5" xfId="1610"/>
    <cellStyle name="20% - Accent5 3 4 2 5 2" xfId="9044"/>
    <cellStyle name="20% - Accent5 3 4 2 6" xfId="8218"/>
    <cellStyle name="20% - Accent5 3 4 2 7" xfId="4914"/>
    <cellStyle name="20% - Accent5 3 4 2 8" xfId="12442"/>
    <cellStyle name="20% - Accent5 3 4 3" xfId="1928"/>
    <cellStyle name="20% - Accent5 3 4 3 2" xfId="9362"/>
    <cellStyle name="20% - Accent5 3 4 3 3" xfId="5232"/>
    <cellStyle name="20% - Accent5 3 4 4" xfId="2754"/>
    <cellStyle name="20% - Accent5 3 4 4 2" xfId="10188"/>
    <cellStyle name="20% - Accent5 3 4 4 3" xfId="6058"/>
    <cellStyle name="20% - Accent5 3 4 5" xfId="3580"/>
    <cellStyle name="20% - Accent5 3 4 5 2" xfId="11014"/>
    <cellStyle name="20% - Accent5 3 4 5 3" xfId="6884"/>
    <cellStyle name="20% - Accent5 3 4 6" xfId="1102"/>
    <cellStyle name="20% - Accent5 3 4 6 2" xfId="8536"/>
    <cellStyle name="20% - Accent5 3 4 7" xfId="7710"/>
    <cellStyle name="20% - Accent5 3 4 8" xfId="4406"/>
    <cellStyle name="20% - Accent5 3 4 9" xfId="11934"/>
    <cellStyle name="20% - Accent5 3 5" xfId="378"/>
    <cellStyle name="20% - Accent5 3 5 2" xfId="2030"/>
    <cellStyle name="20% - Accent5 3 5 2 2" xfId="9464"/>
    <cellStyle name="20% - Accent5 3 5 2 3" xfId="5334"/>
    <cellStyle name="20% - Accent5 3 5 3" xfId="2856"/>
    <cellStyle name="20% - Accent5 3 5 3 2" xfId="10290"/>
    <cellStyle name="20% - Accent5 3 5 3 3" xfId="6160"/>
    <cellStyle name="20% - Accent5 3 5 4" xfId="3682"/>
    <cellStyle name="20% - Accent5 3 5 4 2" xfId="11116"/>
    <cellStyle name="20% - Accent5 3 5 4 3" xfId="6986"/>
    <cellStyle name="20% - Accent5 3 5 5" xfId="1204"/>
    <cellStyle name="20% - Accent5 3 5 5 2" xfId="8638"/>
    <cellStyle name="20% - Accent5 3 5 6" xfId="7812"/>
    <cellStyle name="20% - Accent5 3 5 7" xfId="4508"/>
    <cellStyle name="20% - Accent5 3 5 8" xfId="12036"/>
    <cellStyle name="20% - Accent5 3 6" xfId="480"/>
    <cellStyle name="20% - Accent5 3 6 2" xfId="2132"/>
    <cellStyle name="20% - Accent5 3 6 2 2" xfId="9566"/>
    <cellStyle name="20% - Accent5 3 6 2 3" xfId="5436"/>
    <cellStyle name="20% - Accent5 3 6 3" xfId="2958"/>
    <cellStyle name="20% - Accent5 3 6 3 2" xfId="10392"/>
    <cellStyle name="20% - Accent5 3 6 3 3" xfId="6262"/>
    <cellStyle name="20% - Accent5 3 6 4" xfId="3784"/>
    <cellStyle name="20% - Accent5 3 6 4 2" xfId="11218"/>
    <cellStyle name="20% - Accent5 3 6 4 3" xfId="7088"/>
    <cellStyle name="20% - Accent5 3 6 5" xfId="1306"/>
    <cellStyle name="20% - Accent5 3 6 5 2" xfId="8740"/>
    <cellStyle name="20% - Accent5 3 6 6" xfId="7914"/>
    <cellStyle name="20% - Accent5 3 6 7" xfId="4610"/>
    <cellStyle name="20% - Accent5 3 6 8" xfId="12138"/>
    <cellStyle name="20% - Accent5 3 7" xfId="581"/>
    <cellStyle name="20% - Accent5 3 7 2" xfId="2233"/>
    <cellStyle name="20% - Accent5 3 7 2 2" xfId="9667"/>
    <cellStyle name="20% - Accent5 3 7 2 3" xfId="5537"/>
    <cellStyle name="20% - Accent5 3 7 3" xfId="3059"/>
    <cellStyle name="20% - Accent5 3 7 3 2" xfId="10493"/>
    <cellStyle name="20% - Accent5 3 7 3 3" xfId="6363"/>
    <cellStyle name="20% - Accent5 3 7 4" xfId="3885"/>
    <cellStyle name="20% - Accent5 3 7 4 2" xfId="11319"/>
    <cellStyle name="20% - Accent5 3 7 4 3" xfId="7189"/>
    <cellStyle name="20% - Accent5 3 7 5" xfId="1407"/>
    <cellStyle name="20% - Accent5 3 7 5 2" xfId="8841"/>
    <cellStyle name="20% - Accent5 3 7 6" xfId="8015"/>
    <cellStyle name="20% - Accent5 3 7 7" xfId="4711"/>
    <cellStyle name="20% - Accent5 3 7 8" xfId="12239"/>
    <cellStyle name="20% - Accent5 3 8" xfId="1725"/>
    <cellStyle name="20% - Accent5 3 8 2" xfId="9159"/>
    <cellStyle name="20% - Accent5 3 8 3" xfId="5029"/>
    <cellStyle name="20% - Accent5 3 9" xfId="2551"/>
    <cellStyle name="20% - Accent5 3 9 2" xfId="9985"/>
    <cellStyle name="20% - Accent5 3 9 3" xfId="5855"/>
    <cellStyle name="20% - Accent5 4" xfId="95"/>
    <cellStyle name="20% - Accent5 4 10" xfId="930"/>
    <cellStyle name="20% - Accent5 4 10 2" xfId="8364"/>
    <cellStyle name="20% - Accent5 4 11" xfId="7538"/>
    <cellStyle name="20% - Accent5 4 12" xfId="4234"/>
    <cellStyle name="20% - Accent5 4 13" xfId="11762"/>
    <cellStyle name="20% - Accent5 4 2" xfId="202"/>
    <cellStyle name="20% - Accent5 4 2 2" xfId="713"/>
    <cellStyle name="20% - Accent5 4 2 2 2" xfId="2365"/>
    <cellStyle name="20% - Accent5 4 2 2 2 2" xfId="9799"/>
    <cellStyle name="20% - Accent5 4 2 2 2 3" xfId="5669"/>
    <cellStyle name="20% - Accent5 4 2 2 3" xfId="3191"/>
    <cellStyle name="20% - Accent5 4 2 2 3 2" xfId="10625"/>
    <cellStyle name="20% - Accent5 4 2 2 3 3" xfId="6495"/>
    <cellStyle name="20% - Accent5 4 2 2 4" xfId="4017"/>
    <cellStyle name="20% - Accent5 4 2 2 4 2" xfId="11451"/>
    <cellStyle name="20% - Accent5 4 2 2 4 3" xfId="7321"/>
    <cellStyle name="20% - Accent5 4 2 2 5" xfId="1539"/>
    <cellStyle name="20% - Accent5 4 2 2 5 2" xfId="8973"/>
    <cellStyle name="20% - Accent5 4 2 2 6" xfId="8147"/>
    <cellStyle name="20% - Accent5 4 2 2 7" xfId="4843"/>
    <cellStyle name="20% - Accent5 4 2 2 8" xfId="12371"/>
    <cellStyle name="20% - Accent5 4 2 3" xfId="1857"/>
    <cellStyle name="20% - Accent5 4 2 3 2" xfId="9291"/>
    <cellStyle name="20% - Accent5 4 2 3 3" xfId="5161"/>
    <cellStyle name="20% - Accent5 4 2 4" xfId="2683"/>
    <cellStyle name="20% - Accent5 4 2 4 2" xfId="10117"/>
    <cellStyle name="20% - Accent5 4 2 4 3" xfId="5987"/>
    <cellStyle name="20% - Accent5 4 2 5" xfId="3509"/>
    <cellStyle name="20% - Accent5 4 2 5 2" xfId="10943"/>
    <cellStyle name="20% - Accent5 4 2 5 3" xfId="6813"/>
    <cellStyle name="20% - Accent5 4 2 6" xfId="1031"/>
    <cellStyle name="20% - Accent5 4 2 6 2" xfId="8465"/>
    <cellStyle name="20% - Accent5 4 2 7" xfId="7639"/>
    <cellStyle name="20% - Accent5 4 2 8" xfId="4335"/>
    <cellStyle name="20% - Accent5 4 2 9" xfId="11863"/>
    <cellStyle name="20% - Accent5 4 3" xfId="307"/>
    <cellStyle name="20% - Accent5 4 3 2" xfId="815"/>
    <cellStyle name="20% - Accent5 4 3 2 2" xfId="2467"/>
    <cellStyle name="20% - Accent5 4 3 2 2 2" xfId="9901"/>
    <cellStyle name="20% - Accent5 4 3 2 2 3" xfId="5771"/>
    <cellStyle name="20% - Accent5 4 3 2 3" xfId="3293"/>
    <cellStyle name="20% - Accent5 4 3 2 3 2" xfId="10727"/>
    <cellStyle name="20% - Accent5 4 3 2 3 3" xfId="6597"/>
    <cellStyle name="20% - Accent5 4 3 2 4" xfId="4119"/>
    <cellStyle name="20% - Accent5 4 3 2 4 2" xfId="11553"/>
    <cellStyle name="20% - Accent5 4 3 2 4 3" xfId="7423"/>
    <cellStyle name="20% - Accent5 4 3 2 5" xfId="1641"/>
    <cellStyle name="20% - Accent5 4 3 2 5 2" xfId="9075"/>
    <cellStyle name="20% - Accent5 4 3 2 6" xfId="8249"/>
    <cellStyle name="20% - Accent5 4 3 2 7" xfId="4945"/>
    <cellStyle name="20% - Accent5 4 3 2 8" xfId="12473"/>
    <cellStyle name="20% - Accent5 4 3 3" xfId="1959"/>
    <cellStyle name="20% - Accent5 4 3 3 2" xfId="9393"/>
    <cellStyle name="20% - Accent5 4 3 3 3" xfId="5263"/>
    <cellStyle name="20% - Accent5 4 3 4" xfId="2785"/>
    <cellStyle name="20% - Accent5 4 3 4 2" xfId="10219"/>
    <cellStyle name="20% - Accent5 4 3 4 3" xfId="6089"/>
    <cellStyle name="20% - Accent5 4 3 5" xfId="3611"/>
    <cellStyle name="20% - Accent5 4 3 5 2" xfId="11045"/>
    <cellStyle name="20% - Accent5 4 3 5 3" xfId="6915"/>
    <cellStyle name="20% - Accent5 4 3 6" xfId="1133"/>
    <cellStyle name="20% - Accent5 4 3 6 2" xfId="8567"/>
    <cellStyle name="20% - Accent5 4 3 7" xfId="7741"/>
    <cellStyle name="20% - Accent5 4 3 8" xfId="4437"/>
    <cellStyle name="20% - Accent5 4 3 9" xfId="11965"/>
    <cellStyle name="20% - Accent5 4 4" xfId="409"/>
    <cellStyle name="20% - Accent5 4 4 2" xfId="2061"/>
    <cellStyle name="20% - Accent5 4 4 2 2" xfId="9495"/>
    <cellStyle name="20% - Accent5 4 4 2 3" xfId="5365"/>
    <cellStyle name="20% - Accent5 4 4 3" xfId="2887"/>
    <cellStyle name="20% - Accent5 4 4 3 2" xfId="10321"/>
    <cellStyle name="20% - Accent5 4 4 3 3" xfId="6191"/>
    <cellStyle name="20% - Accent5 4 4 4" xfId="3713"/>
    <cellStyle name="20% - Accent5 4 4 4 2" xfId="11147"/>
    <cellStyle name="20% - Accent5 4 4 4 3" xfId="7017"/>
    <cellStyle name="20% - Accent5 4 4 5" xfId="1235"/>
    <cellStyle name="20% - Accent5 4 4 5 2" xfId="8669"/>
    <cellStyle name="20% - Accent5 4 4 6" xfId="7843"/>
    <cellStyle name="20% - Accent5 4 4 7" xfId="4539"/>
    <cellStyle name="20% - Accent5 4 4 8" xfId="12067"/>
    <cellStyle name="20% - Accent5 4 5" xfId="511"/>
    <cellStyle name="20% - Accent5 4 5 2" xfId="2163"/>
    <cellStyle name="20% - Accent5 4 5 2 2" xfId="9597"/>
    <cellStyle name="20% - Accent5 4 5 2 3" xfId="5467"/>
    <cellStyle name="20% - Accent5 4 5 3" xfId="2989"/>
    <cellStyle name="20% - Accent5 4 5 3 2" xfId="10423"/>
    <cellStyle name="20% - Accent5 4 5 3 3" xfId="6293"/>
    <cellStyle name="20% - Accent5 4 5 4" xfId="3815"/>
    <cellStyle name="20% - Accent5 4 5 4 2" xfId="11249"/>
    <cellStyle name="20% - Accent5 4 5 4 3" xfId="7119"/>
    <cellStyle name="20% - Accent5 4 5 5" xfId="1337"/>
    <cellStyle name="20% - Accent5 4 5 5 2" xfId="8771"/>
    <cellStyle name="20% - Accent5 4 5 6" xfId="7945"/>
    <cellStyle name="20% - Accent5 4 5 7" xfId="4641"/>
    <cellStyle name="20% - Accent5 4 5 8" xfId="12169"/>
    <cellStyle name="20% - Accent5 4 6" xfId="612"/>
    <cellStyle name="20% - Accent5 4 6 2" xfId="2264"/>
    <cellStyle name="20% - Accent5 4 6 2 2" xfId="9698"/>
    <cellStyle name="20% - Accent5 4 6 2 3" xfId="5568"/>
    <cellStyle name="20% - Accent5 4 6 3" xfId="3090"/>
    <cellStyle name="20% - Accent5 4 6 3 2" xfId="10524"/>
    <cellStyle name="20% - Accent5 4 6 3 3" xfId="6394"/>
    <cellStyle name="20% - Accent5 4 6 4" xfId="3916"/>
    <cellStyle name="20% - Accent5 4 6 4 2" xfId="11350"/>
    <cellStyle name="20% - Accent5 4 6 4 3" xfId="7220"/>
    <cellStyle name="20% - Accent5 4 6 5" xfId="1438"/>
    <cellStyle name="20% - Accent5 4 6 5 2" xfId="8872"/>
    <cellStyle name="20% - Accent5 4 6 6" xfId="8046"/>
    <cellStyle name="20% - Accent5 4 6 7" xfId="4742"/>
    <cellStyle name="20% - Accent5 4 6 8" xfId="12270"/>
    <cellStyle name="20% - Accent5 4 7" xfId="1756"/>
    <cellStyle name="20% - Accent5 4 7 2" xfId="9190"/>
    <cellStyle name="20% - Accent5 4 7 3" xfId="5060"/>
    <cellStyle name="20% - Accent5 4 8" xfId="2582"/>
    <cellStyle name="20% - Accent5 4 8 2" xfId="10016"/>
    <cellStyle name="20% - Accent5 4 8 3" xfId="5886"/>
    <cellStyle name="20% - Accent5 4 9" xfId="3408"/>
    <cellStyle name="20% - Accent5 4 9 2" xfId="10842"/>
    <cellStyle name="20% - Accent5 4 9 3" xfId="6712"/>
    <cellStyle name="20% - Accent5 5" xfId="145"/>
    <cellStyle name="20% - Accent5 5 2" xfId="656"/>
    <cellStyle name="20% - Accent5 5 2 2" xfId="2308"/>
    <cellStyle name="20% - Accent5 5 2 2 2" xfId="9742"/>
    <cellStyle name="20% - Accent5 5 2 2 3" xfId="5612"/>
    <cellStyle name="20% - Accent5 5 2 3" xfId="3134"/>
    <cellStyle name="20% - Accent5 5 2 3 2" xfId="10568"/>
    <cellStyle name="20% - Accent5 5 2 3 3" xfId="6438"/>
    <cellStyle name="20% - Accent5 5 2 4" xfId="3960"/>
    <cellStyle name="20% - Accent5 5 2 4 2" xfId="11394"/>
    <cellStyle name="20% - Accent5 5 2 4 3" xfId="7264"/>
    <cellStyle name="20% - Accent5 5 2 5" xfId="1482"/>
    <cellStyle name="20% - Accent5 5 2 5 2" xfId="8916"/>
    <cellStyle name="20% - Accent5 5 2 6" xfId="8090"/>
    <cellStyle name="20% - Accent5 5 2 7" xfId="4786"/>
    <cellStyle name="20% - Accent5 5 2 8" xfId="12314"/>
    <cellStyle name="20% - Accent5 5 3" xfId="1800"/>
    <cellStyle name="20% - Accent5 5 3 2" xfId="9234"/>
    <cellStyle name="20% - Accent5 5 3 3" xfId="5104"/>
    <cellStyle name="20% - Accent5 5 4" xfId="2626"/>
    <cellStyle name="20% - Accent5 5 4 2" xfId="10060"/>
    <cellStyle name="20% - Accent5 5 4 3" xfId="5930"/>
    <cellStyle name="20% - Accent5 5 5" xfId="3452"/>
    <cellStyle name="20% - Accent5 5 5 2" xfId="10886"/>
    <cellStyle name="20% - Accent5 5 5 3" xfId="6756"/>
    <cellStyle name="20% - Accent5 5 6" xfId="974"/>
    <cellStyle name="20% - Accent5 5 6 2" xfId="8408"/>
    <cellStyle name="20% - Accent5 5 7" xfId="7582"/>
    <cellStyle name="20% - Accent5 5 8" xfId="4278"/>
    <cellStyle name="20% - Accent5 5 9" xfId="11806"/>
    <cellStyle name="20% - Accent5 6" xfId="251"/>
    <cellStyle name="20% - Accent5 6 2" xfId="762"/>
    <cellStyle name="20% - Accent5 6 2 2" xfId="2414"/>
    <cellStyle name="20% - Accent5 6 2 2 2" xfId="9848"/>
    <cellStyle name="20% - Accent5 6 2 2 3" xfId="5718"/>
    <cellStyle name="20% - Accent5 6 2 3" xfId="3240"/>
    <cellStyle name="20% - Accent5 6 2 3 2" xfId="10674"/>
    <cellStyle name="20% - Accent5 6 2 3 3" xfId="6544"/>
    <cellStyle name="20% - Accent5 6 2 4" xfId="4066"/>
    <cellStyle name="20% - Accent5 6 2 4 2" xfId="11500"/>
    <cellStyle name="20% - Accent5 6 2 4 3" xfId="7370"/>
    <cellStyle name="20% - Accent5 6 2 5" xfId="1588"/>
    <cellStyle name="20% - Accent5 6 2 5 2" xfId="9022"/>
    <cellStyle name="20% - Accent5 6 2 6" xfId="8196"/>
    <cellStyle name="20% - Accent5 6 2 7" xfId="4892"/>
    <cellStyle name="20% - Accent5 6 2 8" xfId="12420"/>
    <cellStyle name="20% - Accent5 6 3" xfId="1906"/>
    <cellStyle name="20% - Accent5 6 3 2" xfId="9340"/>
    <cellStyle name="20% - Accent5 6 3 3" xfId="5210"/>
    <cellStyle name="20% - Accent5 6 4" xfId="2732"/>
    <cellStyle name="20% - Accent5 6 4 2" xfId="10166"/>
    <cellStyle name="20% - Accent5 6 4 3" xfId="6036"/>
    <cellStyle name="20% - Accent5 6 5" xfId="3558"/>
    <cellStyle name="20% - Accent5 6 5 2" xfId="10992"/>
    <cellStyle name="20% - Accent5 6 5 3" xfId="6862"/>
    <cellStyle name="20% - Accent5 6 6" xfId="1080"/>
    <cellStyle name="20% - Accent5 6 6 2" xfId="8514"/>
    <cellStyle name="20% - Accent5 6 7" xfId="7688"/>
    <cellStyle name="20% - Accent5 6 8" xfId="4384"/>
    <cellStyle name="20% - Accent5 6 9" xfId="11912"/>
    <cellStyle name="20% - Accent5 7" xfId="356"/>
    <cellStyle name="20% - Accent5 7 2" xfId="2008"/>
    <cellStyle name="20% - Accent5 7 2 2" xfId="9442"/>
    <cellStyle name="20% - Accent5 7 2 3" xfId="5312"/>
    <cellStyle name="20% - Accent5 7 3" xfId="2834"/>
    <cellStyle name="20% - Accent5 7 3 2" xfId="10268"/>
    <cellStyle name="20% - Accent5 7 3 3" xfId="6138"/>
    <cellStyle name="20% - Accent5 7 4" xfId="3660"/>
    <cellStyle name="20% - Accent5 7 4 2" xfId="11094"/>
    <cellStyle name="20% - Accent5 7 4 3" xfId="6964"/>
    <cellStyle name="20% - Accent5 7 5" xfId="1182"/>
    <cellStyle name="20% - Accent5 7 5 2" xfId="8616"/>
    <cellStyle name="20% - Accent5 7 6" xfId="7790"/>
    <cellStyle name="20% - Accent5 7 7" xfId="4486"/>
    <cellStyle name="20% - Accent5 7 8" xfId="12014"/>
    <cellStyle name="20% - Accent5 8" xfId="458"/>
    <cellStyle name="20% - Accent5 8 2" xfId="2110"/>
    <cellStyle name="20% - Accent5 8 2 2" xfId="9544"/>
    <cellStyle name="20% - Accent5 8 2 3" xfId="5414"/>
    <cellStyle name="20% - Accent5 8 3" xfId="2936"/>
    <cellStyle name="20% - Accent5 8 3 2" xfId="10370"/>
    <cellStyle name="20% - Accent5 8 3 3" xfId="6240"/>
    <cellStyle name="20% - Accent5 8 4" xfId="3762"/>
    <cellStyle name="20% - Accent5 8 4 2" xfId="11196"/>
    <cellStyle name="20% - Accent5 8 4 3" xfId="7066"/>
    <cellStyle name="20% - Accent5 8 5" xfId="1284"/>
    <cellStyle name="20% - Accent5 8 5 2" xfId="8718"/>
    <cellStyle name="20% - Accent5 8 6" xfId="7892"/>
    <cellStyle name="20% - Accent5 8 7" xfId="4588"/>
    <cellStyle name="20% - Accent5 8 8" xfId="12116"/>
    <cellStyle name="20% - Accent5 9" xfId="555"/>
    <cellStyle name="20% - Accent5 9 2" xfId="2207"/>
    <cellStyle name="20% - Accent5 9 2 2" xfId="9641"/>
    <cellStyle name="20% - Accent5 9 2 3" xfId="5511"/>
    <cellStyle name="20% - Accent5 9 3" xfId="3033"/>
    <cellStyle name="20% - Accent5 9 3 2" xfId="10467"/>
    <cellStyle name="20% - Accent5 9 3 3" xfId="6337"/>
    <cellStyle name="20% - Accent5 9 4" xfId="3859"/>
    <cellStyle name="20% - Accent5 9 4 2" xfId="11293"/>
    <cellStyle name="20% - Accent5 9 4 3" xfId="7163"/>
    <cellStyle name="20% - Accent5 9 5" xfId="1381"/>
    <cellStyle name="20% - Accent5 9 5 2" xfId="8815"/>
    <cellStyle name="20% - Accent5 9 6" xfId="7989"/>
    <cellStyle name="20% - Accent5 9 7" xfId="4685"/>
    <cellStyle name="20% - Accent5 9 8" xfId="12213"/>
    <cellStyle name="20% - Accent6" xfId="6" builtinId="50" customBuiltin="1"/>
    <cellStyle name="20% - Accent6 10" xfId="867"/>
    <cellStyle name="20% - Accent6 10 2" xfId="2519"/>
    <cellStyle name="20% - Accent6 10 2 2" xfId="9953"/>
    <cellStyle name="20% - Accent6 10 2 3" xfId="5823"/>
    <cellStyle name="20% - Accent6 10 3" xfId="3345"/>
    <cellStyle name="20% - Accent6 10 3 2" xfId="10779"/>
    <cellStyle name="20% - Accent6 10 3 3" xfId="6649"/>
    <cellStyle name="20% - Accent6 10 4" xfId="4171"/>
    <cellStyle name="20% - Accent6 10 4 2" xfId="11605"/>
    <cellStyle name="20% - Accent6 10 4 3" xfId="7475"/>
    <cellStyle name="20% - Accent6 10 5" xfId="1693"/>
    <cellStyle name="20% - Accent6 10 5 2" xfId="9127"/>
    <cellStyle name="20% - Accent6 10 6" xfId="8301"/>
    <cellStyle name="20% - Accent6 10 7" xfId="4997"/>
    <cellStyle name="20% - Accent6 11" xfId="1700"/>
    <cellStyle name="20% - Accent6 11 2" xfId="9134"/>
    <cellStyle name="20% - Accent6 11 3" xfId="5004"/>
    <cellStyle name="20% - Accent6 12" xfId="2526"/>
    <cellStyle name="20% - Accent6 12 2" xfId="9960"/>
    <cellStyle name="20% - Accent6 12 3" xfId="5830"/>
    <cellStyle name="20% - Accent6 13" xfId="3352"/>
    <cellStyle name="20% - Accent6 13 2" xfId="10786"/>
    <cellStyle name="20% - Accent6 13 3" xfId="6656"/>
    <cellStyle name="20% - Accent6 14" xfId="874"/>
    <cellStyle name="20% - Accent6 14 2" xfId="8308"/>
    <cellStyle name="20% - Accent6 15" xfId="7482"/>
    <cellStyle name="20% - Accent6 16" xfId="4178"/>
    <cellStyle name="20% - Accent6 17" xfId="11612"/>
    <cellStyle name="20% - Accent6 18" xfId="11697"/>
    <cellStyle name="20% - Accent6 19" xfId="11706"/>
    <cellStyle name="20% - Accent6 2" xfId="49"/>
    <cellStyle name="20% - Accent6 2 10" xfId="2539"/>
    <cellStyle name="20% - Accent6 2 10 2" xfId="9973"/>
    <cellStyle name="20% - Accent6 2 10 3" xfId="5843"/>
    <cellStyle name="20% - Accent6 2 11" xfId="3365"/>
    <cellStyle name="20% - Accent6 2 11 2" xfId="10799"/>
    <cellStyle name="20% - Accent6 2 11 3" xfId="6669"/>
    <cellStyle name="20% - Accent6 2 12" xfId="887"/>
    <cellStyle name="20% - Accent6 2 12 2" xfId="8321"/>
    <cellStyle name="20% - Accent6 2 13" xfId="7495"/>
    <cellStyle name="20% - Accent6 2 14" xfId="4191"/>
    <cellStyle name="20% - Accent6 2 15" xfId="11625"/>
    <cellStyle name="20% - Accent6 2 16" xfId="11719"/>
    <cellStyle name="20% - Accent6 2 2" xfId="76"/>
    <cellStyle name="20% - Accent6 2 2 10" xfId="3391"/>
    <cellStyle name="20% - Accent6 2 2 10 2" xfId="10825"/>
    <cellStyle name="20% - Accent6 2 2 10 3" xfId="6695"/>
    <cellStyle name="20% - Accent6 2 2 11" xfId="913"/>
    <cellStyle name="20% - Accent6 2 2 11 2" xfId="8347"/>
    <cellStyle name="20% - Accent6 2 2 12" xfId="7521"/>
    <cellStyle name="20% - Accent6 2 2 13" xfId="4217"/>
    <cellStyle name="20% - Accent6 2 2 14" xfId="11651"/>
    <cellStyle name="20% - Accent6 2 2 15" xfId="11745"/>
    <cellStyle name="20% - Accent6 2 2 2" xfId="115"/>
    <cellStyle name="20% - Accent6 2 2 2 10" xfId="950"/>
    <cellStyle name="20% - Accent6 2 2 2 10 2" xfId="8384"/>
    <cellStyle name="20% - Accent6 2 2 2 11" xfId="7558"/>
    <cellStyle name="20% - Accent6 2 2 2 12" xfId="4254"/>
    <cellStyle name="20% - Accent6 2 2 2 13" xfId="11782"/>
    <cellStyle name="20% - Accent6 2 2 2 2" xfId="222"/>
    <cellStyle name="20% - Accent6 2 2 2 2 2" xfId="733"/>
    <cellStyle name="20% - Accent6 2 2 2 2 2 2" xfId="2385"/>
    <cellStyle name="20% - Accent6 2 2 2 2 2 2 2" xfId="9819"/>
    <cellStyle name="20% - Accent6 2 2 2 2 2 2 3" xfId="5689"/>
    <cellStyle name="20% - Accent6 2 2 2 2 2 3" xfId="3211"/>
    <cellStyle name="20% - Accent6 2 2 2 2 2 3 2" xfId="10645"/>
    <cellStyle name="20% - Accent6 2 2 2 2 2 3 3" xfId="6515"/>
    <cellStyle name="20% - Accent6 2 2 2 2 2 4" xfId="4037"/>
    <cellStyle name="20% - Accent6 2 2 2 2 2 4 2" xfId="11471"/>
    <cellStyle name="20% - Accent6 2 2 2 2 2 4 3" xfId="7341"/>
    <cellStyle name="20% - Accent6 2 2 2 2 2 5" xfId="1559"/>
    <cellStyle name="20% - Accent6 2 2 2 2 2 5 2" xfId="8993"/>
    <cellStyle name="20% - Accent6 2 2 2 2 2 6" xfId="8167"/>
    <cellStyle name="20% - Accent6 2 2 2 2 2 7" xfId="4863"/>
    <cellStyle name="20% - Accent6 2 2 2 2 2 8" xfId="12391"/>
    <cellStyle name="20% - Accent6 2 2 2 2 3" xfId="1877"/>
    <cellStyle name="20% - Accent6 2 2 2 2 3 2" xfId="9311"/>
    <cellStyle name="20% - Accent6 2 2 2 2 3 3" xfId="5181"/>
    <cellStyle name="20% - Accent6 2 2 2 2 4" xfId="2703"/>
    <cellStyle name="20% - Accent6 2 2 2 2 4 2" xfId="10137"/>
    <cellStyle name="20% - Accent6 2 2 2 2 4 3" xfId="6007"/>
    <cellStyle name="20% - Accent6 2 2 2 2 5" xfId="3529"/>
    <cellStyle name="20% - Accent6 2 2 2 2 5 2" xfId="10963"/>
    <cellStyle name="20% - Accent6 2 2 2 2 5 3" xfId="6833"/>
    <cellStyle name="20% - Accent6 2 2 2 2 6" xfId="1051"/>
    <cellStyle name="20% - Accent6 2 2 2 2 6 2" xfId="8485"/>
    <cellStyle name="20% - Accent6 2 2 2 2 7" xfId="7659"/>
    <cellStyle name="20% - Accent6 2 2 2 2 8" xfId="4355"/>
    <cellStyle name="20% - Accent6 2 2 2 2 9" xfId="11883"/>
    <cellStyle name="20% - Accent6 2 2 2 3" xfId="327"/>
    <cellStyle name="20% - Accent6 2 2 2 3 2" xfId="835"/>
    <cellStyle name="20% - Accent6 2 2 2 3 2 2" xfId="2487"/>
    <cellStyle name="20% - Accent6 2 2 2 3 2 2 2" xfId="9921"/>
    <cellStyle name="20% - Accent6 2 2 2 3 2 2 3" xfId="5791"/>
    <cellStyle name="20% - Accent6 2 2 2 3 2 3" xfId="3313"/>
    <cellStyle name="20% - Accent6 2 2 2 3 2 3 2" xfId="10747"/>
    <cellStyle name="20% - Accent6 2 2 2 3 2 3 3" xfId="6617"/>
    <cellStyle name="20% - Accent6 2 2 2 3 2 4" xfId="4139"/>
    <cellStyle name="20% - Accent6 2 2 2 3 2 4 2" xfId="11573"/>
    <cellStyle name="20% - Accent6 2 2 2 3 2 4 3" xfId="7443"/>
    <cellStyle name="20% - Accent6 2 2 2 3 2 5" xfId="1661"/>
    <cellStyle name="20% - Accent6 2 2 2 3 2 5 2" xfId="9095"/>
    <cellStyle name="20% - Accent6 2 2 2 3 2 6" xfId="8269"/>
    <cellStyle name="20% - Accent6 2 2 2 3 2 7" xfId="4965"/>
    <cellStyle name="20% - Accent6 2 2 2 3 2 8" xfId="12493"/>
    <cellStyle name="20% - Accent6 2 2 2 3 3" xfId="1979"/>
    <cellStyle name="20% - Accent6 2 2 2 3 3 2" xfId="9413"/>
    <cellStyle name="20% - Accent6 2 2 2 3 3 3" xfId="5283"/>
    <cellStyle name="20% - Accent6 2 2 2 3 4" xfId="2805"/>
    <cellStyle name="20% - Accent6 2 2 2 3 4 2" xfId="10239"/>
    <cellStyle name="20% - Accent6 2 2 2 3 4 3" xfId="6109"/>
    <cellStyle name="20% - Accent6 2 2 2 3 5" xfId="3631"/>
    <cellStyle name="20% - Accent6 2 2 2 3 5 2" xfId="11065"/>
    <cellStyle name="20% - Accent6 2 2 2 3 5 3" xfId="6935"/>
    <cellStyle name="20% - Accent6 2 2 2 3 6" xfId="1153"/>
    <cellStyle name="20% - Accent6 2 2 2 3 6 2" xfId="8587"/>
    <cellStyle name="20% - Accent6 2 2 2 3 7" xfId="7761"/>
    <cellStyle name="20% - Accent6 2 2 2 3 8" xfId="4457"/>
    <cellStyle name="20% - Accent6 2 2 2 3 9" xfId="11985"/>
    <cellStyle name="20% - Accent6 2 2 2 4" xfId="429"/>
    <cellStyle name="20% - Accent6 2 2 2 4 2" xfId="2081"/>
    <cellStyle name="20% - Accent6 2 2 2 4 2 2" xfId="9515"/>
    <cellStyle name="20% - Accent6 2 2 2 4 2 3" xfId="5385"/>
    <cellStyle name="20% - Accent6 2 2 2 4 3" xfId="2907"/>
    <cellStyle name="20% - Accent6 2 2 2 4 3 2" xfId="10341"/>
    <cellStyle name="20% - Accent6 2 2 2 4 3 3" xfId="6211"/>
    <cellStyle name="20% - Accent6 2 2 2 4 4" xfId="3733"/>
    <cellStyle name="20% - Accent6 2 2 2 4 4 2" xfId="11167"/>
    <cellStyle name="20% - Accent6 2 2 2 4 4 3" xfId="7037"/>
    <cellStyle name="20% - Accent6 2 2 2 4 5" xfId="1255"/>
    <cellStyle name="20% - Accent6 2 2 2 4 5 2" xfId="8689"/>
    <cellStyle name="20% - Accent6 2 2 2 4 6" xfId="7863"/>
    <cellStyle name="20% - Accent6 2 2 2 4 7" xfId="4559"/>
    <cellStyle name="20% - Accent6 2 2 2 4 8" xfId="12087"/>
    <cellStyle name="20% - Accent6 2 2 2 5" xfId="531"/>
    <cellStyle name="20% - Accent6 2 2 2 5 2" xfId="2183"/>
    <cellStyle name="20% - Accent6 2 2 2 5 2 2" xfId="9617"/>
    <cellStyle name="20% - Accent6 2 2 2 5 2 3" xfId="5487"/>
    <cellStyle name="20% - Accent6 2 2 2 5 3" xfId="3009"/>
    <cellStyle name="20% - Accent6 2 2 2 5 3 2" xfId="10443"/>
    <cellStyle name="20% - Accent6 2 2 2 5 3 3" xfId="6313"/>
    <cellStyle name="20% - Accent6 2 2 2 5 4" xfId="3835"/>
    <cellStyle name="20% - Accent6 2 2 2 5 4 2" xfId="11269"/>
    <cellStyle name="20% - Accent6 2 2 2 5 4 3" xfId="7139"/>
    <cellStyle name="20% - Accent6 2 2 2 5 5" xfId="1357"/>
    <cellStyle name="20% - Accent6 2 2 2 5 5 2" xfId="8791"/>
    <cellStyle name="20% - Accent6 2 2 2 5 6" xfId="7965"/>
    <cellStyle name="20% - Accent6 2 2 2 5 7" xfId="4661"/>
    <cellStyle name="20% - Accent6 2 2 2 5 8" xfId="12189"/>
    <cellStyle name="20% - Accent6 2 2 2 6" xfId="632"/>
    <cellStyle name="20% - Accent6 2 2 2 6 2" xfId="2284"/>
    <cellStyle name="20% - Accent6 2 2 2 6 2 2" xfId="9718"/>
    <cellStyle name="20% - Accent6 2 2 2 6 2 3" xfId="5588"/>
    <cellStyle name="20% - Accent6 2 2 2 6 3" xfId="3110"/>
    <cellStyle name="20% - Accent6 2 2 2 6 3 2" xfId="10544"/>
    <cellStyle name="20% - Accent6 2 2 2 6 3 3" xfId="6414"/>
    <cellStyle name="20% - Accent6 2 2 2 6 4" xfId="3936"/>
    <cellStyle name="20% - Accent6 2 2 2 6 4 2" xfId="11370"/>
    <cellStyle name="20% - Accent6 2 2 2 6 4 3" xfId="7240"/>
    <cellStyle name="20% - Accent6 2 2 2 6 5" xfId="1458"/>
    <cellStyle name="20% - Accent6 2 2 2 6 5 2" xfId="8892"/>
    <cellStyle name="20% - Accent6 2 2 2 6 6" xfId="8066"/>
    <cellStyle name="20% - Accent6 2 2 2 6 7" xfId="4762"/>
    <cellStyle name="20% - Accent6 2 2 2 6 8" xfId="12290"/>
    <cellStyle name="20% - Accent6 2 2 2 7" xfId="1776"/>
    <cellStyle name="20% - Accent6 2 2 2 7 2" xfId="9210"/>
    <cellStyle name="20% - Accent6 2 2 2 7 3" xfId="5080"/>
    <cellStyle name="20% - Accent6 2 2 2 8" xfId="2602"/>
    <cellStyle name="20% - Accent6 2 2 2 8 2" xfId="10036"/>
    <cellStyle name="20% - Accent6 2 2 2 8 3" xfId="5906"/>
    <cellStyle name="20% - Accent6 2 2 2 9" xfId="3428"/>
    <cellStyle name="20% - Accent6 2 2 2 9 2" xfId="10862"/>
    <cellStyle name="20% - Accent6 2 2 2 9 3" xfId="6732"/>
    <cellStyle name="20% - Accent6 2 2 3" xfId="185"/>
    <cellStyle name="20% - Accent6 2 2 3 2" xfId="696"/>
    <cellStyle name="20% - Accent6 2 2 3 2 2" xfId="2348"/>
    <cellStyle name="20% - Accent6 2 2 3 2 2 2" xfId="9782"/>
    <cellStyle name="20% - Accent6 2 2 3 2 2 3" xfId="5652"/>
    <cellStyle name="20% - Accent6 2 2 3 2 3" xfId="3174"/>
    <cellStyle name="20% - Accent6 2 2 3 2 3 2" xfId="10608"/>
    <cellStyle name="20% - Accent6 2 2 3 2 3 3" xfId="6478"/>
    <cellStyle name="20% - Accent6 2 2 3 2 4" xfId="4000"/>
    <cellStyle name="20% - Accent6 2 2 3 2 4 2" xfId="11434"/>
    <cellStyle name="20% - Accent6 2 2 3 2 4 3" xfId="7304"/>
    <cellStyle name="20% - Accent6 2 2 3 2 5" xfId="1522"/>
    <cellStyle name="20% - Accent6 2 2 3 2 5 2" xfId="8956"/>
    <cellStyle name="20% - Accent6 2 2 3 2 6" xfId="8130"/>
    <cellStyle name="20% - Accent6 2 2 3 2 7" xfId="4826"/>
    <cellStyle name="20% - Accent6 2 2 3 2 8" xfId="12354"/>
    <cellStyle name="20% - Accent6 2 2 3 3" xfId="1840"/>
    <cellStyle name="20% - Accent6 2 2 3 3 2" xfId="9274"/>
    <cellStyle name="20% - Accent6 2 2 3 3 3" xfId="5144"/>
    <cellStyle name="20% - Accent6 2 2 3 4" xfId="2666"/>
    <cellStyle name="20% - Accent6 2 2 3 4 2" xfId="10100"/>
    <cellStyle name="20% - Accent6 2 2 3 4 3" xfId="5970"/>
    <cellStyle name="20% - Accent6 2 2 3 5" xfId="3492"/>
    <cellStyle name="20% - Accent6 2 2 3 5 2" xfId="10926"/>
    <cellStyle name="20% - Accent6 2 2 3 5 3" xfId="6796"/>
    <cellStyle name="20% - Accent6 2 2 3 6" xfId="1014"/>
    <cellStyle name="20% - Accent6 2 2 3 6 2" xfId="8448"/>
    <cellStyle name="20% - Accent6 2 2 3 7" xfId="7622"/>
    <cellStyle name="20% - Accent6 2 2 3 8" xfId="4318"/>
    <cellStyle name="20% - Accent6 2 2 3 9" xfId="11846"/>
    <cellStyle name="20% - Accent6 2 2 4" xfId="289"/>
    <cellStyle name="20% - Accent6 2 2 4 2" xfId="798"/>
    <cellStyle name="20% - Accent6 2 2 4 2 2" xfId="2450"/>
    <cellStyle name="20% - Accent6 2 2 4 2 2 2" xfId="9884"/>
    <cellStyle name="20% - Accent6 2 2 4 2 2 3" xfId="5754"/>
    <cellStyle name="20% - Accent6 2 2 4 2 3" xfId="3276"/>
    <cellStyle name="20% - Accent6 2 2 4 2 3 2" xfId="10710"/>
    <cellStyle name="20% - Accent6 2 2 4 2 3 3" xfId="6580"/>
    <cellStyle name="20% - Accent6 2 2 4 2 4" xfId="4102"/>
    <cellStyle name="20% - Accent6 2 2 4 2 4 2" xfId="11536"/>
    <cellStyle name="20% - Accent6 2 2 4 2 4 3" xfId="7406"/>
    <cellStyle name="20% - Accent6 2 2 4 2 5" xfId="1624"/>
    <cellStyle name="20% - Accent6 2 2 4 2 5 2" xfId="9058"/>
    <cellStyle name="20% - Accent6 2 2 4 2 6" xfId="8232"/>
    <cellStyle name="20% - Accent6 2 2 4 2 7" xfId="4928"/>
    <cellStyle name="20% - Accent6 2 2 4 2 8" xfId="12456"/>
    <cellStyle name="20% - Accent6 2 2 4 3" xfId="1942"/>
    <cellStyle name="20% - Accent6 2 2 4 3 2" xfId="9376"/>
    <cellStyle name="20% - Accent6 2 2 4 3 3" xfId="5246"/>
    <cellStyle name="20% - Accent6 2 2 4 4" xfId="2768"/>
    <cellStyle name="20% - Accent6 2 2 4 4 2" xfId="10202"/>
    <cellStyle name="20% - Accent6 2 2 4 4 3" xfId="6072"/>
    <cellStyle name="20% - Accent6 2 2 4 5" xfId="3594"/>
    <cellStyle name="20% - Accent6 2 2 4 5 2" xfId="11028"/>
    <cellStyle name="20% - Accent6 2 2 4 5 3" xfId="6898"/>
    <cellStyle name="20% - Accent6 2 2 4 6" xfId="1116"/>
    <cellStyle name="20% - Accent6 2 2 4 6 2" xfId="8550"/>
    <cellStyle name="20% - Accent6 2 2 4 7" xfId="7724"/>
    <cellStyle name="20% - Accent6 2 2 4 8" xfId="4420"/>
    <cellStyle name="20% - Accent6 2 2 4 9" xfId="11948"/>
    <cellStyle name="20% - Accent6 2 2 5" xfId="392"/>
    <cellStyle name="20% - Accent6 2 2 5 2" xfId="2044"/>
    <cellStyle name="20% - Accent6 2 2 5 2 2" xfId="9478"/>
    <cellStyle name="20% - Accent6 2 2 5 2 3" xfId="5348"/>
    <cellStyle name="20% - Accent6 2 2 5 3" xfId="2870"/>
    <cellStyle name="20% - Accent6 2 2 5 3 2" xfId="10304"/>
    <cellStyle name="20% - Accent6 2 2 5 3 3" xfId="6174"/>
    <cellStyle name="20% - Accent6 2 2 5 4" xfId="3696"/>
    <cellStyle name="20% - Accent6 2 2 5 4 2" xfId="11130"/>
    <cellStyle name="20% - Accent6 2 2 5 4 3" xfId="7000"/>
    <cellStyle name="20% - Accent6 2 2 5 5" xfId="1218"/>
    <cellStyle name="20% - Accent6 2 2 5 5 2" xfId="8652"/>
    <cellStyle name="20% - Accent6 2 2 5 6" xfId="7826"/>
    <cellStyle name="20% - Accent6 2 2 5 7" xfId="4522"/>
    <cellStyle name="20% - Accent6 2 2 5 8" xfId="12050"/>
    <cellStyle name="20% - Accent6 2 2 6" xfId="494"/>
    <cellStyle name="20% - Accent6 2 2 6 2" xfId="2146"/>
    <cellStyle name="20% - Accent6 2 2 6 2 2" xfId="9580"/>
    <cellStyle name="20% - Accent6 2 2 6 2 3" xfId="5450"/>
    <cellStyle name="20% - Accent6 2 2 6 3" xfId="2972"/>
    <cellStyle name="20% - Accent6 2 2 6 3 2" xfId="10406"/>
    <cellStyle name="20% - Accent6 2 2 6 3 3" xfId="6276"/>
    <cellStyle name="20% - Accent6 2 2 6 4" xfId="3798"/>
    <cellStyle name="20% - Accent6 2 2 6 4 2" xfId="11232"/>
    <cellStyle name="20% - Accent6 2 2 6 4 3" xfId="7102"/>
    <cellStyle name="20% - Accent6 2 2 6 5" xfId="1320"/>
    <cellStyle name="20% - Accent6 2 2 6 5 2" xfId="8754"/>
    <cellStyle name="20% - Accent6 2 2 6 6" xfId="7928"/>
    <cellStyle name="20% - Accent6 2 2 6 7" xfId="4624"/>
    <cellStyle name="20% - Accent6 2 2 6 8" xfId="12152"/>
    <cellStyle name="20% - Accent6 2 2 7" xfId="595"/>
    <cellStyle name="20% - Accent6 2 2 7 2" xfId="2247"/>
    <cellStyle name="20% - Accent6 2 2 7 2 2" xfId="9681"/>
    <cellStyle name="20% - Accent6 2 2 7 2 3" xfId="5551"/>
    <cellStyle name="20% - Accent6 2 2 7 3" xfId="3073"/>
    <cellStyle name="20% - Accent6 2 2 7 3 2" xfId="10507"/>
    <cellStyle name="20% - Accent6 2 2 7 3 3" xfId="6377"/>
    <cellStyle name="20% - Accent6 2 2 7 4" xfId="3899"/>
    <cellStyle name="20% - Accent6 2 2 7 4 2" xfId="11333"/>
    <cellStyle name="20% - Accent6 2 2 7 4 3" xfId="7203"/>
    <cellStyle name="20% - Accent6 2 2 7 5" xfId="1421"/>
    <cellStyle name="20% - Accent6 2 2 7 5 2" xfId="8855"/>
    <cellStyle name="20% - Accent6 2 2 7 6" xfId="8029"/>
    <cellStyle name="20% - Accent6 2 2 7 7" xfId="4725"/>
    <cellStyle name="20% - Accent6 2 2 7 8" xfId="12253"/>
    <cellStyle name="20% - Accent6 2 2 8" xfId="1739"/>
    <cellStyle name="20% - Accent6 2 2 8 2" xfId="9173"/>
    <cellStyle name="20% - Accent6 2 2 8 3" xfId="5043"/>
    <cellStyle name="20% - Accent6 2 2 9" xfId="2565"/>
    <cellStyle name="20% - Accent6 2 2 9 2" xfId="9999"/>
    <cellStyle name="20% - Accent6 2 2 9 3" xfId="5869"/>
    <cellStyle name="20% - Accent6 2 3" xfId="114"/>
    <cellStyle name="20% - Accent6 2 3 10" xfId="949"/>
    <cellStyle name="20% - Accent6 2 3 10 2" xfId="8383"/>
    <cellStyle name="20% - Accent6 2 3 11" xfId="7557"/>
    <cellStyle name="20% - Accent6 2 3 12" xfId="4253"/>
    <cellStyle name="20% - Accent6 2 3 13" xfId="11781"/>
    <cellStyle name="20% - Accent6 2 3 2" xfId="221"/>
    <cellStyle name="20% - Accent6 2 3 2 2" xfId="732"/>
    <cellStyle name="20% - Accent6 2 3 2 2 2" xfId="2384"/>
    <cellStyle name="20% - Accent6 2 3 2 2 2 2" xfId="9818"/>
    <cellStyle name="20% - Accent6 2 3 2 2 2 3" xfId="5688"/>
    <cellStyle name="20% - Accent6 2 3 2 2 3" xfId="3210"/>
    <cellStyle name="20% - Accent6 2 3 2 2 3 2" xfId="10644"/>
    <cellStyle name="20% - Accent6 2 3 2 2 3 3" xfId="6514"/>
    <cellStyle name="20% - Accent6 2 3 2 2 4" xfId="4036"/>
    <cellStyle name="20% - Accent6 2 3 2 2 4 2" xfId="11470"/>
    <cellStyle name="20% - Accent6 2 3 2 2 4 3" xfId="7340"/>
    <cellStyle name="20% - Accent6 2 3 2 2 5" xfId="1558"/>
    <cellStyle name="20% - Accent6 2 3 2 2 5 2" xfId="8992"/>
    <cellStyle name="20% - Accent6 2 3 2 2 6" xfId="8166"/>
    <cellStyle name="20% - Accent6 2 3 2 2 7" xfId="4862"/>
    <cellStyle name="20% - Accent6 2 3 2 2 8" xfId="12390"/>
    <cellStyle name="20% - Accent6 2 3 2 3" xfId="1876"/>
    <cellStyle name="20% - Accent6 2 3 2 3 2" xfId="9310"/>
    <cellStyle name="20% - Accent6 2 3 2 3 3" xfId="5180"/>
    <cellStyle name="20% - Accent6 2 3 2 4" xfId="2702"/>
    <cellStyle name="20% - Accent6 2 3 2 4 2" xfId="10136"/>
    <cellStyle name="20% - Accent6 2 3 2 4 3" xfId="6006"/>
    <cellStyle name="20% - Accent6 2 3 2 5" xfId="3528"/>
    <cellStyle name="20% - Accent6 2 3 2 5 2" xfId="10962"/>
    <cellStyle name="20% - Accent6 2 3 2 5 3" xfId="6832"/>
    <cellStyle name="20% - Accent6 2 3 2 6" xfId="1050"/>
    <cellStyle name="20% - Accent6 2 3 2 6 2" xfId="8484"/>
    <cellStyle name="20% - Accent6 2 3 2 7" xfId="7658"/>
    <cellStyle name="20% - Accent6 2 3 2 8" xfId="4354"/>
    <cellStyle name="20% - Accent6 2 3 2 9" xfId="11882"/>
    <cellStyle name="20% - Accent6 2 3 3" xfId="326"/>
    <cellStyle name="20% - Accent6 2 3 3 2" xfId="834"/>
    <cellStyle name="20% - Accent6 2 3 3 2 2" xfId="2486"/>
    <cellStyle name="20% - Accent6 2 3 3 2 2 2" xfId="9920"/>
    <cellStyle name="20% - Accent6 2 3 3 2 2 3" xfId="5790"/>
    <cellStyle name="20% - Accent6 2 3 3 2 3" xfId="3312"/>
    <cellStyle name="20% - Accent6 2 3 3 2 3 2" xfId="10746"/>
    <cellStyle name="20% - Accent6 2 3 3 2 3 3" xfId="6616"/>
    <cellStyle name="20% - Accent6 2 3 3 2 4" xfId="4138"/>
    <cellStyle name="20% - Accent6 2 3 3 2 4 2" xfId="11572"/>
    <cellStyle name="20% - Accent6 2 3 3 2 4 3" xfId="7442"/>
    <cellStyle name="20% - Accent6 2 3 3 2 5" xfId="1660"/>
    <cellStyle name="20% - Accent6 2 3 3 2 5 2" xfId="9094"/>
    <cellStyle name="20% - Accent6 2 3 3 2 6" xfId="8268"/>
    <cellStyle name="20% - Accent6 2 3 3 2 7" xfId="4964"/>
    <cellStyle name="20% - Accent6 2 3 3 2 8" xfId="12492"/>
    <cellStyle name="20% - Accent6 2 3 3 3" xfId="1978"/>
    <cellStyle name="20% - Accent6 2 3 3 3 2" xfId="9412"/>
    <cellStyle name="20% - Accent6 2 3 3 3 3" xfId="5282"/>
    <cellStyle name="20% - Accent6 2 3 3 4" xfId="2804"/>
    <cellStyle name="20% - Accent6 2 3 3 4 2" xfId="10238"/>
    <cellStyle name="20% - Accent6 2 3 3 4 3" xfId="6108"/>
    <cellStyle name="20% - Accent6 2 3 3 5" xfId="3630"/>
    <cellStyle name="20% - Accent6 2 3 3 5 2" xfId="11064"/>
    <cellStyle name="20% - Accent6 2 3 3 5 3" xfId="6934"/>
    <cellStyle name="20% - Accent6 2 3 3 6" xfId="1152"/>
    <cellStyle name="20% - Accent6 2 3 3 6 2" xfId="8586"/>
    <cellStyle name="20% - Accent6 2 3 3 7" xfId="7760"/>
    <cellStyle name="20% - Accent6 2 3 3 8" xfId="4456"/>
    <cellStyle name="20% - Accent6 2 3 3 9" xfId="11984"/>
    <cellStyle name="20% - Accent6 2 3 4" xfId="428"/>
    <cellStyle name="20% - Accent6 2 3 4 2" xfId="2080"/>
    <cellStyle name="20% - Accent6 2 3 4 2 2" xfId="9514"/>
    <cellStyle name="20% - Accent6 2 3 4 2 3" xfId="5384"/>
    <cellStyle name="20% - Accent6 2 3 4 3" xfId="2906"/>
    <cellStyle name="20% - Accent6 2 3 4 3 2" xfId="10340"/>
    <cellStyle name="20% - Accent6 2 3 4 3 3" xfId="6210"/>
    <cellStyle name="20% - Accent6 2 3 4 4" xfId="3732"/>
    <cellStyle name="20% - Accent6 2 3 4 4 2" xfId="11166"/>
    <cellStyle name="20% - Accent6 2 3 4 4 3" xfId="7036"/>
    <cellStyle name="20% - Accent6 2 3 4 5" xfId="1254"/>
    <cellStyle name="20% - Accent6 2 3 4 5 2" xfId="8688"/>
    <cellStyle name="20% - Accent6 2 3 4 6" xfId="7862"/>
    <cellStyle name="20% - Accent6 2 3 4 7" xfId="4558"/>
    <cellStyle name="20% - Accent6 2 3 4 8" xfId="12086"/>
    <cellStyle name="20% - Accent6 2 3 5" xfId="530"/>
    <cellStyle name="20% - Accent6 2 3 5 2" xfId="2182"/>
    <cellStyle name="20% - Accent6 2 3 5 2 2" xfId="9616"/>
    <cellStyle name="20% - Accent6 2 3 5 2 3" xfId="5486"/>
    <cellStyle name="20% - Accent6 2 3 5 3" xfId="3008"/>
    <cellStyle name="20% - Accent6 2 3 5 3 2" xfId="10442"/>
    <cellStyle name="20% - Accent6 2 3 5 3 3" xfId="6312"/>
    <cellStyle name="20% - Accent6 2 3 5 4" xfId="3834"/>
    <cellStyle name="20% - Accent6 2 3 5 4 2" xfId="11268"/>
    <cellStyle name="20% - Accent6 2 3 5 4 3" xfId="7138"/>
    <cellStyle name="20% - Accent6 2 3 5 5" xfId="1356"/>
    <cellStyle name="20% - Accent6 2 3 5 5 2" xfId="8790"/>
    <cellStyle name="20% - Accent6 2 3 5 6" xfId="7964"/>
    <cellStyle name="20% - Accent6 2 3 5 7" xfId="4660"/>
    <cellStyle name="20% - Accent6 2 3 5 8" xfId="12188"/>
    <cellStyle name="20% - Accent6 2 3 6" xfId="631"/>
    <cellStyle name="20% - Accent6 2 3 6 2" xfId="2283"/>
    <cellStyle name="20% - Accent6 2 3 6 2 2" xfId="9717"/>
    <cellStyle name="20% - Accent6 2 3 6 2 3" xfId="5587"/>
    <cellStyle name="20% - Accent6 2 3 6 3" xfId="3109"/>
    <cellStyle name="20% - Accent6 2 3 6 3 2" xfId="10543"/>
    <cellStyle name="20% - Accent6 2 3 6 3 3" xfId="6413"/>
    <cellStyle name="20% - Accent6 2 3 6 4" xfId="3935"/>
    <cellStyle name="20% - Accent6 2 3 6 4 2" xfId="11369"/>
    <cellStyle name="20% - Accent6 2 3 6 4 3" xfId="7239"/>
    <cellStyle name="20% - Accent6 2 3 6 5" xfId="1457"/>
    <cellStyle name="20% - Accent6 2 3 6 5 2" xfId="8891"/>
    <cellStyle name="20% - Accent6 2 3 6 6" xfId="8065"/>
    <cellStyle name="20% - Accent6 2 3 6 7" xfId="4761"/>
    <cellStyle name="20% - Accent6 2 3 6 8" xfId="12289"/>
    <cellStyle name="20% - Accent6 2 3 7" xfId="1775"/>
    <cellStyle name="20% - Accent6 2 3 7 2" xfId="9209"/>
    <cellStyle name="20% - Accent6 2 3 7 3" xfId="5079"/>
    <cellStyle name="20% - Accent6 2 3 8" xfId="2601"/>
    <cellStyle name="20% - Accent6 2 3 8 2" xfId="10035"/>
    <cellStyle name="20% - Accent6 2 3 8 3" xfId="5905"/>
    <cellStyle name="20% - Accent6 2 3 9" xfId="3427"/>
    <cellStyle name="20% - Accent6 2 3 9 2" xfId="10861"/>
    <cellStyle name="20% - Accent6 2 3 9 3" xfId="6731"/>
    <cellStyle name="20% - Accent6 2 4" xfId="159"/>
    <cellStyle name="20% - Accent6 2 4 2" xfId="670"/>
    <cellStyle name="20% - Accent6 2 4 2 2" xfId="2322"/>
    <cellStyle name="20% - Accent6 2 4 2 2 2" xfId="9756"/>
    <cellStyle name="20% - Accent6 2 4 2 2 3" xfId="5626"/>
    <cellStyle name="20% - Accent6 2 4 2 3" xfId="3148"/>
    <cellStyle name="20% - Accent6 2 4 2 3 2" xfId="10582"/>
    <cellStyle name="20% - Accent6 2 4 2 3 3" xfId="6452"/>
    <cellStyle name="20% - Accent6 2 4 2 4" xfId="3974"/>
    <cellStyle name="20% - Accent6 2 4 2 4 2" xfId="11408"/>
    <cellStyle name="20% - Accent6 2 4 2 4 3" xfId="7278"/>
    <cellStyle name="20% - Accent6 2 4 2 5" xfId="1496"/>
    <cellStyle name="20% - Accent6 2 4 2 5 2" xfId="8930"/>
    <cellStyle name="20% - Accent6 2 4 2 6" xfId="8104"/>
    <cellStyle name="20% - Accent6 2 4 2 7" xfId="4800"/>
    <cellStyle name="20% - Accent6 2 4 2 8" xfId="12328"/>
    <cellStyle name="20% - Accent6 2 4 3" xfId="1814"/>
    <cellStyle name="20% - Accent6 2 4 3 2" xfId="9248"/>
    <cellStyle name="20% - Accent6 2 4 3 3" xfId="5118"/>
    <cellStyle name="20% - Accent6 2 4 4" xfId="2640"/>
    <cellStyle name="20% - Accent6 2 4 4 2" xfId="10074"/>
    <cellStyle name="20% - Accent6 2 4 4 3" xfId="5944"/>
    <cellStyle name="20% - Accent6 2 4 5" xfId="3466"/>
    <cellStyle name="20% - Accent6 2 4 5 2" xfId="10900"/>
    <cellStyle name="20% - Accent6 2 4 5 3" xfId="6770"/>
    <cellStyle name="20% - Accent6 2 4 6" xfId="988"/>
    <cellStyle name="20% - Accent6 2 4 6 2" xfId="8422"/>
    <cellStyle name="20% - Accent6 2 4 7" xfId="7596"/>
    <cellStyle name="20% - Accent6 2 4 8" xfId="4292"/>
    <cellStyle name="20% - Accent6 2 4 9" xfId="11820"/>
    <cellStyle name="20% - Accent6 2 5" xfId="263"/>
    <cellStyle name="20% - Accent6 2 5 2" xfId="772"/>
    <cellStyle name="20% - Accent6 2 5 2 2" xfId="2424"/>
    <cellStyle name="20% - Accent6 2 5 2 2 2" xfId="9858"/>
    <cellStyle name="20% - Accent6 2 5 2 2 3" xfId="5728"/>
    <cellStyle name="20% - Accent6 2 5 2 3" xfId="3250"/>
    <cellStyle name="20% - Accent6 2 5 2 3 2" xfId="10684"/>
    <cellStyle name="20% - Accent6 2 5 2 3 3" xfId="6554"/>
    <cellStyle name="20% - Accent6 2 5 2 4" xfId="4076"/>
    <cellStyle name="20% - Accent6 2 5 2 4 2" xfId="11510"/>
    <cellStyle name="20% - Accent6 2 5 2 4 3" xfId="7380"/>
    <cellStyle name="20% - Accent6 2 5 2 5" xfId="1598"/>
    <cellStyle name="20% - Accent6 2 5 2 5 2" xfId="9032"/>
    <cellStyle name="20% - Accent6 2 5 2 6" xfId="8206"/>
    <cellStyle name="20% - Accent6 2 5 2 7" xfId="4902"/>
    <cellStyle name="20% - Accent6 2 5 2 8" xfId="12430"/>
    <cellStyle name="20% - Accent6 2 5 3" xfId="1916"/>
    <cellStyle name="20% - Accent6 2 5 3 2" xfId="9350"/>
    <cellStyle name="20% - Accent6 2 5 3 3" xfId="5220"/>
    <cellStyle name="20% - Accent6 2 5 4" xfId="2742"/>
    <cellStyle name="20% - Accent6 2 5 4 2" xfId="10176"/>
    <cellStyle name="20% - Accent6 2 5 4 3" xfId="6046"/>
    <cellStyle name="20% - Accent6 2 5 5" xfId="3568"/>
    <cellStyle name="20% - Accent6 2 5 5 2" xfId="11002"/>
    <cellStyle name="20% - Accent6 2 5 5 3" xfId="6872"/>
    <cellStyle name="20% - Accent6 2 5 6" xfId="1090"/>
    <cellStyle name="20% - Accent6 2 5 6 2" xfId="8524"/>
    <cellStyle name="20% - Accent6 2 5 7" xfId="7698"/>
    <cellStyle name="20% - Accent6 2 5 8" xfId="4394"/>
    <cellStyle name="20% - Accent6 2 5 9" xfId="11922"/>
    <cellStyle name="20% - Accent6 2 6" xfId="366"/>
    <cellStyle name="20% - Accent6 2 6 2" xfId="2018"/>
    <cellStyle name="20% - Accent6 2 6 2 2" xfId="9452"/>
    <cellStyle name="20% - Accent6 2 6 2 3" xfId="5322"/>
    <cellStyle name="20% - Accent6 2 6 3" xfId="2844"/>
    <cellStyle name="20% - Accent6 2 6 3 2" xfId="10278"/>
    <cellStyle name="20% - Accent6 2 6 3 3" xfId="6148"/>
    <cellStyle name="20% - Accent6 2 6 4" xfId="3670"/>
    <cellStyle name="20% - Accent6 2 6 4 2" xfId="11104"/>
    <cellStyle name="20% - Accent6 2 6 4 3" xfId="6974"/>
    <cellStyle name="20% - Accent6 2 6 5" xfId="1192"/>
    <cellStyle name="20% - Accent6 2 6 5 2" xfId="8626"/>
    <cellStyle name="20% - Accent6 2 6 6" xfId="7800"/>
    <cellStyle name="20% - Accent6 2 6 7" xfId="4496"/>
    <cellStyle name="20% - Accent6 2 6 8" xfId="12024"/>
    <cellStyle name="20% - Accent6 2 7" xfId="468"/>
    <cellStyle name="20% - Accent6 2 7 2" xfId="2120"/>
    <cellStyle name="20% - Accent6 2 7 2 2" xfId="9554"/>
    <cellStyle name="20% - Accent6 2 7 2 3" xfId="5424"/>
    <cellStyle name="20% - Accent6 2 7 3" xfId="2946"/>
    <cellStyle name="20% - Accent6 2 7 3 2" xfId="10380"/>
    <cellStyle name="20% - Accent6 2 7 3 3" xfId="6250"/>
    <cellStyle name="20% - Accent6 2 7 4" xfId="3772"/>
    <cellStyle name="20% - Accent6 2 7 4 2" xfId="11206"/>
    <cellStyle name="20% - Accent6 2 7 4 3" xfId="7076"/>
    <cellStyle name="20% - Accent6 2 7 5" xfId="1294"/>
    <cellStyle name="20% - Accent6 2 7 5 2" xfId="8728"/>
    <cellStyle name="20% - Accent6 2 7 6" xfId="7902"/>
    <cellStyle name="20% - Accent6 2 7 7" xfId="4598"/>
    <cellStyle name="20% - Accent6 2 7 8" xfId="12126"/>
    <cellStyle name="20% - Accent6 2 8" xfId="569"/>
    <cellStyle name="20% - Accent6 2 8 2" xfId="2221"/>
    <cellStyle name="20% - Accent6 2 8 2 2" xfId="9655"/>
    <cellStyle name="20% - Accent6 2 8 2 3" xfId="5525"/>
    <cellStyle name="20% - Accent6 2 8 3" xfId="3047"/>
    <cellStyle name="20% - Accent6 2 8 3 2" xfId="10481"/>
    <cellStyle name="20% - Accent6 2 8 3 3" xfId="6351"/>
    <cellStyle name="20% - Accent6 2 8 4" xfId="3873"/>
    <cellStyle name="20% - Accent6 2 8 4 2" xfId="11307"/>
    <cellStyle name="20% - Accent6 2 8 4 3" xfId="7177"/>
    <cellStyle name="20% - Accent6 2 8 5" xfId="1395"/>
    <cellStyle name="20% - Accent6 2 8 5 2" xfId="8829"/>
    <cellStyle name="20% - Accent6 2 8 6" xfId="8003"/>
    <cellStyle name="20% - Accent6 2 8 7" xfId="4699"/>
    <cellStyle name="20% - Accent6 2 8 8" xfId="12227"/>
    <cellStyle name="20% - Accent6 2 9" xfId="1713"/>
    <cellStyle name="20% - Accent6 2 9 2" xfId="9147"/>
    <cellStyle name="20% - Accent6 2 9 3" xfId="5017"/>
    <cellStyle name="20% - Accent6 3" xfId="63"/>
    <cellStyle name="20% - Accent6 3 10" xfId="3378"/>
    <cellStyle name="20% - Accent6 3 10 2" xfId="10812"/>
    <cellStyle name="20% - Accent6 3 10 3" xfId="6682"/>
    <cellStyle name="20% - Accent6 3 11" xfId="900"/>
    <cellStyle name="20% - Accent6 3 11 2" xfId="8334"/>
    <cellStyle name="20% - Accent6 3 12" xfId="7508"/>
    <cellStyle name="20% - Accent6 3 13" xfId="4204"/>
    <cellStyle name="20% - Accent6 3 14" xfId="11638"/>
    <cellStyle name="20% - Accent6 3 15" xfId="11732"/>
    <cellStyle name="20% - Accent6 3 2" xfId="116"/>
    <cellStyle name="20% - Accent6 3 2 10" xfId="951"/>
    <cellStyle name="20% - Accent6 3 2 10 2" xfId="8385"/>
    <cellStyle name="20% - Accent6 3 2 11" xfId="7559"/>
    <cellStyle name="20% - Accent6 3 2 12" xfId="4255"/>
    <cellStyle name="20% - Accent6 3 2 13" xfId="11783"/>
    <cellStyle name="20% - Accent6 3 2 2" xfId="223"/>
    <cellStyle name="20% - Accent6 3 2 2 2" xfId="734"/>
    <cellStyle name="20% - Accent6 3 2 2 2 2" xfId="2386"/>
    <cellStyle name="20% - Accent6 3 2 2 2 2 2" xfId="9820"/>
    <cellStyle name="20% - Accent6 3 2 2 2 2 3" xfId="5690"/>
    <cellStyle name="20% - Accent6 3 2 2 2 3" xfId="3212"/>
    <cellStyle name="20% - Accent6 3 2 2 2 3 2" xfId="10646"/>
    <cellStyle name="20% - Accent6 3 2 2 2 3 3" xfId="6516"/>
    <cellStyle name="20% - Accent6 3 2 2 2 4" xfId="4038"/>
    <cellStyle name="20% - Accent6 3 2 2 2 4 2" xfId="11472"/>
    <cellStyle name="20% - Accent6 3 2 2 2 4 3" xfId="7342"/>
    <cellStyle name="20% - Accent6 3 2 2 2 5" xfId="1560"/>
    <cellStyle name="20% - Accent6 3 2 2 2 5 2" xfId="8994"/>
    <cellStyle name="20% - Accent6 3 2 2 2 6" xfId="8168"/>
    <cellStyle name="20% - Accent6 3 2 2 2 7" xfId="4864"/>
    <cellStyle name="20% - Accent6 3 2 2 2 8" xfId="12392"/>
    <cellStyle name="20% - Accent6 3 2 2 3" xfId="1878"/>
    <cellStyle name="20% - Accent6 3 2 2 3 2" xfId="9312"/>
    <cellStyle name="20% - Accent6 3 2 2 3 3" xfId="5182"/>
    <cellStyle name="20% - Accent6 3 2 2 4" xfId="2704"/>
    <cellStyle name="20% - Accent6 3 2 2 4 2" xfId="10138"/>
    <cellStyle name="20% - Accent6 3 2 2 4 3" xfId="6008"/>
    <cellStyle name="20% - Accent6 3 2 2 5" xfId="3530"/>
    <cellStyle name="20% - Accent6 3 2 2 5 2" xfId="10964"/>
    <cellStyle name="20% - Accent6 3 2 2 5 3" xfId="6834"/>
    <cellStyle name="20% - Accent6 3 2 2 6" xfId="1052"/>
    <cellStyle name="20% - Accent6 3 2 2 6 2" xfId="8486"/>
    <cellStyle name="20% - Accent6 3 2 2 7" xfId="7660"/>
    <cellStyle name="20% - Accent6 3 2 2 8" xfId="4356"/>
    <cellStyle name="20% - Accent6 3 2 2 9" xfId="11884"/>
    <cellStyle name="20% - Accent6 3 2 3" xfId="328"/>
    <cellStyle name="20% - Accent6 3 2 3 2" xfId="836"/>
    <cellStyle name="20% - Accent6 3 2 3 2 2" xfId="2488"/>
    <cellStyle name="20% - Accent6 3 2 3 2 2 2" xfId="9922"/>
    <cellStyle name="20% - Accent6 3 2 3 2 2 3" xfId="5792"/>
    <cellStyle name="20% - Accent6 3 2 3 2 3" xfId="3314"/>
    <cellStyle name="20% - Accent6 3 2 3 2 3 2" xfId="10748"/>
    <cellStyle name="20% - Accent6 3 2 3 2 3 3" xfId="6618"/>
    <cellStyle name="20% - Accent6 3 2 3 2 4" xfId="4140"/>
    <cellStyle name="20% - Accent6 3 2 3 2 4 2" xfId="11574"/>
    <cellStyle name="20% - Accent6 3 2 3 2 4 3" xfId="7444"/>
    <cellStyle name="20% - Accent6 3 2 3 2 5" xfId="1662"/>
    <cellStyle name="20% - Accent6 3 2 3 2 5 2" xfId="9096"/>
    <cellStyle name="20% - Accent6 3 2 3 2 6" xfId="8270"/>
    <cellStyle name="20% - Accent6 3 2 3 2 7" xfId="4966"/>
    <cellStyle name="20% - Accent6 3 2 3 2 8" xfId="12494"/>
    <cellStyle name="20% - Accent6 3 2 3 3" xfId="1980"/>
    <cellStyle name="20% - Accent6 3 2 3 3 2" xfId="9414"/>
    <cellStyle name="20% - Accent6 3 2 3 3 3" xfId="5284"/>
    <cellStyle name="20% - Accent6 3 2 3 4" xfId="2806"/>
    <cellStyle name="20% - Accent6 3 2 3 4 2" xfId="10240"/>
    <cellStyle name="20% - Accent6 3 2 3 4 3" xfId="6110"/>
    <cellStyle name="20% - Accent6 3 2 3 5" xfId="3632"/>
    <cellStyle name="20% - Accent6 3 2 3 5 2" xfId="11066"/>
    <cellStyle name="20% - Accent6 3 2 3 5 3" xfId="6936"/>
    <cellStyle name="20% - Accent6 3 2 3 6" xfId="1154"/>
    <cellStyle name="20% - Accent6 3 2 3 6 2" xfId="8588"/>
    <cellStyle name="20% - Accent6 3 2 3 7" xfId="7762"/>
    <cellStyle name="20% - Accent6 3 2 3 8" xfId="4458"/>
    <cellStyle name="20% - Accent6 3 2 3 9" xfId="11986"/>
    <cellStyle name="20% - Accent6 3 2 4" xfId="430"/>
    <cellStyle name="20% - Accent6 3 2 4 2" xfId="2082"/>
    <cellStyle name="20% - Accent6 3 2 4 2 2" xfId="9516"/>
    <cellStyle name="20% - Accent6 3 2 4 2 3" xfId="5386"/>
    <cellStyle name="20% - Accent6 3 2 4 3" xfId="2908"/>
    <cellStyle name="20% - Accent6 3 2 4 3 2" xfId="10342"/>
    <cellStyle name="20% - Accent6 3 2 4 3 3" xfId="6212"/>
    <cellStyle name="20% - Accent6 3 2 4 4" xfId="3734"/>
    <cellStyle name="20% - Accent6 3 2 4 4 2" xfId="11168"/>
    <cellStyle name="20% - Accent6 3 2 4 4 3" xfId="7038"/>
    <cellStyle name="20% - Accent6 3 2 4 5" xfId="1256"/>
    <cellStyle name="20% - Accent6 3 2 4 5 2" xfId="8690"/>
    <cellStyle name="20% - Accent6 3 2 4 6" xfId="7864"/>
    <cellStyle name="20% - Accent6 3 2 4 7" xfId="4560"/>
    <cellStyle name="20% - Accent6 3 2 4 8" xfId="12088"/>
    <cellStyle name="20% - Accent6 3 2 5" xfId="532"/>
    <cellStyle name="20% - Accent6 3 2 5 2" xfId="2184"/>
    <cellStyle name="20% - Accent6 3 2 5 2 2" xfId="9618"/>
    <cellStyle name="20% - Accent6 3 2 5 2 3" xfId="5488"/>
    <cellStyle name="20% - Accent6 3 2 5 3" xfId="3010"/>
    <cellStyle name="20% - Accent6 3 2 5 3 2" xfId="10444"/>
    <cellStyle name="20% - Accent6 3 2 5 3 3" xfId="6314"/>
    <cellStyle name="20% - Accent6 3 2 5 4" xfId="3836"/>
    <cellStyle name="20% - Accent6 3 2 5 4 2" xfId="11270"/>
    <cellStyle name="20% - Accent6 3 2 5 4 3" xfId="7140"/>
    <cellStyle name="20% - Accent6 3 2 5 5" xfId="1358"/>
    <cellStyle name="20% - Accent6 3 2 5 5 2" xfId="8792"/>
    <cellStyle name="20% - Accent6 3 2 5 6" xfId="7966"/>
    <cellStyle name="20% - Accent6 3 2 5 7" xfId="4662"/>
    <cellStyle name="20% - Accent6 3 2 5 8" xfId="12190"/>
    <cellStyle name="20% - Accent6 3 2 6" xfId="633"/>
    <cellStyle name="20% - Accent6 3 2 6 2" xfId="2285"/>
    <cellStyle name="20% - Accent6 3 2 6 2 2" xfId="9719"/>
    <cellStyle name="20% - Accent6 3 2 6 2 3" xfId="5589"/>
    <cellStyle name="20% - Accent6 3 2 6 3" xfId="3111"/>
    <cellStyle name="20% - Accent6 3 2 6 3 2" xfId="10545"/>
    <cellStyle name="20% - Accent6 3 2 6 3 3" xfId="6415"/>
    <cellStyle name="20% - Accent6 3 2 6 4" xfId="3937"/>
    <cellStyle name="20% - Accent6 3 2 6 4 2" xfId="11371"/>
    <cellStyle name="20% - Accent6 3 2 6 4 3" xfId="7241"/>
    <cellStyle name="20% - Accent6 3 2 6 5" xfId="1459"/>
    <cellStyle name="20% - Accent6 3 2 6 5 2" xfId="8893"/>
    <cellStyle name="20% - Accent6 3 2 6 6" xfId="8067"/>
    <cellStyle name="20% - Accent6 3 2 6 7" xfId="4763"/>
    <cellStyle name="20% - Accent6 3 2 6 8" xfId="12291"/>
    <cellStyle name="20% - Accent6 3 2 7" xfId="1777"/>
    <cellStyle name="20% - Accent6 3 2 7 2" xfId="9211"/>
    <cellStyle name="20% - Accent6 3 2 7 3" xfId="5081"/>
    <cellStyle name="20% - Accent6 3 2 8" xfId="2603"/>
    <cellStyle name="20% - Accent6 3 2 8 2" xfId="10037"/>
    <cellStyle name="20% - Accent6 3 2 8 3" xfId="5907"/>
    <cellStyle name="20% - Accent6 3 2 9" xfId="3429"/>
    <cellStyle name="20% - Accent6 3 2 9 2" xfId="10863"/>
    <cellStyle name="20% - Accent6 3 2 9 3" xfId="6733"/>
    <cellStyle name="20% - Accent6 3 3" xfId="172"/>
    <cellStyle name="20% - Accent6 3 3 2" xfId="683"/>
    <cellStyle name="20% - Accent6 3 3 2 2" xfId="2335"/>
    <cellStyle name="20% - Accent6 3 3 2 2 2" xfId="9769"/>
    <cellStyle name="20% - Accent6 3 3 2 2 3" xfId="5639"/>
    <cellStyle name="20% - Accent6 3 3 2 3" xfId="3161"/>
    <cellStyle name="20% - Accent6 3 3 2 3 2" xfId="10595"/>
    <cellStyle name="20% - Accent6 3 3 2 3 3" xfId="6465"/>
    <cellStyle name="20% - Accent6 3 3 2 4" xfId="3987"/>
    <cellStyle name="20% - Accent6 3 3 2 4 2" xfId="11421"/>
    <cellStyle name="20% - Accent6 3 3 2 4 3" xfId="7291"/>
    <cellStyle name="20% - Accent6 3 3 2 5" xfId="1509"/>
    <cellStyle name="20% - Accent6 3 3 2 5 2" xfId="8943"/>
    <cellStyle name="20% - Accent6 3 3 2 6" xfId="8117"/>
    <cellStyle name="20% - Accent6 3 3 2 7" xfId="4813"/>
    <cellStyle name="20% - Accent6 3 3 2 8" xfId="12341"/>
    <cellStyle name="20% - Accent6 3 3 3" xfId="1827"/>
    <cellStyle name="20% - Accent6 3 3 3 2" xfId="9261"/>
    <cellStyle name="20% - Accent6 3 3 3 3" xfId="5131"/>
    <cellStyle name="20% - Accent6 3 3 4" xfId="2653"/>
    <cellStyle name="20% - Accent6 3 3 4 2" xfId="10087"/>
    <cellStyle name="20% - Accent6 3 3 4 3" xfId="5957"/>
    <cellStyle name="20% - Accent6 3 3 5" xfId="3479"/>
    <cellStyle name="20% - Accent6 3 3 5 2" xfId="10913"/>
    <cellStyle name="20% - Accent6 3 3 5 3" xfId="6783"/>
    <cellStyle name="20% - Accent6 3 3 6" xfId="1001"/>
    <cellStyle name="20% - Accent6 3 3 6 2" xfId="8435"/>
    <cellStyle name="20% - Accent6 3 3 7" xfId="7609"/>
    <cellStyle name="20% - Accent6 3 3 8" xfId="4305"/>
    <cellStyle name="20% - Accent6 3 3 9" xfId="11833"/>
    <cellStyle name="20% - Accent6 3 4" xfId="276"/>
    <cellStyle name="20% - Accent6 3 4 2" xfId="785"/>
    <cellStyle name="20% - Accent6 3 4 2 2" xfId="2437"/>
    <cellStyle name="20% - Accent6 3 4 2 2 2" xfId="9871"/>
    <cellStyle name="20% - Accent6 3 4 2 2 3" xfId="5741"/>
    <cellStyle name="20% - Accent6 3 4 2 3" xfId="3263"/>
    <cellStyle name="20% - Accent6 3 4 2 3 2" xfId="10697"/>
    <cellStyle name="20% - Accent6 3 4 2 3 3" xfId="6567"/>
    <cellStyle name="20% - Accent6 3 4 2 4" xfId="4089"/>
    <cellStyle name="20% - Accent6 3 4 2 4 2" xfId="11523"/>
    <cellStyle name="20% - Accent6 3 4 2 4 3" xfId="7393"/>
    <cellStyle name="20% - Accent6 3 4 2 5" xfId="1611"/>
    <cellStyle name="20% - Accent6 3 4 2 5 2" xfId="9045"/>
    <cellStyle name="20% - Accent6 3 4 2 6" xfId="8219"/>
    <cellStyle name="20% - Accent6 3 4 2 7" xfId="4915"/>
    <cellStyle name="20% - Accent6 3 4 2 8" xfId="12443"/>
    <cellStyle name="20% - Accent6 3 4 3" xfId="1929"/>
    <cellStyle name="20% - Accent6 3 4 3 2" xfId="9363"/>
    <cellStyle name="20% - Accent6 3 4 3 3" xfId="5233"/>
    <cellStyle name="20% - Accent6 3 4 4" xfId="2755"/>
    <cellStyle name="20% - Accent6 3 4 4 2" xfId="10189"/>
    <cellStyle name="20% - Accent6 3 4 4 3" xfId="6059"/>
    <cellStyle name="20% - Accent6 3 4 5" xfId="3581"/>
    <cellStyle name="20% - Accent6 3 4 5 2" xfId="11015"/>
    <cellStyle name="20% - Accent6 3 4 5 3" xfId="6885"/>
    <cellStyle name="20% - Accent6 3 4 6" xfId="1103"/>
    <cellStyle name="20% - Accent6 3 4 6 2" xfId="8537"/>
    <cellStyle name="20% - Accent6 3 4 7" xfId="7711"/>
    <cellStyle name="20% - Accent6 3 4 8" xfId="4407"/>
    <cellStyle name="20% - Accent6 3 4 9" xfId="11935"/>
    <cellStyle name="20% - Accent6 3 5" xfId="379"/>
    <cellStyle name="20% - Accent6 3 5 2" xfId="2031"/>
    <cellStyle name="20% - Accent6 3 5 2 2" xfId="9465"/>
    <cellStyle name="20% - Accent6 3 5 2 3" xfId="5335"/>
    <cellStyle name="20% - Accent6 3 5 3" xfId="2857"/>
    <cellStyle name="20% - Accent6 3 5 3 2" xfId="10291"/>
    <cellStyle name="20% - Accent6 3 5 3 3" xfId="6161"/>
    <cellStyle name="20% - Accent6 3 5 4" xfId="3683"/>
    <cellStyle name="20% - Accent6 3 5 4 2" xfId="11117"/>
    <cellStyle name="20% - Accent6 3 5 4 3" xfId="6987"/>
    <cellStyle name="20% - Accent6 3 5 5" xfId="1205"/>
    <cellStyle name="20% - Accent6 3 5 5 2" xfId="8639"/>
    <cellStyle name="20% - Accent6 3 5 6" xfId="7813"/>
    <cellStyle name="20% - Accent6 3 5 7" xfId="4509"/>
    <cellStyle name="20% - Accent6 3 5 8" xfId="12037"/>
    <cellStyle name="20% - Accent6 3 6" xfId="481"/>
    <cellStyle name="20% - Accent6 3 6 2" xfId="2133"/>
    <cellStyle name="20% - Accent6 3 6 2 2" xfId="9567"/>
    <cellStyle name="20% - Accent6 3 6 2 3" xfId="5437"/>
    <cellStyle name="20% - Accent6 3 6 3" xfId="2959"/>
    <cellStyle name="20% - Accent6 3 6 3 2" xfId="10393"/>
    <cellStyle name="20% - Accent6 3 6 3 3" xfId="6263"/>
    <cellStyle name="20% - Accent6 3 6 4" xfId="3785"/>
    <cellStyle name="20% - Accent6 3 6 4 2" xfId="11219"/>
    <cellStyle name="20% - Accent6 3 6 4 3" xfId="7089"/>
    <cellStyle name="20% - Accent6 3 6 5" xfId="1307"/>
    <cellStyle name="20% - Accent6 3 6 5 2" xfId="8741"/>
    <cellStyle name="20% - Accent6 3 6 6" xfId="7915"/>
    <cellStyle name="20% - Accent6 3 6 7" xfId="4611"/>
    <cellStyle name="20% - Accent6 3 6 8" xfId="12139"/>
    <cellStyle name="20% - Accent6 3 7" xfId="582"/>
    <cellStyle name="20% - Accent6 3 7 2" xfId="2234"/>
    <cellStyle name="20% - Accent6 3 7 2 2" xfId="9668"/>
    <cellStyle name="20% - Accent6 3 7 2 3" xfId="5538"/>
    <cellStyle name="20% - Accent6 3 7 3" xfId="3060"/>
    <cellStyle name="20% - Accent6 3 7 3 2" xfId="10494"/>
    <cellStyle name="20% - Accent6 3 7 3 3" xfId="6364"/>
    <cellStyle name="20% - Accent6 3 7 4" xfId="3886"/>
    <cellStyle name="20% - Accent6 3 7 4 2" xfId="11320"/>
    <cellStyle name="20% - Accent6 3 7 4 3" xfId="7190"/>
    <cellStyle name="20% - Accent6 3 7 5" xfId="1408"/>
    <cellStyle name="20% - Accent6 3 7 5 2" xfId="8842"/>
    <cellStyle name="20% - Accent6 3 7 6" xfId="8016"/>
    <cellStyle name="20% - Accent6 3 7 7" xfId="4712"/>
    <cellStyle name="20% - Accent6 3 7 8" xfId="12240"/>
    <cellStyle name="20% - Accent6 3 8" xfId="1726"/>
    <cellStyle name="20% - Accent6 3 8 2" xfId="9160"/>
    <cellStyle name="20% - Accent6 3 8 3" xfId="5030"/>
    <cellStyle name="20% - Accent6 3 9" xfId="2552"/>
    <cellStyle name="20% - Accent6 3 9 2" xfId="9986"/>
    <cellStyle name="20% - Accent6 3 9 3" xfId="5856"/>
    <cellStyle name="20% - Accent6 4" xfId="97"/>
    <cellStyle name="20% - Accent6 4 10" xfId="932"/>
    <cellStyle name="20% - Accent6 4 10 2" xfId="8366"/>
    <cellStyle name="20% - Accent6 4 11" xfId="7540"/>
    <cellStyle name="20% - Accent6 4 12" xfId="4236"/>
    <cellStyle name="20% - Accent6 4 13" xfId="11764"/>
    <cellStyle name="20% - Accent6 4 2" xfId="204"/>
    <cellStyle name="20% - Accent6 4 2 2" xfId="715"/>
    <cellStyle name="20% - Accent6 4 2 2 2" xfId="2367"/>
    <cellStyle name="20% - Accent6 4 2 2 2 2" xfId="9801"/>
    <cellStyle name="20% - Accent6 4 2 2 2 3" xfId="5671"/>
    <cellStyle name="20% - Accent6 4 2 2 3" xfId="3193"/>
    <cellStyle name="20% - Accent6 4 2 2 3 2" xfId="10627"/>
    <cellStyle name="20% - Accent6 4 2 2 3 3" xfId="6497"/>
    <cellStyle name="20% - Accent6 4 2 2 4" xfId="4019"/>
    <cellStyle name="20% - Accent6 4 2 2 4 2" xfId="11453"/>
    <cellStyle name="20% - Accent6 4 2 2 4 3" xfId="7323"/>
    <cellStyle name="20% - Accent6 4 2 2 5" xfId="1541"/>
    <cellStyle name="20% - Accent6 4 2 2 5 2" xfId="8975"/>
    <cellStyle name="20% - Accent6 4 2 2 6" xfId="8149"/>
    <cellStyle name="20% - Accent6 4 2 2 7" xfId="4845"/>
    <cellStyle name="20% - Accent6 4 2 2 8" xfId="12373"/>
    <cellStyle name="20% - Accent6 4 2 3" xfId="1859"/>
    <cellStyle name="20% - Accent6 4 2 3 2" xfId="9293"/>
    <cellStyle name="20% - Accent6 4 2 3 3" xfId="5163"/>
    <cellStyle name="20% - Accent6 4 2 4" xfId="2685"/>
    <cellStyle name="20% - Accent6 4 2 4 2" xfId="10119"/>
    <cellStyle name="20% - Accent6 4 2 4 3" xfId="5989"/>
    <cellStyle name="20% - Accent6 4 2 5" xfId="3511"/>
    <cellStyle name="20% - Accent6 4 2 5 2" xfId="10945"/>
    <cellStyle name="20% - Accent6 4 2 5 3" xfId="6815"/>
    <cellStyle name="20% - Accent6 4 2 6" xfId="1033"/>
    <cellStyle name="20% - Accent6 4 2 6 2" xfId="8467"/>
    <cellStyle name="20% - Accent6 4 2 7" xfId="7641"/>
    <cellStyle name="20% - Accent6 4 2 8" xfId="4337"/>
    <cellStyle name="20% - Accent6 4 2 9" xfId="11865"/>
    <cellStyle name="20% - Accent6 4 3" xfId="309"/>
    <cellStyle name="20% - Accent6 4 3 2" xfId="817"/>
    <cellStyle name="20% - Accent6 4 3 2 2" xfId="2469"/>
    <cellStyle name="20% - Accent6 4 3 2 2 2" xfId="9903"/>
    <cellStyle name="20% - Accent6 4 3 2 2 3" xfId="5773"/>
    <cellStyle name="20% - Accent6 4 3 2 3" xfId="3295"/>
    <cellStyle name="20% - Accent6 4 3 2 3 2" xfId="10729"/>
    <cellStyle name="20% - Accent6 4 3 2 3 3" xfId="6599"/>
    <cellStyle name="20% - Accent6 4 3 2 4" xfId="4121"/>
    <cellStyle name="20% - Accent6 4 3 2 4 2" xfId="11555"/>
    <cellStyle name="20% - Accent6 4 3 2 4 3" xfId="7425"/>
    <cellStyle name="20% - Accent6 4 3 2 5" xfId="1643"/>
    <cellStyle name="20% - Accent6 4 3 2 5 2" xfId="9077"/>
    <cellStyle name="20% - Accent6 4 3 2 6" xfId="8251"/>
    <cellStyle name="20% - Accent6 4 3 2 7" xfId="4947"/>
    <cellStyle name="20% - Accent6 4 3 2 8" xfId="12475"/>
    <cellStyle name="20% - Accent6 4 3 3" xfId="1961"/>
    <cellStyle name="20% - Accent6 4 3 3 2" xfId="9395"/>
    <cellStyle name="20% - Accent6 4 3 3 3" xfId="5265"/>
    <cellStyle name="20% - Accent6 4 3 4" xfId="2787"/>
    <cellStyle name="20% - Accent6 4 3 4 2" xfId="10221"/>
    <cellStyle name="20% - Accent6 4 3 4 3" xfId="6091"/>
    <cellStyle name="20% - Accent6 4 3 5" xfId="3613"/>
    <cellStyle name="20% - Accent6 4 3 5 2" xfId="11047"/>
    <cellStyle name="20% - Accent6 4 3 5 3" xfId="6917"/>
    <cellStyle name="20% - Accent6 4 3 6" xfId="1135"/>
    <cellStyle name="20% - Accent6 4 3 6 2" xfId="8569"/>
    <cellStyle name="20% - Accent6 4 3 7" xfId="7743"/>
    <cellStyle name="20% - Accent6 4 3 8" xfId="4439"/>
    <cellStyle name="20% - Accent6 4 3 9" xfId="11967"/>
    <cellStyle name="20% - Accent6 4 4" xfId="411"/>
    <cellStyle name="20% - Accent6 4 4 2" xfId="2063"/>
    <cellStyle name="20% - Accent6 4 4 2 2" xfId="9497"/>
    <cellStyle name="20% - Accent6 4 4 2 3" xfId="5367"/>
    <cellStyle name="20% - Accent6 4 4 3" xfId="2889"/>
    <cellStyle name="20% - Accent6 4 4 3 2" xfId="10323"/>
    <cellStyle name="20% - Accent6 4 4 3 3" xfId="6193"/>
    <cellStyle name="20% - Accent6 4 4 4" xfId="3715"/>
    <cellStyle name="20% - Accent6 4 4 4 2" xfId="11149"/>
    <cellStyle name="20% - Accent6 4 4 4 3" xfId="7019"/>
    <cellStyle name="20% - Accent6 4 4 5" xfId="1237"/>
    <cellStyle name="20% - Accent6 4 4 5 2" xfId="8671"/>
    <cellStyle name="20% - Accent6 4 4 6" xfId="7845"/>
    <cellStyle name="20% - Accent6 4 4 7" xfId="4541"/>
    <cellStyle name="20% - Accent6 4 4 8" xfId="12069"/>
    <cellStyle name="20% - Accent6 4 5" xfId="513"/>
    <cellStyle name="20% - Accent6 4 5 2" xfId="2165"/>
    <cellStyle name="20% - Accent6 4 5 2 2" xfId="9599"/>
    <cellStyle name="20% - Accent6 4 5 2 3" xfId="5469"/>
    <cellStyle name="20% - Accent6 4 5 3" xfId="2991"/>
    <cellStyle name="20% - Accent6 4 5 3 2" xfId="10425"/>
    <cellStyle name="20% - Accent6 4 5 3 3" xfId="6295"/>
    <cellStyle name="20% - Accent6 4 5 4" xfId="3817"/>
    <cellStyle name="20% - Accent6 4 5 4 2" xfId="11251"/>
    <cellStyle name="20% - Accent6 4 5 4 3" xfId="7121"/>
    <cellStyle name="20% - Accent6 4 5 5" xfId="1339"/>
    <cellStyle name="20% - Accent6 4 5 5 2" xfId="8773"/>
    <cellStyle name="20% - Accent6 4 5 6" xfId="7947"/>
    <cellStyle name="20% - Accent6 4 5 7" xfId="4643"/>
    <cellStyle name="20% - Accent6 4 5 8" xfId="12171"/>
    <cellStyle name="20% - Accent6 4 6" xfId="614"/>
    <cellStyle name="20% - Accent6 4 6 2" xfId="2266"/>
    <cellStyle name="20% - Accent6 4 6 2 2" xfId="9700"/>
    <cellStyle name="20% - Accent6 4 6 2 3" xfId="5570"/>
    <cellStyle name="20% - Accent6 4 6 3" xfId="3092"/>
    <cellStyle name="20% - Accent6 4 6 3 2" xfId="10526"/>
    <cellStyle name="20% - Accent6 4 6 3 3" xfId="6396"/>
    <cellStyle name="20% - Accent6 4 6 4" xfId="3918"/>
    <cellStyle name="20% - Accent6 4 6 4 2" xfId="11352"/>
    <cellStyle name="20% - Accent6 4 6 4 3" xfId="7222"/>
    <cellStyle name="20% - Accent6 4 6 5" xfId="1440"/>
    <cellStyle name="20% - Accent6 4 6 5 2" xfId="8874"/>
    <cellStyle name="20% - Accent6 4 6 6" xfId="8048"/>
    <cellStyle name="20% - Accent6 4 6 7" xfId="4744"/>
    <cellStyle name="20% - Accent6 4 6 8" xfId="12272"/>
    <cellStyle name="20% - Accent6 4 7" xfId="1758"/>
    <cellStyle name="20% - Accent6 4 7 2" xfId="9192"/>
    <cellStyle name="20% - Accent6 4 7 3" xfId="5062"/>
    <cellStyle name="20% - Accent6 4 8" xfId="2584"/>
    <cellStyle name="20% - Accent6 4 8 2" xfId="10018"/>
    <cellStyle name="20% - Accent6 4 8 3" xfId="5888"/>
    <cellStyle name="20% - Accent6 4 9" xfId="3410"/>
    <cellStyle name="20% - Accent6 4 9 2" xfId="10844"/>
    <cellStyle name="20% - Accent6 4 9 3" xfId="6714"/>
    <cellStyle name="20% - Accent6 5" xfId="146"/>
    <cellStyle name="20% - Accent6 5 2" xfId="657"/>
    <cellStyle name="20% - Accent6 5 2 2" xfId="2309"/>
    <cellStyle name="20% - Accent6 5 2 2 2" xfId="9743"/>
    <cellStyle name="20% - Accent6 5 2 2 3" xfId="5613"/>
    <cellStyle name="20% - Accent6 5 2 3" xfId="3135"/>
    <cellStyle name="20% - Accent6 5 2 3 2" xfId="10569"/>
    <cellStyle name="20% - Accent6 5 2 3 3" xfId="6439"/>
    <cellStyle name="20% - Accent6 5 2 4" xfId="3961"/>
    <cellStyle name="20% - Accent6 5 2 4 2" xfId="11395"/>
    <cellStyle name="20% - Accent6 5 2 4 3" xfId="7265"/>
    <cellStyle name="20% - Accent6 5 2 5" xfId="1483"/>
    <cellStyle name="20% - Accent6 5 2 5 2" xfId="8917"/>
    <cellStyle name="20% - Accent6 5 2 6" xfId="8091"/>
    <cellStyle name="20% - Accent6 5 2 7" xfId="4787"/>
    <cellStyle name="20% - Accent6 5 2 8" xfId="12315"/>
    <cellStyle name="20% - Accent6 5 3" xfId="1801"/>
    <cellStyle name="20% - Accent6 5 3 2" xfId="9235"/>
    <cellStyle name="20% - Accent6 5 3 3" xfId="5105"/>
    <cellStyle name="20% - Accent6 5 4" xfId="2627"/>
    <cellStyle name="20% - Accent6 5 4 2" xfId="10061"/>
    <cellStyle name="20% - Accent6 5 4 3" xfId="5931"/>
    <cellStyle name="20% - Accent6 5 5" xfId="3453"/>
    <cellStyle name="20% - Accent6 5 5 2" xfId="10887"/>
    <cellStyle name="20% - Accent6 5 5 3" xfId="6757"/>
    <cellStyle name="20% - Accent6 5 6" xfId="975"/>
    <cellStyle name="20% - Accent6 5 6 2" xfId="8409"/>
    <cellStyle name="20% - Accent6 5 7" xfId="7583"/>
    <cellStyle name="20% - Accent6 5 8" xfId="4279"/>
    <cellStyle name="20% - Accent6 5 9" xfId="11807"/>
    <cellStyle name="20% - Accent6 6" xfId="253"/>
    <cellStyle name="20% - Accent6 6 2" xfId="764"/>
    <cellStyle name="20% - Accent6 6 2 2" xfId="2416"/>
    <cellStyle name="20% - Accent6 6 2 2 2" xfId="9850"/>
    <cellStyle name="20% - Accent6 6 2 2 3" xfId="5720"/>
    <cellStyle name="20% - Accent6 6 2 3" xfId="3242"/>
    <cellStyle name="20% - Accent6 6 2 3 2" xfId="10676"/>
    <cellStyle name="20% - Accent6 6 2 3 3" xfId="6546"/>
    <cellStyle name="20% - Accent6 6 2 4" xfId="4068"/>
    <cellStyle name="20% - Accent6 6 2 4 2" xfId="11502"/>
    <cellStyle name="20% - Accent6 6 2 4 3" xfId="7372"/>
    <cellStyle name="20% - Accent6 6 2 5" xfId="1590"/>
    <cellStyle name="20% - Accent6 6 2 5 2" xfId="9024"/>
    <cellStyle name="20% - Accent6 6 2 6" xfId="8198"/>
    <cellStyle name="20% - Accent6 6 2 7" xfId="4894"/>
    <cellStyle name="20% - Accent6 6 2 8" xfId="12422"/>
    <cellStyle name="20% - Accent6 6 3" xfId="1908"/>
    <cellStyle name="20% - Accent6 6 3 2" xfId="9342"/>
    <cellStyle name="20% - Accent6 6 3 3" xfId="5212"/>
    <cellStyle name="20% - Accent6 6 4" xfId="2734"/>
    <cellStyle name="20% - Accent6 6 4 2" xfId="10168"/>
    <cellStyle name="20% - Accent6 6 4 3" xfId="6038"/>
    <cellStyle name="20% - Accent6 6 5" xfId="3560"/>
    <cellStyle name="20% - Accent6 6 5 2" xfId="10994"/>
    <cellStyle name="20% - Accent6 6 5 3" xfId="6864"/>
    <cellStyle name="20% - Accent6 6 6" xfId="1082"/>
    <cellStyle name="20% - Accent6 6 6 2" xfId="8516"/>
    <cellStyle name="20% - Accent6 6 7" xfId="7690"/>
    <cellStyle name="20% - Accent6 6 8" xfId="4386"/>
    <cellStyle name="20% - Accent6 6 9" xfId="11914"/>
    <cellStyle name="20% - Accent6 7" xfId="358"/>
    <cellStyle name="20% - Accent6 7 2" xfId="2010"/>
    <cellStyle name="20% - Accent6 7 2 2" xfId="9444"/>
    <cellStyle name="20% - Accent6 7 2 3" xfId="5314"/>
    <cellStyle name="20% - Accent6 7 3" xfId="2836"/>
    <cellStyle name="20% - Accent6 7 3 2" xfId="10270"/>
    <cellStyle name="20% - Accent6 7 3 3" xfId="6140"/>
    <cellStyle name="20% - Accent6 7 4" xfId="3662"/>
    <cellStyle name="20% - Accent6 7 4 2" xfId="11096"/>
    <cellStyle name="20% - Accent6 7 4 3" xfId="6966"/>
    <cellStyle name="20% - Accent6 7 5" xfId="1184"/>
    <cellStyle name="20% - Accent6 7 5 2" xfId="8618"/>
    <cellStyle name="20% - Accent6 7 6" xfId="7792"/>
    <cellStyle name="20% - Accent6 7 7" xfId="4488"/>
    <cellStyle name="20% - Accent6 7 8" xfId="12016"/>
    <cellStyle name="20% - Accent6 8" xfId="460"/>
    <cellStyle name="20% - Accent6 8 2" xfId="2112"/>
    <cellStyle name="20% - Accent6 8 2 2" xfId="9546"/>
    <cellStyle name="20% - Accent6 8 2 3" xfId="5416"/>
    <cellStyle name="20% - Accent6 8 3" xfId="2938"/>
    <cellStyle name="20% - Accent6 8 3 2" xfId="10372"/>
    <cellStyle name="20% - Accent6 8 3 3" xfId="6242"/>
    <cellStyle name="20% - Accent6 8 4" xfId="3764"/>
    <cellStyle name="20% - Accent6 8 4 2" xfId="11198"/>
    <cellStyle name="20% - Accent6 8 4 3" xfId="7068"/>
    <cellStyle name="20% - Accent6 8 5" xfId="1286"/>
    <cellStyle name="20% - Accent6 8 5 2" xfId="8720"/>
    <cellStyle name="20% - Accent6 8 6" xfId="7894"/>
    <cellStyle name="20% - Accent6 8 7" xfId="4590"/>
    <cellStyle name="20% - Accent6 8 8" xfId="12118"/>
    <cellStyle name="20% - Accent6 9" xfId="556"/>
    <cellStyle name="20% - Accent6 9 2" xfId="2208"/>
    <cellStyle name="20% - Accent6 9 2 2" xfId="9642"/>
    <cellStyle name="20% - Accent6 9 2 3" xfId="5512"/>
    <cellStyle name="20% - Accent6 9 3" xfId="3034"/>
    <cellStyle name="20% - Accent6 9 3 2" xfId="10468"/>
    <cellStyle name="20% - Accent6 9 3 3" xfId="6338"/>
    <cellStyle name="20% - Accent6 9 4" xfId="3860"/>
    <cellStyle name="20% - Accent6 9 4 2" xfId="11294"/>
    <cellStyle name="20% - Accent6 9 4 3" xfId="7164"/>
    <cellStyle name="20% - Accent6 9 5" xfId="1382"/>
    <cellStyle name="20% - Accent6 9 5 2" xfId="8816"/>
    <cellStyle name="20% - Accent6 9 6" xfId="7990"/>
    <cellStyle name="20% - Accent6 9 7" xfId="4686"/>
    <cellStyle name="20% - Accent6 9 8" xfId="12214"/>
    <cellStyle name="40% - Accent1" xfId="7" builtinId="31" customBuiltin="1"/>
    <cellStyle name="40% - Accent1 10" xfId="858"/>
    <cellStyle name="40% - Accent1 10 2" xfId="2510"/>
    <cellStyle name="40% - Accent1 10 2 2" xfId="9944"/>
    <cellStyle name="40% - Accent1 10 2 3" xfId="5814"/>
    <cellStyle name="40% - Accent1 10 3" xfId="3336"/>
    <cellStyle name="40% - Accent1 10 3 2" xfId="10770"/>
    <cellStyle name="40% - Accent1 10 3 3" xfId="6640"/>
    <cellStyle name="40% - Accent1 10 4" xfId="4162"/>
    <cellStyle name="40% - Accent1 10 4 2" xfId="11596"/>
    <cellStyle name="40% - Accent1 10 4 3" xfId="7466"/>
    <cellStyle name="40% - Accent1 10 5" xfId="1684"/>
    <cellStyle name="40% - Accent1 10 5 2" xfId="9118"/>
    <cellStyle name="40% - Accent1 10 6" xfId="8292"/>
    <cellStyle name="40% - Accent1 10 7" xfId="4988"/>
    <cellStyle name="40% - Accent1 11" xfId="1701"/>
    <cellStyle name="40% - Accent1 11 2" xfId="9135"/>
    <cellStyle name="40% - Accent1 11 3" xfId="5005"/>
    <cellStyle name="40% - Accent1 12" xfId="2527"/>
    <cellStyle name="40% - Accent1 12 2" xfId="9961"/>
    <cellStyle name="40% - Accent1 12 3" xfId="5831"/>
    <cellStyle name="40% - Accent1 13" xfId="3353"/>
    <cellStyle name="40% - Accent1 13 2" xfId="10787"/>
    <cellStyle name="40% - Accent1 13 3" xfId="6657"/>
    <cellStyle name="40% - Accent1 14" xfId="875"/>
    <cellStyle name="40% - Accent1 14 2" xfId="8309"/>
    <cellStyle name="40% - Accent1 15" xfId="7483"/>
    <cellStyle name="40% - Accent1 16" xfId="4179"/>
    <cellStyle name="40% - Accent1 17" xfId="11613"/>
    <cellStyle name="40% - Accent1 18" xfId="11678"/>
    <cellStyle name="40% - Accent1 19" xfId="11707"/>
    <cellStyle name="40% - Accent1 2" xfId="50"/>
    <cellStyle name="40% - Accent1 2 10" xfId="2540"/>
    <cellStyle name="40% - Accent1 2 10 2" xfId="9974"/>
    <cellStyle name="40% - Accent1 2 10 3" xfId="5844"/>
    <cellStyle name="40% - Accent1 2 11" xfId="3366"/>
    <cellStyle name="40% - Accent1 2 11 2" xfId="10800"/>
    <cellStyle name="40% - Accent1 2 11 3" xfId="6670"/>
    <cellStyle name="40% - Accent1 2 12" xfId="888"/>
    <cellStyle name="40% - Accent1 2 12 2" xfId="8322"/>
    <cellStyle name="40% - Accent1 2 13" xfId="7496"/>
    <cellStyle name="40% - Accent1 2 14" xfId="4192"/>
    <cellStyle name="40% - Accent1 2 15" xfId="11626"/>
    <cellStyle name="40% - Accent1 2 16" xfId="11720"/>
    <cellStyle name="40% - Accent1 2 2" xfId="77"/>
    <cellStyle name="40% - Accent1 2 2 10" xfId="3392"/>
    <cellStyle name="40% - Accent1 2 2 10 2" xfId="10826"/>
    <cellStyle name="40% - Accent1 2 2 10 3" xfId="6696"/>
    <cellStyle name="40% - Accent1 2 2 11" xfId="914"/>
    <cellStyle name="40% - Accent1 2 2 11 2" xfId="8348"/>
    <cellStyle name="40% - Accent1 2 2 12" xfId="7522"/>
    <cellStyle name="40% - Accent1 2 2 13" xfId="4218"/>
    <cellStyle name="40% - Accent1 2 2 14" xfId="11652"/>
    <cellStyle name="40% - Accent1 2 2 15" xfId="11746"/>
    <cellStyle name="40% - Accent1 2 2 2" xfId="118"/>
    <cellStyle name="40% - Accent1 2 2 2 10" xfId="953"/>
    <cellStyle name="40% - Accent1 2 2 2 10 2" xfId="8387"/>
    <cellStyle name="40% - Accent1 2 2 2 11" xfId="7561"/>
    <cellStyle name="40% - Accent1 2 2 2 12" xfId="4257"/>
    <cellStyle name="40% - Accent1 2 2 2 13" xfId="11785"/>
    <cellStyle name="40% - Accent1 2 2 2 2" xfId="225"/>
    <cellStyle name="40% - Accent1 2 2 2 2 2" xfId="736"/>
    <cellStyle name="40% - Accent1 2 2 2 2 2 2" xfId="2388"/>
    <cellStyle name="40% - Accent1 2 2 2 2 2 2 2" xfId="9822"/>
    <cellStyle name="40% - Accent1 2 2 2 2 2 2 3" xfId="5692"/>
    <cellStyle name="40% - Accent1 2 2 2 2 2 3" xfId="3214"/>
    <cellStyle name="40% - Accent1 2 2 2 2 2 3 2" xfId="10648"/>
    <cellStyle name="40% - Accent1 2 2 2 2 2 3 3" xfId="6518"/>
    <cellStyle name="40% - Accent1 2 2 2 2 2 4" xfId="4040"/>
    <cellStyle name="40% - Accent1 2 2 2 2 2 4 2" xfId="11474"/>
    <cellStyle name="40% - Accent1 2 2 2 2 2 4 3" xfId="7344"/>
    <cellStyle name="40% - Accent1 2 2 2 2 2 5" xfId="1562"/>
    <cellStyle name="40% - Accent1 2 2 2 2 2 5 2" xfId="8996"/>
    <cellStyle name="40% - Accent1 2 2 2 2 2 6" xfId="8170"/>
    <cellStyle name="40% - Accent1 2 2 2 2 2 7" xfId="4866"/>
    <cellStyle name="40% - Accent1 2 2 2 2 2 8" xfId="12394"/>
    <cellStyle name="40% - Accent1 2 2 2 2 3" xfId="1880"/>
    <cellStyle name="40% - Accent1 2 2 2 2 3 2" xfId="9314"/>
    <cellStyle name="40% - Accent1 2 2 2 2 3 3" xfId="5184"/>
    <cellStyle name="40% - Accent1 2 2 2 2 4" xfId="2706"/>
    <cellStyle name="40% - Accent1 2 2 2 2 4 2" xfId="10140"/>
    <cellStyle name="40% - Accent1 2 2 2 2 4 3" xfId="6010"/>
    <cellStyle name="40% - Accent1 2 2 2 2 5" xfId="3532"/>
    <cellStyle name="40% - Accent1 2 2 2 2 5 2" xfId="10966"/>
    <cellStyle name="40% - Accent1 2 2 2 2 5 3" xfId="6836"/>
    <cellStyle name="40% - Accent1 2 2 2 2 6" xfId="1054"/>
    <cellStyle name="40% - Accent1 2 2 2 2 6 2" xfId="8488"/>
    <cellStyle name="40% - Accent1 2 2 2 2 7" xfId="7662"/>
    <cellStyle name="40% - Accent1 2 2 2 2 8" xfId="4358"/>
    <cellStyle name="40% - Accent1 2 2 2 2 9" xfId="11886"/>
    <cellStyle name="40% - Accent1 2 2 2 3" xfId="330"/>
    <cellStyle name="40% - Accent1 2 2 2 3 2" xfId="838"/>
    <cellStyle name="40% - Accent1 2 2 2 3 2 2" xfId="2490"/>
    <cellStyle name="40% - Accent1 2 2 2 3 2 2 2" xfId="9924"/>
    <cellStyle name="40% - Accent1 2 2 2 3 2 2 3" xfId="5794"/>
    <cellStyle name="40% - Accent1 2 2 2 3 2 3" xfId="3316"/>
    <cellStyle name="40% - Accent1 2 2 2 3 2 3 2" xfId="10750"/>
    <cellStyle name="40% - Accent1 2 2 2 3 2 3 3" xfId="6620"/>
    <cellStyle name="40% - Accent1 2 2 2 3 2 4" xfId="4142"/>
    <cellStyle name="40% - Accent1 2 2 2 3 2 4 2" xfId="11576"/>
    <cellStyle name="40% - Accent1 2 2 2 3 2 4 3" xfId="7446"/>
    <cellStyle name="40% - Accent1 2 2 2 3 2 5" xfId="1664"/>
    <cellStyle name="40% - Accent1 2 2 2 3 2 5 2" xfId="9098"/>
    <cellStyle name="40% - Accent1 2 2 2 3 2 6" xfId="8272"/>
    <cellStyle name="40% - Accent1 2 2 2 3 2 7" xfId="4968"/>
    <cellStyle name="40% - Accent1 2 2 2 3 2 8" xfId="12496"/>
    <cellStyle name="40% - Accent1 2 2 2 3 3" xfId="1982"/>
    <cellStyle name="40% - Accent1 2 2 2 3 3 2" xfId="9416"/>
    <cellStyle name="40% - Accent1 2 2 2 3 3 3" xfId="5286"/>
    <cellStyle name="40% - Accent1 2 2 2 3 4" xfId="2808"/>
    <cellStyle name="40% - Accent1 2 2 2 3 4 2" xfId="10242"/>
    <cellStyle name="40% - Accent1 2 2 2 3 4 3" xfId="6112"/>
    <cellStyle name="40% - Accent1 2 2 2 3 5" xfId="3634"/>
    <cellStyle name="40% - Accent1 2 2 2 3 5 2" xfId="11068"/>
    <cellStyle name="40% - Accent1 2 2 2 3 5 3" xfId="6938"/>
    <cellStyle name="40% - Accent1 2 2 2 3 6" xfId="1156"/>
    <cellStyle name="40% - Accent1 2 2 2 3 6 2" xfId="8590"/>
    <cellStyle name="40% - Accent1 2 2 2 3 7" xfId="7764"/>
    <cellStyle name="40% - Accent1 2 2 2 3 8" xfId="4460"/>
    <cellStyle name="40% - Accent1 2 2 2 3 9" xfId="11988"/>
    <cellStyle name="40% - Accent1 2 2 2 4" xfId="432"/>
    <cellStyle name="40% - Accent1 2 2 2 4 2" xfId="2084"/>
    <cellStyle name="40% - Accent1 2 2 2 4 2 2" xfId="9518"/>
    <cellStyle name="40% - Accent1 2 2 2 4 2 3" xfId="5388"/>
    <cellStyle name="40% - Accent1 2 2 2 4 3" xfId="2910"/>
    <cellStyle name="40% - Accent1 2 2 2 4 3 2" xfId="10344"/>
    <cellStyle name="40% - Accent1 2 2 2 4 3 3" xfId="6214"/>
    <cellStyle name="40% - Accent1 2 2 2 4 4" xfId="3736"/>
    <cellStyle name="40% - Accent1 2 2 2 4 4 2" xfId="11170"/>
    <cellStyle name="40% - Accent1 2 2 2 4 4 3" xfId="7040"/>
    <cellStyle name="40% - Accent1 2 2 2 4 5" xfId="1258"/>
    <cellStyle name="40% - Accent1 2 2 2 4 5 2" xfId="8692"/>
    <cellStyle name="40% - Accent1 2 2 2 4 6" xfId="7866"/>
    <cellStyle name="40% - Accent1 2 2 2 4 7" xfId="4562"/>
    <cellStyle name="40% - Accent1 2 2 2 4 8" xfId="12090"/>
    <cellStyle name="40% - Accent1 2 2 2 5" xfId="534"/>
    <cellStyle name="40% - Accent1 2 2 2 5 2" xfId="2186"/>
    <cellStyle name="40% - Accent1 2 2 2 5 2 2" xfId="9620"/>
    <cellStyle name="40% - Accent1 2 2 2 5 2 3" xfId="5490"/>
    <cellStyle name="40% - Accent1 2 2 2 5 3" xfId="3012"/>
    <cellStyle name="40% - Accent1 2 2 2 5 3 2" xfId="10446"/>
    <cellStyle name="40% - Accent1 2 2 2 5 3 3" xfId="6316"/>
    <cellStyle name="40% - Accent1 2 2 2 5 4" xfId="3838"/>
    <cellStyle name="40% - Accent1 2 2 2 5 4 2" xfId="11272"/>
    <cellStyle name="40% - Accent1 2 2 2 5 4 3" xfId="7142"/>
    <cellStyle name="40% - Accent1 2 2 2 5 5" xfId="1360"/>
    <cellStyle name="40% - Accent1 2 2 2 5 5 2" xfId="8794"/>
    <cellStyle name="40% - Accent1 2 2 2 5 6" xfId="7968"/>
    <cellStyle name="40% - Accent1 2 2 2 5 7" xfId="4664"/>
    <cellStyle name="40% - Accent1 2 2 2 5 8" xfId="12192"/>
    <cellStyle name="40% - Accent1 2 2 2 6" xfId="635"/>
    <cellStyle name="40% - Accent1 2 2 2 6 2" xfId="2287"/>
    <cellStyle name="40% - Accent1 2 2 2 6 2 2" xfId="9721"/>
    <cellStyle name="40% - Accent1 2 2 2 6 2 3" xfId="5591"/>
    <cellStyle name="40% - Accent1 2 2 2 6 3" xfId="3113"/>
    <cellStyle name="40% - Accent1 2 2 2 6 3 2" xfId="10547"/>
    <cellStyle name="40% - Accent1 2 2 2 6 3 3" xfId="6417"/>
    <cellStyle name="40% - Accent1 2 2 2 6 4" xfId="3939"/>
    <cellStyle name="40% - Accent1 2 2 2 6 4 2" xfId="11373"/>
    <cellStyle name="40% - Accent1 2 2 2 6 4 3" xfId="7243"/>
    <cellStyle name="40% - Accent1 2 2 2 6 5" xfId="1461"/>
    <cellStyle name="40% - Accent1 2 2 2 6 5 2" xfId="8895"/>
    <cellStyle name="40% - Accent1 2 2 2 6 6" xfId="8069"/>
    <cellStyle name="40% - Accent1 2 2 2 6 7" xfId="4765"/>
    <cellStyle name="40% - Accent1 2 2 2 6 8" xfId="12293"/>
    <cellStyle name="40% - Accent1 2 2 2 7" xfId="1779"/>
    <cellStyle name="40% - Accent1 2 2 2 7 2" xfId="9213"/>
    <cellStyle name="40% - Accent1 2 2 2 7 3" xfId="5083"/>
    <cellStyle name="40% - Accent1 2 2 2 8" xfId="2605"/>
    <cellStyle name="40% - Accent1 2 2 2 8 2" xfId="10039"/>
    <cellStyle name="40% - Accent1 2 2 2 8 3" xfId="5909"/>
    <cellStyle name="40% - Accent1 2 2 2 9" xfId="3431"/>
    <cellStyle name="40% - Accent1 2 2 2 9 2" xfId="10865"/>
    <cellStyle name="40% - Accent1 2 2 2 9 3" xfId="6735"/>
    <cellStyle name="40% - Accent1 2 2 3" xfId="186"/>
    <cellStyle name="40% - Accent1 2 2 3 2" xfId="697"/>
    <cellStyle name="40% - Accent1 2 2 3 2 2" xfId="2349"/>
    <cellStyle name="40% - Accent1 2 2 3 2 2 2" xfId="9783"/>
    <cellStyle name="40% - Accent1 2 2 3 2 2 3" xfId="5653"/>
    <cellStyle name="40% - Accent1 2 2 3 2 3" xfId="3175"/>
    <cellStyle name="40% - Accent1 2 2 3 2 3 2" xfId="10609"/>
    <cellStyle name="40% - Accent1 2 2 3 2 3 3" xfId="6479"/>
    <cellStyle name="40% - Accent1 2 2 3 2 4" xfId="4001"/>
    <cellStyle name="40% - Accent1 2 2 3 2 4 2" xfId="11435"/>
    <cellStyle name="40% - Accent1 2 2 3 2 4 3" xfId="7305"/>
    <cellStyle name="40% - Accent1 2 2 3 2 5" xfId="1523"/>
    <cellStyle name="40% - Accent1 2 2 3 2 5 2" xfId="8957"/>
    <cellStyle name="40% - Accent1 2 2 3 2 6" xfId="8131"/>
    <cellStyle name="40% - Accent1 2 2 3 2 7" xfId="4827"/>
    <cellStyle name="40% - Accent1 2 2 3 2 8" xfId="12355"/>
    <cellStyle name="40% - Accent1 2 2 3 3" xfId="1841"/>
    <cellStyle name="40% - Accent1 2 2 3 3 2" xfId="9275"/>
    <cellStyle name="40% - Accent1 2 2 3 3 3" xfId="5145"/>
    <cellStyle name="40% - Accent1 2 2 3 4" xfId="2667"/>
    <cellStyle name="40% - Accent1 2 2 3 4 2" xfId="10101"/>
    <cellStyle name="40% - Accent1 2 2 3 4 3" xfId="5971"/>
    <cellStyle name="40% - Accent1 2 2 3 5" xfId="3493"/>
    <cellStyle name="40% - Accent1 2 2 3 5 2" xfId="10927"/>
    <cellStyle name="40% - Accent1 2 2 3 5 3" xfId="6797"/>
    <cellStyle name="40% - Accent1 2 2 3 6" xfId="1015"/>
    <cellStyle name="40% - Accent1 2 2 3 6 2" xfId="8449"/>
    <cellStyle name="40% - Accent1 2 2 3 7" xfId="7623"/>
    <cellStyle name="40% - Accent1 2 2 3 8" xfId="4319"/>
    <cellStyle name="40% - Accent1 2 2 3 9" xfId="11847"/>
    <cellStyle name="40% - Accent1 2 2 4" xfId="290"/>
    <cellStyle name="40% - Accent1 2 2 4 2" xfId="799"/>
    <cellStyle name="40% - Accent1 2 2 4 2 2" xfId="2451"/>
    <cellStyle name="40% - Accent1 2 2 4 2 2 2" xfId="9885"/>
    <cellStyle name="40% - Accent1 2 2 4 2 2 3" xfId="5755"/>
    <cellStyle name="40% - Accent1 2 2 4 2 3" xfId="3277"/>
    <cellStyle name="40% - Accent1 2 2 4 2 3 2" xfId="10711"/>
    <cellStyle name="40% - Accent1 2 2 4 2 3 3" xfId="6581"/>
    <cellStyle name="40% - Accent1 2 2 4 2 4" xfId="4103"/>
    <cellStyle name="40% - Accent1 2 2 4 2 4 2" xfId="11537"/>
    <cellStyle name="40% - Accent1 2 2 4 2 4 3" xfId="7407"/>
    <cellStyle name="40% - Accent1 2 2 4 2 5" xfId="1625"/>
    <cellStyle name="40% - Accent1 2 2 4 2 5 2" xfId="9059"/>
    <cellStyle name="40% - Accent1 2 2 4 2 6" xfId="8233"/>
    <cellStyle name="40% - Accent1 2 2 4 2 7" xfId="4929"/>
    <cellStyle name="40% - Accent1 2 2 4 2 8" xfId="12457"/>
    <cellStyle name="40% - Accent1 2 2 4 3" xfId="1943"/>
    <cellStyle name="40% - Accent1 2 2 4 3 2" xfId="9377"/>
    <cellStyle name="40% - Accent1 2 2 4 3 3" xfId="5247"/>
    <cellStyle name="40% - Accent1 2 2 4 4" xfId="2769"/>
    <cellStyle name="40% - Accent1 2 2 4 4 2" xfId="10203"/>
    <cellStyle name="40% - Accent1 2 2 4 4 3" xfId="6073"/>
    <cellStyle name="40% - Accent1 2 2 4 5" xfId="3595"/>
    <cellStyle name="40% - Accent1 2 2 4 5 2" xfId="11029"/>
    <cellStyle name="40% - Accent1 2 2 4 5 3" xfId="6899"/>
    <cellStyle name="40% - Accent1 2 2 4 6" xfId="1117"/>
    <cellStyle name="40% - Accent1 2 2 4 6 2" xfId="8551"/>
    <cellStyle name="40% - Accent1 2 2 4 7" xfId="7725"/>
    <cellStyle name="40% - Accent1 2 2 4 8" xfId="4421"/>
    <cellStyle name="40% - Accent1 2 2 4 9" xfId="11949"/>
    <cellStyle name="40% - Accent1 2 2 5" xfId="393"/>
    <cellStyle name="40% - Accent1 2 2 5 2" xfId="2045"/>
    <cellStyle name="40% - Accent1 2 2 5 2 2" xfId="9479"/>
    <cellStyle name="40% - Accent1 2 2 5 2 3" xfId="5349"/>
    <cellStyle name="40% - Accent1 2 2 5 3" xfId="2871"/>
    <cellStyle name="40% - Accent1 2 2 5 3 2" xfId="10305"/>
    <cellStyle name="40% - Accent1 2 2 5 3 3" xfId="6175"/>
    <cellStyle name="40% - Accent1 2 2 5 4" xfId="3697"/>
    <cellStyle name="40% - Accent1 2 2 5 4 2" xfId="11131"/>
    <cellStyle name="40% - Accent1 2 2 5 4 3" xfId="7001"/>
    <cellStyle name="40% - Accent1 2 2 5 5" xfId="1219"/>
    <cellStyle name="40% - Accent1 2 2 5 5 2" xfId="8653"/>
    <cellStyle name="40% - Accent1 2 2 5 6" xfId="7827"/>
    <cellStyle name="40% - Accent1 2 2 5 7" xfId="4523"/>
    <cellStyle name="40% - Accent1 2 2 5 8" xfId="12051"/>
    <cellStyle name="40% - Accent1 2 2 6" xfId="495"/>
    <cellStyle name="40% - Accent1 2 2 6 2" xfId="2147"/>
    <cellStyle name="40% - Accent1 2 2 6 2 2" xfId="9581"/>
    <cellStyle name="40% - Accent1 2 2 6 2 3" xfId="5451"/>
    <cellStyle name="40% - Accent1 2 2 6 3" xfId="2973"/>
    <cellStyle name="40% - Accent1 2 2 6 3 2" xfId="10407"/>
    <cellStyle name="40% - Accent1 2 2 6 3 3" xfId="6277"/>
    <cellStyle name="40% - Accent1 2 2 6 4" xfId="3799"/>
    <cellStyle name="40% - Accent1 2 2 6 4 2" xfId="11233"/>
    <cellStyle name="40% - Accent1 2 2 6 4 3" xfId="7103"/>
    <cellStyle name="40% - Accent1 2 2 6 5" xfId="1321"/>
    <cellStyle name="40% - Accent1 2 2 6 5 2" xfId="8755"/>
    <cellStyle name="40% - Accent1 2 2 6 6" xfId="7929"/>
    <cellStyle name="40% - Accent1 2 2 6 7" xfId="4625"/>
    <cellStyle name="40% - Accent1 2 2 6 8" xfId="12153"/>
    <cellStyle name="40% - Accent1 2 2 7" xfId="596"/>
    <cellStyle name="40% - Accent1 2 2 7 2" xfId="2248"/>
    <cellStyle name="40% - Accent1 2 2 7 2 2" xfId="9682"/>
    <cellStyle name="40% - Accent1 2 2 7 2 3" xfId="5552"/>
    <cellStyle name="40% - Accent1 2 2 7 3" xfId="3074"/>
    <cellStyle name="40% - Accent1 2 2 7 3 2" xfId="10508"/>
    <cellStyle name="40% - Accent1 2 2 7 3 3" xfId="6378"/>
    <cellStyle name="40% - Accent1 2 2 7 4" xfId="3900"/>
    <cellStyle name="40% - Accent1 2 2 7 4 2" xfId="11334"/>
    <cellStyle name="40% - Accent1 2 2 7 4 3" xfId="7204"/>
    <cellStyle name="40% - Accent1 2 2 7 5" xfId="1422"/>
    <cellStyle name="40% - Accent1 2 2 7 5 2" xfId="8856"/>
    <cellStyle name="40% - Accent1 2 2 7 6" xfId="8030"/>
    <cellStyle name="40% - Accent1 2 2 7 7" xfId="4726"/>
    <cellStyle name="40% - Accent1 2 2 7 8" xfId="12254"/>
    <cellStyle name="40% - Accent1 2 2 8" xfId="1740"/>
    <cellStyle name="40% - Accent1 2 2 8 2" xfId="9174"/>
    <cellStyle name="40% - Accent1 2 2 8 3" xfId="5044"/>
    <cellStyle name="40% - Accent1 2 2 9" xfId="2566"/>
    <cellStyle name="40% - Accent1 2 2 9 2" xfId="10000"/>
    <cellStyle name="40% - Accent1 2 2 9 3" xfId="5870"/>
    <cellStyle name="40% - Accent1 2 3" xfId="117"/>
    <cellStyle name="40% - Accent1 2 3 10" xfId="952"/>
    <cellStyle name="40% - Accent1 2 3 10 2" xfId="8386"/>
    <cellStyle name="40% - Accent1 2 3 11" xfId="7560"/>
    <cellStyle name="40% - Accent1 2 3 12" xfId="4256"/>
    <cellStyle name="40% - Accent1 2 3 13" xfId="11784"/>
    <cellStyle name="40% - Accent1 2 3 2" xfId="224"/>
    <cellStyle name="40% - Accent1 2 3 2 2" xfId="735"/>
    <cellStyle name="40% - Accent1 2 3 2 2 2" xfId="2387"/>
    <cellStyle name="40% - Accent1 2 3 2 2 2 2" xfId="9821"/>
    <cellStyle name="40% - Accent1 2 3 2 2 2 3" xfId="5691"/>
    <cellStyle name="40% - Accent1 2 3 2 2 3" xfId="3213"/>
    <cellStyle name="40% - Accent1 2 3 2 2 3 2" xfId="10647"/>
    <cellStyle name="40% - Accent1 2 3 2 2 3 3" xfId="6517"/>
    <cellStyle name="40% - Accent1 2 3 2 2 4" xfId="4039"/>
    <cellStyle name="40% - Accent1 2 3 2 2 4 2" xfId="11473"/>
    <cellStyle name="40% - Accent1 2 3 2 2 4 3" xfId="7343"/>
    <cellStyle name="40% - Accent1 2 3 2 2 5" xfId="1561"/>
    <cellStyle name="40% - Accent1 2 3 2 2 5 2" xfId="8995"/>
    <cellStyle name="40% - Accent1 2 3 2 2 6" xfId="8169"/>
    <cellStyle name="40% - Accent1 2 3 2 2 7" xfId="4865"/>
    <cellStyle name="40% - Accent1 2 3 2 2 8" xfId="12393"/>
    <cellStyle name="40% - Accent1 2 3 2 3" xfId="1879"/>
    <cellStyle name="40% - Accent1 2 3 2 3 2" xfId="9313"/>
    <cellStyle name="40% - Accent1 2 3 2 3 3" xfId="5183"/>
    <cellStyle name="40% - Accent1 2 3 2 4" xfId="2705"/>
    <cellStyle name="40% - Accent1 2 3 2 4 2" xfId="10139"/>
    <cellStyle name="40% - Accent1 2 3 2 4 3" xfId="6009"/>
    <cellStyle name="40% - Accent1 2 3 2 5" xfId="3531"/>
    <cellStyle name="40% - Accent1 2 3 2 5 2" xfId="10965"/>
    <cellStyle name="40% - Accent1 2 3 2 5 3" xfId="6835"/>
    <cellStyle name="40% - Accent1 2 3 2 6" xfId="1053"/>
    <cellStyle name="40% - Accent1 2 3 2 6 2" xfId="8487"/>
    <cellStyle name="40% - Accent1 2 3 2 7" xfId="7661"/>
    <cellStyle name="40% - Accent1 2 3 2 8" xfId="4357"/>
    <cellStyle name="40% - Accent1 2 3 2 9" xfId="11885"/>
    <cellStyle name="40% - Accent1 2 3 3" xfId="329"/>
    <cellStyle name="40% - Accent1 2 3 3 2" xfId="837"/>
    <cellStyle name="40% - Accent1 2 3 3 2 2" xfId="2489"/>
    <cellStyle name="40% - Accent1 2 3 3 2 2 2" xfId="9923"/>
    <cellStyle name="40% - Accent1 2 3 3 2 2 3" xfId="5793"/>
    <cellStyle name="40% - Accent1 2 3 3 2 3" xfId="3315"/>
    <cellStyle name="40% - Accent1 2 3 3 2 3 2" xfId="10749"/>
    <cellStyle name="40% - Accent1 2 3 3 2 3 3" xfId="6619"/>
    <cellStyle name="40% - Accent1 2 3 3 2 4" xfId="4141"/>
    <cellStyle name="40% - Accent1 2 3 3 2 4 2" xfId="11575"/>
    <cellStyle name="40% - Accent1 2 3 3 2 4 3" xfId="7445"/>
    <cellStyle name="40% - Accent1 2 3 3 2 5" xfId="1663"/>
    <cellStyle name="40% - Accent1 2 3 3 2 5 2" xfId="9097"/>
    <cellStyle name="40% - Accent1 2 3 3 2 6" xfId="8271"/>
    <cellStyle name="40% - Accent1 2 3 3 2 7" xfId="4967"/>
    <cellStyle name="40% - Accent1 2 3 3 2 8" xfId="12495"/>
    <cellStyle name="40% - Accent1 2 3 3 3" xfId="1981"/>
    <cellStyle name="40% - Accent1 2 3 3 3 2" xfId="9415"/>
    <cellStyle name="40% - Accent1 2 3 3 3 3" xfId="5285"/>
    <cellStyle name="40% - Accent1 2 3 3 4" xfId="2807"/>
    <cellStyle name="40% - Accent1 2 3 3 4 2" xfId="10241"/>
    <cellStyle name="40% - Accent1 2 3 3 4 3" xfId="6111"/>
    <cellStyle name="40% - Accent1 2 3 3 5" xfId="3633"/>
    <cellStyle name="40% - Accent1 2 3 3 5 2" xfId="11067"/>
    <cellStyle name="40% - Accent1 2 3 3 5 3" xfId="6937"/>
    <cellStyle name="40% - Accent1 2 3 3 6" xfId="1155"/>
    <cellStyle name="40% - Accent1 2 3 3 6 2" xfId="8589"/>
    <cellStyle name="40% - Accent1 2 3 3 7" xfId="7763"/>
    <cellStyle name="40% - Accent1 2 3 3 8" xfId="4459"/>
    <cellStyle name="40% - Accent1 2 3 3 9" xfId="11987"/>
    <cellStyle name="40% - Accent1 2 3 4" xfId="431"/>
    <cellStyle name="40% - Accent1 2 3 4 2" xfId="2083"/>
    <cellStyle name="40% - Accent1 2 3 4 2 2" xfId="9517"/>
    <cellStyle name="40% - Accent1 2 3 4 2 3" xfId="5387"/>
    <cellStyle name="40% - Accent1 2 3 4 3" xfId="2909"/>
    <cellStyle name="40% - Accent1 2 3 4 3 2" xfId="10343"/>
    <cellStyle name="40% - Accent1 2 3 4 3 3" xfId="6213"/>
    <cellStyle name="40% - Accent1 2 3 4 4" xfId="3735"/>
    <cellStyle name="40% - Accent1 2 3 4 4 2" xfId="11169"/>
    <cellStyle name="40% - Accent1 2 3 4 4 3" xfId="7039"/>
    <cellStyle name="40% - Accent1 2 3 4 5" xfId="1257"/>
    <cellStyle name="40% - Accent1 2 3 4 5 2" xfId="8691"/>
    <cellStyle name="40% - Accent1 2 3 4 6" xfId="7865"/>
    <cellStyle name="40% - Accent1 2 3 4 7" xfId="4561"/>
    <cellStyle name="40% - Accent1 2 3 4 8" xfId="12089"/>
    <cellStyle name="40% - Accent1 2 3 5" xfId="533"/>
    <cellStyle name="40% - Accent1 2 3 5 2" xfId="2185"/>
    <cellStyle name="40% - Accent1 2 3 5 2 2" xfId="9619"/>
    <cellStyle name="40% - Accent1 2 3 5 2 3" xfId="5489"/>
    <cellStyle name="40% - Accent1 2 3 5 3" xfId="3011"/>
    <cellStyle name="40% - Accent1 2 3 5 3 2" xfId="10445"/>
    <cellStyle name="40% - Accent1 2 3 5 3 3" xfId="6315"/>
    <cellStyle name="40% - Accent1 2 3 5 4" xfId="3837"/>
    <cellStyle name="40% - Accent1 2 3 5 4 2" xfId="11271"/>
    <cellStyle name="40% - Accent1 2 3 5 4 3" xfId="7141"/>
    <cellStyle name="40% - Accent1 2 3 5 5" xfId="1359"/>
    <cellStyle name="40% - Accent1 2 3 5 5 2" xfId="8793"/>
    <cellStyle name="40% - Accent1 2 3 5 6" xfId="7967"/>
    <cellStyle name="40% - Accent1 2 3 5 7" xfId="4663"/>
    <cellStyle name="40% - Accent1 2 3 5 8" xfId="12191"/>
    <cellStyle name="40% - Accent1 2 3 6" xfId="634"/>
    <cellStyle name="40% - Accent1 2 3 6 2" xfId="2286"/>
    <cellStyle name="40% - Accent1 2 3 6 2 2" xfId="9720"/>
    <cellStyle name="40% - Accent1 2 3 6 2 3" xfId="5590"/>
    <cellStyle name="40% - Accent1 2 3 6 3" xfId="3112"/>
    <cellStyle name="40% - Accent1 2 3 6 3 2" xfId="10546"/>
    <cellStyle name="40% - Accent1 2 3 6 3 3" xfId="6416"/>
    <cellStyle name="40% - Accent1 2 3 6 4" xfId="3938"/>
    <cellStyle name="40% - Accent1 2 3 6 4 2" xfId="11372"/>
    <cellStyle name="40% - Accent1 2 3 6 4 3" xfId="7242"/>
    <cellStyle name="40% - Accent1 2 3 6 5" xfId="1460"/>
    <cellStyle name="40% - Accent1 2 3 6 5 2" xfId="8894"/>
    <cellStyle name="40% - Accent1 2 3 6 6" xfId="8068"/>
    <cellStyle name="40% - Accent1 2 3 6 7" xfId="4764"/>
    <cellStyle name="40% - Accent1 2 3 6 8" xfId="12292"/>
    <cellStyle name="40% - Accent1 2 3 7" xfId="1778"/>
    <cellStyle name="40% - Accent1 2 3 7 2" xfId="9212"/>
    <cellStyle name="40% - Accent1 2 3 7 3" xfId="5082"/>
    <cellStyle name="40% - Accent1 2 3 8" xfId="2604"/>
    <cellStyle name="40% - Accent1 2 3 8 2" xfId="10038"/>
    <cellStyle name="40% - Accent1 2 3 8 3" xfId="5908"/>
    <cellStyle name="40% - Accent1 2 3 9" xfId="3430"/>
    <cellStyle name="40% - Accent1 2 3 9 2" xfId="10864"/>
    <cellStyle name="40% - Accent1 2 3 9 3" xfId="6734"/>
    <cellStyle name="40% - Accent1 2 4" xfId="160"/>
    <cellStyle name="40% - Accent1 2 4 2" xfId="671"/>
    <cellStyle name="40% - Accent1 2 4 2 2" xfId="2323"/>
    <cellStyle name="40% - Accent1 2 4 2 2 2" xfId="9757"/>
    <cellStyle name="40% - Accent1 2 4 2 2 3" xfId="5627"/>
    <cellStyle name="40% - Accent1 2 4 2 3" xfId="3149"/>
    <cellStyle name="40% - Accent1 2 4 2 3 2" xfId="10583"/>
    <cellStyle name="40% - Accent1 2 4 2 3 3" xfId="6453"/>
    <cellStyle name="40% - Accent1 2 4 2 4" xfId="3975"/>
    <cellStyle name="40% - Accent1 2 4 2 4 2" xfId="11409"/>
    <cellStyle name="40% - Accent1 2 4 2 4 3" xfId="7279"/>
    <cellStyle name="40% - Accent1 2 4 2 5" xfId="1497"/>
    <cellStyle name="40% - Accent1 2 4 2 5 2" xfId="8931"/>
    <cellStyle name="40% - Accent1 2 4 2 6" xfId="8105"/>
    <cellStyle name="40% - Accent1 2 4 2 7" xfId="4801"/>
    <cellStyle name="40% - Accent1 2 4 2 8" xfId="12329"/>
    <cellStyle name="40% - Accent1 2 4 3" xfId="1815"/>
    <cellStyle name="40% - Accent1 2 4 3 2" xfId="9249"/>
    <cellStyle name="40% - Accent1 2 4 3 3" xfId="5119"/>
    <cellStyle name="40% - Accent1 2 4 4" xfId="2641"/>
    <cellStyle name="40% - Accent1 2 4 4 2" xfId="10075"/>
    <cellStyle name="40% - Accent1 2 4 4 3" xfId="5945"/>
    <cellStyle name="40% - Accent1 2 4 5" xfId="3467"/>
    <cellStyle name="40% - Accent1 2 4 5 2" xfId="10901"/>
    <cellStyle name="40% - Accent1 2 4 5 3" xfId="6771"/>
    <cellStyle name="40% - Accent1 2 4 6" xfId="989"/>
    <cellStyle name="40% - Accent1 2 4 6 2" xfId="8423"/>
    <cellStyle name="40% - Accent1 2 4 7" xfId="7597"/>
    <cellStyle name="40% - Accent1 2 4 8" xfId="4293"/>
    <cellStyle name="40% - Accent1 2 4 9" xfId="11821"/>
    <cellStyle name="40% - Accent1 2 5" xfId="264"/>
    <cellStyle name="40% - Accent1 2 5 2" xfId="773"/>
    <cellStyle name="40% - Accent1 2 5 2 2" xfId="2425"/>
    <cellStyle name="40% - Accent1 2 5 2 2 2" xfId="9859"/>
    <cellStyle name="40% - Accent1 2 5 2 2 3" xfId="5729"/>
    <cellStyle name="40% - Accent1 2 5 2 3" xfId="3251"/>
    <cellStyle name="40% - Accent1 2 5 2 3 2" xfId="10685"/>
    <cellStyle name="40% - Accent1 2 5 2 3 3" xfId="6555"/>
    <cellStyle name="40% - Accent1 2 5 2 4" xfId="4077"/>
    <cellStyle name="40% - Accent1 2 5 2 4 2" xfId="11511"/>
    <cellStyle name="40% - Accent1 2 5 2 4 3" xfId="7381"/>
    <cellStyle name="40% - Accent1 2 5 2 5" xfId="1599"/>
    <cellStyle name="40% - Accent1 2 5 2 5 2" xfId="9033"/>
    <cellStyle name="40% - Accent1 2 5 2 6" xfId="8207"/>
    <cellStyle name="40% - Accent1 2 5 2 7" xfId="4903"/>
    <cellStyle name="40% - Accent1 2 5 2 8" xfId="12431"/>
    <cellStyle name="40% - Accent1 2 5 3" xfId="1917"/>
    <cellStyle name="40% - Accent1 2 5 3 2" xfId="9351"/>
    <cellStyle name="40% - Accent1 2 5 3 3" xfId="5221"/>
    <cellStyle name="40% - Accent1 2 5 4" xfId="2743"/>
    <cellStyle name="40% - Accent1 2 5 4 2" xfId="10177"/>
    <cellStyle name="40% - Accent1 2 5 4 3" xfId="6047"/>
    <cellStyle name="40% - Accent1 2 5 5" xfId="3569"/>
    <cellStyle name="40% - Accent1 2 5 5 2" xfId="11003"/>
    <cellStyle name="40% - Accent1 2 5 5 3" xfId="6873"/>
    <cellStyle name="40% - Accent1 2 5 6" xfId="1091"/>
    <cellStyle name="40% - Accent1 2 5 6 2" xfId="8525"/>
    <cellStyle name="40% - Accent1 2 5 7" xfId="7699"/>
    <cellStyle name="40% - Accent1 2 5 8" xfId="4395"/>
    <cellStyle name="40% - Accent1 2 5 9" xfId="11923"/>
    <cellStyle name="40% - Accent1 2 6" xfId="367"/>
    <cellStyle name="40% - Accent1 2 6 2" xfId="2019"/>
    <cellStyle name="40% - Accent1 2 6 2 2" xfId="9453"/>
    <cellStyle name="40% - Accent1 2 6 2 3" xfId="5323"/>
    <cellStyle name="40% - Accent1 2 6 3" xfId="2845"/>
    <cellStyle name="40% - Accent1 2 6 3 2" xfId="10279"/>
    <cellStyle name="40% - Accent1 2 6 3 3" xfId="6149"/>
    <cellStyle name="40% - Accent1 2 6 4" xfId="3671"/>
    <cellStyle name="40% - Accent1 2 6 4 2" xfId="11105"/>
    <cellStyle name="40% - Accent1 2 6 4 3" xfId="6975"/>
    <cellStyle name="40% - Accent1 2 6 5" xfId="1193"/>
    <cellStyle name="40% - Accent1 2 6 5 2" xfId="8627"/>
    <cellStyle name="40% - Accent1 2 6 6" xfId="7801"/>
    <cellStyle name="40% - Accent1 2 6 7" xfId="4497"/>
    <cellStyle name="40% - Accent1 2 6 8" xfId="12025"/>
    <cellStyle name="40% - Accent1 2 7" xfId="469"/>
    <cellStyle name="40% - Accent1 2 7 2" xfId="2121"/>
    <cellStyle name="40% - Accent1 2 7 2 2" xfId="9555"/>
    <cellStyle name="40% - Accent1 2 7 2 3" xfId="5425"/>
    <cellStyle name="40% - Accent1 2 7 3" xfId="2947"/>
    <cellStyle name="40% - Accent1 2 7 3 2" xfId="10381"/>
    <cellStyle name="40% - Accent1 2 7 3 3" xfId="6251"/>
    <cellStyle name="40% - Accent1 2 7 4" xfId="3773"/>
    <cellStyle name="40% - Accent1 2 7 4 2" xfId="11207"/>
    <cellStyle name="40% - Accent1 2 7 4 3" xfId="7077"/>
    <cellStyle name="40% - Accent1 2 7 5" xfId="1295"/>
    <cellStyle name="40% - Accent1 2 7 5 2" xfId="8729"/>
    <cellStyle name="40% - Accent1 2 7 6" xfId="7903"/>
    <cellStyle name="40% - Accent1 2 7 7" xfId="4599"/>
    <cellStyle name="40% - Accent1 2 7 8" xfId="12127"/>
    <cellStyle name="40% - Accent1 2 8" xfId="570"/>
    <cellStyle name="40% - Accent1 2 8 2" xfId="2222"/>
    <cellStyle name="40% - Accent1 2 8 2 2" xfId="9656"/>
    <cellStyle name="40% - Accent1 2 8 2 3" xfId="5526"/>
    <cellStyle name="40% - Accent1 2 8 3" xfId="3048"/>
    <cellStyle name="40% - Accent1 2 8 3 2" xfId="10482"/>
    <cellStyle name="40% - Accent1 2 8 3 3" xfId="6352"/>
    <cellStyle name="40% - Accent1 2 8 4" xfId="3874"/>
    <cellStyle name="40% - Accent1 2 8 4 2" xfId="11308"/>
    <cellStyle name="40% - Accent1 2 8 4 3" xfId="7178"/>
    <cellStyle name="40% - Accent1 2 8 5" xfId="1396"/>
    <cellStyle name="40% - Accent1 2 8 5 2" xfId="8830"/>
    <cellStyle name="40% - Accent1 2 8 6" xfId="8004"/>
    <cellStyle name="40% - Accent1 2 8 7" xfId="4700"/>
    <cellStyle name="40% - Accent1 2 8 8" xfId="12228"/>
    <cellStyle name="40% - Accent1 2 9" xfId="1714"/>
    <cellStyle name="40% - Accent1 2 9 2" xfId="9148"/>
    <cellStyle name="40% - Accent1 2 9 3" xfId="5018"/>
    <cellStyle name="40% - Accent1 3" xfId="64"/>
    <cellStyle name="40% - Accent1 3 10" xfId="3379"/>
    <cellStyle name="40% - Accent1 3 10 2" xfId="10813"/>
    <cellStyle name="40% - Accent1 3 10 3" xfId="6683"/>
    <cellStyle name="40% - Accent1 3 11" xfId="901"/>
    <cellStyle name="40% - Accent1 3 11 2" xfId="8335"/>
    <cellStyle name="40% - Accent1 3 12" xfId="7509"/>
    <cellStyle name="40% - Accent1 3 13" xfId="4205"/>
    <cellStyle name="40% - Accent1 3 14" xfId="11639"/>
    <cellStyle name="40% - Accent1 3 15" xfId="11733"/>
    <cellStyle name="40% - Accent1 3 2" xfId="119"/>
    <cellStyle name="40% - Accent1 3 2 10" xfId="954"/>
    <cellStyle name="40% - Accent1 3 2 10 2" xfId="8388"/>
    <cellStyle name="40% - Accent1 3 2 11" xfId="7562"/>
    <cellStyle name="40% - Accent1 3 2 12" xfId="4258"/>
    <cellStyle name="40% - Accent1 3 2 13" xfId="11786"/>
    <cellStyle name="40% - Accent1 3 2 2" xfId="226"/>
    <cellStyle name="40% - Accent1 3 2 2 2" xfId="737"/>
    <cellStyle name="40% - Accent1 3 2 2 2 2" xfId="2389"/>
    <cellStyle name="40% - Accent1 3 2 2 2 2 2" xfId="9823"/>
    <cellStyle name="40% - Accent1 3 2 2 2 2 3" xfId="5693"/>
    <cellStyle name="40% - Accent1 3 2 2 2 3" xfId="3215"/>
    <cellStyle name="40% - Accent1 3 2 2 2 3 2" xfId="10649"/>
    <cellStyle name="40% - Accent1 3 2 2 2 3 3" xfId="6519"/>
    <cellStyle name="40% - Accent1 3 2 2 2 4" xfId="4041"/>
    <cellStyle name="40% - Accent1 3 2 2 2 4 2" xfId="11475"/>
    <cellStyle name="40% - Accent1 3 2 2 2 4 3" xfId="7345"/>
    <cellStyle name="40% - Accent1 3 2 2 2 5" xfId="1563"/>
    <cellStyle name="40% - Accent1 3 2 2 2 5 2" xfId="8997"/>
    <cellStyle name="40% - Accent1 3 2 2 2 6" xfId="8171"/>
    <cellStyle name="40% - Accent1 3 2 2 2 7" xfId="4867"/>
    <cellStyle name="40% - Accent1 3 2 2 2 8" xfId="12395"/>
    <cellStyle name="40% - Accent1 3 2 2 3" xfId="1881"/>
    <cellStyle name="40% - Accent1 3 2 2 3 2" xfId="9315"/>
    <cellStyle name="40% - Accent1 3 2 2 3 3" xfId="5185"/>
    <cellStyle name="40% - Accent1 3 2 2 4" xfId="2707"/>
    <cellStyle name="40% - Accent1 3 2 2 4 2" xfId="10141"/>
    <cellStyle name="40% - Accent1 3 2 2 4 3" xfId="6011"/>
    <cellStyle name="40% - Accent1 3 2 2 5" xfId="3533"/>
    <cellStyle name="40% - Accent1 3 2 2 5 2" xfId="10967"/>
    <cellStyle name="40% - Accent1 3 2 2 5 3" xfId="6837"/>
    <cellStyle name="40% - Accent1 3 2 2 6" xfId="1055"/>
    <cellStyle name="40% - Accent1 3 2 2 6 2" xfId="8489"/>
    <cellStyle name="40% - Accent1 3 2 2 7" xfId="7663"/>
    <cellStyle name="40% - Accent1 3 2 2 8" xfId="4359"/>
    <cellStyle name="40% - Accent1 3 2 2 9" xfId="11887"/>
    <cellStyle name="40% - Accent1 3 2 3" xfId="331"/>
    <cellStyle name="40% - Accent1 3 2 3 2" xfId="839"/>
    <cellStyle name="40% - Accent1 3 2 3 2 2" xfId="2491"/>
    <cellStyle name="40% - Accent1 3 2 3 2 2 2" xfId="9925"/>
    <cellStyle name="40% - Accent1 3 2 3 2 2 3" xfId="5795"/>
    <cellStyle name="40% - Accent1 3 2 3 2 3" xfId="3317"/>
    <cellStyle name="40% - Accent1 3 2 3 2 3 2" xfId="10751"/>
    <cellStyle name="40% - Accent1 3 2 3 2 3 3" xfId="6621"/>
    <cellStyle name="40% - Accent1 3 2 3 2 4" xfId="4143"/>
    <cellStyle name="40% - Accent1 3 2 3 2 4 2" xfId="11577"/>
    <cellStyle name="40% - Accent1 3 2 3 2 4 3" xfId="7447"/>
    <cellStyle name="40% - Accent1 3 2 3 2 5" xfId="1665"/>
    <cellStyle name="40% - Accent1 3 2 3 2 5 2" xfId="9099"/>
    <cellStyle name="40% - Accent1 3 2 3 2 6" xfId="8273"/>
    <cellStyle name="40% - Accent1 3 2 3 2 7" xfId="4969"/>
    <cellStyle name="40% - Accent1 3 2 3 2 8" xfId="12497"/>
    <cellStyle name="40% - Accent1 3 2 3 3" xfId="1983"/>
    <cellStyle name="40% - Accent1 3 2 3 3 2" xfId="9417"/>
    <cellStyle name="40% - Accent1 3 2 3 3 3" xfId="5287"/>
    <cellStyle name="40% - Accent1 3 2 3 4" xfId="2809"/>
    <cellStyle name="40% - Accent1 3 2 3 4 2" xfId="10243"/>
    <cellStyle name="40% - Accent1 3 2 3 4 3" xfId="6113"/>
    <cellStyle name="40% - Accent1 3 2 3 5" xfId="3635"/>
    <cellStyle name="40% - Accent1 3 2 3 5 2" xfId="11069"/>
    <cellStyle name="40% - Accent1 3 2 3 5 3" xfId="6939"/>
    <cellStyle name="40% - Accent1 3 2 3 6" xfId="1157"/>
    <cellStyle name="40% - Accent1 3 2 3 6 2" xfId="8591"/>
    <cellStyle name="40% - Accent1 3 2 3 7" xfId="7765"/>
    <cellStyle name="40% - Accent1 3 2 3 8" xfId="4461"/>
    <cellStyle name="40% - Accent1 3 2 3 9" xfId="11989"/>
    <cellStyle name="40% - Accent1 3 2 4" xfId="433"/>
    <cellStyle name="40% - Accent1 3 2 4 2" xfId="2085"/>
    <cellStyle name="40% - Accent1 3 2 4 2 2" xfId="9519"/>
    <cellStyle name="40% - Accent1 3 2 4 2 3" xfId="5389"/>
    <cellStyle name="40% - Accent1 3 2 4 3" xfId="2911"/>
    <cellStyle name="40% - Accent1 3 2 4 3 2" xfId="10345"/>
    <cellStyle name="40% - Accent1 3 2 4 3 3" xfId="6215"/>
    <cellStyle name="40% - Accent1 3 2 4 4" xfId="3737"/>
    <cellStyle name="40% - Accent1 3 2 4 4 2" xfId="11171"/>
    <cellStyle name="40% - Accent1 3 2 4 4 3" xfId="7041"/>
    <cellStyle name="40% - Accent1 3 2 4 5" xfId="1259"/>
    <cellStyle name="40% - Accent1 3 2 4 5 2" xfId="8693"/>
    <cellStyle name="40% - Accent1 3 2 4 6" xfId="7867"/>
    <cellStyle name="40% - Accent1 3 2 4 7" xfId="4563"/>
    <cellStyle name="40% - Accent1 3 2 4 8" xfId="12091"/>
    <cellStyle name="40% - Accent1 3 2 5" xfId="535"/>
    <cellStyle name="40% - Accent1 3 2 5 2" xfId="2187"/>
    <cellStyle name="40% - Accent1 3 2 5 2 2" xfId="9621"/>
    <cellStyle name="40% - Accent1 3 2 5 2 3" xfId="5491"/>
    <cellStyle name="40% - Accent1 3 2 5 3" xfId="3013"/>
    <cellStyle name="40% - Accent1 3 2 5 3 2" xfId="10447"/>
    <cellStyle name="40% - Accent1 3 2 5 3 3" xfId="6317"/>
    <cellStyle name="40% - Accent1 3 2 5 4" xfId="3839"/>
    <cellStyle name="40% - Accent1 3 2 5 4 2" xfId="11273"/>
    <cellStyle name="40% - Accent1 3 2 5 4 3" xfId="7143"/>
    <cellStyle name="40% - Accent1 3 2 5 5" xfId="1361"/>
    <cellStyle name="40% - Accent1 3 2 5 5 2" xfId="8795"/>
    <cellStyle name="40% - Accent1 3 2 5 6" xfId="7969"/>
    <cellStyle name="40% - Accent1 3 2 5 7" xfId="4665"/>
    <cellStyle name="40% - Accent1 3 2 5 8" xfId="12193"/>
    <cellStyle name="40% - Accent1 3 2 6" xfId="636"/>
    <cellStyle name="40% - Accent1 3 2 6 2" xfId="2288"/>
    <cellStyle name="40% - Accent1 3 2 6 2 2" xfId="9722"/>
    <cellStyle name="40% - Accent1 3 2 6 2 3" xfId="5592"/>
    <cellStyle name="40% - Accent1 3 2 6 3" xfId="3114"/>
    <cellStyle name="40% - Accent1 3 2 6 3 2" xfId="10548"/>
    <cellStyle name="40% - Accent1 3 2 6 3 3" xfId="6418"/>
    <cellStyle name="40% - Accent1 3 2 6 4" xfId="3940"/>
    <cellStyle name="40% - Accent1 3 2 6 4 2" xfId="11374"/>
    <cellStyle name="40% - Accent1 3 2 6 4 3" xfId="7244"/>
    <cellStyle name="40% - Accent1 3 2 6 5" xfId="1462"/>
    <cellStyle name="40% - Accent1 3 2 6 5 2" xfId="8896"/>
    <cellStyle name="40% - Accent1 3 2 6 6" xfId="8070"/>
    <cellStyle name="40% - Accent1 3 2 6 7" xfId="4766"/>
    <cellStyle name="40% - Accent1 3 2 6 8" xfId="12294"/>
    <cellStyle name="40% - Accent1 3 2 7" xfId="1780"/>
    <cellStyle name="40% - Accent1 3 2 7 2" xfId="9214"/>
    <cellStyle name="40% - Accent1 3 2 7 3" xfId="5084"/>
    <cellStyle name="40% - Accent1 3 2 8" xfId="2606"/>
    <cellStyle name="40% - Accent1 3 2 8 2" xfId="10040"/>
    <cellStyle name="40% - Accent1 3 2 8 3" xfId="5910"/>
    <cellStyle name="40% - Accent1 3 2 9" xfId="3432"/>
    <cellStyle name="40% - Accent1 3 2 9 2" xfId="10866"/>
    <cellStyle name="40% - Accent1 3 2 9 3" xfId="6736"/>
    <cellStyle name="40% - Accent1 3 3" xfId="173"/>
    <cellStyle name="40% - Accent1 3 3 2" xfId="684"/>
    <cellStyle name="40% - Accent1 3 3 2 2" xfId="2336"/>
    <cellStyle name="40% - Accent1 3 3 2 2 2" xfId="9770"/>
    <cellStyle name="40% - Accent1 3 3 2 2 3" xfId="5640"/>
    <cellStyle name="40% - Accent1 3 3 2 3" xfId="3162"/>
    <cellStyle name="40% - Accent1 3 3 2 3 2" xfId="10596"/>
    <cellStyle name="40% - Accent1 3 3 2 3 3" xfId="6466"/>
    <cellStyle name="40% - Accent1 3 3 2 4" xfId="3988"/>
    <cellStyle name="40% - Accent1 3 3 2 4 2" xfId="11422"/>
    <cellStyle name="40% - Accent1 3 3 2 4 3" xfId="7292"/>
    <cellStyle name="40% - Accent1 3 3 2 5" xfId="1510"/>
    <cellStyle name="40% - Accent1 3 3 2 5 2" xfId="8944"/>
    <cellStyle name="40% - Accent1 3 3 2 6" xfId="8118"/>
    <cellStyle name="40% - Accent1 3 3 2 7" xfId="4814"/>
    <cellStyle name="40% - Accent1 3 3 2 8" xfId="12342"/>
    <cellStyle name="40% - Accent1 3 3 3" xfId="1828"/>
    <cellStyle name="40% - Accent1 3 3 3 2" xfId="9262"/>
    <cellStyle name="40% - Accent1 3 3 3 3" xfId="5132"/>
    <cellStyle name="40% - Accent1 3 3 4" xfId="2654"/>
    <cellStyle name="40% - Accent1 3 3 4 2" xfId="10088"/>
    <cellStyle name="40% - Accent1 3 3 4 3" xfId="5958"/>
    <cellStyle name="40% - Accent1 3 3 5" xfId="3480"/>
    <cellStyle name="40% - Accent1 3 3 5 2" xfId="10914"/>
    <cellStyle name="40% - Accent1 3 3 5 3" xfId="6784"/>
    <cellStyle name="40% - Accent1 3 3 6" xfId="1002"/>
    <cellStyle name="40% - Accent1 3 3 6 2" xfId="8436"/>
    <cellStyle name="40% - Accent1 3 3 7" xfId="7610"/>
    <cellStyle name="40% - Accent1 3 3 8" xfId="4306"/>
    <cellStyle name="40% - Accent1 3 3 9" xfId="11834"/>
    <cellStyle name="40% - Accent1 3 4" xfId="277"/>
    <cellStyle name="40% - Accent1 3 4 2" xfId="786"/>
    <cellStyle name="40% - Accent1 3 4 2 2" xfId="2438"/>
    <cellStyle name="40% - Accent1 3 4 2 2 2" xfId="9872"/>
    <cellStyle name="40% - Accent1 3 4 2 2 3" xfId="5742"/>
    <cellStyle name="40% - Accent1 3 4 2 3" xfId="3264"/>
    <cellStyle name="40% - Accent1 3 4 2 3 2" xfId="10698"/>
    <cellStyle name="40% - Accent1 3 4 2 3 3" xfId="6568"/>
    <cellStyle name="40% - Accent1 3 4 2 4" xfId="4090"/>
    <cellStyle name="40% - Accent1 3 4 2 4 2" xfId="11524"/>
    <cellStyle name="40% - Accent1 3 4 2 4 3" xfId="7394"/>
    <cellStyle name="40% - Accent1 3 4 2 5" xfId="1612"/>
    <cellStyle name="40% - Accent1 3 4 2 5 2" xfId="9046"/>
    <cellStyle name="40% - Accent1 3 4 2 6" xfId="8220"/>
    <cellStyle name="40% - Accent1 3 4 2 7" xfId="4916"/>
    <cellStyle name="40% - Accent1 3 4 2 8" xfId="12444"/>
    <cellStyle name="40% - Accent1 3 4 3" xfId="1930"/>
    <cellStyle name="40% - Accent1 3 4 3 2" xfId="9364"/>
    <cellStyle name="40% - Accent1 3 4 3 3" xfId="5234"/>
    <cellStyle name="40% - Accent1 3 4 4" xfId="2756"/>
    <cellStyle name="40% - Accent1 3 4 4 2" xfId="10190"/>
    <cellStyle name="40% - Accent1 3 4 4 3" xfId="6060"/>
    <cellStyle name="40% - Accent1 3 4 5" xfId="3582"/>
    <cellStyle name="40% - Accent1 3 4 5 2" xfId="11016"/>
    <cellStyle name="40% - Accent1 3 4 5 3" xfId="6886"/>
    <cellStyle name="40% - Accent1 3 4 6" xfId="1104"/>
    <cellStyle name="40% - Accent1 3 4 6 2" xfId="8538"/>
    <cellStyle name="40% - Accent1 3 4 7" xfId="7712"/>
    <cellStyle name="40% - Accent1 3 4 8" xfId="4408"/>
    <cellStyle name="40% - Accent1 3 4 9" xfId="11936"/>
    <cellStyle name="40% - Accent1 3 5" xfId="380"/>
    <cellStyle name="40% - Accent1 3 5 2" xfId="2032"/>
    <cellStyle name="40% - Accent1 3 5 2 2" xfId="9466"/>
    <cellStyle name="40% - Accent1 3 5 2 3" xfId="5336"/>
    <cellStyle name="40% - Accent1 3 5 3" xfId="2858"/>
    <cellStyle name="40% - Accent1 3 5 3 2" xfId="10292"/>
    <cellStyle name="40% - Accent1 3 5 3 3" xfId="6162"/>
    <cellStyle name="40% - Accent1 3 5 4" xfId="3684"/>
    <cellStyle name="40% - Accent1 3 5 4 2" xfId="11118"/>
    <cellStyle name="40% - Accent1 3 5 4 3" xfId="6988"/>
    <cellStyle name="40% - Accent1 3 5 5" xfId="1206"/>
    <cellStyle name="40% - Accent1 3 5 5 2" xfId="8640"/>
    <cellStyle name="40% - Accent1 3 5 6" xfId="7814"/>
    <cellStyle name="40% - Accent1 3 5 7" xfId="4510"/>
    <cellStyle name="40% - Accent1 3 5 8" xfId="12038"/>
    <cellStyle name="40% - Accent1 3 6" xfId="482"/>
    <cellStyle name="40% - Accent1 3 6 2" xfId="2134"/>
    <cellStyle name="40% - Accent1 3 6 2 2" xfId="9568"/>
    <cellStyle name="40% - Accent1 3 6 2 3" xfId="5438"/>
    <cellStyle name="40% - Accent1 3 6 3" xfId="2960"/>
    <cellStyle name="40% - Accent1 3 6 3 2" xfId="10394"/>
    <cellStyle name="40% - Accent1 3 6 3 3" xfId="6264"/>
    <cellStyle name="40% - Accent1 3 6 4" xfId="3786"/>
    <cellStyle name="40% - Accent1 3 6 4 2" xfId="11220"/>
    <cellStyle name="40% - Accent1 3 6 4 3" xfId="7090"/>
    <cellStyle name="40% - Accent1 3 6 5" xfId="1308"/>
    <cellStyle name="40% - Accent1 3 6 5 2" xfId="8742"/>
    <cellStyle name="40% - Accent1 3 6 6" xfId="7916"/>
    <cellStyle name="40% - Accent1 3 6 7" xfId="4612"/>
    <cellStyle name="40% - Accent1 3 6 8" xfId="12140"/>
    <cellStyle name="40% - Accent1 3 7" xfId="583"/>
    <cellStyle name="40% - Accent1 3 7 2" xfId="2235"/>
    <cellStyle name="40% - Accent1 3 7 2 2" xfId="9669"/>
    <cellStyle name="40% - Accent1 3 7 2 3" xfId="5539"/>
    <cellStyle name="40% - Accent1 3 7 3" xfId="3061"/>
    <cellStyle name="40% - Accent1 3 7 3 2" xfId="10495"/>
    <cellStyle name="40% - Accent1 3 7 3 3" xfId="6365"/>
    <cellStyle name="40% - Accent1 3 7 4" xfId="3887"/>
    <cellStyle name="40% - Accent1 3 7 4 2" xfId="11321"/>
    <cellStyle name="40% - Accent1 3 7 4 3" xfId="7191"/>
    <cellStyle name="40% - Accent1 3 7 5" xfId="1409"/>
    <cellStyle name="40% - Accent1 3 7 5 2" xfId="8843"/>
    <cellStyle name="40% - Accent1 3 7 6" xfId="8017"/>
    <cellStyle name="40% - Accent1 3 7 7" xfId="4713"/>
    <cellStyle name="40% - Accent1 3 7 8" xfId="12241"/>
    <cellStyle name="40% - Accent1 3 8" xfId="1727"/>
    <cellStyle name="40% - Accent1 3 8 2" xfId="9161"/>
    <cellStyle name="40% - Accent1 3 8 3" xfId="5031"/>
    <cellStyle name="40% - Accent1 3 9" xfId="2553"/>
    <cellStyle name="40% - Accent1 3 9 2" xfId="9987"/>
    <cellStyle name="40% - Accent1 3 9 3" xfId="5857"/>
    <cellStyle name="40% - Accent1 4" xfId="88"/>
    <cellStyle name="40% - Accent1 4 10" xfId="923"/>
    <cellStyle name="40% - Accent1 4 10 2" xfId="8357"/>
    <cellStyle name="40% - Accent1 4 11" xfId="7531"/>
    <cellStyle name="40% - Accent1 4 12" xfId="4227"/>
    <cellStyle name="40% - Accent1 4 13" xfId="11755"/>
    <cellStyle name="40% - Accent1 4 2" xfId="195"/>
    <cellStyle name="40% - Accent1 4 2 2" xfId="706"/>
    <cellStyle name="40% - Accent1 4 2 2 2" xfId="2358"/>
    <cellStyle name="40% - Accent1 4 2 2 2 2" xfId="9792"/>
    <cellStyle name="40% - Accent1 4 2 2 2 3" xfId="5662"/>
    <cellStyle name="40% - Accent1 4 2 2 3" xfId="3184"/>
    <cellStyle name="40% - Accent1 4 2 2 3 2" xfId="10618"/>
    <cellStyle name="40% - Accent1 4 2 2 3 3" xfId="6488"/>
    <cellStyle name="40% - Accent1 4 2 2 4" xfId="4010"/>
    <cellStyle name="40% - Accent1 4 2 2 4 2" xfId="11444"/>
    <cellStyle name="40% - Accent1 4 2 2 4 3" xfId="7314"/>
    <cellStyle name="40% - Accent1 4 2 2 5" xfId="1532"/>
    <cellStyle name="40% - Accent1 4 2 2 5 2" xfId="8966"/>
    <cellStyle name="40% - Accent1 4 2 2 6" xfId="8140"/>
    <cellStyle name="40% - Accent1 4 2 2 7" xfId="4836"/>
    <cellStyle name="40% - Accent1 4 2 2 8" xfId="12364"/>
    <cellStyle name="40% - Accent1 4 2 3" xfId="1850"/>
    <cellStyle name="40% - Accent1 4 2 3 2" xfId="9284"/>
    <cellStyle name="40% - Accent1 4 2 3 3" xfId="5154"/>
    <cellStyle name="40% - Accent1 4 2 4" xfId="2676"/>
    <cellStyle name="40% - Accent1 4 2 4 2" xfId="10110"/>
    <cellStyle name="40% - Accent1 4 2 4 3" xfId="5980"/>
    <cellStyle name="40% - Accent1 4 2 5" xfId="3502"/>
    <cellStyle name="40% - Accent1 4 2 5 2" xfId="10936"/>
    <cellStyle name="40% - Accent1 4 2 5 3" xfId="6806"/>
    <cellStyle name="40% - Accent1 4 2 6" xfId="1024"/>
    <cellStyle name="40% - Accent1 4 2 6 2" xfId="8458"/>
    <cellStyle name="40% - Accent1 4 2 7" xfId="7632"/>
    <cellStyle name="40% - Accent1 4 2 8" xfId="4328"/>
    <cellStyle name="40% - Accent1 4 2 9" xfId="11856"/>
    <cellStyle name="40% - Accent1 4 3" xfId="300"/>
    <cellStyle name="40% - Accent1 4 3 2" xfId="808"/>
    <cellStyle name="40% - Accent1 4 3 2 2" xfId="2460"/>
    <cellStyle name="40% - Accent1 4 3 2 2 2" xfId="9894"/>
    <cellStyle name="40% - Accent1 4 3 2 2 3" xfId="5764"/>
    <cellStyle name="40% - Accent1 4 3 2 3" xfId="3286"/>
    <cellStyle name="40% - Accent1 4 3 2 3 2" xfId="10720"/>
    <cellStyle name="40% - Accent1 4 3 2 3 3" xfId="6590"/>
    <cellStyle name="40% - Accent1 4 3 2 4" xfId="4112"/>
    <cellStyle name="40% - Accent1 4 3 2 4 2" xfId="11546"/>
    <cellStyle name="40% - Accent1 4 3 2 4 3" xfId="7416"/>
    <cellStyle name="40% - Accent1 4 3 2 5" xfId="1634"/>
    <cellStyle name="40% - Accent1 4 3 2 5 2" xfId="9068"/>
    <cellStyle name="40% - Accent1 4 3 2 6" xfId="8242"/>
    <cellStyle name="40% - Accent1 4 3 2 7" xfId="4938"/>
    <cellStyle name="40% - Accent1 4 3 2 8" xfId="12466"/>
    <cellStyle name="40% - Accent1 4 3 3" xfId="1952"/>
    <cellStyle name="40% - Accent1 4 3 3 2" xfId="9386"/>
    <cellStyle name="40% - Accent1 4 3 3 3" xfId="5256"/>
    <cellStyle name="40% - Accent1 4 3 4" xfId="2778"/>
    <cellStyle name="40% - Accent1 4 3 4 2" xfId="10212"/>
    <cellStyle name="40% - Accent1 4 3 4 3" xfId="6082"/>
    <cellStyle name="40% - Accent1 4 3 5" xfId="3604"/>
    <cellStyle name="40% - Accent1 4 3 5 2" xfId="11038"/>
    <cellStyle name="40% - Accent1 4 3 5 3" xfId="6908"/>
    <cellStyle name="40% - Accent1 4 3 6" xfId="1126"/>
    <cellStyle name="40% - Accent1 4 3 6 2" xfId="8560"/>
    <cellStyle name="40% - Accent1 4 3 7" xfId="7734"/>
    <cellStyle name="40% - Accent1 4 3 8" xfId="4430"/>
    <cellStyle name="40% - Accent1 4 3 9" xfId="11958"/>
    <cellStyle name="40% - Accent1 4 4" xfId="402"/>
    <cellStyle name="40% - Accent1 4 4 2" xfId="2054"/>
    <cellStyle name="40% - Accent1 4 4 2 2" xfId="9488"/>
    <cellStyle name="40% - Accent1 4 4 2 3" xfId="5358"/>
    <cellStyle name="40% - Accent1 4 4 3" xfId="2880"/>
    <cellStyle name="40% - Accent1 4 4 3 2" xfId="10314"/>
    <cellStyle name="40% - Accent1 4 4 3 3" xfId="6184"/>
    <cellStyle name="40% - Accent1 4 4 4" xfId="3706"/>
    <cellStyle name="40% - Accent1 4 4 4 2" xfId="11140"/>
    <cellStyle name="40% - Accent1 4 4 4 3" xfId="7010"/>
    <cellStyle name="40% - Accent1 4 4 5" xfId="1228"/>
    <cellStyle name="40% - Accent1 4 4 5 2" xfId="8662"/>
    <cellStyle name="40% - Accent1 4 4 6" xfId="7836"/>
    <cellStyle name="40% - Accent1 4 4 7" xfId="4532"/>
    <cellStyle name="40% - Accent1 4 4 8" xfId="12060"/>
    <cellStyle name="40% - Accent1 4 5" xfId="504"/>
    <cellStyle name="40% - Accent1 4 5 2" xfId="2156"/>
    <cellStyle name="40% - Accent1 4 5 2 2" xfId="9590"/>
    <cellStyle name="40% - Accent1 4 5 2 3" xfId="5460"/>
    <cellStyle name="40% - Accent1 4 5 3" xfId="2982"/>
    <cellStyle name="40% - Accent1 4 5 3 2" xfId="10416"/>
    <cellStyle name="40% - Accent1 4 5 3 3" xfId="6286"/>
    <cellStyle name="40% - Accent1 4 5 4" xfId="3808"/>
    <cellStyle name="40% - Accent1 4 5 4 2" xfId="11242"/>
    <cellStyle name="40% - Accent1 4 5 4 3" xfId="7112"/>
    <cellStyle name="40% - Accent1 4 5 5" xfId="1330"/>
    <cellStyle name="40% - Accent1 4 5 5 2" xfId="8764"/>
    <cellStyle name="40% - Accent1 4 5 6" xfId="7938"/>
    <cellStyle name="40% - Accent1 4 5 7" xfId="4634"/>
    <cellStyle name="40% - Accent1 4 5 8" xfId="12162"/>
    <cellStyle name="40% - Accent1 4 6" xfId="605"/>
    <cellStyle name="40% - Accent1 4 6 2" xfId="2257"/>
    <cellStyle name="40% - Accent1 4 6 2 2" xfId="9691"/>
    <cellStyle name="40% - Accent1 4 6 2 3" xfId="5561"/>
    <cellStyle name="40% - Accent1 4 6 3" xfId="3083"/>
    <cellStyle name="40% - Accent1 4 6 3 2" xfId="10517"/>
    <cellStyle name="40% - Accent1 4 6 3 3" xfId="6387"/>
    <cellStyle name="40% - Accent1 4 6 4" xfId="3909"/>
    <cellStyle name="40% - Accent1 4 6 4 2" xfId="11343"/>
    <cellStyle name="40% - Accent1 4 6 4 3" xfId="7213"/>
    <cellStyle name="40% - Accent1 4 6 5" xfId="1431"/>
    <cellStyle name="40% - Accent1 4 6 5 2" xfId="8865"/>
    <cellStyle name="40% - Accent1 4 6 6" xfId="8039"/>
    <cellStyle name="40% - Accent1 4 6 7" xfId="4735"/>
    <cellStyle name="40% - Accent1 4 6 8" xfId="12263"/>
    <cellStyle name="40% - Accent1 4 7" xfId="1749"/>
    <cellStyle name="40% - Accent1 4 7 2" xfId="9183"/>
    <cellStyle name="40% - Accent1 4 7 3" xfId="5053"/>
    <cellStyle name="40% - Accent1 4 8" xfId="2575"/>
    <cellStyle name="40% - Accent1 4 8 2" xfId="10009"/>
    <cellStyle name="40% - Accent1 4 8 3" xfId="5879"/>
    <cellStyle name="40% - Accent1 4 9" xfId="3401"/>
    <cellStyle name="40% - Accent1 4 9 2" xfId="10835"/>
    <cellStyle name="40% - Accent1 4 9 3" xfId="6705"/>
    <cellStyle name="40% - Accent1 5" xfId="147"/>
    <cellStyle name="40% - Accent1 5 2" xfId="658"/>
    <cellStyle name="40% - Accent1 5 2 2" xfId="2310"/>
    <cellStyle name="40% - Accent1 5 2 2 2" xfId="9744"/>
    <cellStyle name="40% - Accent1 5 2 2 3" xfId="5614"/>
    <cellStyle name="40% - Accent1 5 2 3" xfId="3136"/>
    <cellStyle name="40% - Accent1 5 2 3 2" xfId="10570"/>
    <cellStyle name="40% - Accent1 5 2 3 3" xfId="6440"/>
    <cellStyle name="40% - Accent1 5 2 4" xfId="3962"/>
    <cellStyle name="40% - Accent1 5 2 4 2" xfId="11396"/>
    <cellStyle name="40% - Accent1 5 2 4 3" xfId="7266"/>
    <cellStyle name="40% - Accent1 5 2 5" xfId="1484"/>
    <cellStyle name="40% - Accent1 5 2 5 2" xfId="8918"/>
    <cellStyle name="40% - Accent1 5 2 6" xfId="8092"/>
    <cellStyle name="40% - Accent1 5 2 7" xfId="4788"/>
    <cellStyle name="40% - Accent1 5 2 8" xfId="12316"/>
    <cellStyle name="40% - Accent1 5 3" xfId="1802"/>
    <cellStyle name="40% - Accent1 5 3 2" xfId="9236"/>
    <cellStyle name="40% - Accent1 5 3 3" xfId="5106"/>
    <cellStyle name="40% - Accent1 5 4" xfId="2628"/>
    <cellStyle name="40% - Accent1 5 4 2" xfId="10062"/>
    <cellStyle name="40% - Accent1 5 4 3" xfId="5932"/>
    <cellStyle name="40% - Accent1 5 5" xfId="3454"/>
    <cellStyle name="40% - Accent1 5 5 2" xfId="10888"/>
    <cellStyle name="40% - Accent1 5 5 3" xfId="6758"/>
    <cellStyle name="40% - Accent1 5 6" xfId="976"/>
    <cellStyle name="40% - Accent1 5 6 2" xfId="8410"/>
    <cellStyle name="40% - Accent1 5 7" xfId="7584"/>
    <cellStyle name="40% - Accent1 5 8" xfId="4280"/>
    <cellStyle name="40% - Accent1 5 9" xfId="11808"/>
    <cellStyle name="40% - Accent1 6" xfId="244"/>
    <cellStyle name="40% - Accent1 6 2" xfId="755"/>
    <cellStyle name="40% - Accent1 6 2 2" xfId="2407"/>
    <cellStyle name="40% - Accent1 6 2 2 2" xfId="9841"/>
    <cellStyle name="40% - Accent1 6 2 2 3" xfId="5711"/>
    <cellStyle name="40% - Accent1 6 2 3" xfId="3233"/>
    <cellStyle name="40% - Accent1 6 2 3 2" xfId="10667"/>
    <cellStyle name="40% - Accent1 6 2 3 3" xfId="6537"/>
    <cellStyle name="40% - Accent1 6 2 4" xfId="4059"/>
    <cellStyle name="40% - Accent1 6 2 4 2" xfId="11493"/>
    <cellStyle name="40% - Accent1 6 2 4 3" xfId="7363"/>
    <cellStyle name="40% - Accent1 6 2 5" xfId="1581"/>
    <cellStyle name="40% - Accent1 6 2 5 2" xfId="9015"/>
    <cellStyle name="40% - Accent1 6 2 6" xfId="8189"/>
    <cellStyle name="40% - Accent1 6 2 7" xfId="4885"/>
    <cellStyle name="40% - Accent1 6 2 8" xfId="12413"/>
    <cellStyle name="40% - Accent1 6 3" xfId="1899"/>
    <cellStyle name="40% - Accent1 6 3 2" xfId="9333"/>
    <cellStyle name="40% - Accent1 6 3 3" xfId="5203"/>
    <cellStyle name="40% - Accent1 6 4" xfId="2725"/>
    <cellStyle name="40% - Accent1 6 4 2" xfId="10159"/>
    <cellStyle name="40% - Accent1 6 4 3" xfId="6029"/>
    <cellStyle name="40% - Accent1 6 5" xfId="3551"/>
    <cellStyle name="40% - Accent1 6 5 2" xfId="10985"/>
    <cellStyle name="40% - Accent1 6 5 3" xfId="6855"/>
    <cellStyle name="40% - Accent1 6 6" xfId="1073"/>
    <cellStyle name="40% - Accent1 6 6 2" xfId="8507"/>
    <cellStyle name="40% - Accent1 6 7" xfId="7681"/>
    <cellStyle name="40% - Accent1 6 8" xfId="4377"/>
    <cellStyle name="40% - Accent1 6 9" xfId="11905"/>
    <cellStyle name="40% - Accent1 7" xfId="349"/>
    <cellStyle name="40% - Accent1 7 2" xfId="2001"/>
    <cellStyle name="40% - Accent1 7 2 2" xfId="9435"/>
    <cellStyle name="40% - Accent1 7 2 3" xfId="5305"/>
    <cellStyle name="40% - Accent1 7 3" xfId="2827"/>
    <cellStyle name="40% - Accent1 7 3 2" xfId="10261"/>
    <cellStyle name="40% - Accent1 7 3 3" xfId="6131"/>
    <cellStyle name="40% - Accent1 7 4" xfId="3653"/>
    <cellStyle name="40% - Accent1 7 4 2" xfId="11087"/>
    <cellStyle name="40% - Accent1 7 4 3" xfId="6957"/>
    <cellStyle name="40% - Accent1 7 5" xfId="1175"/>
    <cellStyle name="40% - Accent1 7 5 2" xfId="8609"/>
    <cellStyle name="40% - Accent1 7 6" xfId="7783"/>
    <cellStyle name="40% - Accent1 7 7" xfId="4479"/>
    <cellStyle name="40% - Accent1 7 8" xfId="12007"/>
    <cellStyle name="40% - Accent1 8" xfId="451"/>
    <cellStyle name="40% - Accent1 8 2" xfId="2103"/>
    <cellStyle name="40% - Accent1 8 2 2" xfId="9537"/>
    <cellStyle name="40% - Accent1 8 2 3" xfId="5407"/>
    <cellStyle name="40% - Accent1 8 3" xfId="2929"/>
    <cellStyle name="40% - Accent1 8 3 2" xfId="10363"/>
    <cellStyle name="40% - Accent1 8 3 3" xfId="6233"/>
    <cellStyle name="40% - Accent1 8 4" xfId="3755"/>
    <cellStyle name="40% - Accent1 8 4 2" xfId="11189"/>
    <cellStyle name="40% - Accent1 8 4 3" xfId="7059"/>
    <cellStyle name="40% - Accent1 8 5" xfId="1277"/>
    <cellStyle name="40% - Accent1 8 5 2" xfId="8711"/>
    <cellStyle name="40% - Accent1 8 6" xfId="7885"/>
    <cellStyle name="40% - Accent1 8 7" xfId="4581"/>
    <cellStyle name="40% - Accent1 8 8" xfId="12109"/>
    <cellStyle name="40% - Accent1 9" xfId="557"/>
    <cellStyle name="40% - Accent1 9 2" xfId="2209"/>
    <cellStyle name="40% - Accent1 9 2 2" xfId="9643"/>
    <cellStyle name="40% - Accent1 9 2 3" xfId="5513"/>
    <cellStyle name="40% - Accent1 9 3" xfId="3035"/>
    <cellStyle name="40% - Accent1 9 3 2" xfId="10469"/>
    <cellStyle name="40% - Accent1 9 3 3" xfId="6339"/>
    <cellStyle name="40% - Accent1 9 4" xfId="3861"/>
    <cellStyle name="40% - Accent1 9 4 2" xfId="11295"/>
    <cellStyle name="40% - Accent1 9 4 3" xfId="7165"/>
    <cellStyle name="40% - Accent1 9 5" xfId="1383"/>
    <cellStyle name="40% - Accent1 9 5 2" xfId="8817"/>
    <cellStyle name="40% - Accent1 9 6" xfId="7991"/>
    <cellStyle name="40% - Accent1 9 7" xfId="4687"/>
    <cellStyle name="40% - Accent1 9 8" xfId="12215"/>
    <cellStyle name="40% - Accent2" xfId="8" builtinId="35" customBuiltin="1"/>
    <cellStyle name="40% - Accent2 10" xfId="860"/>
    <cellStyle name="40% - Accent2 10 2" xfId="2512"/>
    <cellStyle name="40% - Accent2 10 2 2" xfId="9946"/>
    <cellStyle name="40% - Accent2 10 2 3" xfId="5816"/>
    <cellStyle name="40% - Accent2 10 3" xfId="3338"/>
    <cellStyle name="40% - Accent2 10 3 2" xfId="10772"/>
    <cellStyle name="40% - Accent2 10 3 3" xfId="6642"/>
    <cellStyle name="40% - Accent2 10 4" xfId="4164"/>
    <cellStyle name="40% - Accent2 10 4 2" xfId="11598"/>
    <cellStyle name="40% - Accent2 10 4 3" xfId="7468"/>
    <cellStyle name="40% - Accent2 10 5" xfId="1686"/>
    <cellStyle name="40% - Accent2 10 5 2" xfId="9120"/>
    <cellStyle name="40% - Accent2 10 6" xfId="8294"/>
    <cellStyle name="40% - Accent2 10 7" xfId="4990"/>
    <cellStyle name="40% - Accent2 11" xfId="1702"/>
    <cellStyle name="40% - Accent2 11 2" xfId="9136"/>
    <cellStyle name="40% - Accent2 11 3" xfId="5006"/>
    <cellStyle name="40% - Accent2 12" xfId="2528"/>
    <cellStyle name="40% - Accent2 12 2" xfId="9962"/>
    <cellStyle name="40% - Accent2 12 3" xfId="5832"/>
    <cellStyle name="40% - Accent2 13" xfId="3354"/>
    <cellStyle name="40% - Accent2 13 2" xfId="10788"/>
    <cellStyle name="40% - Accent2 13 3" xfId="6658"/>
    <cellStyle name="40% - Accent2 14" xfId="876"/>
    <cellStyle name="40% - Accent2 14 2" xfId="8310"/>
    <cellStyle name="40% - Accent2 15" xfId="7484"/>
    <cellStyle name="40% - Accent2 16" xfId="4180"/>
    <cellStyle name="40% - Accent2 17" xfId="11614"/>
    <cellStyle name="40% - Accent2 18" xfId="11682"/>
    <cellStyle name="40% - Accent2 19" xfId="11708"/>
    <cellStyle name="40% - Accent2 2" xfId="51"/>
    <cellStyle name="40% - Accent2 2 10" xfId="2541"/>
    <cellStyle name="40% - Accent2 2 10 2" xfId="9975"/>
    <cellStyle name="40% - Accent2 2 10 3" xfId="5845"/>
    <cellStyle name="40% - Accent2 2 11" xfId="3367"/>
    <cellStyle name="40% - Accent2 2 11 2" xfId="10801"/>
    <cellStyle name="40% - Accent2 2 11 3" xfId="6671"/>
    <cellStyle name="40% - Accent2 2 12" xfId="889"/>
    <cellStyle name="40% - Accent2 2 12 2" xfId="8323"/>
    <cellStyle name="40% - Accent2 2 13" xfId="7497"/>
    <cellStyle name="40% - Accent2 2 14" xfId="4193"/>
    <cellStyle name="40% - Accent2 2 15" xfId="11627"/>
    <cellStyle name="40% - Accent2 2 16" xfId="11721"/>
    <cellStyle name="40% - Accent2 2 2" xfId="78"/>
    <cellStyle name="40% - Accent2 2 2 10" xfId="3393"/>
    <cellStyle name="40% - Accent2 2 2 10 2" xfId="10827"/>
    <cellStyle name="40% - Accent2 2 2 10 3" xfId="6697"/>
    <cellStyle name="40% - Accent2 2 2 11" xfId="915"/>
    <cellStyle name="40% - Accent2 2 2 11 2" xfId="8349"/>
    <cellStyle name="40% - Accent2 2 2 12" xfId="7523"/>
    <cellStyle name="40% - Accent2 2 2 13" xfId="4219"/>
    <cellStyle name="40% - Accent2 2 2 14" xfId="11653"/>
    <cellStyle name="40% - Accent2 2 2 15" xfId="11747"/>
    <cellStyle name="40% - Accent2 2 2 2" xfId="121"/>
    <cellStyle name="40% - Accent2 2 2 2 10" xfId="956"/>
    <cellStyle name="40% - Accent2 2 2 2 10 2" xfId="8390"/>
    <cellStyle name="40% - Accent2 2 2 2 11" xfId="7564"/>
    <cellStyle name="40% - Accent2 2 2 2 12" xfId="4260"/>
    <cellStyle name="40% - Accent2 2 2 2 13" xfId="11788"/>
    <cellStyle name="40% - Accent2 2 2 2 2" xfId="228"/>
    <cellStyle name="40% - Accent2 2 2 2 2 2" xfId="739"/>
    <cellStyle name="40% - Accent2 2 2 2 2 2 2" xfId="2391"/>
    <cellStyle name="40% - Accent2 2 2 2 2 2 2 2" xfId="9825"/>
    <cellStyle name="40% - Accent2 2 2 2 2 2 2 3" xfId="5695"/>
    <cellStyle name="40% - Accent2 2 2 2 2 2 3" xfId="3217"/>
    <cellStyle name="40% - Accent2 2 2 2 2 2 3 2" xfId="10651"/>
    <cellStyle name="40% - Accent2 2 2 2 2 2 3 3" xfId="6521"/>
    <cellStyle name="40% - Accent2 2 2 2 2 2 4" xfId="4043"/>
    <cellStyle name="40% - Accent2 2 2 2 2 2 4 2" xfId="11477"/>
    <cellStyle name="40% - Accent2 2 2 2 2 2 4 3" xfId="7347"/>
    <cellStyle name="40% - Accent2 2 2 2 2 2 5" xfId="1565"/>
    <cellStyle name="40% - Accent2 2 2 2 2 2 5 2" xfId="8999"/>
    <cellStyle name="40% - Accent2 2 2 2 2 2 6" xfId="8173"/>
    <cellStyle name="40% - Accent2 2 2 2 2 2 7" xfId="4869"/>
    <cellStyle name="40% - Accent2 2 2 2 2 2 8" xfId="12397"/>
    <cellStyle name="40% - Accent2 2 2 2 2 3" xfId="1883"/>
    <cellStyle name="40% - Accent2 2 2 2 2 3 2" xfId="9317"/>
    <cellStyle name="40% - Accent2 2 2 2 2 3 3" xfId="5187"/>
    <cellStyle name="40% - Accent2 2 2 2 2 4" xfId="2709"/>
    <cellStyle name="40% - Accent2 2 2 2 2 4 2" xfId="10143"/>
    <cellStyle name="40% - Accent2 2 2 2 2 4 3" xfId="6013"/>
    <cellStyle name="40% - Accent2 2 2 2 2 5" xfId="3535"/>
    <cellStyle name="40% - Accent2 2 2 2 2 5 2" xfId="10969"/>
    <cellStyle name="40% - Accent2 2 2 2 2 5 3" xfId="6839"/>
    <cellStyle name="40% - Accent2 2 2 2 2 6" xfId="1057"/>
    <cellStyle name="40% - Accent2 2 2 2 2 6 2" xfId="8491"/>
    <cellStyle name="40% - Accent2 2 2 2 2 7" xfId="7665"/>
    <cellStyle name="40% - Accent2 2 2 2 2 8" xfId="4361"/>
    <cellStyle name="40% - Accent2 2 2 2 2 9" xfId="11889"/>
    <cellStyle name="40% - Accent2 2 2 2 3" xfId="333"/>
    <cellStyle name="40% - Accent2 2 2 2 3 2" xfId="841"/>
    <cellStyle name="40% - Accent2 2 2 2 3 2 2" xfId="2493"/>
    <cellStyle name="40% - Accent2 2 2 2 3 2 2 2" xfId="9927"/>
    <cellStyle name="40% - Accent2 2 2 2 3 2 2 3" xfId="5797"/>
    <cellStyle name="40% - Accent2 2 2 2 3 2 3" xfId="3319"/>
    <cellStyle name="40% - Accent2 2 2 2 3 2 3 2" xfId="10753"/>
    <cellStyle name="40% - Accent2 2 2 2 3 2 3 3" xfId="6623"/>
    <cellStyle name="40% - Accent2 2 2 2 3 2 4" xfId="4145"/>
    <cellStyle name="40% - Accent2 2 2 2 3 2 4 2" xfId="11579"/>
    <cellStyle name="40% - Accent2 2 2 2 3 2 4 3" xfId="7449"/>
    <cellStyle name="40% - Accent2 2 2 2 3 2 5" xfId="1667"/>
    <cellStyle name="40% - Accent2 2 2 2 3 2 5 2" xfId="9101"/>
    <cellStyle name="40% - Accent2 2 2 2 3 2 6" xfId="8275"/>
    <cellStyle name="40% - Accent2 2 2 2 3 2 7" xfId="4971"/>
    <cellStyle name="40% - Accent2 2 2 2 3 2 8" xfId="12499"/>
    <cellStyle name="40% - Accent2 2 2 2 3 3" xfId="1985"/>
    <cellStyle name="40% - Accent2 2 2 2 3 3 2" xfId="9419"/>
    <cellStyle name="40% - Accent2 2 2 2 3 3 3" xfId="5289"/>
    <cellStyle name="40% - Accent2 2 2 2 3 4" xfId="2811"/>
    <cellStyle name="40% - Accent2 2 2 2 3 4 2" xfId="10245"/>
    <cellStyle name="40% - Accent2 2 2 2 3 4 3" xfId="6115"/>
    <cellStyle name="40% - Accent2 2 2 2 3 5" xfId="3637"/>
    <cellStyle name="40% - Accent2 2 2 2 3 5 2" xfId="11071"/>
    <cellStyle name="40% - Accent2 2 2 2 3 5 3" xfId="6941"/>
    <cellStyle name="40% - Accent2 2 2 2 3 6" xfId="1159"/>
    <cellStyle name="40% - Accent2 2 2 2 3 6 2" xfId="8593"/>
    <cellStyle name="40% - Accent2 2 2 2 3 7" xfId="7767"/>
    <cellStyle name="40% - Accent2 2 2 2 3 8" xfId="4463"/>
    <cellStyle name="40% - Accent2 2 2 2 3 9" xfId="11991"/>
    <cellStyle name="40% - Accent2 2 2 2 4" xfId="435"/>
    <cellStyle name="40% - Accent2 2 2 2 4 2" xfId="2087"/>
    <cellStyle name="40% - Accent2 2 2 2 4 2 2" xfId="9521"/>
    <cellStyle name="40% - Accent2 2 2 2 4 2 3" xfId="5391"/>
    <cellStyle name="40% - Accent2 2 2 2 4 3" xfId="2913"/>
    <cellStyle name="40% - Accent2 2 2 2 4 3 2" xfId="10347"/>
    <cellStyle name="40% - Accent2 2 2 2 4 3 3" xfId="6217"/>
    <cellStyle name="40% - Accent2 2 2 2 4 4" xfId="3739"/>
    <cellStyle name="40% - Accent2 2 2 2 4 4 2" xfId="11173"/>
    <cellStyle name="40% - Accent2 2 2 2 4 4 3" xfId="7043"/>
    <cellStyle name="40% - Accent2 2 2 2 4 5" xfId="1261"/>
    <cellStyle name="40% - Accent2 2 2 2 4 5 2" xfId="8695"/>
    <cellStyle name="40% - Accent2 2 2 2 4 6" xfId="7869"/>
    <cellStyle name="40% - Accent2 2 2 2 4 7" xfId="4565"/>
    <cellStyle name="40% - Accent2 2 2 2 4 8" xfId="12093"/>
    <cellStyle name="40% - Accent2 2 2 2 5" xfId="537"/>
    <cellStyle name="40% - Accent2 2 2 2 5 2" xfId="2189"/>
    <cellStyle name="40% - Accent2 2 2 2 5 2 2" xfId="9623"/>
    <cellStyle name="40% - Accent2 2 2 2 5 2 3" xfId="5493"/>
    <cellStyle name="40% - Accent2 2 2 2 5 3" xfId="3015"/>
    <cellStyle name="40% - Accent2 2 2 2 5 3 2" xfId="10449"/>
    <cellStyle name="40% - Accent2 2 2 2 5 3 3" xfId="6319"/>
    <cellStyle name="40% - Accent2 2 2 2 5 4" xfId="3841"/>
    <cellStyle name="40% - Accent2 2 2 2 5 4 2" xfId="11275"/>
    <cellStyle name="40% - Accent2 2 2 2 5 4 3" xfId="7145"/>
    <cellStyle name="40% - Accent2 2 2 2 5 5" xfId="1363"/>
    <cellStyle name="40% - Accent2 2 2 2 5 5 2" xfId="8797"/>
    <cellStyle name="40% - Accent2 2 2 2 5 6" xfId="7971"/>
    <cellStyle name="40% - Accent2 2 2 2 5 7" xfId="4667"/>
    <cellStyle name="40% - Accent2 2 2 2 5 8" xfId="12195"/>
    <cellStyle name="40% - Accent2 2 2 2 6" xfId="638"/>
    <cellStyle name="40% - Accent2 2 2 2 6 2" xfId="2290"/>
    <cellStyle name="40% - Accent2 2 2 2 6 2 2" xfId="9724"/>
    <cellStyle name="40% - Accent2 2 2 2 6 2 3" xfId="5594"/>
    <cellStyle name="40% - Accent2 2 2 2 6 3" xfId="3116"/>
    <cellStyle name="40% - Accent2 2 2 2 6 3 2" xfId="10550"/>
    <cellStyle name="40% - Accent2 2 2 2 6 3 3" xfId="6420"/>
    <cellStyle name="40% - Accent2 2 2 2 6 4" xfId="3942"/>
    <cellStyle name="40% - Accent2 2 2 2 6 4 2" xfId="11376"/>
    <cellStyle name="40% - Accent2 2 2 2 6 4 3" xfId="7246"/>
    <cellStyle name="40% - Accent2 2 2 2 6 5" xfId="1464"/>
    <cellStyle name="40% - Accent2 2 2 2 6 5 2" xfId="8898"/>
    <cellStyle name="40% - Accent2 2 2 2 6 6" xfId="8072"/>
    <cellStyle name="40% - Accent2 2 2 2 6 7" xfId="4768"/>
    <cellStyle name="40% - Accent2 2 2 2 6 8" xfId="12296"/>
    <cellStyle name="40% - Accent2 2 2 2 7" xfId="1782"/>
    <cellStyle name="40% - Accent2 2 2 2 7 2" xfId="9216"/>
    <cellStyle name="40% - Accent2 2 2 2 7 3" xfId="5086"/>
    <cellStyle name="40% - Accent2 2 2 2 8" xfId="2608"/>
    <cellStyle name="40% - Accent2 2 2 2 8 2" xfId="10042"/>
    <cellStyle name="40% - Accent2 2 2 2 8 3" xfId="5912"/>
    <cellStyle name="40% - Accent2 2 2 2 9" xfId="3434"/>
    <cellStyle name="40% - Accent2 2 2 2 9 2" xfId="10868"/>
    <cellStyle name="40% - Accent2 2 2 2 9 3" xfId="6738"/>
    <cellStyle name="40% - Accent2 2 2 3" xfId="187"/>
    <cellStyle name="40% - Accent2 2 2 3 2" xfId="698"/>
    <cellStyle name="40% - Accent2 2 2 3 2 2" xfId="2350"/>
    <cellStyle name="40% - Accent2 2 2 3 2 2 2" xfId="9784"/>
    <cellStyle name="40% - Accent2 2 2 3 2 2 3" xfId="5654"/>
    <cellStyle name="40% - Accent2 2 2 3 2 3" xfId="3176"/>
    <cellStyle name="40% - Accent2 2 2 3 2 3 2" xfId="10610"/>
    <cellStyle name="40% - Accent2 2 2 3 2 3 3" xfId="6480"/>
    <cellStyle name="40% - Accent2 2 2 3 2 4" xfId="4002"/>
    <cellStyle name="40% - Accent2 2 2 3 2 4 2" xfId="11436"/>
    <cellStyle name="40% - Accent2 2 2 3 2 4 3" xfId="7306"/>
    <cellStyle name="40% - Accent2 2 2 3 2 5" xfId="1524"/>
    <cellStyle name="40% - Accent2 2 2 3 2 5 2" xfId="8958"/>
    <cellStyle name="40% - Accent2 2 2 3 2 6" xfId="8132"/>
    <cellStyle name="40% - Accent2 2 2 3 2 7" xfId="4828"/>
    <cellStyle name="40% - Accent2 2 2 3 2 8" xfId="12356"/>
    <cellStyle name="40% - Accent2 2 2 3 3" xfId="1842"/>
    <cellStyle name="40% - Accent2 2 2 3 3 2" xfId="9276"/>
    <cellStyle name="40% - Accent2 2 2 3 3 3" xfId="5146"/>
    <cellStyle name="40% - Accent2 2 2 3 4" xfId="2668"/>
    <cellStyle name="40% - Accent2 2 2 3 4 2" xfId="10102"/>
    <cellStyle name="40% - Accent2 2 2 3 4 3" xfId="5972"/>
    <cellStyle name="40% - Accent2 2 2 3 5" xfId="3494"/>
    <cellStyle name="40% - Accent2 2 2 3 5 2" xfId="10928"/>
    <cellStyle name="40% - Accent2 2 2 3 5 3" xfId="6798"/>
    <cellStyle name="40% - Accent2 2 2 3 6" xfId="1016"/>
    <cellStyle name="40% - Accent2 2 2 3 6 2" xfId="8450"/>
    <cellStyle name="40% - Accent2 2 2 3 7" xfId="7624"/>
    <cellStyle name="40% - Accent2 2 2 3 8" xfId="4320"/>
    <cellStyle name="40% - Accent2 2 2 3 9" xfId="11848"/>
    <cellStyle name="40% - Accent2 2 2 4" xfId="291"/>
    <cellStyle name="40% - Accent2 2 2 4 2" xfId="800"/>
    <cellStyle name="40% - Accent2 2 2 4 2 2" xfId="2452"/>
    <cellStyle name="40% - Accent2 2 2 4 2 2 2" xfId="9886"/>
    <cellStyle name="40% - Accent2 2 2 4 2 2 3" xfId="5756"/>
    <cellStyle name="40% - Accent2 2 2 4 2 3" xfId="3278"/>
    <cellStyle name="40% - Accent2 2 2 4 2 3 2" xfId="10712"/>
    <cellStyle name="40% - Accent2 2 2 4 2 3 3" xfId="6582"/>
    <cellStyle name="40% - Accent2 2 2 4 2 4" xfId="4104"/>
    <cellStyle name="40% - Accent2 2 2 4 2 4 2" xfId="11538"/>
    <cellStyle name="40% - Accent2 2 2 4 2 4 3" xfId="7408"/>
    <cellStyle name="40% - Accent2 2 2 4 2 5" xfId="1626"/>
    <cellStyle name="40% - Accent2 2 2 4 2 5 2" xfId="9060"/>
    <cellStyle name="40% - Accent2 2 2 4 2 6" xfId="8234"/>
    <cellStyle name="40% - Accent2 2 2 4 2 7" xfId="4930"/>
    <cellStyle name="40% - Accent2 2 2 4 2 8" xfId="12458"/>
    <cellStyle name="40% - Accent2 2 2 4 3" xfId="1944"/>
    <cellStyle name="40% - Accent2 2 2 4 3 2" xfId="9378"/>
    <cellStyle name="40% - Accent2 2 2 4 3 3" xfId="5248"/>
    <cellStyle name="40% - Accent2 2 2 4 4" xfId="2770"/>
    <cellStyle name="40% - Accent2 2 2 4 4 2" xfId="10204"/>
    <cellStyle name="40% - Accent2 2 2 4 4 3" xfId="6074"/>
    <cellStyle name="40% - Accent2 2 2 4 5" xfId="3596"/>
    <cellStyle name="40% - Accent2 2 2 4 5 2" xfId="11030"/>
    <cellStyle name="40% - Accent2 2 2 4 5 3" xfId="6900"/>
    <cellStyle name="40% - Accent2 2 2 4 6" xfId="1118"/>
    <cellStyle name="40% - Accent2 2 2 4 6 2" xfId="8552"/>
    <cellStyle name="40% - Accent2 2 2 4 7" xfId="7726"/>
    <cellStyle name="40% - Accent2 2 2 4 8" xfId="4422"/>
    <cellStyle name="40% - Accent2 2 2 4 9" xfId="11950"/>
    <cellStyle name="40% - Accent2 2 2 5" xfId="394"/>
    <cellStyle name="40% - Accent2 2 2 5 2" xfId="2046"/>
    <cellStyle name="40% - Accent2 2 2 5 2 2" xfId="9480"/>
    <cellStyle name="40% - Accent2 2 2 5 2 3" xfId="5350"/>
    <cellStyle name="40% - Accent2 2 2 5 3" xfId="2872"/>
    <cellStyle name="40% - Accent2 2 2 5 3 2" xfId="10306"/>
    <cellStyle name="40% - Accent2 2 2 5 3 3" xfId="6176"/>
    <cellStyle name="40% - Accent2 2 2 5 4" xfId="3698"/>
    <cellStyle name="40% - Accent2 2 2 5 4 2" xfId="11132"/>
    <cellStyle name="40% - Accent2 2 2 5 4 3" xfId="7002"/>
    <cellStyle name="40% - Accent2 2 2 5 5" xfId="1220"/>
    <cellStyle name="40% - Accent2 2 2 5 5 2" xfId="8654"/>
    <cellStyle name="40% - Accent2 2 2 5 6" xfId="7828"/>
    <cellStyle name="40% - Accent2 2 2 5 7" xfId="4524"/>
    <cellStyle name="40% - Accent2 2 2 5 8" xfId="12052"/>
    <cellStyle name="40% - Accent2 2 2 6" xfId="496"/>
    <cellStyle name="40% - Accent2 2 2 6 2" xfId="2148"/>
    <cellStyle name="40% - Accent2 2 2 6 2 2" xfId="9582"/>
    <cellStyle name="40% - Accent2 2 2 6 2 3" xfId="5452"/>
    <cellStyle name="40% - Accent2 2 2 6 3" xfId="2974"/>
    <cellStyle name="40% - Accent2 2 2 6 3 2" xfId="10408"/>
    <cellStyle name="40% - Accent2 2 2 6 3 3" xfId="6278"/>
    <cellStyle name="40% - Accent2 2 2 6 4" xfId="3800"/>
    <cellStyle name="40% - Accent2 2 2 6 4 2" xfId="11234"/>
    <cellStyle name="40% - Accent2 2 2 6 4 3" xfId="7104"/>
    <cellStyle name="40% - Accent2 2 2 6 5" xfId="1322"/>
    <cellStyle name="40% - Accent2 2 2 6 5 2" xfId="8756"/>
    <cellStyle name="40% - Accent2 2 2 6 6" xfId="7930"/>
    <cellStyle name="40% - Accent2 2 2 6 7" xfId="4626"/>
    <cellStyle name="40% - Accent2 2 2 6 8" xfId="12154"/>
    <cellStyle name="40% - Accent2 2 2 7" xfId="597"/>
    <cellStyle name="40% - Accent2 2 2 7 2" xfId="2249"/>
    <cellStyle name="40% - Accent2 2 2 7 2 2" xfId="9683"/>
    <cellStyle name="40% - Accent2 2 2 7 2 3" xfId="5553"/>
    <cellStyle name="40% - Accent2 2 2 7 3" xfId="3075"/>
    <cellStyle name="40% - Accent2 2 2 7 3 2" xfId="10509"/>
    <cellStyle name="40% - Accent2 2 2 7 3 3" xfId="6379"/>
    <cellStyle name="40% - Accent2 2 2 7 4" xfId="3901"/>
    <cellStyle name="40% - Accent2 2 2 7 4 2" xfId="11335"/>
    <cellStyle name="40% - Accent2 2 2 7 4 3" xfId="7205"/>
    <cellStyle name="40% - Accent2 2 2 7 5" xfId="1423"/>
    <cellStyle name="40% - Accent2 2 2 7 5 2" xfId="8857"/>
    <cellStyle name="40% - Accent2 2 2 7 6" xfId="8031"/>
    <cellStyle name="40% - Accent2 2 2 7 7" xfId="4727"/>
    <cellStyle name="40% - Accent2 2 2 7 8" xfId="12255"/>
    <cellStyle name="40% - Accent2 2 2 8" xfId="1741"/>
    <cellStyle name="40% - Accent2 2 2 8 2" xfId="9175"/>
    <cellStyle name="40% - Accent2 2 2 8 3" xfId="5045"/>
    <cellStyle name="40% - Accent2 2 2 9" xfId="2567"/>
    <cellStyle name="40% - Accent2 2 2 9 2" xfId="10001"/>
    <cellStyle name="40% - Accent2 2 2 9 3" xfId="5871"/>
    <cellStyle name="40% - Accent2 2 3" xfId="120"/>
    <cellStyle name="40% - Accent2 2 3 10" xfId="955"/>
    <cellStyle name="40% - Accent2 2 3 10 2" xfId="8389"/>
    <cellStyle name="40% - Accent2 2 3 11" xfId="7563"/>
    <cellStyle name="40% - Accent2 2 3 12" xfId="4259"/>
    <cellStyle name="40% - Accent2 2 3 13" xfId="11787"/>
    <cellStyle name="40% - Accent2 2 3 2" xfId="227"/>
    <cellStyle name="40% - Accent2 2 3 2 2" xfId="738"/>
    <cellStyle name="40% - Accent2 2 3 2 2 2" xfId="2390"/>
    <cellStyle name="40% - Accent2 2 3 2 2 2 2" xfId="9824"/>
    <cellStyle name="40% - Accent2 2 3 2 2 2 3" xfId="5694"/>
    <cellStyle name="40% - Accent2 2 3 2 2 3" xfId="3216"/>
    <cellStyle name="40% - Accent2 2 3 2 2 3 2" xfId="10650"/>
    <cellStyle name="40% - Accent2 2 3 2 2 3 3" xfId="6520"/>
    <cellStyle name="40% - Accent2 2 3 2 2 4" xfId="4042"/>
    <cellStyle name="40% - Accent2 2 3 2 2 4 2" xfId="11476"/>
    <cellStyle name="40% - Accent2 2 3 2 2 4 3" xfId="7346"/>
    <cellStyle name="40% - Accent2 2 3 2 2 5" xfId="1564"/>
    <cellStyle name="40% - Accent2 2 3 2 2 5 2" xfId="8998"/>
    <cellStyle name="40% - Accent2 2 3 2 2 6" xfId="8172"/>
    <cellStyle name="40% - Accent2 2 3 2 2 7" xfId="4868"/>
    <cellStyle name="40% - Accent2 2 3 2 2 8" xfId="12396"/>
    <cellStyle name="40% - Accent2 2 3 2 3" xfId="1882"/>
    <cellStyle name="40% - Accent2 2 3 2 3 2" xfId="9316"/>
    <cellStyle name="40% - Accent2 2 3 2 3 3" xfId="5186"/>
    <cellStyle name="40% - Accent2 2 3 2 4" xfId="2708"/>
    <cellStyle name="40% - Accent2 2 3 2 4 2" xfId="10142"/>
    <cellStyle name="40% - Accent2 2 3 2 4 3" xfId="6012"/>
    <cellStyle name="40% - Accent2 2 3 2 5" xfId="3534"/>
    <cellStyle name="40% - Accent2 2 3 2 5 2" xfId="10968"/>
    <cellStyle name="40% - Accent2 2 3 2 5 3" xfId="6838"/>
    <cellStyle name="40% - Accent2 2 3 2 6" xfId="1056"/>
    <cellStyle name="40% - Accent2 2 3 2 6 2" xfId="8490"/>
    <cellStyle name="40% - Accent2 2 3 2 7" xfId="7664"/>
    <cellStyle name="40% - Accent2 2 3 2 8" xfId="4360"/>
    <cellStyle name="40% - Accent2 2 3 2 9" xfId="11888"/>
    <cellStyle name="40% - Accent2 2 3 3" xfId="332"/>
    <cellStyle name="40% - Accent2 2 3 3 2" xfId="840"/>
    <cellStyle name="40% - Accent2 2 3 3 2 2" xfId="2492"/>
    <cellStyle name="40% - Accent2 2 3 3 2 2 2" xfId="9926"/>
    <cellStyle name="40% - Accent2 2 3 3 2 2 3" xfId="5796"/>
    <cellStyle name="40% - Accent2 2 3 3 2 3" xfId="3318"/>
    <cellStyle name="40% - Accent2 2 3 3 2 3 2" xfId="10752"/>
    <cellStyle name="40% - Accent2 2 3 3 2 3 3" xfId="6622"/>
    <cellStyle name="40% - Accent2 2 3 3 2 4" xfId="4144"/>
    <cellStyle name="40% - Accent2 2 3 3 2 4 2" xfId="11578"/>
    <cellStyle name="40% - Accent2 2 3 3 2 4 3" xfId="7448"/>
    <cellStyle name="40% - Accent2 2 3 3 2 5" xfId="1666"/>
    <cellStyle name="40% - Accent2 2 3 3 2 5 2" xfId="9100"/>
    <cellStyle name="40% - Accent2 2 3 3 2 6" xfId="8274"/>
    <cellStyle name="40% - Accent2 2 3 3 2 7" xfId="4970"/>
    <cellStyle name="40% - Accent2 2 3 3 2 8" xfId="12498"/>
    <cellStyle name="40% - Accent2 2 3 3 3" xfId="1984"/>
    <cellStyle name="40% - Accent2 2 3 3 3 2" xfId="9418"/>
    <cellStyle name="40% - Accent2 2 3 3 3 3" xfId="5288"/>
    <cellStyle name="40% - Accent2 2 3 3 4" xfId="2810"/>
    <cellStyle name="40% - Accent2 2 3 3 4 2" xfId="10244"/>
    <cellStyle name="40% - Accent2 2 3 3 4 3" xfId="6114"/>
    <cellStyle name="40% - Accent2 2 3 3 5" xfId="3636"/>
    <cellStyle name="40% - Accent2 2 3 3 5 2" xfId="11070"/>
    <cellStyle name="40% - Accent2 2 3 3 5 3" xfId="6940"/>
    <cellStyle name="40% - Accent2 2 3 3 6" xfId="1158"/>
    <cellStyle name="40% - Accent2 2 3 3 6 2" xfId="8592"/>
    <cellStyle name="40% - Accent2 2 3 3 7" xfId="7766"/>
    <cellStyle name="40% - Accent2 2 3 3 8" xfId="4462"/>
    <cellStyle name="40% - Accent2 2 3 3 9" xfId="11990"/>
    <cellStyle name="40% - Accent2 2 3 4" xfId="434"/>
    <cellStyle name="40% - Accent2 2 3 4 2" xfId="2086"/>
    <cellStyle name="40% - Accent2 2 3 4 2 2" xfId="9520"/>
    <cellStyle name="40% - Accent2 2 3 4 2 3" xfId="5390"/>
    <cellStyle name="40% - Accent2 2 3 4 3" xfId="2912"/>
    <cellStyle name="40% - Accent2 2 3 4 3 2" xfId="10346"/>
    <cellStyle name="40% - Accent2 2 3 4 3 3" xfId="6216"/>
    <cellStyle name="40% - Accent2 2 3 4 4" xfId="3738"/>
    <cellStyle name="40% - Accent2 2 3 4 4 2" xfId="11172"/>
    <cellStyle name="40% - Accent2 2 3 4 4 3" xfId="7042"/>
    <cellStyle name="40% - Accent2 2 3 4 5" xfId="1260"/>
    <cellStyle name="40% - Accent2 2 3 4 5 2" xfId="8694"/>
    <cellStyle name="40% - Accent2 2 3 4 6" xfId="7868"/>
    <cellStyle name="40% - Accent2 2 3 4 7" xfId="4564"/>
    <cellStyle name="40% - Accent2 2 3 4 8" xfId="12092"/>
    <cellStyle name="40% - Accent2 2 3 5" xfId="536"/>
    <cellStyle name="40% - Accent2 2 3 5 2" xfId="2188"/>
    <cellStyle name="40% - Accent2 2 3 5 2 2" xfId="9622"/>
    <cellStyle name="40% - Accent2 2 3 5 2 3" xfId="5492"/>
    <cellStyle name="40% - Accent2 2 3 5 3" xfId="3014"/>
    <cellStyle name="40% - Accent2 2 3 5 3 2" xfId="10448"/>
    <cellStyle name="40% - Accent2 2 3 5 3 3" xfId="6318"/>
    <cellStyle name="40% - Accent2 2 3 5 4" xfId="3840"/>
    <cellStyle name="40% - Accent2 2 3 5 4 2" xfId="11274"/>
    <cellStyle name="40% - Accent2 2 3 5 4 3" xfId="7144"/>
    <cellStyle name="40% - Accent2 2 3 5 5" xfId="1362"/>
    <cellStyle name="40% - Accent2 2 3 5 5 2" xfId="8796"/>
    <cellStyle name="40% - Accent2 2 3 5 6" xfId="7970"/>
    <cellStyle name="40% - Accent2 2 3 5 7" xfId="4666"/>
    <cellStyle name="40% - Accent2 2 3 5 8" xfId="12194"/>
    <cellStyle name="40% - Accent2 2 3 6" xfId="637"/>
    <cellStyle name="40% - Accent2 2 3 6 2" xfId="2289"/>
    <cellStyle name="40% - Accent2 2 3 6 2 2" xfId="9723"/>
    <cellStyle name="40% - Accent2 2 3 6 2 3" xfId="5593"/>
    <cellStyle name="40% - Accent2 2 3 6 3" xfId="3115"/>
    <cellStyle name="40% - Accent2 2 3 6 3 2" xfId="10549"/>
    <cellStyle name="40% - Accent2 2 3 6 3 3" xfId="6419"/>
    <cellStyle name="40% - Accent2 2 3 6 4" xfId="3941"/>
    <cellStyle name="40% - Accent2 2 3 6 4 2" xfId="11375"/>
    <cellStyle name="40% - Accent2 2 3 6 4 3" xfId="7245"/>
    <cellStyle name="40% - Accent2 2 3 6 5" xfId="1463"/>
    <cellStyle name="40% - Accent2 2 3 6 5 2" xfId="8897"/>
    <cellStyle name="40% - Accent2 2 3 6 6" xfId="8071"/>
    <cellStyle name="40% - Accent2 2 3 6 7" xfId="4767"/>
    <cellStyle name="40% - Accent2 2 3 6 8" xfId="12295"/>
    <cellStyle name="40% - Accent2 2 3 7" xfId="1781"/>
    <cellStyle name="40% - Accent2 2 3 7 2" xfId="9215"/>
    <cellStyle name="40% - Accent2 2 3 7 3" xfId="5085"/>
    <cellStyle name="40% - Accent2 2 3 8" xfId="2607"/>
    <cellStyle name="40% - Accent2 2 3 8 2" xfId="10041"/>
    <cellStyle name="40% - Accent2 2 3 8 3" xfId="5911"/>
    <cellStyle name="40% - Accent2 2 3 9" xfId="3433"/>
    <cellStyle name="40% - Accent2 2 3 9 2" xfId="10867"/>
    <cellStyle name="40% - Accent2 2 3 9 3" xfId="6737"/>
    <cellStyle name="40% - Accent2 2 4" xfId="161"/>
    <cellStyle name="40% - Accent2 2 4 2" xfId="672"/>
    <cellStyle name="40% - Accent2 2 4 2 2" xfId="2324"/>
    <cellStyle name="40% - Accent2 2 4 2 2 2" xfId="9758"/>
    <cellStyle name="40% - Accent2 2 4 2 2 3" xfId="5628"/>
    <cellStyle name="40% - Accent2 2 4 2 3" xfId="3150"/>
    <cellStyle name="40% - Accent2 2 4 2 3 2" xfId="10584"/>
    <cellStyle name="40% - Accent2 2 4 2 3 3" xfId="6454"/>
    <cellStyle name="40% - Accent2 2 4 2 4" xfId="3976"/>
    <cellStyle name="40% - Accent2 2 4 2 4 2" xfId="11410"/>
    <cellStyle name="40% - Accent2 2 4 2 4 3" xfId="7280"/>
    <cellStyle name="40% - Accent2 2 4 2 5" xfId="1498"/>
    <cellStyle name="40% - Accent2 2 4 2 5 2" xfId="8932"/>
    <cellStyle name="40% - Accent2 2 4 2 6" xfId="8106"/>
    <cellStyle name="40% - Accent2 2 4 2 7" xfId="4802"/>
    <cellStyle name="40% - Accent2 2 4 2 8" xfId="12330"/>
    <cellStyle name="40% - Accent2 2 4 3" xfId="1816"/>
    <cellStyle name="40% - Accent2 2 4 3 2" xfId="9250"/>
    <cellStyle name="40% - Accent2 2 4 3 3" xfId="5120"/>
    <cellStyle name="40% - Accent2 2 4 4" xfId="2642"/>
    <cellStyle name="40% - Accent2 2 4 4 2" xfId="10076"/>
    <cellStyle name="40% - Accent2 2 4 4 3" xfId="5946"/>
    <cellStyle name="40% - Accent2 2 4 5" xfId="3468"/>
    <cellStyle name="40% - Accent2 2 4 5 2" xfId="10902"/>
    <cellStyle name="40% - Accent2 2 4 5 3" xfId="6772"/>
    <cellStyle name="40% - Accent2 2 4 6" xfId="990"/>
    <cellStyle name="40% - Accent2 2 4 6 2" xfId="8424"/>
    <cellStyle name="40% - Accent2 2 4 7" xfId="7598"/>
    <cellStyle name="40% - Accent2 2 4 8" xfId="4294"/>
    <cellStyle name="40% - Accent2 2 4 9" xfId="11822"/>
    <cellStyle name="40% - Accent2 2 5" xfId="265"/>
    <cellStyle name="40% - Accent2 2 5 2" xfId="774"/>
    <cellStyle name="40% - Accent2 2 5 2 2" xfId="2426"/>
    <cellStyle name="40% - Accent2 2 5 2 2 2" xfId="9860"/>
    <cellStyle name="40% - Accent2 2 5 2 2 3" xfId="5730"/>
    <cellStyle name="40% - Accent2 2 5 2 3" xfId="3252"/>
    <cellStyle name="40% - Accent2 2 5 2 3 2" xfId="10686"/>
    <cellStyle name="40% - Accent2 2 5 2 3 3" xfId="6556"/>
    <cellStyle name="40% - Accent2 2 5 2 4" xfId="4078"/>
    <cellStyle name="40% - Accent2 2 5 2 4 2" xfId="11512"/>
    <cellStyle name="40% - Accent2 2 5 2 4 3" xfId="7382"/>
    <cellStyle name="40% - Accent2 2 5 2 5" xfId="1600"/>
    <cellStyle name="40% - Accent2 2 5 2 5 2" xfId="9034"/>
    <cellStyle name="40% - Accent2 2 5 2 6" xfId="8208"/>
    <cellStyle name="40% - Accent2 2 5 2 7" xfId="4904"/>
    <cellStyle name="40% - Accent2 2 5 2 8" xfId="12432"/>
    <cellStyle name="40% - Accent2 2 5 3" xfId="1918"/>
    <cellStyle name="40% - Accent2 2 5 3 2" xfId="9352"/>
    <cellStyle name="40% - Accent2 2 5 3 3" xfId="5222"/>
    <cellStyle name="40% - Accent2 2 5 4" xfId="2744"/>
    <cellStyle name="40% - Accent2 2 5 4 2" xfId="10178"/>
    <cellStyle name="40% - Accent2 2 5 4 3" xfId="6048"/>
    <cellStyle name="40% - Accent2 2 5 5" xfId="3570"/>
    <cellStyle name="40% - Accent2 2 5 5 2" xfId="11004"/>
    <cellStyle name="40% - Accent2 2 5 5 3" xfId="6874"/>
    <cellStyle name="40% - Accent2 2 5 6" xfId="1092"/>
    <cellStyle name="40% - Accent2 2 5 6 2" xfId="8526"/>
    <cellStyle name="40% - Accent2 2 5 7" xfId="7700"/>
    <cellStyle name="40% - Accent2 2 5 8" xfId="4396"/>
    <cellStyle name="40% - Accent2 2 5 9" xfId="11924"/>
    <cellStyle name="40% - Accent2 2 6" xfId="368"/>
    <cellStyle name="40% - Accent2 2 6 2" xfId="2020"/>
    <cellStyle name="40% - Accent2 2 6 2 2" xfId="9454"/>
    <cellStyle name="40% - Accent2 2 6 2 3" xfId="5324"/>
    <cellStyle name="40% - Accent2 2 6 3" xfId="2846"/>
    <cellStyle name="40% - Accent2 2 6 3 2" xfId="10280"/>
    <cellStyle name="40% - Accent2 2 6 3 3" xfId="6150"/>
    <cellStyle name="40% - Accent2 2 6 4" xfId="3672"/>
    <cellStyle name="40% - Accent2 2 6 4 2" xfId="11106"/>
    <cellStyle name="40% - Accent2 2 6 4 3" xfId="6976"/>
    <cellStyle name="40% - Accent2 2 6 5" xfId="1194"/>
    <cellStyle name="40% - Accent2 2 6 5 2" xfId="8628"/>
    <cellStyle name="40% - Accent2 2 6 6" xfId="7802"/>
    <cellStyle name="40% - Accent2 2 6 7" xfId="4498"/>
    <cellStyle name="40% - Accent2 2 6 8" xfId="12026"/>
    <cellStyle name="40% - Accent2 2 7" xfId="470"/>
    <cellStyle name="40% - Accent2 2 7 2" xfId="2122"/>
    <cellStyle name="40% - Accent2 2 7 2 2" xfId="9556"/>
    <cellStyle name="40% - Accent2 2 7 2 3" xfId="5426"/>
    <cellStyle name="40% - Accent2 2 7 3" xfId="2948"/>
    <cellStyle name="40% - Accent2 2 7 3 2" xfId="10382"/>
    <cellStyle name="40% - Accent2 2 7 3 3" xfId="6252"/>
    <cellStyle name="40% - Accent2 2 7 4" xfId="3774"/>
    <cellStyle name="40% - Accent2 2 7 4 2" xfId="11208"/>
    <cellStyle name="40% - Accent2 2 7 4 3" xfId="7078"/>
    <cellStyle name="40% - Accent2 2 7 5" xfId="1296"/>
    <cellStyle name="40% - Accent2 2 7 5 2" xfId="8730"/>
    <cellStyle name="40% - Accent2 2 7 6" xfId="7904"/>
    <cellStyle name="40% - Accent2 2 7 7" xfId="4600"/>
    <cellStyle name="40% - Accent2 2 7 8" xfId="12128"/>
    <cellStyle name="40% - Accent2 2 8" xfId="571"/>
    <cellStyle name="40% - Accent2 2 8 2" xfId="2223"/>
    <cellStyle name="40% - Accent2 2 8 2 2" xfId="9657"/>
    <cellStyle name="40% - Accent2 2 8 2 3" xfId="5527"/>
    <cellStyle name="40% - Accent2 2 8 3" xfId="3049"/>
    <cellStyle name="40% - Accent2 2 8 3 2" xfId="10483"/>
    <cellStyle name="40% - Accent2 2 8 3 3" xfId="6353"/>
    <cellStyle name="40% - Accent2 2 8 4" xfId="3875"/>
    <cellStyle name="40% - Accent2 2 8 4 2" xfId="11309"/>
    <cellStyle name="40% - Accent2 2 8 4 3" xfId="7179"/>
    <cellStyle name="40% - Accent2 2 8 5" xfId="1397"/>
    <cellStyle name="40% - Accent2 2 8 5 2" xfId="8831"/>
    <cellStyle name="40% - Accent2 2 8 6" xfId="8005"/>
    <cellStyle name="40% - Accent2 2 8 7" xfId="4701"/>
    <cellStyle name="40% - Accent2 2 8 8" xfId="12229"/>
    <cellStyle name="40% - Accent2 2 9" xfId="1715"/>
    <cellStyle name="40% - Accent2 2 9 2" xfId="9149"/>
    <cellStyle name="40% - Accent2 2 9 3" xfId="5019"/>
    <cellStyle name="40% - Accent2 3" xfId="65"/>
    <cellStyle name="40% - Accent2 3 10" xfId="3380"/>
    <cellStyle name="40% - Accent2 3 10 2" xfId="10814"/>
    <cellStyle name="40% - Accent2 3 10 3" xfId="6684"/>
    <cellStyle name="40% - Accent2 3 11" xfId="902"/>
    <cellStyle name="40% - Accent2 3 11 2" xfId="8336"/>
    <cellStyle name="40% - Accent2 3 12" xfId="7510"/>
    <cellStyle name="40% - Accent2 3 13" xfId="4206"/>
    <cellStyle name="40% - Accent2 3 14" xfId="11640"/>
    <cellStyle name="40% - Accent2 3 15" xfId="11734"/>
    <cellStyle name="40% - Accent2 3 2" xfId="122"/>
    <cellStyle name="40% - Accent2 3 2 10" xfId="957"/>
    <cellStyle name="40% - Accent2 3 2 10 2" xfId="8391"/>
    <cellStyle name="40% - Accent2 3 2 11" xfId="7565"/>
    <cellStyle name="40% - Accent2 3 2 12" xfId="4261"/>
    <cellStyle name="40% - Accent2 3 2 13" xfId="11789"/>
    <cellStyle name="40% - Accent2 3 2 2" xfId="229"/>
    <cellStyle name="40% - Accent2 3 2 2 2" xfId="740"/>
    <cellStyle name="40% - Accent2 3 2 2 2 2" xfId="2392"/>
    <cellStyle name="40% - Accent2 3 2 2 2 2 2" xfId="9826"/>
    <cellStyle name="40% - Accent2 3 2 2 2 2 3" xfId="5696"/>
    <cellStyle name="40% - Accent2 3 2 2 2 3" xfId="3218"/>
    <cellStyle name="40% - Accent2 3 2 2 2 3 2" xfId="10652"/>
    <cellStyle name="40% - Accent2 3 2 2 2 3 3" xfId="6522"/>
    <cellStyle name="40% - Accent2 3 2 2 2 4" xfId="4044"/>
    <cellStyle name="40% - Accent2 3 2 2 2 4 2" xfId="11478"/>
    <cellStyle name="40% - Accent2 3 2 2 2 4 3" xfId="7348"/>
    <cellStyle name="40% - Accent2 3 2 2 2 5" xfId="1566"/>
    <cellStyle name="40% - Accent2 3 2 2 2 5 2" xfId="9000"/>
    <cellStyle name="40% - Accent2 3 2 2 2 6" xfId="8174"/>
    <cellStyle name="40% - Accent2 3 2 2 2 7" xfId="4870"/>
    <cellStyle name="40% - Accent2 3 2 2 2 8" xfId="12398"/>
    <cellStyle name="40% - Accent2 3 2 2 3" xfId="1884"/>
    <cellStyle name="40% - Accent2 3 2 2 3 2" xfId="9318"/>
    <cellStyle name="40% - Accent2 3 2 2 3 3" xfId="5188"/>
    <cellStyle name="40% - Accent2 3 2 2 4" xfId="2710"/>
    <cellStyle name="40% - Accent2 3 2 2 4 2" xfId="10144"/>
    <cellStyle name="40% - Accent2 3 2 2 4 3" xfId="6014"/>
    <cellStyle name="40% - Accent2 3 2 2 5" xfId="3536"/>
    <cellStyle name="40% - Accent2 3 2 2 5 2" xfId="10970"/>
    <cellStyle name="40% - Accent2 3 2 2 5 3" xfId="6840"/>
    <cellStyle name="40% - Accent2 3 2 2 6" xfId="1058"/>
    <cellStyle name="40% - Accent2 3 2 2 6 2" xfId="8492"/>
    <cellStyle name="40% - Accent2 3 2 2 7" xfId="7666"/>
    <cellStyle name="40% - Accent2 3 2 2 8" xfId="4362"/>
    <cellStyle name="40% - Accent2 3 2 2 9" xfId="11890"/>
    <cellStyle name="40% - Accent2 3 2 3" xfId="334"/>
    <cellStyle name="40% - Accent2 3 2 3 2" xfId="842"/>
    <cellStyle name="40% - Accent2 3 2 3 2 2" xfId="2494"/>
    <cellStyle name="40% - Accent2 3 2 3 2 2 2" xfId="9928"/>
    <cellStyle name="40% - Accent2 3 2 3 2 2 3" xfId="5798"/>
    <cellStyle name="40% - Accent2 3 2 3 2 3" xfId="3320"/>
    <cellStyle name="40% - Accent2 3 2 3 2 3 2" xfId="10754"/>
    <cellStyle name="40% - Accent2 3 2 3 2 3 3" xfId="6624"/>
    <cellStyle name="40% - Accent2 3 2 3 2 4" xfId="4146"/>
    <cellStyle name="40% - Accent2 3 2 3 2 4 2" xfId="11580"/>
    <cellStyle name="40% - Accent2 3 2 3 2 4 3" xfId="7450"/>
    <cellStyle name="40% - Accent2 3 2 3 2 5" xfId="1668"/>
    <cellStyle name="40% - Accent2 3 2 3 2 5 2" xfId="9102"/>
    <cellStyle name="40% - Accent2 3 2 3 2 6" xfId="8276"/>
    <cellStyle name="40% - Accent2 3 2 3 2 7" xfId="4972"/>
    <cellStyle name="40% - Accent2 3 2 3 2 8" xfId="12500"/>
    <cellStyle name="40% - Accent2 3 2 3 3" xfId="1986"/>
    <cellStyle name="40% - Accent2 3 2 3 3 2" xfId="9420"/>
    <cellStyle name="40% - Accent2 3 2 3 3 3" xfId="5290"/>
    <cellStyle name="40% - Accent2 3 2 3 4" xfId="2812"/>
    <cellStyle name="40% - Accent2 3 2 3 4 2" xfId="10246"/>
    <cellStyle name="40% - Accent2 3 2 3 4 3" xfId="6116"/>
    <cellStyle name="40% - Accent2 3 2 3 5" xfId="3638"/>
    <cellStyle name="40% - Accent2 3 2 3 5 2" xfId="11072"/>
    <cellStyle name="40% - Accent2 3 2 3 5 3" xfId="6942"/>
    <cellStyle name="40% - Accent2 3 2 3 6" xfId="1160"/>
    <cellStyle name="40% - Accent2 3 2 3 6 2" xfId="8594"/>
    <cellStyle name="40% - Accent2 3 2 3 7" xfId="7768"/>
    <cellStyle name="40% - Accent2 3 2 3 8" xfId="4464"/>
    <cellStyle name="40% - Accent2 3 2 3 9" xfId="11992"/>
    <cellStyle name="40% - Accent2 3 2 4" xfId="436"/>
    <cellStyle name="40% - Accent2 3 2 4 2" xfId="2088"/>
    <cellStyle name="40% - Accent2 3 2 4 2 2" xfId="9522"/>
    <cellStyle name="40% - Accent2 3 2 4 2 3" xfId="5392"/>
    <cellStyle name="40% - Accent2 3 2 4 3" xfId="2914"/>
    <cellStyle name="40% - Accent2 3 2 4 3 2" xfId="10348"/>
    <cellStyle name="40% - Accent2 3 2 4 3 3" xfId="6218"/>
    <cellStyle name="40% - Accent2 3 2 4 4" xfId="3740"/>
    <cellStyle name="40% - Accent2 3 2 4 4 2" xfId="11174"/>
    <cellStyle name="40% - Accent2 3 2 4 4 3" xfId="7044"/>
    <cellStyle name="40% - Accent2 3 2 4 5" xfId="1262"/>
    <cellStyle name="40% - Accent2 3 2 4 5 2" xfId="8696"/>
    <cellStyle name="40% - Accent2 3 2 4 6" xfId="7870"/>
    <cellStyle name="40% - Accent2 3 2 4 7" xfId="4566"/>
    <cellStyle name="40% - Accent2 3 2 4 8" xfId="12094"/>
    <cellStyle name="40% - Accent2 3 2 5" xfId="538"/>
    <cellStyle name="40% - Accent2 3 2 5 2" xfId="2190"/>
    <cellStyle name="40% - Accent2 3 2 5 2 2" xfId="9624"/>
    <cellStyle name="40% - Accent2 3 2 5 2 3" xfId="5494"/>
    <cellStyle name="40% - Accent2 3 2 5 3" xfId="3016"/>
    <cellStyle name="40% - Accent2 3 2 5 3 2" xfId="10450"/>
    <cellStyle name="40% - Accent2 3 2 5 3 3" xfId="6320"/>
    <cellStyle name="40% - Accent2 3 2 5 4" xfId="3842"/>
    <cellStyle name="40% - Accent2 3 2 5 4 2" xfId="11276"/>
    <cellStyle name="40% - Accent2 3 2 5 4 3" xfId="7146"/>
    <cellStyle name="40% - Accent2 3 2 5 5" xfId="1364"/>
    <cellStyle name="40% - Accent2 3 2 5 5 2" xfId="8798"/>
    <cellStyle name="40% - Accent2 3 2 5 6" xfId="7972"/>
    <cellStyle name="40% - Accent2 3 2 5 7" xfId="4668"/>
    <cellStyle name="40% - Accent2 3 2 5 8" xfId="12196"/>
    <cellStyle name="40% - Accent2 3 2 6" xfId="639"/>
    <cellStyle name="40% - Accent2 3 2 6 2" xfId="2291"/>
    <cellStyle name="40% - Accent2 3 2 6 2 2" xfId="9725"/>
    <cellStyle name="40% - Accent2 3 2 6 2 3" xfId="5595"/>
    <cellStyle name="40% - Accent2 3 2 6 3" xfId="3117"/>
    <cellStyle name="40% - Accent2 3 2 6 3 2" xfId="10551"/>
    <cellStyle name="40% - Accent2 3 2 6 3 3" xfId="6421"/>
    <cellStyle name="40% - Accent2 3 2 6 4" xfId="3943"/>
    <cellStyle name="40% - Accent2 3 2 6 4 2" xfId="11377"/>
    <cellStyle name="40% - Accent2 3 2 6 4 3" xfId="7247"/>
    <cellStyle name="40% - Accent2 3 2 6 5" xfId="1465"/>
    <cellStyle name="40% - Accent2 3 2 6 5 2" xfId="8899"/>
    <cellStyle name="40% - Accent2 3 2 6 6" xfId="8073"/>
    <cellStyle name="40% - Accent2 3 2 6 7" xfId="4769"/>
    <cellStyle name="40% - Accent2 3 2 6 8" xfId="12297"/>
    <cellStyle name="40% - Accent2 3 2 7" xfId="1783"/>
    <cellStyle name="40% - Accent2 3 2 7 2" xfId="9217"/>
    <cellStyle name="40% - Accent2 3 2 7 3" xfId="5087"/>
    <cellStyle name="40% - Accent2 3 2 8" xfId="2609"/>
    <cellStyle name="40% - Accent2 3 2 8 2" xfId="10043"/>
    <cellStyle name="40% - Accent2 3 2 8 3" xfId="5913"/>
    <cellStyle name="40% - Accent2 3 2 9" xfId="3435"/>
    <cellStyle name="40% - Accent2 3 2 9 2" xfId="10869"/>
    <cellStyle name="40% - Accent2 3 2 9 3" xfId="6739"/>
    <cellStyle name="40% - Accent2 3 3" xfId="174"/>
    <cellStyle name="40% - Accent2 3 3 2" xfId="685"/>
    <cellStyle name="40% - Accent2 3 3 2 2" xfId="2337"/>
    <cellStyle name="40% - Accent2 3 3 2 2 2" xfId="9771"/>
    <cellStyle name="40% - Accent2 3 3 2 2 3" xfId="5641"/>
    <cellStyle name="40% - Accent2 3 3 2 3" xfId="3163"/>
    <cellStyle name="40% - Accent2 3 3 2 3 2" xfId="10597"/>
    <cellStyle name="40% - Accent2 3 3 2 3 3" xfId="6467"/>
    <cellStyle name="40% - Accent2 3 3 2 4" xfId="3989"/>
    <cellStyle name="40% - Accent2 3 3 2 4 2" xfId="11423"/>
    <cellStyle name="40% - Accent2 3 3 2 4 3" xfId="7293"/>
    <cellStyle name="40% - Accent2 3 3 2 5" xfId="1511"/>
    <cellStyle name="40% - Accent2 3 3 2 5 2" xfId="8945"/>
    <cellStyle name="40% - Accent2 3 3 2 6" xfId="8119"/>
    <cellStyle name="40% - Accent2 3 3 2 7" xfId="4815"/>
    <cellStyle name="40% - Accent2 3 3 2 8" xfId="12343"/>
    <cellStyle name="40% - Accent2 3 3 3" xfId="1829"/>
    <cellStyle name="40% - Accent2 3 3 3 2" xfId="9263"/>
    <cellStyle name="40% - Accent2 3 3 3 3" xfId="5133"/>
    <cellStyle name="40% - Accent2 3 3 4" xfId="2655"/>
    <cellStyle name="40% - Accent2 3 3 4 2" xfId="10089"/>
    <cellStyle name="40% - Accent2 3 3 4 3" xfId="5959"/>
    <cellStyle name="40% - Accent2 3 3 5" xfId="3481"/>
    <cellStyle name="40% - Accent2 3 3 5 2" xfId="10915"/>
    <cellStyle name="40% - Accent2 3 3 5 3" xfId="6785"/>
    <cellStyle name="40% - Accent2 3 3 6" xfId="1003"/>
    <cellStyle name="40% - Accent2 3 3 6 2" xfId="8437"/>
    <cellStyle name="40% - Accent2 3 3 7" xfId="7611"/>
    <cellStyle name="40% - Accent2 3 3 8" xfId="4307"/>
    <cellStyle name="40% - Accent2 3 3 9" xfId="11835"/>
    <cellStyle name="40% - Accent2 3 4" xfId="278"/>
    <cellStyle name="40% - Accent2 3 4 2" xfId="787"/>
    <cellStyle name="40% - Accent2 3 4 2 2" xfId="2439"/>
    <cellStyle name="40% - Accent2 3 4 2 2 2" xfId="9873"/>
    <cellStyle name="40% - Accent2 3 4 2 2 3" xfId="5743"/>
    <cellStyle name="40% - Accent2 3 4 2 3" xfId="3265"/>
    <cellStyle name="40% - Accent2 3 4 2 3 2" xfId="10699"/>
    <cellStyle name="40% - Accent2 3 4 2 3 3" xfId="6569"/>
    <cellStyle name="40% - Accent2 3 4 2 4" xfId="4091"/>
    <cellStyle name="40% - Accent2 3 4 2 4 2" xfId="11525"/>
    <cellStyle name="40% - Accent2 3 4 2 4 3" xfId="7395"/>
    <cellStyle name="40% - Accent2 3 4 2 5" xfId="1613"/>
    <cellStyle name="40% - Accent2 3 4 2 5 2" xfId="9047"/>
    <cellStyle name="40% - Accent2 3 4 2 6" xfId="8221"/>
    <cellStyle name="40% - Accent2 3 4 2 7" xfId="4917"/>
    <cellStyle name="40% - Accent2 3 4 2 8" xfId="12445"/>
    <cellStyle name="40% - Accent2 3 4 3" xfId="1931"/>
    <cellStyle name="40% - Accent2 3 4 3 2" xfId="9365"/>
    <cellStyle name="40% - Accent2 3 4 3 3" xfId="5235"/>
    <cellStyle name="40% - Accent2 3 4 4" xfId="2757"/>
    <cellStyle name="40% - Accent2 3 4 4 2" xfId="10191"/>
    <cellStyle name="40% - Accent2 3 4 4 3" xfId="6061"/>
    <cellStyle name="40% - Accent2 3 4 5" xfId="3583"/>
    <cellStyle name="40% - Accent2 3 4 5 2" xfId="11017"/>
    <cellStyle name="40% - Accent2 3 4 5 3" xfId="6887"/>
    <cellStyle name="40% - Accent2 3 4 6" xfId="1105"/>
    <cellStyle name="40% - Accent2 3 4 6 2" xfId="8539"/>
    <cellStyle name="40% - Accent2 3 4 7" xfId="7713"/>
    <cellStyle name="40% - Accent2 3 4 8" xfId="4409"/>
    <cellStyle name="40% - Accent2 3 4 9" xfId="11937"/>
    <cellStyle name="40% - Accent2 3 5" xfId="381"/>
    <cellStyle name="40% - Accent2 3 5 2" xfId="2033"/>
    <cellStyle name="40% - Accent2 3 5 2 2" xfId="9467"/>
    <cellStyle name="40% - Accent2 3 5 2 3" xfId="5337"/>
    <cellStyle name="40% - Accent2 3 5 3" xfId="2859"/>
    <cellStyle name="40% - Accent2 3 5 3 2" xfId="10293"/>
    <cellStyle name="40% - Accent2 3 5 3 3" xfId="6163"/>
    <cellStyle name="40% - Accent2 3 5 4" xfId="3685"/>
    <cellStyle name="40% - Accent2 3 5 4 2" xfId="11119"/>
    <cellStyle name="40% - Accent2 3 5 4 3" xfId="6989"/>
    <cellStyle name="40% - Accent2 3 5 5" xfId="1207"/>
    <cellStyle name="40% - Accent2 3 5 5 2" xfId="8641"/>
    <cellStyle name="40% - Accent2 3 5 6" xfId="7815"/>
    <cellStyle name="40% - Accent2 3 5 7" xfId="4511"/>
    <cellStyle name="40% - Accent2 3 5 8" xfId="12039"/>
    <cellStyle name="40% - Accent2 3 6" xfId="483"/>
    <cellStyle name="40% - Accent2 3 6 2" xfId="2135"/>
    <cellStyle name="40% - Accent2 3 6 2 2" xfId="9569"/>
    <cellStyle name="40% - Accent2 3 6 2 3" xfId="5439"/>
    <cellStyle name="40% - Accent2 3 6 3" xfId="2961"/>
    <cellStyle name="40% - Accent2 3 6 3 2" xfId="10395"/>
    <cellStyle name="40% - Accent2 3 6 3 3" xfId="6265"/>
    <cellStyle name="40% - Accent2 3 6 4" xfId="3787"/>
    <cellStyle name="40% - Accent2 3 6 4 2" xfId="11221"/>
    <cellStyle name="40% - Accent2 3 6 4 3" xfId="7091"/>
    <cellStyle name="40% - Accent2 3 6 5" xfId="1309"/>
    <cellStyle name="40% - Accent2 3 6 5 2" xfId="8743"/>
    <cellStyle name="40% - Accent2 3 6 6" xfId="7917"/>
    <cellStyle name="40% - Accent2 3 6 7" xfId="4613"/>
    <cellStyle name="40% - Accent2 3 6 8" xfId="12141"/>
    <cellStyle name="40% - Accent2 3 7" xfId="584"/>
    <cellStyle name="40% - Accent2 3 7 2" xfId="2236"/>
    <cellStyle name="40% - Accent2 3 7 2 2" xfId="9670"/>
    <cellStyle name="40% - Accent2 3 7 2 3" xfId="5540"/>
    <cellStyle name="40% - Accent2 3 7 3" xfId="3062"/>
    <cellStyle name="40% - Accent2 3 7 3 2" xfId="10496"/>
    <cellStyle name="40% - Accent2 3 7 3 3" xfId="6366"/>
    <cellStyle name="40% - Accent2 3 7 4" xfId="3888"/>
    <cellStyle name="40% - Accent2 3 7 4 2" xfId="11322"/>
    <cellStyle name="40% - Accent2 3 7 4 3" xfId="7192"/>
    <cellStyle name="40% - Accent2 3 7 5" xfId="1410"/>
    <cellStyle name="40% - Accent2 3 7 5 2" xfId="8844"/>
    <cellStyle name="40% - Accent2 3 7 6" xfId="8018"/>
    <cellStyle name="40% - Accent2 3 7 7" xfId="4714"/>
    <cellStyle name="40% - Accent2 3 7 8" xfId="12242"/>
    <cellStyle name="40% - Accent2 3 8" xfId="1728"/>
    <cellStyle name="40% - Accent2 3 8 2" xfId="9162"/>
    <cellStyle name="40% - Accent2 3 8 3" xfId="5032"/>
    <cellStyle name="40% - Accent2 3 9" xfId="2554"/>
    <cellStyle name="40% - Accent2 3 9 2" xfId="9988"/>
    <cellStyle name="40% - Accent2 3 9 3" xfId="5858"/>
    <cellStyle name="40% - Accent2 4" xfId="90"/>
    <cellStyle name="40% - Accent2 4 10" xfId="925"/>
    <cellStyle name="40% - Accent2 4 10 2" xfId="8359"/>
    <cellStyle name="40% - Accent2 4 11" xfId="7533"/>
    <cellStyle name="40% - Accent2 4 12" xfId="4229"/>
    <cellStyle name="40% - Accent2 4 13" xfId="11757"/>
    <cellStyle name="40% - Accent2 4 2" xfId="197"/>
    <cellStyle name="40% - Accent2 4 2 2" xfId="708"/>
    <cellStyle name="40% - Accent2 4 2 2 2" xfId="2360"/>
    <cellStyle name="40% - Accent2 4 2 2 2 2" xfId="9794"/>
    <cellStyle name="40% - Accent2 4 2 2 2 3" xfId="5664"/>
    <cellStyle name="40% - Accent2 4 2 2 3" xfId="3186"/>
    <cellStyle name="40% - Accent2 4 2 2 3 2" xfId="10620"/>
    <cellStyle name="40% - Accent2 4 2 2 3 3" xfId="6490"/>
    <cellStyle name="40% - Accent2 4 2 2 4" xfId="4012"/>
    <cellStyle name="40% - Accent2 4 2 2 4 2" xfId="11446"/>
    <cellStyle name="40% - Accent2 4 2 2 4 3" xfId="7316"/>
    <cellStyle name="40% - Accent2 4 2 2 5" xfId="1534"/>
    <cellStyle name="40% - Accent2 4 2 2 5 2" xfId="8968"/>
    <cellStyle name="40% - Accent2 4 2 2 6" xfId="8142"/>
    <cellStyle name="40% - Accent2 4 2 2 7" xfId="4838"/>
    <cellStyle name="40% - Accent2 4 2 2 8" xfId="12366"/>
    <cellStyle name="40% - Accent2 4 2 3" xfId="1852"/>
    <cellStyle name="40% - Accent2 4 2 3 2" xfId="9286"/>
    <cellStyle name="40% - Accent2 4 2 3 3" xfId="5156"/>
    <cellStyle name="40% - Accent2 4 2 4" xfId="2678"/>
    <cellStyle name="40% - Accent2 4 2 4 2" xfId="10112"/>
    <cellStyle name="40% - Accent2 4 2 4 3" xfId="5982"/>
    <cellStyle name="40% - Accent2 4 2 5" xfId="3504"/>
    <cellStyle name="40% - Accent2 4 2 5 2" xfId="10938"/>
    <cellStyle name="40% - Accent2 4 2 5 3" xfId="6808"/>
    <cellStyle name="40% - Accent2 4 2 6" xfId="1026"/>
    <cellStyle name="40% - Accent2 4 2 6 2" xfId="8460"/>
    <cellStyle name="40% - Accent2 4 2 7" xfId="7634"/>
    <cellStyle name="40% - Accent2 4 2 8" xfId="4330"/>
    <cellStyle name="40% - Accent2 4 2 9" xfId="11858"/>
    <cellStyle name="40% - Accent2 4 3" xfId="302"/>
    <cellStyle name="40% - Accent2 4 3 2" xfId="810"/>
    <cellStyle name="40% - Accent2 4 3 2 2" xfId="2462"/>
    <cellStyle name="40% - Accent2 4 3 2 2 2" xfId="9896"/>
    <cellStyle name="40% - Accent2 4 3 2 2 3" xfId="5766"/>
    <cellStyle name="40% - Accent2 4 3 2 3" xfId="3288"/>
    <cellStyle name="40% - Accent2 4 3 2 3 2" xfId="10722"/>
    <cellStyle name="40% - Accent2 4 3 2 3 3" xfId="6592"/>
    <cellStyle name="40% - Accent2 4 3 2 4" xfId="4114"/>
    <cellStyle name="40% - Accent2 4 3 2 4 2" xfId="11548"/>
    <cellStyle name="40% - Accent2 4 3 2 4 3" xfId="7418"/>
    <cellStyle name="40% - Accent2 4 3 2 5" xfId="1636"/>
    <cellStyle name="40% - Accent2 4 3 2 5 2" xfId="9070"/>
    <cellStyle name="40% - Accent2 4 3 2 6" xfId="8244"/>
    <cellStyle name="40% - Accent2 4 3 2 7" xfId="4940"/>
    <cellStyle name="40% - Accent2 4 3 2 8" xfId="12468"/>
    <cellStyle name="40% - Accent2 4 3 3" xfId="1954"/>
    <cellStyle name="40% - Accent2 4 3 3 2" xfId="9388"/>
    <cellStyle name="40% - Accent2 4 3 3 3" xfId="5258"/>
    <cellStyle name="40% - Accent2 4 3 4" xfId="2780"/>
    <cellStyle name="40% - Accent2 4 3 4 2" xfId="10214"/>
    <cellStyle name="40% - Accent2 4 3 4 3" xfId="6084"/>
    <cellStyle name="40% - Accent2 4 3 5" xfId="3606"/>
    <cellStyle name="40% - Accent2 4 3 5 2" xfId="11040"/>
    <cellStyle name="40% - Accent2 4 3 5 3" xfId="6910"/>
    <cellStyle name="40% - Accent2 4 3 6" xfId="1128"/>
    <cellStyle name="40% - Accent2 4 3 6 2" xfId="8562"/>
    <cellStyle name="40% - Accent2 4 3 7" xfId="7736"/>
    <cellStyle name="40% - Accent2 4 3 8" xfId="4432"/>
    <cellStyle name="40% - Accent2 4 3 9" xfId="11960"/>
    <cellStyle name="40% - Accent2 4 4" xfId="404"/>
    <cellStyle name="40% - Accent2 4 4 2" xfId="2056"/>
    <cellStyle name="40% - Accent2 4 4 2 2" xfId="9490"/>
    <cellStyle name="40% - Accent2 4 4 2 3" xfId="5360"/>
    <cellStyle name="40% - Accent2 4 4 3" xfId="2882"/>
    <cellStyle name="40% - Accent2 4 4 3 2" xfId="10316"/>
    <cellStyle name="40% - Accent2 4 4 3 3" xfId="6186"/>
    <cellStyle name="40% - Accent2 4 4 4" xfId="3708"/>
    <cellStyle name="40% - Accent2 4 4 4 2" xfId="11142"/>
    <cellStyle name="40% - Accent2 4 4 4 3" xfId="7012"/>
    <cellStyle name="40% - Accent2 4 4 5" xfId="1230"/>
    <cellStyle name="40% - Accent2 4 4 5 2" xfId="8664"/>
    <cellStyle name="40% - Accent2 4 4 6" xfId="7838"/>
    <cellStyle name="40% - Accent2 4 4 7" xfId="4534"/>
    <cellStyle name="40% - Accent2 4 4 8" xfId="12062"/>
    <cellStyle name="40% - Accent2 4 5" xfId="506"/>
    <cellStyle name="40% - Accent2 4 5 2" xfId="2158"/>
    <cellStyle name="40% - Accent2 4 5 2 2" xfId="9592"/>
    <cellStyle name="40% - Accent2 4 5 2 3" xfId="5462"/>
    <cellStyle name="40% - Accent2 4 5 3" xfId="2984"/>
    <cellStyle name="40% - Accent2 4 5 3 2" xfId="10418"/>
    <cellStyle name="40% - Accent2 4 5 3 3" xfId="6288"/>
    <cellStyle name="40% - Accent2 4 5 4" xfId="3810"/>
    <cellStyle name="40% - Accent2 4 5 4 2" xfId="11244"/>
    <cellStyle name="40% - Accent2 4 5 4 3" xfId="7114"/>
    <cellStyle name="40% - Accent2 4 5 5" xfId="1332"/>
    <cellStyle name="40% - Accent2 4 5 5 2" xfId="8766"/>
    <cellStyle name="40% - Accent2 4 5 6" xfId="7940"/>
    <cellStyle name="40% - Accent2 4 5 7" xfId="4636"/>
    <cellStyle name="40% - Accent2 4 5 8" xfId="12164"/>
    <cellStyle name="40% - Accent2 4 6" xfId="607"/>
    <cellStyle name="40% - Accent2 4 6 2" xfId="2259"/>
    <cellStyle name="40% - Accent2 4 6 2 2" xfId="9693"/>
    <cellStyle name="40% - Accent2 4 6 2 3" xfId="5563"/>
    <cellStyle name="40% - Accent2 4 6 3" xfId="3085"/>
    <cellStyle name="40% - Accent2 4 6 3 2" xfId="10519"/>
    <cellStyle name="40% - Accent2 4 6 3 3" xfId="6389"/>
    <cellStyle name="40% - Accent2 4 6 4" xfId="3911"/>
    <cellStyle name="40% - Accent2 4 6 4 2" xfId="11345"/>
    <cellStyle name="40% - Accent2 4 6 4 3" xfId="7215"/>
    <cellStyle name="40% - Accent2 4 6 5" xfId="1433"/>
    <cellStyle name="40% - Accent2 4 6 5 2" xfId="8867"/>
    <cellStyle name="40% - Accent2 4 6 6" xfId="8041"/>
    <cellStyle name="40% - Accent2 4 6 7" xfId="4737"/>
    <cellStyle name="40% - Accent2 4 6 8" xfId="12265"/>
    <cellStyle name="40% - Accent2 4 7" xfId="1751"/>
    <cellStyle name="40% - Accent2 4 7 2" xfId="9185"/>
    <cellStyle name="40% - Accent2 4 7 3" xfId="5055"/>
    <cellStyle name="40% - Accent2 4 8" xfId="2577"/>
    <cellStyle name="40% - Accent2 4 8 2" xfId="10011"/>
    <cellStyle name="40% - Accent2 4 8 3" xfId="5881"/>
    <cellStyle name="40% - Accent2 4 9" xfId="3403"/>
    <cellStyle name="40% - Accent2 4 9 2" xfId="10837"/>
    <cellStyle name="40% - Accent2 4 9 3" xfId="6707"/>
    <cellStyle name="40% - Accent2 5" xfId="148"/>
    <cellStyle name="40% - Accent2 5 2" xfId="659"/>
    <cellStyle name="40% - Accent2 5 2 2" xfId="2311"/>
    <cellStyle name="40% - Accent2 5 2 2 2" xfId="9745"/>
    <cellStyle name="40% - Accent2 5 2 2 3" xfId="5615"/>
    <cellStyle name="40% - Accent2 5 2 3" xfId="3137"/>
    <cellStyle name="40% - Accent2 5 2 3 2" xfId="10571"/>
    <cellStyle name="40% - Accent2 5 2 3 3" xfId="6441"/>
    <cellStyle name="40% - Accent2 5 2 4" xfId="3963"/>
    <cellStyle name="40% - Accent2 5 2 4 2" xfId="11397"/>
    <cellStyle name="40% - Accent2 5 2 4 3" xfId="7267"/>
    <cellStyle name="40% - Accent2 5 2 5" xfId="1485"/>
    <cellStyle name="40% - Accent2 5 2 5 2" xfId="8919"/>
    <cellStyle name="40% - Accent2 5 2 6" xfId="8093"/>
    <cellStyle name="40% - Accent2 5 2 7" xfId="4789"/>
    <cellStyle name="40% - Accent2 5 2 8" xfId="12317"/>
    <cellStyle name="40% - Accent2 5 3" xfId="1803"/>
    <cellStyle name="40% - Accent2 5 3 2" xfId="9237"/>
    <cellStyle name="40% - Accent2 5 3 3" xfId="5107"/>
    <cellStyle name="40% - Accent2 5 4" xfId="2629"/>
    <cellStyle name="40% - Accent2 5 4 2" xfId="10063"/>
    <cellStyle name="40% - Accent2 5 4 3" xfId="5933"/>
    <cellStyle name="40% - Accent2 5 5" xfId="3455"/>
    <cellStyle name="40% - Accent2 5 5 2" xfId="10889"/>
    <cellStyle name="40% - Accent2 5 5 3" xfId="6759"/>
    <cellStyle name="40% - Accent2 5 6" xfId="977"/>
    <cellStyle name="40% - Accent2 5 6 2" xfId="8411"/>
    <cellStyle name="40% - Accent2 5 7" xfId="7585"/>
    <cellStyle name="40% - Accent2 5 8" xfId="4281"/>
    <cellStyle name="40% - Accent2 5 9" xfId="11809"/>
    <cellStyle name="40% - Accent2 6" xfId="246"/>
    <cellStyle name="40% - Accent2 6 2" xfId="757"/>
    <cellStyle name="40% - Accent2 6 2 2" xfId="2409"/>
    <cellStyle name="40% - Accent2 6 2 2 2" xfId="9843"/>
    <cellStyle name="40% - Accent2 6 2 2 3" xfId="5713"/>
    <cellStyle name="40% - Accent2 6 2 3" xfId="3235"/>
    <cellStyle name="40% - Accent2 6 2 3 2" xfId="10669"/>
    <cellStyle name="40% - Accent2 6 2 3 3" xfId="6539"/>
    <cellStyle name="40% - Accent2 6 2 4" xfId="4061"/>
    <cellStyle name="40% - Accent2 6 2 4 2" xfId="11495"/>
    <cellStyle name="40% - Accent2 6 2 4 3" xfId="7365"/>
    <cellStyle name="40% - Accent2 6 2 5" xfId="1583"/>
    <cellStyle name="40% - Accent2 6 2 5 2" xfId="9017"/>
    <cellStyle name="40% - Accent2 6 2 6" xfId="8191"/>
    <cellStyle name="40% - Accent2 6 2 7" xfId="4887"/>
    <cellStyle name="40% - Accent2 6 2 8" xfId="12415"/>
    <cellStyle name="40% - Accent2 6 3" xfId="1901"/>
    <cellStyle name="40% - Accent2 6 3 2" xfId="9335"/>
    <cellStyle name="40% - Accent2 6 3 3" xfId="5205"/>
    <cellStyle name="40% - Accent2 6 4" xfId="2727"/>
    <cellStyle name="40% - Accent2 6 4 2" xfId="10161"/>
    <cellStyle name="40% - Accent2 6 4 3" xfId="6031"/>
    <cellStyle name="40% - Accent2 6 5" xfId="3553"/>
    <cellStyle name="40% - Accent2 6 5 2" xfId="10987"/>
    <cellStyle name="40% - Accent2 6 5 3" xfId="6857"/>
    <cellStyle name="40% - Accent2 6 6" xfId="1075"/>
    <cellStyle name="40% - Accent2 6 6 2" xfId="8509"/>
    <cellStyle name="40% - Accent2 6 7" xfId="7683"/>
    <cellStyle name="40% - Accent2 6 8" xfId="4379"/>
    <cellStyle name="40% - Accent2 6 9" xfId="11907"/>
    <cellStyle name="40% - Accent2 7" xfId="351"/>
    <cellStyle name="40% - Accent2 7 2" xfId="2003"/>
    <cellStyle name="40% - Accent2 7 2 2" xfId="9437"/>
    <cellStyle name="40% - Accent2 7 2 3" xfId="5307"/>
    <cellStyle name="40% - Accent2 7 3" xfId="2829"/>
    <cellStyle name="40% - Accent2 7 3 2" xfId="10263"/>
    <cellStyle name="40% - Accent2 7 3 3" xfId="6133"/>
    <cellStyle name="40% - Accent2 7 4" xfId="3655"/>
    <cellStyle name="40% - Accent2 7 4 2" xfId="11089"/>
    <cellStyle name="40% - Accent2 7 4 3" xfId="6959"/>
    <cellStyle name="40% - Accent2 7 5" xfId="1177"/>
    <cellStyle name="40% - Accent2 7 5 2" xfId="8611"/>
    <cellStyle name="40% - Accent2 7 6" xfId="7785"/>
    <cellStyle name="40% - Accent2 7 7" xfId="4481"/>
    <cellStyle name="40% - Accent2 7 8" xfId="12009"/>
    <cellStyle name="40% - Accent2 8" xfId="453"/>
    <cellStyle name="40% - Accent2 8 2" xfId="2105"/>
    <cellStyle name="40% - Accent2 8 2 2" xfId="9539"/>
    <cellStyle name="40% - Accent2 8 2 3" xfId="5409"/>
    <cellStyle name="40% - Accent2 8 3" xfId="2931"/>
    <cellStyle name="40% - Accent2 8 3 2" xfId="10365"/>
    <cellStyle name="40% - Accent2 8 3 3" xfId="6235"/>
    <cellStyle name="40% - Accent2 8 4" xfId="3757"/>
    <cellStyle name="40% - Accent2 8 4 2" xfId="11191"/>
    <cellStyle name="40% - Accent2 8 4 3" xfId="7061"/>
    <cellStyle name="40% - Accent2 8 5" xfId="1279"/>
    <cellStyle name="40% - Accent2 8 5 2" xfId="8713"/>
    <cellStyle name="40% - Accent2 8 6" xfId="7887"/>
    <cellStyle name="40% - Accent2 8 7" xfId="4583"/>
    <cellStyle name="40% - Accent2 8 8" xfId="12111"/>
    <cellStyle name="40% - Accent2 9" xfId="558"/>
    <cellStyle name="40% - Accent2 9 2" xfId="2210"/>
    <cellStyle name="40% - Accent2 9 2 2" xfId="9644"/>
    <cellStyle name="40% - Accent2 9 2 3" xfId="5514"/>
    <cellStyle name="40% - Accent2 9 3" xfId="3036"/>
    <cellStyle name="40% - Accent2 9 3 2" xfId="10470"/>
    <cellStyle name="40% - Accent2 9 3 3" xfId="6340"/>
    <cellStyle name="40% - Accent2 9 4" xfId="3862"/>
    <cellStyle name="40% - Accent2 9 4 2" xfId="11296"/>
    <cellStyle name="40% - Accent2 9 4 3" xfId="7166"/>
    <cellStyle name="40% - Accent2 9 5" xfId="1384"/>
    <cellStyle name="40% - Accent2 9 5 2" xfId="8818"/>
    <cellStyle name="40% - Accent2 9 6" xfId="7992"/>
    <cellStyle name="40% - Accent2 9 7" xfId="4688"/>
    <cellStyle name="40% - Accent2 9 8" xfId="12216"/>
    <cellStyle name="40% - Accent3" xfId="9" builtinId="39" customBuiltin="1"/>
    <cellStyle name="40% - Accent3 10" xfId="862"/>
    <cellStyle name="40% - Accent3 10 2" xfId="2514"/>
    <cellStyle name="40% - Accent3 10 2 2" xfId="9948"/>
    <cellStyle name="40% - Accent3 10 2 3" xfId="5818"/>
    <cellStyle name="40% - Accent3 10 3" xfId="3340"/>
    <cellStyle name="40% - Accent3 10 3 2" xfId="10774"/>
    <cellStyle name="40% - Accent3 10 3 3" xfId="6644"/>
    <cellStyle name="40% - Accent3 10 4" xfId="4166"/>
    <cellStyle name="40% - Accent3 10 4 2" xfId="11600"/>
    <cellStyle name="40% - Accent3 10 4 3" xfId="7470"/>
    <cellStyle name="40% - Accent3 10 5" xfId="1688"/>
    <cellStyle name="40% - Accent3 10 5 2" xfId="9122"/>
    <cellStyle name="40% - Accent3 10 6" xfId="8296"/>
    <cellStyle name="40% - Accent3 10 7" xfId="4992"/>
    <cellStyle name="40% - Accent3 11" xfId="1703"/>
    <cellStyle name="40% - Accent3 11 2" xfId="9137"/>
    <cellStyle name="40% - Accent3 11 3" xfId="5007"/>
    <cellStyle name="40% - Accent3 12" xfId="2529"/>
    <cellStyle name="40% - Accent3 12 2" xfId="9963"/>
    <cellStyle name="40% - Accent3 12 3" xfId="5833"/>
    <cellStyle name="40% - Accent3 13" xfId="3355"/>
    <cellStyle name="40% - Accent3 13 2" xfId="10789"/>
    <cellStyle name="40% - Accent3 13 3" xfId="6659"/>
    <cellStyle name="40% - Accent3 14" xfId="877"/>
    <cellStyle name="40% - Accent3 14 2" xfId="8311"/>
    <cellStyle name="40% - Accent3 15" xfId="7485"/>
    <cellStyle name="40% - Accent3 16" xfId="4181"/>
    <cellStyle name="40% - Accent3 17" xfId="11615"/>
    <cellStyle name="40% - Accent3 18" xfId="11686"/>
    <cellStyle name="40% - Accent3 19" xfId="11709"/>
    <cellStyle name="40% - Accent3 2" xfId="52"/>
    <cellStyle name="40% - Accent3 2 10" xfId="2542"/>
    <cellStyle name="40% - Accent3 2 10 2" xfId="9976"/>
    <cellStyle name="40% - Accent3 2 10 3" xfId="5846"/>
    <cellStyle name="40% - Accent3 2 11" xfId="3368"/>
    <cellStyle name="40% - Accent3 2 11 2" xfId="10802"/>
    <cellStyle name="40% - Accent3 2 11 3" xfId="6672"/>
    <cellStyle name="40% - Accent3 2 12" xfId="890"/>
    <cellStyle name="40% - Accent3 2 12 2" xfId="8324"/>
    <cellStyle name="40% - Accent3 2 13" xfId="7498"/>
    <cellStyle name="40% - Accent3 2 14" xfId="4194"/>
    <cellStyle name="40% - Accent3 2 15" xfId="11628"/>
    <cellStyle name="40% - Accent3 2 16" xfId="11722"/>
    <cellStyle name="40% - Accent3 2 2" xfId="79"/>
    <cellStyle name="40% - Accent3 2 2 10" xfId="3394"/>
    <cellStyle name="40% - Accent3 2 2 10 2" xfId="10828"/>
    <cellStyle name="40% - Accent3 2 2 10 3" xfId="6698"/>
    <cellStyle name="40% - Accent3 2 2 11" xfId="916"/>
    <cellStyle name="40% - Accent3 2 2 11 2" xfId="8350"/>
    <cellStyle name="40% - Accent3 2 2 12" xfId="7524"/>
    <cellStyle name="40% - Accent3 2 2 13" xfId="4220"/>
    <cellStyle name="40% - Accent3 2 2 14" xfId="11654"/>
    <cellStyle name="40% - Accent3 2 2 15" xfId="11748"/>
    <cellStyle name="40% - Accent3 2 2 2" xfId="124"/>
    <cellStyle name="40% - Accent3 2 2 2 10" xfId="959"/>
    <cellStyle name="40% - Accent3 2 2 2 10 2" xfId="8393"/>
    <cellStyle name="40% - Accent3 2 2 2 11" xfId="7567"/>
    <cellStyle name="40% - Accent3 2 2 2 12" xfId="4263"/>
    <cellStyle name="40% - Accent3 2 2 2 13" xfId="11791"/>
    <cellStyle name="40% - Accent3 2 2 2 2" xfId="231"/>
    <cellStyle name="40% - Accent3 2 2 2 2 2" xfId="742"/>
    <cellStyle name="40% - Accent3 2 2 2 2 2 2" xfId="2394"/>
    <cellStyle name="40% - Accent3 2 2 2 2 2 2 2" xfId="9828"/>
    <cellStyle name="40% - Accent3 2 2 2 2 2 2 3" xfId="5698"/>
    <cellStyle name="40% - Accent3 2 2 2 2 2 3" xfId="3220"/>
    <cellStyle name="40% - Accent3 2 2 2 2 2 3 2" xfId="10654"/>
    <cellStyle name="40% - Accent3 2 2 2 2 2 3 3" xfId="6524"/>
    <cellStyle name="40% - Accent3 2 2 2 2 2 4" xfId="4046"/>
    <cellStyle name="40% - Accent3 2 2 2 2 2 4 2" xfId="11480"/>
    <cellStyle name="40% - Accent3 2 2 2 2 2 4 3" xfId="7350"/>
    <cellStyle name="40% - Accent3 2 2 2 2 2 5" xfId="1568"/>
    <cellStyle name="40% - Accent3 2 2 2 2 2 5 2" xfId="9002"/>
    <cellStyle name="40% - Accent3 2 2 2 2 2 6" xfId="8176"/>
    <cellStyle name="40% - Accent3 2 2 2 2 2 7" xfId="4872"/>
    <cellStyle name="40% - Accent3 2 2 2 2 2 8" xfId="12400"/>
    <cellStyle name="40% - Accent3 2 2 2 2 3" xfId="1886"/>
    <cellStyle name="40% - Accent3 2 2 2 2 3 2" xfId="9320"/>
    <cellStyle name="40% - Accent3 2 2 2 2 3 3" xfId="5190"/>
    <cellStyle name="40% - Accent3 2 2 2 2 4" xfId="2712"/>
    <cellStyle name="40% - Accent3 2 2 2 2 4 2" xfId="10146"/>
    <cellStyle name="40% - Accent3 2 2 2 2 4 3" xfId="6016"/>
    <cellStyle name="40% - Accent3 2 2 2 2 5" xfId="3538"/>
    <cellStyle name="40% - Accent3 2 2 2 2 5 2" xfId="10972"/>
    <cellStyle name="40% - Accent3 2 2 2 2 5 3" xfId="6842"/>
    <cellStyle name="40% - Accent3 2 2 2 2 6" xfId="1060"/>
    <cellStyle name="40% - Accent3 2 2 2 2 6 2" xfId="8494"/>
    <cellStyle name="40% - Accent3 2 2 2 2 7" xfId="7668"/>
    <cellStyle name="40% - Accent3 2 2 2 2 8" xfId="4364"/>
    <cellStyle name="40% - Accent3 2 2 2 2 9" xfId="11892"/>
    <cellStyle name="40% - Accent3 2 2 2 3" xfId="336"/>
    <cellStyle name="40% - Accent3 2 2 2 3 2" xfId="844"/>
    <cellStyle name="40% - Accent3 2 2 2 3 2 2" xfId="2496"/>
    <cellStyle name="40% - Accent3 2 2 2 3 2 2 2" xfId="9930"/>
    <cellStyle name="40% - Accent3 2 2 2 3 2 2 3" xfId="5800"/>
    <cellStyle name="40% - Accent3 2 2 2 3 2 3" xfId="3322"/>
    <cellStyle name="40% - Accent3 2 2 2 3 2 3 2" xfId="10756"/>
    <cellStyle name="40% - Accent3 2 2 2 3 2 3 3" xfId="6626"/>
    <cellStyle name="40% - Accent3 2 2 2 3 2 4" xfId="4148"/>
    <cellStyle name="40% - Accent3 2 2 2 3 2 4 2" xfId="11582"/>
    <cellStyle name="40% - Accent3 2 2 2 3 2 4 3" xfId="7452"/>
    <cellStyle name="40% - Accent3 2 2 2 3 2 5" xfId="1670"/>
    <cellStyle name="40% - Accent3 2 2 2 3 2 5 2" xfId="9104"/>
    <cellStyle name="40% - Accent3 2 2 2 3 2 6" xfId="8278"/>
    <cellStyle name="40% - Accent3 2 2 2 3 2 7" xfId="4974"/>
    <cellStyle name="40% - Accent3 2 2 2 3 2 8" xfId="12502"/>
    <cellStyle name="40% - Accent3 2 2 2 3 3" xfId="1988"/>
    <cellStyle name="40% - Accent3 2 2 2 3 3 2" xfId="9422"/>
    <cellStyle name="40% - Accent3 2 2 2 3 3 3" xfId="5292"/>
    <cellStyle name="40% - Accent3 2 2 2 3 4" xfId="2814"/>
    <cellStyle name="40% - Accent3 2 2 2 3 4 2" xfId="10248"/>
    <cellStyle name="40% - Accent3 2 2 2 3 4 3" xfId="6118"/>
    <cellStyle name="40% - Accent3 2 2 2 3 5" xfId="3640"/>
    <cellStyle name="40% - Accent3 2 2 2 3 5 2" xfId="11074"/>
    <cellStyle name="40% - Accent3 2 2 2 3 5 3" xfId="6944"/>
    <cellStyle name="40% - Accent3 2 2 2 3 6" xfId="1162"/>
    <cellStyle name="40% - Accent3 2 2 2 3 6 2" xfId="8596"/>
    <cellStyle name="40% - Accent3 2 2 2 3 7" xfId="7770"/>
    <cellStyle name="40% - Accent3 2 2 2 3 8" xfId="4466"/>
    <cellStyle name="40% - Accent3 2 2 2 3 9" xfId="11994"/>
    <cellStyle name="40% - Accent3 2 2 2 4" xfId="438"/>
    <cellStyle name="40% - Accent3 2 2 2 4 2" xfId="2090"/>
    <cellStyle name="40% - Accent3 2 2 2 4 2 2" xfId="9524"/>
    <cellStyle name="40% - Accent3 2 2 2 4 2 3" xfId="5394"/>
    <cellStyle name="40% - Accent3 2 2 2 4 3" xfId="2916"/>
    <cellStyle name="40% - Accent3 2 2 2 4 3 2" xfId="10350"/>
    <cellStyle name="40% - Accent3 2 2 2 4 3 3" xfId="6220"/>
    <cellStyle name="40% - Accent3 2 2 2 4 4" xfId="3742"/>
    <cellStyle name="40% - Accent3 2 2 2 4 4 2" xfId="11176"/>
    <cellStyle name="40% - Accent3 2 2 2 4 4 3" xfId="7046"/>
    <cellStyle name="40% - Accent3 2 2 2 4 5" xfId="1264"/>
    <cellStyle name="40% - Accent3 2 2 2 4 5 2" xfId="8698"/>
    <cellStyle name="40% - Accent3 2 2 2 4 6" xfId="7872"/>
    <cellStyle name="40% - Accent3 2 2 2 4 7" xfId="4568"/>
    <cellStyle name="40% - Accent3 2 2 2 4 8" xfId="12096"/>
    <cellStyle name="40% - Accent3 2 2 2 5" xfId="540"/>
    <cellStyle name="40% - Accent3 2 2 2 5 2" xfId="2192"/>
    <cellStyle name="40% - Accent3 2 2 2 5 2 2" xfId="9626"/>
    <cellStyle name="40% - Accent3 2 2 2 5 2 3" xfId="5496"/>
    <cellStyle name="40% - Accent3 2 2 2 5 3" xfId="3018"/>
    <cellStyle name="40% - Accent3 2 2 2 5 3 2" xfId="10452"/>
    <cellStyle name="40% - Accent3 2 2 2 5 3 3" xfId="6322"/>
    <cellStyle name="40% - Accent3 2 2 2 5 4" xfId="3844"/>
    <cellStyle name="40% - Accent3 2 2 2 5 4 2" xfId="11278"/>
    <cellStyle name="40% - Accent3 2 2 2 5 4 3" xfId="7148"/>
    <cellStyle name="40% - Accent3 2 2 2 5 5" xfId="1366"/>
    <cellStyle name="40% - Accent3 2 2 2 5 5 2" xfId="8800"/>
    <cellStyle name="40% - Accent3 2 2 2 5 6" xfId="7974"/>
    <cellStyle name="40% - Accent3 2 2 2 5 7" xfId="4670"/>
    <cellStyle name="40% - Accent3 2 2 2 5 8" xfId="12198"/>
    <cellStyle name="40% - Accent3 2 2 2 6" xfId="641"/>
    <cellStyle name="40% - Accent3 2 2 2 6 2" xfId="2293"/>
    <cellStyle name="40% - Accent3 2 2 2 6 2 2" xfId="9727"/>
    <cellStyle name="40% - Accent3 2 2 2 6 2 3" xfId="5597"/>
    <cellStyle name="40% - Accent3 2 2 2 6 3" xfId="3119"/>
    <cellStyle name="40% - Accent3 2 2 2 6 3 2" xfId="10553"/>
    <cellStyle name="40% - Accent3 2 2 2 6 3 3" xfId="6423"/>
    <cellStyle name="40% - Accent3 2 2 2 6 4" xfId="3945"/>
    <cellStyle name="40% - Accent3 2 2 2 6 4 2" xfId="11379"/>
    <cellStyle name="40% - Accent3 2 2 2 6 4 3" xfId="7249"/>
    <cellStyle name="40% - Accent3 2 2 2 6 5" xfId="1467"/>
    <cellStyle name="40% - Accent3 2 2 2 6 5 2" xfId="8901"/>
    <cellStyle name="40% - Accent3 2 2 2 6 6" xfId="8075"/>
    <cellStyle name="40% - Accent3 2 2 2 6 7" xfId="4771"/>
    <cellStyle name="40% - Accent3 2 2 2 6 8" xfId="12299"/>
    <cellStyle name="40% - Accent3 2 2 2 7" xfId="1785"/>
    <cellStyle name="40% - Accent3 2 2 2 7 2" xfId="9219"/>
    <cellStyle name="40% - Accent3 2 2 2 7 3" xfId="5089"/>
    <cellStyle name="40% - Accent3 2 2 2 8" xfId="2611"/>
    <cellStyle name="40% - Accent3 2 2 2 8 2" xfId="10045"/>
    <cellStyle name="40% - Accent3 2 2 2 8 3" xfId="5915"/>
    <cellStyle name="40% - Accent3 2 2 2 9" xfId="3437"/>
    <cellStyle name="40% - Accent3 2 2 2 9 2" xfId="10871"/>
    <cellStyle name="40% - Accent3 2 2 2 9 3" xfId="6741"/>
    <cellStyle name="40% - Accent3 2 2 3" xfId="188"/>
    <cellStyle name="40% - Accent3 2 2 3 2" xfId="699"/>
    <cellStyle name="40% - Accent3 2 2 3 2 2" xfId="2351"/>
    <cellStyle name="40% - Accent3 2 2 3 2 2 2" xfId="9785"/>
    <cellStyle name="40% - Accent3 2 2 3 2 2 3" xfId="5655"/>
    <cellStyle name="40% - Accent3 2 2 3 2 3" xfId="3177"/>
    <cellStyle name="40% - Accent3 2 2 3 2 3 2" xfId="10611"/>
    <cellStyle name="40% - Accent3 2 2 3 2 3 3" xfId="6481"/>
    <cellStyle name="40% - Accent3 2 2 3 2 4" xfId="4003"/>
    <cellStyle name="40% - Accent3 2 2 3 2 4 2" xfId="11437"/>
    <cellStyle name="40% - Accent3 2 2 3 2 4 3" xfId="7307"/>
    <cellStyle name="40% - Accent3 2 2 3 2 5" xfId="1525"/>
    <cellStyle name="40% - Accent3 2 2 3 2 5 2" xfId="8959"/>
    <cellStyle name="40% - Accent3 2 2 3 2 6" xfId="8133"/>
    <cellStyle name="40% - Accent3 2 2 3 2 7" xfId="4829"/>
    <cellStyle name="40% - Accent3 2 2 3 2 8" xfId="12357"/>
    <cellStyle name="40% - Accent3 2 2 3 3" xfId="1843"/>
    <cellStyle name="40% - Accent3 2 2 3 3 2" xfId="9277"/>
    <cellStyle name="40% - Accent3 2 2 3 3 3" xfId="5147"/>
    <cellStyle name="40% - Accent3 2 2 3 4" xfId="2669"/>
    <cellStyle name="40% - Accent3 2 2 3 4 2" xfId="10103"/>
    <cellStyle name="40% - Accent3 2 2 3 4 3" xfId="5973"/>
    <cellStyle name="40% - Accent3 2 2 3 5" xfId="3495"/>
    <cellStyle name="40% - Accent3 2 2 3 5 2" xfId="10929"/>
    <cellStyle name="40% - Accent3 2 2 3 5 3" xfId="6799"/>
    <cellStyle name="40% - Accent3 2 2 3 6" xfId="1017"/>
    <cellStyle name="40% - Accent3 2 2 3 6 2" xfId="8451"/>
    <cellStyle name="40% - Accent3 2 2 3 7" xfId="7625"/>
    <cellStyle name="40% - Accent3 2 2 3 8" xfId="4321"/>
    <cellStyle name="40% - Accent3 2 2 3 9" xfId="11849"/>
    <cellStyle name="40% - Accent3 2 2 4" xfId="292"/>
    <cellStyle name="40% - Accent3 2 2 4 2" xfId="801"/>
    <cellStyle name="40% - Accent3 2 2 4 2 2" xfId="2453"/>
    <cellStyle name="40% - Accent3 2 2 4 2 2 2" xfId="9887"/>
    <cellStyle name="40% - Accent3 2 2 4 2 2 3" xfId="5757"/>
    <cellStyle name="40% - Accent3 2 2 4 2 3" xfId="3279"/>
    <cellStyle name="40% - Accent3 2 2 4 2 3 2" xfId="10713"/>
    <cellStyle name="40% - Accent3 2 2 4 2 3 3" xfId="6583"/>
    <cellStyle name="40% - Accent3 2 2 4 2 4" xfId="4105"/>
    <cellStyle name="40% - Accent3 2 2 4 2 4 2" xfId="11539"/>
    <cellStyle name="40% - Accent3 2 2 4 2 4 3" xfId="7409"/>
    <cellStyle name="40% - Accent3 2 2 4 2 5" xfId="1627"/>
    <cellStyle name="40% - Accent3 2 2 4 2 5 2" xfId="9061"/>
    <cellStyle name="40% - Accent3 2 2 4 2 6" xfId="8235"/>
    <cellStyle name="40% - Accent3 2 2 4 2 7" xfId="4931"/>
    <cellStyle name="40% - Accent3 2 2 4 2 8" xfId="12459"/>
    <cellStyle name="40% - Accent3 2 2 4 3" xfId="1945"/>
    <cellStyle name="40% - Accent3 2 2 4 3 2" xfId="9379"/>
    <cellStyle name="40% - Accent3 2 2 4 3 3" xfId="5249"/>
    <cellStyle name="40% - Accent3 2 2 4 4" xfId="2771"/>
    <cellStyle name="40% - Accent3 2 2 4 4 2" xfId="10205"/>
    <cellStyle name="40% - Accent3 2 2 4 4 3" xfId="6075"/>
    <cellStyle name="40% - Accent3 2 2 4 5" xfId="3597"/>
    <cellStyle name="40% - Accent3 2 2 4 5 2" xfId="11031"/>
    <cellStyle name="40% - Accent3 2 2 4 5 3" xfId="6901"/>
    <cellStyle name="40% - Accent3 2 2 4 6" xfId="1119"/>
    <cellStyle name="40% - Accent3 2 2 4 6 2" xfId="8553"/>
    <cellStyle name="40% - Accent3 2 2 4 7" xfId="7727"/>
    <cellStyle name="40% - Accent3 2 2 4 8" xfId="4423"/>
    <cellStyle name="40% - Accent3 2 2 4 9" xfId="11951"/>
    <cellStyle name="40% - Accent3 2 2 5" xfId="395"/>
    <cellStyle name="40% - Accent3 2 2 5 2" xfId="2047"/>
    <cellStyle name="40% - Accent3 2 2 5 2 2" xfId="9481"/>
    <cellStyle name="40% - Accent3 2 2 5 2 3" xfId="5351"/>
    <cellStyle name="40% - Accent3 2 2 5 3" xfId="2873"/>
    <cellStyle name="40% - Accent3 2 2 5 3 2" xfId="10307"/>
    <cellStyle name="40% - Accent3 2 2 5 3 3" xfId="6177"/>
    <cellStyle name="40% - Accent3 2 2 5 4" xfId="3699"/>
    <cellStyle name="40% - Accent3 2 2 5 4 2" xfId="11133"/>
    <cellStyle name="40% - Accent3 2 2 5 4 3" xfId="7003"/>
    <cellStyle name="40% - Accent3 2 2 5 5" xfId="1221"/>
    <cellStyle name="40% - Accent3 2 2 5 5 2" xfId="8655"/>
    <cellStyle name="40% - Accent3 2 2 5 6" xfId="7829"/>
    <cellStyle name="40% - Accent3 2 2 5 7" xfId="4525"/>
    <cellStyle name="40% - Accent3 2 2 5 8" xfId="12053"/>
    <cellStyle name="40% - Accent3 2 2 6" xfId="497"/>
    <cellStyle name="40% - Accent3 2 2 6 2" xfId="2149"/>
    <cellStyle name="40% - Accent3 2 2 6 2 2" xfId="9583"/>
    <cellStyle name="40% - Accent3 2 2 6 2 3" xfId="5453"/>
    <cellStyle name="40% - Accent3 2 2 6 3" xfId="2975"/>
    <cellStyle name="40% - Accent3 2 2 6 3 2" xfId="10409"/>
    <cellStyle name="40% - Accent3 2 2 6 3 3" xfId="6279"/>
    <cellStyle name="40% - Accent3 2 2 6 4" xfId="3801"/>
    <cellStyle name="40% - Accent3 2 2 6 4 2" xfId="11235"/>
    <cellStyle name="40% - Accent3 2 2 6 4 3" xfId="7105"/>
    <cellStyle name="40% - Accent3 2 2 6 5" xfId="1323"/>
    <cellStyle name="40% - Accent3 2 2 6 5 2" xfId="8757"/>
    <cellStyle name="40% - Accent3 2 2 6 6" xfId="7931"/>
    <cellStyle name="40% - Accent3 2 2 6 7" xfId="4627"/>
    <cellStyle name="40% - Accent3 2 2 6 8" xfId="12155"/>
    <cellStyle name="40% - Accent3 2 2 7" xfId="598"/>
    <cellStyle name="40% - Accent3 2 2 7 2" xfId="2250"/>
    <cellStyle name="40% - Accent3 2 2 7 2 2" xfId="9684"/>
    <cellStyle name="40% - Accent3 2 2 7 2 3" xfId="5554"/>
    <cellStyle name="40% - Accent3 2 2 7 3" xfId="3076"/>
    <cellStyle name="40% - Accent3 2 2 7 3 2" xfId="10510"/>
    <cellStyle name="40% - Accent3 2 2 7 3 3" xfId="6380"/>
    <cellStyle name="40% - Accent3 2 2 7 4" xfId="3902"/>
    <cellStyle name="40% - Accent3 2 2 7 4 2" xfId="11336"/>
    <cellStyle name="40% - Accent3 2 2 7 4 3" xfId="7206"/>
    <cellStyle name="40% - Accent3 2 2 7 5" xfId="1424"/>
    <cellStyle name="40% - Accent3 2 2 7 5 2" xfId="8858"/>
    <cellStyle name="40% - Accent3 2 2 7 6" xfId="8032"/>
    <cellStyle name="40% - Accent3 2 2 7 7" xfId="4728"/>
    <cellStyle name="40% - Accent3 2 2 7 8" xfId="12256"/>
    <cellStyle name="40% - Accent3 2 2 8" xfId="1742"/>
    <cellStyle name="40% - Accent3 2 2 8 2" xfId="9176"/>
    <cellStyle name="40% - Accent3 2 2 8 3" xfId="5046"/>
    <cellStyle name="40% - Accent3 2 2 9" xfId="2568"/>
    <cellStyle name="40% - Accent3 2 2 9 2" xfId="10002"/>
    <cellStyle name="40% - Accent3 2 2 9 3" xfId="5872"/>
    <cellStyle name="40% - Accent3 2 3" xfId="123"/>
    <cellStyle name="40% - Accent3 2 3 10" xfId="958"/>
    <cellStyle name="40% - Accent3 2 3 10 2" xfId="8392"/>
    <cellStyle name="40% - Accent3 2 3 11" xfId="7566"/>
    <cellStyle name="40% - Accent3 2 3 12" xfId="4262"/>
    <cellStyle name="40% - Accent3 2 3 13" xfId="11790"/>
    <cellStyle name="40% - Accent3 2 3 2" xfId="230"/>
    <cellStyle name="40% - Accent3 2 3 2 2" xfId="741"/>
    <cellStyle name="40% - Accent3 2 3 2 2 2" xfId="2393"/>
    <cellStyle name="40% - Accent3 2 3 2 2 2 2" xfId="9827"/>
    <cellStyle name="40% - Accent3 2 3 2 2 2 3" xfId="5697"/>
    <cellStyle name="40% - Accent3 2 3 2 2 3" xfId="3219"/>
    <cellStyle name="40% - Accent3 2 3 2 2 3 2" xfId="10653"/>
    <cellStyle name="40% - Accent3 2 3 2 2 3 3" xfId="6523"/>
    <cellStyle name="40% - Accent3 2 3 2 2 4" xfId="4045"/>
    <cellStyle name="40% - Accent3 2 3 2 2 4 2" xfId="11479"/>
    <cellStyle name="40% - Accent3 2 3 2 2 4 3" xfId="7349"/>
    <cellStyle name="40% - Accent3 2 3 2 2 5" xfId="1567"/>
    <cellStyle name="40% - Accent3 2 3 2 2 5 2" xfId="9001"/>
    <cellStyle name="40% - Accent3 2 3 2 2 6" xfId="8175"/>
    <cellStyle name="40% - Accent3 2 3 2 2 7" xfId="4871"/>
    <cellStyle name="40% - Accent3 2 3 2 2 8" xfId="12399"/>
    <cellStyle name="40% - Accent3 2 3 2 3" xfId="1885"/>
    <cellStyle name="40% - Accent3 2 3 2 3 2" xfId="9319"/>
    <cellStyle name="40% - Accent3 2 3 2 3 3" xfId="5189"/>
    <cellStyle name="40% - Accent3 2 3 2 4" xfId="2711"/>
    <cellStyle name="40% - Accent3 2 3 2 4 2" xfId="10145"/>
    <cellStyle name="40% - Accent3 2 3 2 4 3" xfId="6015"/>
    <cellStyle name="40% - Accent3 2 3 2 5" xfId="3537"/>
    <cellStyle name="40% - Accent3 2 3 2 5 2" xfId="10971"/>
    <cellStyle name="40% - Accent3 2 3 2 5 3" xfId="6841"/>
    <cellStyle name="40% - Accent3 2 3 2 6" xfId="1059"/>
    <cellStyle name="40% - Accent3 2 3 2 6 2" xfId="8493"/>
    <cellStyle name="40% - Accent3 2 3 2 7" xfId="7667"/>
    <cellStyle name="40% - Accent3 2 3 2 8" xfId="4363"/>
    <cellStyle name="40% - Accent3 2 3 2 9" xfId="11891"/>
    <cellStyle name="40% - Accent3 2 3 3" xfId="335"/>
    <cellStyle name="40% - Accent3 2 3 3 2" xfId="843"/>
    <cellStyle name="40% - Accent3 2 3 3 2 2" xfId="2495"/>
    <cellStyle name="40% - Accent3 2 3 3 2 2 2" xfId="9929"/>
    <cellStyle name="40% - Accent3 2 3 3 2 2 3" xfId="5799"/>
    <cellStyle name="40% - Accent3 2 3 3 2 3" xfId="3321"/>
    <cellStyle name="40% - Accent3 2 3 3 2 3 2" xfId="10755"/>
    <cellStyle name="40% - Accent3 2 3 3 2 3 3" xfId="6625"/>
    <cellStyle name="40% - Accent3 2 3 3 2 4" xfId="4147"/>
    <cellStyle name="40% - Accent3 2 3 3 2 4 2" xfId="11581"/>
    <cellStyle name="40% - Accent3 2 3 3 2 4 3" xfId="7451"/>
    <cellStyle name="40% - Accent3 2 3 3 2 5" xfId="1669"/>
    <cellStyle name="40% - Accent3 2 3 3 2 5 2" xfId="9103"/>
    <cellStyle name="40% - Accent3 2 3 3 2 6" xfId="8277"/>
    <cellStyle name="40% - Accent3 2 3 3 2 7" xfId="4973"/>
    <cellStyle name="40% - Accent3 2 3 3 2 8" xfId="12501"/>
    <cellStyle name="40% - Accent3 2 3 3 3" xfId="1987"/>
    <cellStyle name="40% - Accent3 2 3 3 3 2" xfId="9421"/>
    <cellStyle name="40% - Accent3 2 3 3 3 3" xfId="5291"/>
    <cellStyle name="40% - Accent3 2 3 3 4" xfId="2813"/>
    <cellStyle name="40% - Accent3 2 3 3 4 2" xfId="10247"/>
    <cellStyle name="40% - Accent3 2 3 3 4 3" xfId="6117"/>
    <cellStyle name="40% - Accent3 2 3 3 5" xfId="3639"/>
    <cellStyle name="40% - Accent3 2 3 3 5 2" xfId="11073"/>
    <cellStyle name="40% - Accent3 2 3 3 5 3" xfId="6943"/>
    <cellStyle name="40% - Accent3 2 3 3 6" xfId="1161"/>
    <cellStyle name="40% - Accent3 2 3 3 6 2" xfId="8595"/>
    <cellStyle name="40% - Accent3 2 3 3 7" xfId="7769"/>
    <cellStyle name="40% - Accent3 2 3 3 8" xfId="4465"/>
    <cellStyle name="40% - Accent3 2 3 3 9" xfId="11993"/>
    <cellStyle name="40% - Accent3 2 3 4" xfId="437"/>
    <cellStyle name="40% - Accent3 2 3 4 2" xfId="2089"/>
    <cellStyle name="40% - Accent3 2 3 4 2 2" xfId="9523"/>
    <cellStyle name="40% - Accent3 2 3 4 2 3" xfId="5393"/>
    <cellStyle name="40% - Accent3 2 3 4 3" xfId="2915"/>
    <cellStyle name="40% - Accent3 2 3 4 3 2" xfId="10349"/>
    <cellStyle name="40% - Accent3 2 3 4 3 3" xfId="6219"/>
    <cellStyle name="40% - Accent3 2 3 4 4" xfId="3741"/>
    <cellStyle name="40% - Accent3 2 3 4 4 2" xfId="11175"/>
    <cellStyle name="40% - Accent3 2 3 4 4 3" xfId="7045"/>
    <cellStyle name="40% - Accent3 2 3 4 5" xfId="1263"/>
    <cellStyle name="40% - Accent3 2 3 4 5 2" xfId="8697"/>
    <cellStyle name="40% - Accent3 2 3 4 6" xfId="7871"/>
    <cellStyle name="40% - Accent3 2 3 4 7" xfId="4567"/>
    <cellStyle name="40% - Accent3 2 3 4 8" xfId="12095"/>
    <cellStyle name="40% - Accent3 2 3 5" xfId="539"/>
    <cellStyle name="40% - Accent3 2 3 5 2" xfId="2191"/>
    <cellStyle name="40% - Accent3 2 3 5 2 2" xfId="9625"/>
    <cellStyle name="40% - Accent3 2 3 5 2 3" xfId="5495"/>
    <cellStyle name="40% - Accent3 2 3 5 3" xfId="3017"/>
    <cellStyle name="40% - Accent3 2 3 5 3 2" xfId="10451"/>
    <cellStyle name="40% - Accent3 2 3 5 3 3" xfId="6321"/>
    <cellStyle name="40% - Accent3 2 3 5 4" xfId="3843"/>
    <cellStyle name="40% - Accent3 2 3 5 4 2" xfId="11277"/>
    <cellStyle name="40% - Accent3 2 3 5 4 3" xfId="7147"/>
    <cellStyle name="40% - Accent3 2 3 5 5" xfId="1365"/>
    <cellStyle name="40% - Accent3 2 3 5 5 2" xfId="8799"/>
    <cellStyle name="40% - Accent3 2 3 5 6" xfId="7973"/>
    <cellStyle name="40% - Accent3 2 3 5 7" xfId="4669"/>
    <cellStyle name="40% - Accent3 2 3 5 8" xfId="12197"/>
    <cellStyle name="40% - Accent3 2 3 6" xfId="640"/>
    <cellStyle name="40% - Accent3 2 3 6 2" xfId="2292"/>
    <cellStyle name="40% - Accent3 2 3 6 2 2" xfId="9726"/>
    <cellStyle name="40% - Accent3 2 3 6 2 3" xfId="5596"/>
    <cellStyle name="40% - Accent3 2 3 6 3" xfId="3118"/>
    <cellStyle name="40% - Accent3 2 3 6 3 2" xfId="10552"/>
    <cellStyle name="40% - Accent3 2 3 6 3 3" xfId="6422"/>
    <cellStyle name="40% - Accent3 2 3 6 4" xfId="3944"/>
    <cellStyle name="40% - Accent3 2 3 6 4 2" xfId="11378"/>
    <cellStyle name="40% - Accent3 2 3 6 4 3" xfId="7248"/>
    <cellStyle name="40% - Accent3 2 3 6 5" xfId="1466"/>
    <cellStyle name="40% - Accent3 2 3 6 5 2" xfId="8900"/>
    <cellStyle name="40% - Accent3 2 3 6 6" xfId="8074"/>
    <cellStyle name="40% - Accent3 2 3 6 7" xfId="4770"/>
    <cellStyle name="40% - Accent3 2 3 6 8" xfId="12298"/>
    <cellStyle name="40% - Accent3 2 3 7" xfId="1784"/>
    <cellStyle name="40% - Accent3 2 3 7 2" xfId="9218"/>
    <cellStyle name="40% - Accent3 2 3 7 3" xfId="5088"/>
    <cellStyle name="40% - Accent3 2 3 8" xfId="2610"/>
    <cellStyle name="40% - Accent3 2 3 8 2" xfId="10044"/>
    <cellStyle name="40% - Accent3 2 3 8 3" xfId="5914"/>
    <cellStyle name="40% - Accent3 2 3 9" xfId="3436"/>
    <cellStyle name="40% - Accent3 2 3 9 2" xfId="10870"/>
    <cellStyle name="40% - Accent3 2 3 9 3" xfId="6740"/>
    <cellStyle name="40% - Accent3 2 4" xfId="162"/>
    <cellStyle name="40% - Accent3 2 4 2" xfId="673"/>
    <cellStyle name="40% - Accent3 2 4 2 2" xfId="2325"/>
    <cellStyle name="40% - Accent3 2 4 2 2 2" xfId="9759"/>
    <cellStyle name="40% - Accent3 2 4 2 2 3" xfId="5629"/>
    <cellStyle name="40% - Accent3 2 4 2 3" xfId="3151"/>
    <cellStyle name="40% - Accent3 2 4 2 3 2" xfId="10585"/>
    <cellStyle name="40% - Accent3 2 4 2 3 3" xfId="6455"/>
    <cellStyle name="40% - Accent3 2 4 2 4" xfId="3977"/>
    <cellStyle name="40% - Accent3 2 4 2 4 2" xfId="11411"/>
    <cellStyle name="40% - Accent3 2 4 2 4 3" xfId="7281"/>
    <cellStyle name="40% - Accent3 2 4 2 5" xfId="1499"/>
    <cellStyle name="40% - Accent3 2 4 2 5 2" xfId="8933"/>
    <cellStyle name="40% - Accent3 2 4 2 6" xfId="8107"/>
    <cellStyle name="40% - Accent3 2 4 2 7" xfId="4803"/>
    <cellStyle name="40% - Accent3 2 4 2 8" xfId="12331"/>
    <cellStyle name="40% - Accent3 2 4 3" xfId="1817"/>
    <cellStyle name="40% - Accent3 2 4 3 2" xfId="9251"/>
    <cellStyle name="40% - Accent3 2 4 3 3" xfId="5121"/>
    <cellStyle name="40% - Accent3 2 4 4" xfId="2643"/>
    <cellStyle name="40% - Accent3 2 4 4 2" xfId="10077"/>
    <cellStyle name="40% - Accent3 2 4 4 3" xfId="5947"/>
    <cellStyle name="40% - Accent3 2 4 5" xfId="3469"/>
    <cellStyle name="40% - Accent3 2 4 5 2" xfId="10903"/>
    <cellStyle name="40% - Accent3 2 4 5 3" xfId="6773"/>
    <cellStyle name="40% - Accent3 2 4 6" xfId="991"/>
    <cellStyle name="40% - Accent3 2 4 6 2" xfId="8425"/>
    <cellStyle name="40% - Accent3 2 4 7" xfId="7599"/>
    <cellStyle name="40% - Accent3 2 4 8" xfId="4295"/>
    <cellStyle name="40% - Accent3 2 4 9" xfId="11823"/>
    <cellStyle name="40% - Accent3 2 5" xfId="266"/>
    <cellStyle name="40% - Accent3 2 5 2" xfId="775"/>
    <cellStyle name="40% - Accent3 2 5 2 2" xfId="2427"/>
    <cellStyle name="40% - Accent3 2 5 2 2 2" xfId="9861"/>
    <cellStyle name="40% - Accent3 2 5 2 2 3" xfId="5731"/>
    <cellStyle name="40% - Accent3 2 5 2 3" xfId="3253"/>
    <cellStyle name="40% - Accent3 2 5 2 3 2" xfId="10687"/>
    <cellStyle name="40% - Accent3 2 5 2 3 3" xfId="6557"/>
    <cellStyle name="40% - Accent3 2 5 2 4" xfId="4079"/>
    <cellStyle name="40% - Accent3 2 5 2 4 2" xfId="11513"/>
    <cellStyle name="40% - Accent3 2 5 2 4 3" xfId="7383"/>
    <cellStyle name="40% - Accent3 2 5 2 5" xfId="1601"/>
    <cellStyle name="40% - Accent3 2 5 2 5 2" xfId="9035"/>
    <cellStyle name="40% - Accent3 2 5 2 6" xfId="8209"/>
    <cellStyle name="40% - Accent3 2 5 2 7" xfId="4905"/>
    <cellStyle name="40% - Accent3 2 5 2 8" xfId="12433"/>
    <cellStyle name="40% - Accent3 2 5 3" xfId="1919"/>
    <cellStyle name="40% - Accent3 2 5 3 2" xfId="9353"/>
    <cellStyle name="40% - Accent3 2 5 3 3" xfId="5223"/>
    <cellStyle name="40% - Accent3 2 5 4" xfId="2745"/>
    <cellStyle name="40% - Accent3 2 5 4 2" xfId="10179"/>
    <cellStyle name="40% - Accent3 2 5 4 3" xfId="6049"/>
    <cellStyle name="40% - Accent3 2 5 5" xfId="3571"/>
    <cellStyle name="40% - Accent3 2 5 5 2" xfId="11005"/>
    <cellStyle name="40% - Accent3 2 5 5 3" xfId="6875"/>
    <cellStyle name="40% - Accent3 2 5 6" xfId="1093"/>
    <cellStyle name="40% - Accent3 2 5 6 2" xfId="8527"/>
    <cellStyle name="40% - Accent3 2 5 7" xfId="7701"/>
    <cellStyle name="40% - Accent3 2 5 8" xfId="4397"/>
    <cellStyle name="40% - Accent3 2 5 9" xfId="11925"/>
    <cellStyle name="40% - Accent3 2 6" xfId="369"/>
    <cellStyle name="40% - Accent3 2 6 2" xfId="2021"/>
    <cellStyle name="40% - Accent3 2 6 2 2" xfId="9455"/>
    <cellStyle name="40% - Accent3 2 6 2 3" xfId="5325"/>
    <cellStyle name="40% - Accent3 2 6 3" xfId="2847"/>
    <cellStyle name="40% - Accent3 2 6 3 2" xfId="10281"/>
    <cellStyle name="40% - Accent3 2 6 3 3" xfId="6151"/>
    <cellStyle name="40% - Accent3 2 6 4" xfId="3673"/>
    <cellStyle name="40% - Accent3 2 6 4 2" xfId="11107"/>
    <cellStyle name="40% - Accent3 2 6 4 3" xfId="6977"/>
    <cellStyle name="40% - Accent3 2 6 5" xfId="1195"/>
    <cellStyle name="40% - Accent3 2 6 5 2" xfId="8629"/>
    <cellStyle name="40% - Accent3 2 6 6" xfId="7803"/>
    <cellStyle name="40% - Accent3 2 6 7" xfId="4499"/>
    <cellStyle name="40% - Accent3 2 6 8" xfId="12027"/>
    <cellStyle name="40% - Accent3 2 7" xfId="471"/>
    <cellStyle name="40% - Accent3 2 7 2" xfId="2123"/>
    <cellStyle name="40% - Accent3 2 7 2 2" xfId="9557"/>
    <cellStyle name="40% - Accent3 2 7 2 3" xfId="5427"/>
    <cellStyle name="40% - Accent3 2 7 3" xfId="2949"/>
    <cellStyle name="40% - Accent3 2 7 3 2" xfId="10383"/>
    <cellStyle name="40% - Accent3 2 7 3 3" xfId="6253"/>
    <cellStyle name="40% - Accent3 2 7 4" xfId="3775"/>
    <cellStyle name="40% - Accent3 2 7 4 2" xfId="11209"/>
    <cellStyle name="40% - Accent3 2 7 4 3" xfId="7079"/>
    <cellStyle name="40% - Accent3 2 7 5" xfId="1297"/>
    <cellStyle name="40% - Accent3 2 7 5 2" xfId="8731"/>
    <cellStyle name="40% - Accent3 2 7 6" xfId="7905"/>
    <cellStyle name="40% - Accent3 2 7 7" xfId="4601"/>
    <cellStyle name="40% - Accent3 2 7 8" xfId="12129"/>
    <cellStyle name="40% - Accent3 2 8" xfId="572"/>
    <cellStyle name="40% - Accent3 2 8 2" xfId="2224"/>
    <cellStyle name="40% - Accent3 2 8 2 2" xfId="9658"/>
    <cellStyle name="40% - Accent3 2 8 2 3" xfId="5528"/>
    <cellStyle name="40% - Accent3 2 8 3" xfId="3050"/>
    <cellStyle name="40% - Accent3 2 8 3 2" xfId="10484"/>
    <cellStyle name="40% - Accent3 2 8 3 3" xfId="6354"/>
    <cellStyle name="40% - Accent3 2 8 4" xfId="3876"/>
    <cellStyle name="40% - Accent3 2 8 4 2" xfId="11310"/>
    <cellStyle name="40% - Accent3 2 8 4 3" xfId="7180"/>
    <cellStyle name="40% - Accent3 2 8 5" xfId="1398"/>
    <cellStyle name="40% - Accent3 2 8 5 2" xfId="8832"/>
    <cellStyle name="40% - Accent3 2 8 6" xfId="8006"/>
    <cellStyle name="40% - Accent3 2 8 7" xfId="4702"/>
    <cellStyle name="40% - Accent3 2 8 8" xfId="12230"/>
    <cellStyle name="40% - Accent3 2 9" xfId="1716"/>
    <cellStyle name="40% - Accent3 2 9 2" xfId="9150"/>
    <cellStyle name="40% - Accent3 2 9 3" xfId="5020"/>
    <cellStyle name="40% - Accent3 3" xfId="66"/>
    <cellStyle name="40% - Accent3 3 10" xfId="3381"/>
    <cellStyle name="40% - Accent3 3 10 2" xfId="10815"/>
    <cellStyle name="40% - Accent3 3 10 3" xfId="6685"/>
    <cellStyle name="40% - Accent3 3 11" xfId="903"/>
    <cellStyle name="40% - Accent3 3 11 2" xfId="8337"/>
    <cellStyle name="40% - Accent3 3 12" xfId="7511"/>
    <cellStyle name="40% - Accent3 3 13" xfId="4207"/>
    <cellStyle name="40% - Accent3 3 14" xfId="11641"/>
    <cellStyle name="40% - Accent3 3 15" xfId="11735"/>
    <cellStyle name="40% - Accent3 3 2" xfId="125"/>
    <cellStyle name="40% - Accent3 3 2 10" xfId="960"/>
    <cellStyle name="40% - Accent3 3 2 10 2" xfId="8394"/>
    <cellStyle name="40% - Accent3 3 2 11" xfId="7568"/>
    <cellStyle name="40% - Accent3 3 2 12" xfId="4264"/>
    <cellStyle name="40% - Accent3 3 2 13" xfId="11792"/>
    <cellStyle name="40% - Accent3 3 2 2" xfId="232"/>
    <cellStyle name="40% - Accent3 3 2 2 2" xfId="743"/>
    <cellStyle name="40% - Accent3 3 2 2 2 2" xfId="2395"/>
    <cellStyle name="40% - Accent3 3 2 2 2 2 2" xfId="9829"/>
    <cellStyle name="40% - Accent3 3 2 2 2 2 3" xfId="5699"/>
    <cellStyle name="40% - Accent3 3 2 2 2 3" xfId="3221"/>
    <cellStyle name="40% - Accent3 3 2 2 2 3 2" xfId="10655"/>
    <cellStyle name="40% - Accent3 3 2 2 2 3 3" xfId="6525"/>
    <cellStyle name="40% - Accent3 3 2 2 2 4" xfId="4047"/>
    <cellStyle name="40% - Accent3 3 2 2 2 4 2" xfId="11481"/>
    <cellStyle name="40% - Accent3 3 2 2 2 4 3" xfId="7351"/>
    <cellStyle name="40% - Accent3 3 2 2 2 5" xfId="1569"/>
    <cellStyle name="40% - Accent3 3 2 2 2 5 2" xfId="9003"/>
    <cellStyle name="40% - Accent3 3 2 2 2 6" xfId="8177"/>
    <cellStyle name="40% - Accent3 3 2 2 2 7" xfId="4873"/>
    <cellStyle name="40% - Accent3 3 2 2 2 8" xfId="12401"/>
    <cellStyle name="40% - Accent3 3 2 2 3" xfId="1887"/>
    <cellStyle name="40% - Accent3 3 2 2 3 2" xfId="9321"/>
    <cellStyle name="40% - Accent3 3 2 2 3 3" xfId="5191"/>
    <cellStyle name="40% - Accent3 3 2 2 4" xfId="2713"/>
    <cellStyle name="40% - Accent3 3 2 2 4 2" xfId="10147"/>
    <cellStyle name="40% - Accent3 3 2 2 4 3" xfId="6017"/>
    <cellStyle name="40% - Accent3 3 2 2 5" xfId="3539"/>
    <cellStyle name="40% - Accent3 3 2 2 5 2" xfId="10973"/>
    <cellStyle name="40% - Accent3 3 2 2 5 3" xfId="6843"/>
    <cellStyle name="40% - Accent3 3 2 2 6" xfId="1061"/>
    <cellStyle name="40% - Accent3 3 2 2 6 2" xfId="8495"/>
    <cellStyle name="40% - Accent3 3 2 2 7" xfId="7669"/>
    <cellStyle name="40% - Accent3 3 2 2 8" xfId="4365"/>
    <cellStyle name="40% - Accent3 3 2 2 9" xfId="11893"/>
    <cellStyle name="40% - Accent3 3 2 3" xfId="337"/>
    <cellStyle name="40% - Accent3 3 2 3 2" xfId="845"/>
    <cellStyle name="40% - Accent3 3 2 3 2 2" xfId="2497"/>
    <cellStyle name="40% - Accent3 3 2 3 2 2 2" xfId="9931"/>
    <cellStyle name="40% - Accent3 3 2 3 2 2 3" xfId="5801"/>
    <cellStyle name="40% - Accent3 3 2 3 2 3" xfId="3323"/>
    <cellStyle name="40% - Accent3 3 2 3 2 3 2" xfId="10757"/>
    <cellStyle name="40% - Accent3 3 2 3 2 3 3" xfId="6627"/>
    <cellStyle name="40% - Accent3 3 2 3 2 4" xfId="4149"/>
    <cellStyle name="40% - Accent3 3 2 3 2 4 2" xfId="11583"/>
    <cellStyle name="40% - Accent3 3 2 3 2 4 3" xfId="7453"/>
    <cellStyle name="40% - Accent3 3 2 3 2 5" xfId="1671"/>
    <cellStyle name="40% - Accent3 3 2 3 2 5 2" xfId="9105"/>
    <cellStyle name="40% - Accent3 3 2 3 2 6" xfId="8279"/>
    <cellStyle name="40% - Accent3 3 2 3 2 7" xfId="4975"/>
    <cellStyle name="40% - Accent3 3 2 3 2 8" xfId="12503"/>
    <cellStyle name="40% - Accent3 3 2 3 3" xfId="1989"/>
    <cellStyle name="40% - Accent3 3 2 3 3 2" xfId="9423"/>
    <cellStyle name="40% - Accent3 3 2 3 3 3" xfId="5293"/>
    <cellStyle name="40% - Accent3 3 2 3 4" xfId="2815"/>
    <cellStyle name="40% - Accent3 3 2 3 4 2" xfId="10249"/>
    <cellStyle name="40% - Accent3 3 2 3 4 3" xfId="6119"/>
    <cellStyle name="40% - Accent3 3 2 3 5" xfId="3641"/>
    <cellStyle name="40% - Accent3 3 2 3 5 2" xfId="11075"/>
    <cellStyle name="40% - Accent3 3 2 3 5 3" xfId="6945"/>
    <cellStyle name="40% - Accent3 3 2 3 6" xfId="1163"/>
    <cellStyle name="40% - Accent3 3 2 3 6 2" xfId="8597"/>
    <cellStyle name="40% - Accent3 3 2 3 7" xfId="7771"/>
    <cellStyle name="40% - Accent3 3 2 3 8" xfId="4467"/>
    <cellStyle name="40% - Accent3 3 2 3 9" xfId="11995"/>
    <cellStyle name="40% - Accent3 3 2 4" xfId="439"/>
    <cellStyle name="40% - Accent3 3 2 4 2" xfId="2091"/>
    <cellStyle name="40% - Accent3 3 2 4 2 2" xfId="9525"/>
    <cellStyle name="40% - Accent3 3 2 4 2 3" xfId="5395"/>
    <cellStyle name="40% - Accent3 3 2 4 3" xfId="2917"/>
    <cellStyle name="40% - Accent3 3 2 4 3 2" xfId="10351"/>
    <cellStyle name="40% - Accent3 3 2 4 3 3" xfId="6221"/>
    <cellStyle name="40% - Accent3 3 2 4 4" xfId="3743"/>
    <cellStyle name="40% - Accent3 3 2 4 4 2" xfId="11177"/>
    <cellStyle name="40% - Accent3 3 2 4 4 3" xfId="7047"/>
    <cellStyle name="40% - Accent3 3 2 4 5" xfId="1265"/>
    <cellStyle name="40% - Accent3 3 2 4 5 2" xfId="8699"/>
    <cellStyle name="40% - Accent3 3 2 4 6" xfId="7873"/>
    <cellStyle name="40% - Accent3 3 2 4 7" xfId="4569"/>
    <cellStyle name="40% - Accent3 3 2 4 8" xfId="12097"/>
    <cellStyle name="40% - Accent3 3 2 5" xfId="541"/>
    <cellStyle name="40% - Accent3 3 2 5 2" xfId="2193"/>
    <cellStyle name="40% - Accent3 3 2 5 2 2" xfId="9627"/>
    <cellStyle name="40% - Accent3 3 2 5 2 3" xfId="5497"/>
    <cellStyle name="40% - Accent3 3 2 5 3" xfId="3019"/>
    <cellStyle name="40% - Accent3 3 2 5 3 2" xfId="10453"/>
    <cellStyle name="40% - Accent3 3 2 5 3 3" xfId="6323"/>
    <cellStyle name="40% - Accent3 3 2 5 4" xfId="3845"/>
    <cellStyle name="40% - Accent3 3 2 5 4 2" xfId="11279"/>
    <cellStyle name="40% - Accent3 3 2 5 4 3" xfId="7149"/>
    <cellStyle name="40% - Accent3 3 2 5 5" xfId="1367"/>
    <cellStyle name="40% - Accent3 3 2 5 5 2" xfId="8801"/>
    <cellStyle name="40% - Accent3 3 2 5 6" xfId="7975"/>
    <cellStyle name="40% - Accent3 3 2 5 7" xfId="4671"/>
    <cellStyle name="40% - Accent3 3 2 5 8" xfId="12199"/>
    <cellStyle name="40% - Accent3 3 2 6" xfId="642"/>
    <cellStyle name="40% - Accent3 3 2 6 2" xfId="2294"/>
    <cellStyle name="40% - Accent3 3 2 6 2 2" xfId="9728"/>
    <cellStyle name="40% - Accent3 3 2 6 2 3" xfId="5598"/>
    <cellStyle name="40% - Accent3 3 2 6 3" xfId="3120"/>
    <cellStyle name="40% - Accent3 3 2 6 3 2" xfId="10554"/>
    <cellStyle name="40% - Accent3 3 2 6 3 3" xfId="6424"/>
    <cellStyle name="40% - Accent3 3 2 6 4" xfId="3946"/>
    <cellStyle name="40% - Accent3 3 2 6 4 2" xfId="11380"/>
    <cellStyle name="40% - Accent3 3 2 6 4 3" xfId="7250"/>
    <cellStyle name="40% - Accent3 3 2 6 5" xfId="1468"/>
    <cellStyle name="40% - Accent3 3 2 6 5 2" xfId="8902"/>
    <cellStyle name="40% - Accent3 3 2 6 6" xfId="8076"/>
    <cellStyle name="40% - Accent3 3 2 6 7" xfId="4772"/>
    <cellStyle name="40% - Accent3 3 2 6 8" xfId="12300"/>
    <cellStyle name="40% - Accent3 3 2 7" xfId="1786"/>
    <cellStyle name="40% - Accent3 3 2 7 2" xfId="9220"/>
    <cellStyle name="40% - Accent3 3 2 7 3" xfId="5090"/>
    <cellStyle name="40% - Accent3 3 2 8" xfId="2612"/>
    <cellStyle name="40% - Accent3 3 2 8 2" xfId="10046"/>
    <cellStyle name="40% - Accent3 3 2 8 3" xfId="5916"/>
    <cellStyle name="40% - Accent3 3 2 9" xfId="3438"/>
    <cellStyle name="40% - Accent3 3 2 9 2" xfId="10872"/>
    <cellStyle name="40% - Accent3 3 2 9 3" xfId="6742"/>
    <cellStyle name="40% - Accent3 3 3" xfId="175"/>
    <cellStyle name="40% - Accent3 3 3 2" xfId="686"/>
    <cellStyle name="40% - Accent3 3 3 2 2" xfId="2338"/>
    <cellStyle name="40% - Accent3 3 3 2 2 2" xfId="9772"/>
    <cellStyle name="40% - Accent3 3 3 2 2 3" xfId="5642"/>
    <cellStyle name="40% - Accent3 3 3 2 3" xfId="3164"/>
    <cellStyle name="40% - Accent3 3 3 2 3 2" xfId="10598"/>
    <cellStyle name="40% - Accent3 3 3 2 3 3" xfId="6468"/>
    <cellStyle name="40% - Accent3 3 3 2 4" xfId="3990"/>
    <cellStyle name="40% - Accent3 3 3 2 4 2" xfId="11424"/>
    <cellStyle name="40% - Accent3 3 3 2 4 3" xfId="7294"/>
    <cellStyle name="40% - Accent3 3 3 2 5" xfId="1512"/>
    <cellStyle name="40% - Accent3 3 3 2 5 2" xfId="8946"/>
    <cellStyle name="40% - Accent3 3 3 2 6" xfId="8120"/>
    <cellStyle name="40% - Accent3 3 3 2 7" xfId="4816"/>
    <cellStyle name="40% - Accent3 3 3 2 8" xfId="12344"/>
    <cellStyle name="40% - Accent3 3 3 3" xfId="1830"/>
    <cellStyle name="40% - Accent3 3 3 3 2" xfId="9264"/>
    <cellStyle name="40% - Accent3 3 3 3 3" xfId="5134"/>
    <cellStyle name="40% - Accent3 3 3 4" xfId="2656"/>
    <cellStyle name="40% - Accent3 3 3 4 2" xfId="10090"/>
    <cellStyle name="40% - Accent3 3 3 4 3" xfId="5960"/>
    <cellStyle name="40% - Accent3 3 3 5" xfId="3482"/>
    <cellStyle name="40% - Accent3 3 3 5 2" xfId="10916"/>
    <cellStyle name="40% - Accent3 3 3 5 3" xfId="6786"/>
    <cellStyle name="40% - Accent3 3 3 6" xfId="1004"/>
    <cellStyle name="40% - Accent3 3 3 6 2" xfId="8438"/>
    <cellStyle name="40% - Accent3 3 3 7" xfId="7612"/>
    <cellStyle name="40% - Accent3 3 3 8" xfId="4308"/>
    <cellStyle name="40% - Accent3 3 3 9" xfId="11836"/>
    <cellStyle name="40% - Accent3 3 4" xfId="279"/>
    <cellStyle name="40% - Accent3 3 4 2" xfId="788"/>
    <cellStyle name="40% - Accent3 3 4 2 2" xfId="2440"/>
    <cellStyle name="40% - Accent3 3 4 2 2 2" xfId="9874"/>
    <cellStyle name="40% - Accent3 3 4 2 2 3" xfId="5744"/>
    <cellStyle name="40% - Accent3 3 4 2 3" xfId="3266"/>
    <cellStyle name="40% - Accent3 3 4 2 3 2" xfId="10700"/>
    <cellStyle name="40% - Accent3 3 4 2 3 3" xfId="6570"/>
    <cellStyle name="40% - Accent3 3 4 2 4" xfId="4092"/>
    <cellStyle name="40% - Accent3 3 4 2 4 2" xfId="11526"/>
    <cellStyle name="40% - Accent3 3 4 2 4 3" xfId="7396"/>
    <cellStyle name="40% - Accent3 3 4 2 5" xfId="1614"/>
    <cellStyle name="40% - Accent3 3 4 2 5 2" xfId="9048"/>
    <cellStyle name="40% - Accent3 3 4 2 6" xfId="8222"/>
    <cellStyle name="40% - Accent3 3 4 2 7" xfId="4918"/>
    <cellStyle name="40% - Accent3 3 4 2 8" xfId="12446"/>
    <cellStyle name="40% - Accent3 3 4 3" xfId="1932"/>
    <cellStyle name="40% - Accent3 3 4 3 2" xfId="9366"/>
    <cellStyle name="40% - Accent3 3 4 3 3" xfId="5236"/>
    <cellStyle name="40% - Accent3 3 4 4" xfId="2758"/>
    <cellStyle name="40% - Accent3 3 4 4 2" xfId="10192"/>
    <cellStyle name="40% - Accent3 3 4 4 3" xfId="6062"/>
    <cellStyle name="40% - Accent3 3 4 5" xfId="3584"/>
    <cellStyle name="40% - Accent3 3 4 5 2" xfId="11018"/>
    <cellStyle name="40% - Accent3 3 4 5 3" xfId="6888"/>
    <cellStyle name="40% - Accent3 3 4 6" xfId="1106"/>
    <cellStyle name="40% - Accent3 3 4 6 2" xfId="8540"/>
    <cellStyle name="40% - Accent3 3 4 7" xfId="7714"/>
    <cellStyle name="40% - Accent3 3 4 8" xfId="4410"/>
    <cellStyle name="40% - Accent3 3 4 9" xfId="11938"/>
    <cellStyle name="40% - Accent3 3 5" xfId="382"/>
    <cellStyle name="40% - Accent3 3 5 2" xfId="2034"/>
    <cellStyle name="40% - Accent3 3 5 2 2" xfId="9468"/>
    <cellStyle name="40% - Accent3 3 5 2 3" xfId="5338"/>
    <cellStyle name="40% - Accent3 3 5 3" xfId="2860"/>
    <cellStyle name="40% - Accent3 3 5 3 2" xfId="10294"/>
    <cellStyle name="40% - Accent3 3 5 3 3" xfId="6164"/>
    <cellStyle name="40% - Accent3 3 5 4" xfId="3686"/>
    <cellStyle name="40% - Accent3 3 5 4 2" xfId="11120"/>
    <cellStyle name="40% - Accent3 3 5 4 3" xfId="6990"/>
    <cellStyle name="40% - Accent3 3 5 5" xfId="1208"/>
    <cellStyle name="40% - Accent3 3 5 5 2" xfId="8642"/>
    <cellStyle name="40% - Accent3 3 5 6" xfId="7816"/>
    <cellStyle name="40% - Accent3 3 5 7" xfId="4512"/>
    <cellStyle name="40% - Accent3 3 5 8" xfId="12040"/>
    <cellStyle name="40% - Accent3 3 6" xfId="484"/>
    <cellStyle name="40% - Accent3 3 6 2" xfId="2136"/>
    <cellStyle name="40% - Accent3 3 6 2 2" xfId="9570"/>
    <cellStyle name="40% - Accent3 3 6 2 3" xfId="5440"/>
    <cellStyle name="40% - Accent3 3 6 3" xfId="2962"/>
    <cellStyle name="40% - Accent3 3 6 3 2" xfId="10396"/>
    <cellStyle name="40% - Accent3 3 6 3 3" xfId="6266"/>
    <cellStyle name="40% - Accent3 3 6 4" xfId="3788"/>
    <cellStyle name="40% - Accent3 3 6 4 2" xfId="11222"/>
    <cellStyle name="40% - Accent3 3 6 4 3" xfId="7092"/>
    <cellStyle name="40% - Accent3 3 6 5" xfId="1310"/>
    <cellStyle name="40% - Accent3 3 6 5 2" xfId="8744"/>
    <cellStyle name="40% - Accent3 3 6 6" xfId="7918"/>
    <cellStyle name="40% - Accent3 3 6 7" xfId="4614"/>
    <cellStyle name="40% - Accent3 3 6 8" xfId="12142"/>
    <cellStyle name="40% - Accent3 3 7" xfId="585"/>
    <cellStyle name="40% - Accent3 3 7 2" xfId="2237"/>
    <cellStyle name="40% - Accent3 3 7 2 2" xfId="9671"/>
    <cellStyle name="40% - Accent3 3 7 2 3" xfId="5541"/>
    <cellStyle name="40% - Accent3 3 7 3" xfId="3063"/>
    <cellStyle name="40% - Accent3 3 7 3 2" xfId="10497"/>
    <cellStyle name="40% - Accent3 3 7 3 3" xfId="6367"/>
    <cellStyle name="40% - Accent3 3 7 4" xfId="3889"/>
    <cellStyle name="40% - Accent3 3 7 4 2" xfId="11323"/>
    <cellStyle name="40% - Accent3 3 7 4 3" xfId="7193"/>
    <cellStyle name="40% - Accent3 3 7 5" xfId="1411"/>
    <cellStyle name="40% - Accent3 3 7 5 2" xfId="8845"/>
    <cellStyle name="40% - Accent3 3 7 6" xfId="8019"/>
    <cellStyle name="40% - Accent3 3 7 7" xfId="4715"/>
    <cellStyle name="40% - Accent3 3 7 8" xfId="12243"/>
    <cellStyle name="40% - Accent3 3 8" xfId="1729"/>
    <cellStyle name="40% - Accent3 3 8 2" xfId="9163"/>
    <cellStyle name="40% - Accent3 3 8 3" xfId="5033"/>
    <cellStyle name="40% - Accent3 3 9" xfId="2555"/>
    <cellStyle name="40% - Accent3 3 9 2" xfId="9989"/>
    <cellStyle name="40% - Accent3 3 9 3" xfId="5859"/>
    <cellStyle name="40% - Accent3 4" xfId="92"/>
    <cellStyle name="40% - Accent3 4 10" xfId="927"/>
    <cellStyle name="40% - Accent3 4 10 2" xfId="8361"/>
    <cellStyle name="40% - Accent3 4 11" xfId="7535"/>
    <cellStyle name="40% - Accent3 4 12" xfId="4231"/>
    <cellStyle name="40% - Accent3 4 13" xfId="11759"/>
    <cellStyle name="40% - Accent3 4 2" xfId="199"/>
    <cellStyle name="40% - Accent3 4 2 2" xfId="710"/>
    <cellStyle name="40% - Accent3 4 2 2 2" xfId="2362"/>
    <cellStyle name="40% - Accent3 4 2 2 2 2" xfId="9796"/>
    <cellStyle name="40% - Accent3 4 2 2 2 3" xfId="5666"/>
    <cellStyle name="40% - Accent3 4 2 2 3" xfId="3188"/>
    <cellStyle name="40% - Accent3 4 2 2 3 2" xfId="10622"/>
    <cellStyle name="40% - Accent3 4 2 2 3 3" xfId="6492"/>
    <cellStyle name="40% - Accent3 4 2 2 4" xfId="4014"/>
    <cellStyle name="40% - Accent3 4 2 2 4 2" xfId="11448"/>
    <cellStyle name="40% - Accent3 4 2 2 4 3" xfId="7318"/>
    <cellStyle name="40% - Accent3 4 2 2 5" xfId="1536"/>
    <cellStyle name="40% - Accent3 4 2 2 5 2" xfId="8970"/>
    <cellStyle name="40% - Accent3 4 2 2 6" xfId="8144"/>
    <cellStyle name="40% - Accent3 4 2 2 7" xfId="4840"/>
    <cellStyle name="40% - Accent3 4 2 2 8" xfId="12368"/>
    <cellStyle name="40% - Accent3 4 2 3" xfId="1854"/>
    <cellStyle name="40% - Accent3 4 2 3 2" xfId="9288"/>
    <cellStyle name="40% - Accent3 4 2 3 3" xfId="5158"/>
    <cellStyle name="40% - Accent3 4 2 4" xfId="2680"/>
    <cellStyle name="40% - Accent3 4 2 4 2" xfId="10114"/>
    <cellStyle name="40% - Accent3 4 2 4 3" xfId="5984"/>
    <cellStyle name="40% - Accent3 4 2 5" xfId="3506"/>
    <cellStyle name="40% - Accent3 4 2 5 2" xfId="10940"/>
    <cellStyle name="40% - Accent3 4 2 5 3" xfId="6810"/>
    <cellStyle name="40% - Accent3 4 2 6" xfId="1028"/>
    <cellStyle name="40% - Accent3 4 2 6 2" xfId="8462"/>
    <cellStyle name="40% - Accent3 4 2 7" xfId="7636"/>
    <cellStyle name="40% - Accent3 4 2 8" xfId="4332"/>
    <cellStyle name="40% - Accent3 4 2 9" xfId="11860"/>
    <cellStyle name="40% - Accent3 4 3" xfId="304"/>
    <cellStyle name="40% - Accent3 4 3 2" xfId="812"/>
    <cellStyle name="40% - Accent3 4 3 2 2" xfId="2464"/>
    <cellStyle name="40% - Accent3 4 3 2 2 2" xfId="9898"/>
    <cellStyle name="40% - Accent3 4 3 2 2 3" xfId="5768"/>
    <cellStyle name="40% - Accent3 4 3 2 3" xfId="3290"/>
    <cellStyle name="40% - Accent3 4 3 2 3 2" xfId="10724"/>
    <cellStyle name="40% - Accent3 4 3 2 3 3" xfId="6594"/>
    <cellStyle name="40% - Accent3 4 3 2 4" xfId="4116"/>
    <cellStyle name="40% - Accent3 4 3 2 4 2" xfId="11550"/>
    <cellStyle name="40% - Accent3 4 3 2 4 3" xfId="7420"/>
    <cellStyle name="40% - Accent3 4 3 2 5" xfId="1638"/>
    <cellStyle name="40% - Accent3 4 3 2 5 2" xfId="9072"/>
    <cellStyle name="40% - Accent3 4 3 2 6" xfId="8246"/>
    <cellStyle name="40% - Accent3 4 3 2 7" xfId="4942"/>
    <cellStyle name="40% - Accent3 4 3 2 8" xfId="12470"/>
    <cellStyle name="40% - Accent3 4 3 3" xfId="1956"/>
    <cellStyle name="40% - Accent3 4 3 3 2" xfId="9390"/>
    <cellStyle name="40% - Accent3 4 3 3 3" xfId="5260"/>
    <cellStyle name="40% - Accent3 4 3 4" xfId="2782"/>
    <cellStyle name="40% - Accent3 4 3 4 2" xfId="10216"/>
    <cellStyle name="40% - Accent3 4 3 4 3" xfId="6086"/>
    <cellStyle name="40% - Accent3 4 3 5" xfId="3608"/>
    <cellStyle name="40% - Accent3 4 3 5 2" xfId="11042"/>
    <cellStyle name="40% - Accent3 4 3 5 3" xfId="6912"/>
    <cellStyle name="40% - Accent3 4 3 6" xfId="1130"/>
    <cellStyle name="40% - Accent3 4 3 6 2" xfId="8564"/>
    <cellStyle name="40% - Accent3 4 3 7" xfId="7738"/>
    <cellStyle name="40% - Accent3 4 3 8" xfId="4434"/>
    <cellStyle name="40% - Accent3 4 3 9" xfId="11962"/>
    <cellStyle name="40% - Accent3 4 4" xfId="406"/>
    <cellStyle name="40% - Accent3 4 4 2" xfId="2058"/>
    <cellStyle name="40% - Accent3 4 4 2 2" xfId="9492"/>
    <cellStyle name="40% - Accent3 4 4 2 3" xfId="5362"/>
    <cellStyle name="40% - Accent3 4 4 3" xfId="2884"/>
    <cellStyle name="40% - Accent3 4 4 3 2" xfId="10318"/>
    <cellStyle name="40% - Accent3 4 4 3 3" xfId="6188"/>
    <cellStyle name="40% - Accent3 4 4 4" xfId="3710"/>
    <cellStyle name="40% - Accent3 4 4 4 2" xfId="11144"/>
    <cellStyle name="40% - Accent3 4 4 4 3" xfId="7014"/>
    <cellStyle name="40% - Accent3 4 4 5" xfId="1232"/>
    <cellStyle name="40% - Accent3 4 4 5 2" xfId="8666"/>
    <cellStyle name="40% - Accent3 4 4 6" xfId="7840"/>
    <cellStyle name="40% - Accent3 4 4 7" xfId="4536"/>
    <cellStyle name="40% - Accent3 4 4 8" xfId="12064"/>
    <cellStyle name="40% - Accent3 4 5" xfId="508"/>
    <cellStyle name="40% - Accent3 4 5 2" xfId="2160"/>
    <cellStyle name="40% - Accent3 4 5 2 2" xfId="9594"/>
    <cellStyle name="40% - Accent3 4 5 2 3" xfId="5464"/>
    <cellStyle name="40% - Accent3 4 5 3" xfId="2986"/>
    <cellStyle name="40% - Accent3 4 5 3 2" xfId="10420"/>
    <cellStyle name="40% - Accent3 4 5 3 3" xfId="6290"/>
    <cellStyle name="40% - Accent3 4 5 4" xfId="3812"/>
    <cellStyle name="40% - Accent3 4 5 4 2" xfId="11246"/>
    <cellStyle name="40% - Accent3 4 5 4 3" xfId="7116"/>
    <cellStyle name="40% - Accent3 4 5 5" xfId="1334"/>
    <cellStyle name="40% - Accent3 4 5 5 2" xfId="8768"/>
    <cellStyle name="40% - Accent3 4 5 6" xfId="7942"/>
    <cellStyle name="40% - Accent3 4 5 7" xfId="4638"/>
    <cellStyle name="40% - Accent3 4 5 8" xfId="12166"/>
    <cellStyle name="40% - Accent3 4 6" xfId="609"/>
    <cellStyle name="40% - Accent3 4 6 2" xfId="2261"/>
    <cellStyle name="40% - Accent3 4 6 2 2" xfId="9695"/>
    <cellStyle name="40% - Accent3 4 6 2 3" xfId="5565"/>
    <cellStyle name="40% - Accent3 4 6 3" xfId="3087"/>
    <cellStyle name="40% - Accent3 4 6 3 2" xfId="10521"/>
    <cellStyle name="40% - Accent3 4 6 3 3" xfId="6391"/>
    <cellStyle name="40% - Accent3 4 6 4" xfId="3913"/>
    <cellStyle name="40% - Accent3 4 6 4 2" xfId="11347"/>
    <cellStyle name="40% - Accent3 4 6 4 3" xfId="7217"/>
    <cellStyle name="40% - Accent3 4 6 5" xfId="1435"/>
    <cellStyle name="40% - Accent3 4 6 5 2" xfId="8869"/>
    <cellStyle name="40% - Accent3 4 6 6" xfId="8043"/>
    <cellStyle name="40% - Accent3 4 6 7" xfId="4739"/>
    <cellStyle name="40% - Accent3 4 6 8" xfId="12267"/>
    <cellStyle name="40% - Accent3 4 7" xfId="1753"/>
    <cellStyle name="40% - Accent3 4 7 2" xfId="9187"/>
    <cellStyle name="40% - Accent3 4 7 3" xfId="5057"/>
    <cellStyle name="40% - Accent3 4 8" xfId="2579"/>
    <cellStyle name="40% - Accent3 4 8 2" xfId="10013"/>
    <cellStyle name="40% - Accent3 4 8 3" xfId="5883"/>
    <cellStyle name="40% - Accent3 4 9" xfId="3405"/>
    <cellStyle name="40% - Accent3 4 9 2" xfId="10839"/>
    <cellStyle name="40% - Accent3 4 9 3" xfId="6709"/>
    <cellStyle name="40% - Accent3 5" xfId="149"/>
    <cellStyle name="40% - Accent3 5 2" xfId="660"/>
    <cellStyle name="40% - Accent3 5 2 2" xfId="2312"/>
    <cellStyle name="40% - Accent3 5 2 2 2" xfId="9746"/>
    <cellStyle name="40% - Accent3 5 2 2 3" xfId="5616"/>
    <cellStyle name="40% - Accent3 5 2 3" xfId="3138"/>
    <cellStyle name="40% - Accent3 5 2 3 2" xfId="10572"/>
    <cellStyle name="40% - Accent3 5 2 3 3" xfId="6442"/>
    <cellStyle name="40% - Accent3 5 2 4" xfId="3964"/>
    <cellStyle name="40% - Accent3 5 2 4 2" xfId="11398"/>
    <cellStyle name="40% - Accent3 5 2 4 3" xfId="7268"/>
    <cellStyle name="40% - Accent3 5 2 5" xfId="1486"/>
    <cellStyle name="40% - Accent3 5 2 5 2" xfId="8920"/>
    <cellStyle name="40% - Accent3 5 2 6" xfId="8094"/>
    <cellStyle name="40% - Accent3 5 2 7" xfId="4790"/>
    <cellStyle name="40% - Accent3 5 2 8" xfId="12318"/>
    <cellStyle name="40% - Accent3 5 3" xfId="1804"/>
    <cellStyle name="40% - Accent3 5 3 2" xfId="9238"/>
    <cellStyle name="40% - Accent3 5 3 3" xfId="5108"/>
    <cellStyle name="40% - Accent3 5 4" xfId="2630"/>
    <cellStyle name="40% - Accent3 5 4 2" xfId="10064"/>
    <cellStyle name="40% - Accent3 5 4 3" xfId="5934"/>
    <cellStyle name="40% - Accent3 5 5" xfId="3456"/>
    <cellStyle name="40% - Accent3 5 5 2" xfId="10890"/>
    <cellStyle name="40% - Accent3 5 5 3" xfId="6760"/>
    <cellStyle name="40% - Accent3 5 6" xfId="978"/>
    <cellStyle name="40% - Accent3 5 6 2" xfId="8412"/>
    <cellStyle name="40% - Accent3 5 7" xfId="7586"/>
    <cellStyle name="40% - Accent3 5 8" xfId="4282"/>
    <cellStyle name="40% - Accent3 5 9" xfId="11810"/>
    <cellStyle name="40% - Accent3 6" xfId="248"/>
    <cellStyle name="40% - Accent3 6 2" xfId="759"/>
    <cellStyle name="40% - Accent3 6 2 2" xfId="2411"/>
    <cellStyle name="40% - Accent3 6 2 2 2" xfId="9845"/>
    <cellStyle name="40% - Accent3 6 2 2 3" xfId="5715"/>
    <cellStyle name="40% - Accent3 6 2 3" xfId="3237"/>
    <cellStyle name="40% - Accent3 6 2 3 2" xfId="10671"/>
    <cellStyle name="40% - Accent3 6 2 3 3" xfId="6541"/>
    <cellStyle name="40% - Accent3 6 2 4" xfId="4063"/>
    <cellStyle name="40% - Accent3 6 2 4 2" xfId="11497"/>
    <cellStyle name="40% - Accent3 6 2 4 3" xfId="7367"/>
    <cellStyle name="40% - Accent3 6 2 5" xfId="1585"/>
    <cellStyle name="40% - Accent3 6 2 5 2" xfId="9019"/>
    <cellStyle name="40% - Accent3 6 2 6" xfId="8193"/>
    <cellStyle name="40% - Accent3 6 2 7" xfId="4889"/>
    <cellStyle name="40% - Accent3 6 2 8" xfId="12417"/>
    <cellStyle name="40% - Accent3 6 3" xfId="1903"/>
    <cellStyle name="40% - Accent3 6 3 2" xfId="9337"/>
    <cellStyle name="40% - Accent3 6 3 3" xfId="5207"/>
    <cellStyle name="40% - Accent3 6 4" xfId="2729"/>
    <cellStyle name="40% - Accent3 6 4 2" xfId="10163"/>
    <cellStyle name="40% - Accent3 6 4 3" xfId="6033"/>
    <cellStyle name="40% - Accent3 6 5" xfId="3555"/>
    <cellStyle name="40% - Accent3 6 5 2" xfId="10989"/>
    <cellStyle name="40% - Accent3 6 5 3" xfId="6859"/>
    <cellStyle name="40% - Accent3 6 6" xfId="1077"/>
    <cellStyle name="40% - Accent3 6 6 2" xfId="8511"/>
    <cellStyle name="40% - Accent3 6 7" xfId="7685"/>
    <cellStyle name="40% - Accent3 6 8" xfId="4381"/>
    <cellStyle name="40% - Accent3 6 9" xfId="11909"/>
    <cellStyle name="40% - Accent3 7" xfId="353"/>
    <cellStyle name="40% - Accent3 7 2" xfId="2005"/>
    <cellStyle name="40% - Accent3 7 2 2" xfId="9439"/>
    <cellStyle name="40% - Accent3 7 2 3" xfId="5309"/>
    <cellStyle name="40% - Accent3 7 3" xfId="2831"/>
    <cellStyle name="40% - Accent3 7 3 2" xfId="10265"/>
    <cellStyle name="40% - Accent3 7 3 3" xfId="6135"/>
    <cellStyle name="40% - Accent3 7 4" xfId="3657"/>
    <cellStyle name="40% - Accent3 7 4 2" xfId="11091"/>
    <cellStyle name="40% - Accent3 7 4 3" xfId="6961"/>
    <cellStyle name="40% - Accent3 7 5" xfId="1179"/>
    <cellStyle name="40% - Accent3 7 5 2" xfId="8613"/>
    <cellStyle name="40% - Accent3 7 6" xfId="7787"/>
    <cellStyle name="40% - Accent3 7 7" xfId="4483"/>
    <cellStyle name="40% - Accent3 7 8" xfId="12011"/>
    <cellStyle name="40% - Accent3 8" xfId="455"/>
    <cellStyle name="40% - Accent3 8 2" xfId="2107"/>
    <cellStyle name="40% - Accent3 8 2 2" xfId="9541"/>
    <cellStyle name="40% - Accent3 8 2 3" xfId="5411"/>
    <cellStyle name="40% - Accent3 8 3" xfId="2933"/>
    <cellStyle name="40% - Accent3 8 3 2" xfId="10367"/>
    <cellStyle name="40% - Accent3 8 3 3" xfId="6237"/>
    <cellStyle name="40% - Accent3 8 4" xfId="3759"/>
    <cellStyle name="40% - Accent3 8 4 2" xfId="11193"/>
    <cellStyle name="40% - Accent3 8 4 3" xfId="7063"/>
    <cellStyle name="40% - Accent3 8 5" xfId="1281"/>
    <cellStyle name="40% - Accent3 8 5 2" xfId="8715"/>
    <cellStyle name="40% - Accent3 8 6" xfId="7889"/>
    <cellStyle name="40% - Accent3 8 7" xfId="4585"/>
    <cellStyle name="40% - Accent3 8 8" xfId="12113"/>
    <cellStyle name="40% - Accent3 9" xfId="559"/>
    <cellStyle name="40% - Accent3 9 2" xfId="2211"/>
    <cellStyle name="40% - Accent3 9 2 2" xfId="9645"/>
    <cellStyle name="40% - Accent3 9 2 3" xfId="5515"/>
    <cellStyle name="40% - Accent3 9 3" xfId="3037"/>
    <cellStyle name="40% - Accent3 9 3 2" xfId="10471"/>
    <cellStyle name="40% - Accent3 9 3 3" xfId="6341"/>
    <cellStyle name="40% - Accent3 9 4" xfId="3863"/>
    <cellStyle name="40% - Accent3 9 4 2" xfId="11297"/>
    <cellStyle name="40% - Accent3 9 4 3" xfId="7167"/>
    <cellStyle name="40% - Accent3 9 5" xfId="1385"/>
    <cellStyle name="40% - Accent3 9 5 2" xfId="8819"/>
    <cellStyle name="40% - Accent3 9 6" xfId="7993"/>
    <cellStyle name="40% - Accent3 9 7" xfId="4689"/>
    <cellStyle name="40% - Accent3 9 8" xfId="12217"/>
    <cellStyle name="40% - Accent4" xfId="10" builtinId="43" customBuiltin="1"/>
    <cellStyle name="40% - Accent4 10" xfId="864"/>
    <cellStyle name="40% - Accent4 10 2" xfId="2516"/>
    <cellStyle name="40% - Accent4 10 2 2" xfId="9950"/>
    <cellStyle name="40% - Accent4 10 2 3" xfId="5820"/>
    <cellStyle name="40% - Accent4 10 3" xfId="3342"/>
    <cellStyle name="40% - Accent4 10 3 2" xfId="10776"/>
    <cellStyle name="40% - Accent4 10 3 3" xfId="6646"/>
    <cellStyle name="40% - Accent4 10 4" xfId="4168"/>
    <cellStyle name="40% - Accent4 10 4 2" xfId="11602"/>
    <cellStyle name="40% - Accent4 10 4 3" xfId="7472"/>
    <cellStyle name="40% - Accent4 10 5" xfId="1690"/>
    <cellStyle name="40% - Accent4 10 5 2" xfId="9124"/>
    <cellStyle name="40% - Accent4 10 6" xfId="8298"/>
    <cellStyle name="40% - Accent4 10 7" xfId="4994"/>
    <cellStyle name="40% - Accent4 11" xfId="1704"/>
    <cellStyle name="40% - Accent4 11 2" xfId="9138"/>
    <cellStyle name="40% - Accent4 11 3" xfId="5008"/>
    <cellStyle name="40% - Accent4 12" xfId="2530"/>
    <cellStyle name="40% - Accent4 12 2" xfId="9964"/>
    <cellStyle name="40% - Accent4 12 3" xfId="5834"/>
    <cellStyle name="40% - Accent4 13" xfId="3356"/>
    <cellStyle name="40% - Accent4 13 2" xfId="10790"/>
    <cellStyle name="40% - Accent4 13 3" xfId="6660"/>
    <cellStyle name="40% - Accent4 14" xfId="878"/>
    <cellStyle name="40% - Accent4 14 2" xfId="8312"/>
    <cellStyle name="40% - Accent4 15" xfId="7486"/>
    <cellStyle name="40% - Accent4 16" xfId="4182"/>
    <cellStyle name="40% - Accent4 17" xfId="11616"/>
    <cellStyle name="40% - Accent4 18" xfId="11690"/>
    <cellStyle name="40% - Accent4 19" xfId="11710"/>
    <cellStyle name="40% - Accent4 2" xfId="53"/>
    <cellStyle name="40% - Accent4 2 10" xfId="2543"/>
    <cellStyle name="40% - Accent4 2 10 2" xfId="9977"/>
    <cellStyle name="40% - Accent4 2 10 3" xfId="5847"/>
    <cellStyle name="40% - Accent4 2 11" xfId="3369"/>
    <cellStyle name="40% - Accent4 2 11 2" xfId="10803"/>
    <cellStyle name="40% - Accent4 2 11 3" xfId="6673"/>
    <cellStyle name="40% - Accent4 2 12" xfId="891"/>
    <cellStyle name="40% - Accent4 2 12 2" xfId="8325"/>
    <cellStyle name="40% - Accent4 2 13" xfId="7499"/>
    <cellStyle name="40% - Accent4 2 14" xfId="4195"/>
    <cellStyle name="40% - Accent4 2 15" xfId="11629"/>
    <cellStyle name="40% - Accent4 2 16" xfId="11723"/>
    <cellStyle name="40% - Accent4 2 2" xfId="80"/>
    <cellStyle name="40% - Accent4 2 2 10" xfId="3395"/>
    <cellStyle name="40% - Accent4 2 2 10 2" xfId="10829"/>
    <cellStyle name="40% - Accent4 2 2 10 3" xfId="6699"/>
    <cellStyle name="40% - Accent4 2 2 11" xfId="917"/>
    <cellStyle name="40% - Accent4 2 2 11 2" xfId="8351"/>
    <cellStyle name="40% - Accent4 2 2 12" xfId="7525"/>
    <cellStyle name="40% - Accent4 2 2 13" xfId="4221"/>
    <cellStyle name="40% - Accent4 2 2 14" xfId="11655"/>
    <cellStyle name="40% - Accent4 2 2 15" xfId="11749"/>
    <cellStyle name="40% - Accent4 2 2 2" xfId="127"/>
    <cellStyle name="40% - Accent4 2 2 2 10" xfId="962"/>
    <cellStyle name="40% - Accent4 2 2 2 10 2" xfId="8396"/>
    <cellStyle name="40% - Accent4 2 2 2 11" xfId="7570"/>
    <cellStyle name="40% - Accent4 2 2 2 12" xfId="4266"/>
    <cellStyle name="40% - Accent4 2 2 2 13" xfId="11794"/>
    <cellStyle name="40% - Accent4 2 2 2 2" xfId="234"/>
    <cellStyle name="40% - Accent4 2 2 2 2 2" xfId="745"/>
    <cellStyle name="40% - Accent4 2 2 2 2 2 2" xfId="2397"/>
    <cellStyle name="40% - Accent4 2 2 2 2 2 2 2" xfId="9831"/>
    <cellStyle name="40% - Accent4 2 2 2 2 2 2 3" xfId="5701"/>
    <cellStyle name="40% - Accent4 2 2 2 2 2 3" xfId="3223"/>
    <cellStyle name="40% - Accent4 2 2 2 2 2 3 2" xfId="10657"/>
    <cellStyle name="40% - Accent4 2 2 2 2 2 3 3" xfId="6527"/>
    <cellStyle name="40% - Accent4 2 2 2 2 2 4" xfId="4049"/>
    <cellStyle name="40% - Accent4 2 2 2 2 2 4 2" xfId="11483"/>
    <cellStyle name="40% - Accent4 2 2 2 2 2 4 3" xfId="7353"/>
    <cellStyle name="40% - Accent4 2 2 2 2 2 5" xfId="1571"/>
    <cellStyle name="40% - Accent4 2 2 2 2 2 5 2" xfId="9005"/>
    <cellStyle name="40% - Accent4 2 2 2 2 2 6" xfId="8179"/>
    <cellStyle name="40% - Accent4 2 2 2 2 2 7" xfId="4875"/>
    <cellStyle name="40% - Accent4 2 2 2 2 2 8" xfId="12403"/>
    <cellStyle name="40% - Accent4 2 2 2 2 3" xfId="1889"/>
    <cellStyle name="40% - Accent4 2 2 2 2 3 2" xfId="9323"/>
    <cellStyle name="40% - Accent4 2 2 2 2 3 3" xfId="5193"/>
    <cellStyle name="40% - Accent4 2 2 2 2 4" xfId="2715"/>
    <cellStyle name="40% - Accent4 2 2 2 2 4 2" xfId="10149"/>
    <cellStyle name="40% - Accent4 2 2 2 2 4 3" xfId="6019"/>
    <cellStyle name="40% - Accent4 2 2 2 2 5" xfId="3541"/>
    <cellStyle name="40% - Accent4 2 2 2 2 5 2" xfId="10975"/>
    <cellStyle name="40% - Accent4 2 2 2 2 5 3" xfId="6845"/>
    <cellStyle name="40% - Accent4 2 2 2 2 6" xfId="1063"/>
    <cellStyle name="40% - Accent4 2 2 2 2 6 2" xfId="8497"/>
    <cellStyle name="40% - Accent4 2 2 2 2 7" xfId="7671"/>
    <cellStyle name="40% - Accent4 2 2 2 2 8" xfId="4367"/>
    <cellStyle name="40% - Accent4 2 2 2 2 9" xfId="11895"/>
    <cellStyle name="40% - Accent4 2 2 2 3" xfId="339"/>
    <cellStyle name="40% - Accent4 2 2 2 3 2" xfId="847"/>
    <cellStyle name="40% - Accent4 2 2 2 3 2 2" xfId="2499"/>
    <cellStyle name="40% - Accent4 2 2 2 3 2 2 2" xfId="9933"/>
    <cellStyle name="40% - Accent4 2 2 2 3 2 2 3" xfId="5803"/>
    <cellStyle name="40% - Accent4 2 2 2 3 2 3" xfId="3325"/>
    <cellStyle name="40% - Accent4 2 2 2 3 2 3 2" xfId="10759"/>
    <cellStyle name="40% - Accent4 2 2 2 3 2 3 3" xfId="6629"/>
    <cellStyle name="40% - Accent4 2 2 2 3 2 4" xfId="4151"/>
    <cellStyle name="40% - Accent4 2 2 2 3 2 4 2" xfId="11585"/>
    <cellStyle name="40% - Accent4 2 2 2 3 2 4 3" xfId="7455"/>
    <cellStyle name="40% - Accent4 2 2 2 3 2 5" xfId="1673"/>
    <cellStyle name="40% - Accent4 2 2 2 3 2 5 2" xfId="9107"/>
    <cellStyle name="40% - Accent4 2 2 2 3 2 6" xfId="8281"/>
    <cellStyle name="40% - Accent4 2 2 2 3 2 7" xfId="4977"/>
    <cellStyle name="40% - Accent4 2 2 2 3 2 8" xfId="12505"/>
    <cellStyle name="40% - Accent4 2 2 2 3 3" xfId="1991"/>
    <cellStyle name="40% - Accent4 2 2 2 3 3 2" xfId="9425"/>
    <cellStyle name="40% - Accent4 2 2 2 3 3 3" xfId="5295"/>
    <cellStyle name="40% - Accent4 2 2 2 3 4" xfId="2817"/>
    <cellStyle name="40% - Accent4 2 2 2 3 4 2" xfId="10251"/>
    <cellStyle name="40% - Accent4 2 2 2 3 4 3" xfId="6121"/>
    <cellStyle name="40% - Accent4 2 2 2 3 5" xfId="3643"/>
    <cellStyle name="40% - Accent4 2 2 2 3 5 2" xfId="11077"/>
    <cellStyle name="40% - Accent4 2 2 2 3 5 3" xfId="6947"/>
    <cellStyle name="40% - Accent4 2 2 2 3 6" xfId="1165"/>
    <cellStyle name="40% - Accent4 2 2 2 3 6 2" xfId="8599"/>
    <cellStyle name="40% - Accent4 2 2 2 3 7" xfId="7773"/>
    <cellStyle name="40% - Accent4 2 2 2 3 8" xfId="4469"/>
    <cellStyle name="40% - Accent4 2 2 2 3 9" xfId="11997"/>
    <cellStyle name="40% - Accent4 2 2 2 4" xfId="441"/>
    <cellStyle name="40% - Accent4 2 2 2 4 2" xfId="2093"/>
    <cellStyle name="40% - Accent4 2 2 2 4 2 2" xfId="9527"/>
    <cellStyle name="40% - Accent4 2 2 2 4 2 3" xfId="5397"/>
    <cellStyle name="40% - Accent4 2 2 2 4 3" xfId="2919"/>
    <cellStyle name="40% - Accent4 2 2 2 4 3 2" xfId="10353"/>
    <cellStyle name="40% - Accent4 2 2 2 4 3 3" xfId="6223"/>
    <cellStyle name="40% - Accent4 2 2 2 4 4" xfId="3745"/>
    <cellStyle name="40% - Accent4 2 2 2 4 4 2" xfId="11179"/>
    <cellStyle name="40% - Accent4 2 2 2 4 4 3" xfId="7049"/>
    <cellStyle name="40% - Accent4 2 2 2 4 5" xfId="1267"/>
    <cellStyle name="40% - Accent4 2 2 2 4 5 2" xfId="8701"/>
    <cellStyle name="40% - Accent4 2 2 2 4 6" xfId="7875"/>
    <cellStyle name="40% - Accent4 2 2 2 4 7" xfId="4571"/>
    <cellStyle name="40% - Accent4 2 2 2 4 8" xfId="12099"/>
    <cellStyle name="40% - Accent4 2 2 2 5" xfId="543"/>
    <cellStyle name="40% - Accent4 2 2 2 5 2" xfId="2195"/>
    <cellStyle name="40% - Accent4 2 2 2 5 2 2" xfId="9629"/>
    <cellStyle name="40% - Accent4 2 2 2 5 2 3" xfId="5499"/>
    <cellStyle name="40% - Accent4 2 2 2 5 3" xfId="3021"/>
    <cellStyle name="40% - Accent4 2 2 2 5 3 2" xfId="10455"/>
    <cellStyle name="40% - Accent4 2 2 2 5 3 3" xfId="6325"/>
    <cellStyle name="40% - Accent4 2 2 2 5 4" xfId="3847"/>
    <cellStyle name="40% - Accent4 2 2 2 5 4 2" xfId="11281"/>
    <cellStyle name="40% - Accent4 2 2 2 5 4 3" xfId="7151"/>
    <cellStyle name="40% - Accent4 2 2 2 5 5" xfId="1369"/>
    <cellStyle name="40% - Accent4 2 2 2 5 5 2" xfId="8803"/>
    <cellStyle name="40% - Accent4 2 2 2 5 6" xfId="7977"/>
    <cellStyle name="40% - Accent4 2 2 2 5 7" xfId="4673"/>
    <cellStyle name="40% - Accent4 2 2 2 5 8" xfId="12201"/>
    <cellStyle name="40% - Accent4 2 2 2 6" xfId="644"/>
    <cellStyle name="40% - Accent4 2 2 2 6 2" xfId="2296"/>
    <cellStyle name="40% - Accent4 2 2 2 6 2 2" xfId="9730"/>
    <cellStyle name="40% - Accent4 2 2 2 6 2 3" xfId="5600"/>
    <cellStyle name="40% - Accent4 2 2 2 6 3" xfId="3122"/>
    <cellStyle name="40% - Accent4 2 2 2 6 3 2" xfId="10556"/>
    <cellStyle name="40% - Accent4 2 2 2 6 3 3" xfId="6426"/>
    <cellStyle name="40% - Accent4 2 2 2 6 4" xfId="3948"/>
    <cellStyle name="40% - Accent4 2 2 2 6 4 2" xfId="11382"/>
    <cellStyle name="40% - Accent4 2 2 2 6 4 3" xfId="7252"/>
    <cellStyle name="40% - Accent4 2 2 2 6 5" xfId="1470"/>
    <cellStyle name="40% - Accent4 2 2 2 6 5 2" xfId="8904"/>
    <cellStyle name="40% - Accent4 2 2 2 6 6" xfId="8078"/>
    <cellStyle name="40% - Accent4 2 2 2 6 7" xfId="4774"/>
    <cellStyle name="40% - Accent4 2 2 2 6 8" xfId="12302"/>
    <cellStyle name="40% - Accent4 2 2 2 7" xfId="1788"/>
    <cellStyle name="40% - Accent4 2 2 2 7 2" xfId="9222"/>
    <cellStyle name="40% - Accent4 2 2 2 7 3" xfId="5092"/>
    <cellStyle name="40% - Accent4 2 2 2 8" xfId="2614"/>
    <cellStyle name="40% - Accent4 2 2 2 8 2" xfId="10048"/>
    <cellStyle name="40% - Accent4 2 2 2 8 3" xfId="5918"/>
    <cellStyle name="40% - Accent4 2 2 2 9" xfId="3440"/>
    <cellStyle name="40% - Accent4 2 2 2 9 2" xfId="10874"/>
    <cellStyle name="40% - Accent4 2 2 2 9 3" xfId="6744"/>
    <cellStyle name="40% - Accent4 2 2 3" xfId="189"/>
    <cellStyle name="40% - Accent4 2 2 3 2" xfId="700"/>
    <cellStyle name="40% - Accent4 2 2 3 2 2" xfId="2352"/>
    <cellStyle name="40% - Accent4 2 2 3 2 2 2" xfId="9786"/>
    <cellStyle name="40% - Accent4 2 2 3 2 2 3" xfId="5656"/>
    <cellStyle name="40% - Accent4 2 2 3 2 3" xfId="3178"/>
    <cellStyle name="40% - Accent4 2 2 3 2 3 2" xfId="10612"/>
    <cellStyle name="40% - Accent4 2 2 3 2 3 3" xfId="6482"/>
    <cellStyle name="40% - Accent4 2 2 3 2 4" xfId="4004"/>
    <cellStyle name="40% - Accent4 2 2 3 2 4 2" xfId="11438"/>
    <cellStyle name="40% - Accent4 2 2 3 2 4 3" xfId="7308"/>
    <cellStyle name="40% - Accent4 2 2 3 2 5" xfId="1526"/>
    <cellStyle name="40% - Accent4 2 2 3 2 5 2" xfId="8960"/>
    <cellStyle name="40% - Accent4 2 2 3 2 6" xfId="8134"/>
    <cellStyle name="40% - Accent4 2 2 3 2 7" xfId="4830"/>
    <cellStyle name="40% - Accent4 2 2 3 2 8" xfId="12358"/>
    <cellStyle name="40% - Accent4 2 2 3 3" xfId="1844"/>
    <cellStyle name="40% - Accent4 2 2 3 3 2" xfId="9278"/>
    <cellStyle name="40% - Accent4 2 2 3 3 3" xfId="5148"/>
    <cellStyle name="40% - Accent4 2 2 3 4" xfId="2670"/>
    <cellStyle name="40% - Accent4 2 2 3 4 2" xfId="10104"/>
    <cellStyle name="40% - Accent4 2 2 3 4 3" xfId="5974"/>
    <cellStyle name="40% - Accent4 2 2 3 5" xfId="3496"/>
    <cellStyle name="40% - Accent4 2 2 3 5 2" xfId="10930"/>
    <cellStyle name="40% - Accent4 2 2 3 5 3" xfId="6800"/>
    <cellStyle name="40% - Accent4 2 2 3 6" xfId="1018"/>
    <cellStyle name="40% - Accent4 2 2 3 6 2" xfId="8452"/>
    <cellStyle name="40% - Accent4 2 2 3 7" xfId="7626"/>
    <cellStyle name="40% - Accent4 2 2 3 8" xfId="4322"/>
    <cellStyle name="40% - Accent4 2 2 3 9" xfId="11850"/>
    <cellStyle name="40% - Accent4 2 2 4" xfId="293"/>
    <cellStyle name="40% - Accent4 2 2 4 2" xfId="802"/>
    <cellStyle name="40% - Accent4 2 2 4 2 2" xfId="2454"/>
    <cellStyle name="40% - Accent4 2 2 4 2 2 2" xfId="9888"/>
    <cellStyle name="40% - Accent4 2 2 4 2 2 3" xfId="5758"/>
    <cellStyle name="40% - Accent4 2 2 4 2 3" xfId="3280"/>
    <cellStyle name="40% - Accent4 2 2 4 2 3 2" xfId="10714"/>
    <cellStyle name="40% - Accent4 2 2 4 2 3 3" xfId="6584"/>
    <cellStyle name="40% - Accent4 2 2 4 2 4" xfId="4106"/>
    <cellStyle name="40% - Accent4 2 2 4 2 4 2" xfId="11540"/>
    <cellStyle name="40% - Accent4 2 2 4 2 4 3" xfId="7410"/>
    <cellStyle name="40% - Accent4 2 2 4 2 5" xfId="1628"/>
    <cellStyle name="40% - Accent4 2 2 4 2 5 2" xfId="9062"/>
    <cellStyle name="40% - Accent4 2 2 4 2 6" xfId="8236"/>
    <cellStyle name="40% - Accent4 2 2 4 2 7" xfId="4932"/>
    <cellStyle name="40% - Accent4 2 2 4 2 8" xfId="12460"/>
    <cellStyle name="40% - Accent4 2 2 4 3" xfId="1946"/>
    <cellStyle name="40% - Accent4 2 2 4 3 2" xfId="9380"/>
    <cellStyle name="40% - Accent4 2 2 4 3 3" xfId="5250"/>
    <cellStyle name="40% - Accent4 2 2 4 4" xfId="2772"/>
    <cellStyle name="40% - Accent4 2 2 4 4 2" xfId="10206"/>
    <cellStyle name="40% - Accent4 2 2 4 4 3" xfId="6076"/>
    <cellStyle name="40% - Accent4 2 2 4 5" xfId="3598"/>
    <cellStyle name="40% - Accent4 2 2 4 5 2" xfId="11032"/>
    <cellStyle name="40% - Accent4 2 2 4 5 3" xfId="6902"/>
    <cellStyle name="40% - Accent4 2 2 4 6" xfId="1120"/>
    <cellStyle name="40% - Accent4 2 2 4 6 2" xfId="8554"/>
    <cellStyle name="40% - Accent4 2 2 4 7" xfId="7728"/>
    <cellStyle name="40% - Accent4 2 2 4 8" xfId="4424"/>
    <cellStyle name="40% - Accent4 2 2 4 9" xfId="11952"/>
    <cellStyle name="40% - Accent4 2 2 5" xfId="396"/>
    <cellStyle name="40% - Accent4 2 2 5 2" xfId="2048"/>
    <cellStyle name="40% - Accent4 2 2 5 2 2" xfId="9482"/>
    <cellStyle name="40% - Accent4 2 2 5 2 3" xfId="5352"/>
    <cellStyle name="40% - Accent4 2 2 5 3" xfId="2874"/>
    <cellStyle name="40% - Accent4 2 2 5 3 2" xfId="10308"/>
    <cellStyle name="40% - Accent4 2 2 5 3 3" xfId="6178"/>
    <cellStyle name="40% - Accent4 2 2 5 4" xfId="3700"/>
    <cellStyle name="40% - Accent4 2 2 5 4 2" xfId="11134"/>
    <cellStyle name="40% - Accent4 2 2 5 4 3" xfId="7004"/>
    <cellStyle name="40% - Accent4 2 2 5 5" xfId="1222"/>
    <cellStyle name="40% - Accent4 2 2 5 5 2" xfId="8656"/>
    <cellStyle name="40% - Accent4 2 2 5 6" xfId="7830"/>
    <cellStyle name="40% - Accent4 2 2 5 7" xfId="4526"/>
    <cellStyle name="40% - Accent4 2 2 5 8" xfId="12054"/>
    <cellStyle name="40% - Accent4 2 2 6" xfId="498"/>
    <cellStyle name="40% - Accent4 2 2 6 2" xfId="2150"/>
    <cellStyle name="40% - Accent4 2 2 6 2 2" xfId="9584"/>
    <cellStyle name="40% - Accent4 2 2 6 2 3" xfId="5454"/>
    <cellStyle name="40% - Accent4 2 2 6 3" xfId="2976"/>
    <cellStyle name="40% - Accent4 2 2 6 3 2" xfId="10410"/>
    <cellStyle name="40% - Accent4 2 2 6 3 3" xfId="6280"/>
    <cellStyle name="40% - Accent4 2 2 6 4" xfId="3802"/>
    <cellStyle name="40% - Accent4 2 2 6 4 2" xfId="11236"/>
    <cellStyle name="40% - Accent4 2 2 6 4 3" xfId="7106"/>
    <cellStyle name="40% - Accent4 2 2 6 5" xfId="1324"/>
    <cellStyle name="40% - Accent4 2 2 6 5 2" xfId="8758"/>
    <cellStyle name="40% - Accent4 2 2 6 6" xfId="7932"/>
    <cellStyle name="40% - Accent4 2 2 6 7" xfId="4628"/>
    <cellStyle name="40% - Accent4 2 2 6 8" xfId="12156"/>
    <cellStyle name="40% - Accent4 2 2 7" xfId="599"/>
    <cellStyle name="40% - Accent4 2 2 7 2" xfId="2251"/>
    <cellStyle name="40% - Accent4 2 2 7 2 2" xfId="9685"/>
    <cellStyle name="40% - Accent4 2 2 7 2 3" xfId="5555"/>
    <cellStyle name="40% - Accent4 2 2 7 3" xfId="3077"/>
    <cellStyle name="40% - Accent4 2 2 7 3 2" xfId="10511"/>
    <cellStyle name="40% - Accent4 2 2 7 3 3" xfId="6381"/>
    <cellStyle name="40% - Accent4 2 2 7 4" xfId="3903"/>
    <cellStyle name="40% - Accent4 2 2 7 4 2" xfId="11337"/>
    <cellStyle name="40% - Accent4 2 2 7 4 3" xfId="7207"/>
    <cellStyle name="40% - Accent4 2 2 7 5" xfId="1425"/>
    <cellStyle name="40% - Accent4 2 2 7 5 2" xfId="8859"/>
    <cellStyle name="40% - Accent4 2 2 7 6" xfId="8033"/>
    <cellStyle name="40% - Accent4 2 2 7 7" xfId="4729"/>
    <cellStyle name="40% - Accent4 2 2 7 8" xfId="12257"/>
    <cellStyle name="40% - Accent4 2 2 8" xfId="1743"/>
    <cellStyle name="40% - Accent4 2 2 8 2" xfId="9177"/>
    <cellStyle name="40% - Accent4 2 2 8 3" xfId="5047"/>
    <cellStyle name="40% - Accent4 2 2 9" xfId="2569"/>
    <cellStyle name="40% - Accent4 2 2 9 2" xfId="10003"/>
    <cellStyle name="40% - Accent4 2 2 9 3" xfId="5873"/>
    <cellStyle name="40% - Accent4 2 3" xfId="126"/>
    <cellStyle name="40% - Accent4 2 3 10" xfId="961"/>
    <cellStyle name="40% - Accent4 2 3 10 2" xfId="8395"/>
    <cellStyle name="40% - Accent4 2 3 11" xfId="7569"/>
    <cellStyle name="40% - Accent4 2 3 12" xfId="4265"/>
    <cellStyle name="40% - Accent4 2 3 13" xfId="11793"/>
    <cellStyle name="40% - Accent4 2 3 2" xfId="233"/>
    <cellStyle name="40% - Accent4 2 3 2 2" xfId="744"/>
    <cellStyle name="40% - Accent4 2 3 2 2 2" xfId="2396"/>
    <cellStyle name="40% - Accent4 2 3 2 2 2 2" xfId="9830"/>
    <cellStyle name="40% - Accent4 2 3 2 2 2 3" xfId="5700"/>
    <cellStyle name="40% - Accent4 2 3 2 2 3" xfId="3222"/>
    <cellStyle name="40% - Accent4 2 3 2 2 3 2" xfId="10656"/>
    <cellStyle name="40% - Accent4 2 3 2 2 3 3" xfId="6526"/>
    <cellStyle name="40% - Accent4 2 3 2 2 4" xfId="4048"/>
    <cellStyle name="40% - Accent4 2 3 2 2 4 2" xfId="11482"/>
    <cellStyle name="40% - Accent4 2 3 2 2 4 3" xfId="7352"/>
    <cellStyle name="40% - Accent4 2 3 2 2 5" xfId="1570"/>
    <cellStyle name="40% - Accent4 2 3 2 2 5 2" xfId="9004"/>
    <cellStyle name="40% - Accent4 2 3 2 2 6" xfId="8178"/>
    <cellStyle name="40% - Accent4 2 3 2 2 7" xfId="4874"/>
    <cellStyle name="40% - Accent4 2 3 2 2 8" xfId="12402"/>
    <cellStyle name="40% - Accent4 2 3 2 3" xfId="1888"/>
    <cellStyle name="40% - Accent4 2 3 2 3 2" xfId="9322"/>
    <cellStyle name="40% - Accent4 2 3 2 3 3" xfId="5192"/>
    <cellStyle name="40% - Accent4 2 3 2 4" xfId="2714"/>
    <cellStyle name="40% - Accent4 2 3 2 4 2" xfId="10148"/>
    <cellStyle name="40% - Accent4 2 3 2 4 3" xfId="6018"/>
    <cellStyle name="40% - Accent4 2 3 2 5" xfId="3540"/>
    <cellStyle name="40% - Accent4 2 3 2 5 2" xfId="10974"/>
    <cellStyle name="40% - Accent4 2 3 2 5 3" xfId="6844"/>
    <cellStyle name="40% - Accent4 2 3 2 6" xfId="1062"/>
    <cellStyle name="40% - Accent4 2 3 2 6 2" xfId="8496"/>
    <cellStyle name="40% - Accent4 2 3 2 7" xfId="7670"/>
    <cellStyle name="40% - Accent4 2 3 2 8" xfId="4366"/>
    <cellStyle name="40% - Accent4 2 3 2 9" xfId="11894"/>
    <cellStyle name="40% - Accent4 2 3 3" xfId="338"/>
    <cellStyle name="40% - Accent4 2 3 3 2" xfId="846"/>
    <cellStyle name="40% - Accent4 2 3 3 2 2" xfId="2498"/>
    <cellStyle name="40% - Accent4 2 3 3 2 2 2" xfId="9932"/>
    <cellStyle name="40% - Accent4 2 3 3 2 2 3" xfId="5802"/>
    <cellStyle name="40% - Accent4 2 3 3 2 3" xfId="3324"/>
    <cellStyle name="40% - Accent4 2 3 3 2 3 2" xfId="10758"/>
    <cellStyle name="40% - Accent4 2 3 3 2 3 3" xfId="6628"/>
    <cellStyle name="40% - Accent4 2 3 3 2 4" xfId="4150"/>
    <cellStyle name="40% - Accent4 2 3 3 2 4 2" xfId="11584"/>
    <cellStyle name="40% - Accent4 2 3 3 2 4 3" xfId="7454"/>
    <cellStyle name="40% - Accent4 2 3 3 2 5" xfId="1672"/>
    <cellStyle name="40% - Accent4 2 3 3 2 5 2" xfId="9106"/>
    <cellStyle name="40% - Accent4 2 3 3 2 6" xfId="8280"/>
    <cellStyle name="40% - Accent4 2 3 3 2 7" xfId="4976"/>
    <cellStyle name="40% - Accent4 2 3 3 2 8" xfId="12504"/>
    <cellStyle name="40% - Accent4 2 3 3 3" xfId="1990"/>
    <cellStyle name="40% - Accent4 2 3 3 3 2" xfId="9424"/>
    <cellStyle name="40% - Accent4 2 3 3 3 3" xfId="5294"/>
    <cellStyle name="40% - Accent4 2 3 3 4" xfId="2816"/>
    <cellStyle name="40% - Accent4 2 3 3 4 2" xfId="10250"/>
    <cellStyle name="40% - Accent4 2 3 3 4 3" xfId="6120"/>
    <cellStyle name="40% - Accent4 2 3 3 5" xfId="3642"/>
    <cellStyle name="40% - Accent4 2 3 3 5 2" xfId="11076"/>
    <cellStyle name="40% - Accent4 2 3 3 5 3" xfId="6946"/>
    <cellStyle name="40% - Accent4 2 3 3 6" xfId="1164"/>
    <cellStyle name="40% - Accent4 2 3 3 6 2" xfId="8598"/>
    <cellStyle name="40% - Accent4 2 3 3 7" xfId="7772"/>
    <cellStyle name="40% - Accent4 2 3 3 8" xfId="4468"/>
    <cellStyle name="40% - Accent4 2 3 3 9" xfId="11996"/>
    <cellStyle name="40% - Accent4 2 3 4" xfId="440"/>
    <cellStyle name="40% - Accent4 2 3 4 2" xfId="2092"/>
    <cellStyle name="40% - Accent4 2 3 4 2 2" xfId="9526"/>
    <cellStyle name="40% - Accent4 2 3 4 2 3" xfId="5396"/>
    <cellStyle name="40% - Accent4 2 3 4 3" xfId="2918"/>
    <cellStyle name="40% - Accent4 2 3 4 3 2" xfId="10352"/>
    <cellStyle name="40% - Accent4 2 3 4 3 3" xfId="6222"/>
    <cellStyle name="40% - Accent4 2 3 4 4" xfId="3744"/>
    <cellStyle name="40% - Accent4 2 3 4 4 2" xfId="11178"/>
    <cellStyle name="40% - Accent4 2 3 4 4 3" xfId="7048"/>
    <cellStyle name="40% - Accent4 2 3 4 5" xfId="1266"/>
    <cellStyle name="40% - Accent4 2 3 4 5 2" xfId="8700"/>
    <cellStyle name="40% - Accent4 2 3 4 6" xfId="7874"/>
    <cellStyle name="40% - Accent4 2 3 4 7" xfId="4570"/>
    <cellStyle name="40% - Accent4 2 3 4 8" xfId="12098"/>
    <cellStyle name="40% - Accent4 2 3 5" xfId="542"/>
    <cellStyle name="40% - Accent4 2 3 5 2" xfId="2194"/>
    <cellStyle name="40% - Accent4 2 3 5 2 2" xfId="9628"/>
    <cellStyle name="40% - Accent4 2 3 5 2 3" xfId="5498"/>
    <cellStyle name="40% - Accent4 2 3 5 3" xfId="3020"/>
    <cellStyle name="40% - Accent4 2 3 5 3 2" xfId="10454"/>
    <cellStyle name="40% - Accent4 2 3 5 3 3" xfId="6324"/>
    <cellStyle name="40% - Accent4 2 3 5 4" xfId="3846"/>
    <cellStyle name="40% - Accent4 2 3 5 4 2" xfId="11280"/>
    <cellStyle name="40% - Accent4 2 3 5 4 3" xfId="7150"/>
    <cellStyle name="40% - Accent4 2 3 5 5" xfId="1368"/>
    <cellStyle name="40% - Accent4 2 3 5 5 2" xfId="8802"/>
    <cellStyle name="40% - Accent4 2 3 5 6" xfId="7976"/>
    <cellStyle name="40% - Accent4 2 3 5 7" xfId="4672"/>
    <cellStyle name="40% - Accent4 2 3 5 8" xfId="12200"/>
    <cellStyle name="40% - Accent4 2 3 6" xfId="643"/>
    <cellStyle name="40% - Accent4 2 3 6 2" xfId="2295"/>
    <cellStyle name="40% - Accent4 2 3 6 2 2" xfId="9729"/>
    <cellStyle name="40% - Accent4 2 3 6 2 3" xfId="5599"/>
    <cellStyle name="40% - Accent4 2 3 6 3" xfId="3121"/>
    <cellStyle name="40% - Accent4 2 3 6 3 2" xfId="10555"/>
    <cellStyle name="40% - Accent4 2 3 6 3 3" xfId="6425"/>
    <cellStyle name="40% - Accent4 2 3 6 4" xfId="3947"/>
    <cellStyle name="40% - Accent4 2 3 6 4 2" xfId="11381"/>
    <cellStyle name="40% - Accent4 2 3 6 4 3" xfId="7251"/>
    <cellStyle name="40% - Accent4 2 3 6 5" xfId="1469"/>
    <cellStyle name="40% - Accent4 2 3 6 5 2" xfId="8903"/>
    <cellStyle name="40% - Accent4 2 3 6 6" xfId="8077"/>
    <cellStyle name="40% - Accent4 2 3 6 7" xfId="4773"/>
    <cellStyle name="40% - Accent4 2 3 6 8" xfId="12301"/>
    <cellStyle name="40% - Accent4 2 3 7" xfId="1787"/>
    <cellStyle name="40% - Accent4 2 3 7 2" xfId="9221"/>
    <cellStyle name="40% - Accent4 2 3 7 3" xfId="5091"/>
    <cellStyle name="40% - Accent4 2 3 8" xfId="2613"/>
    <cellStyle name="40% - Accent4 2 3 8 2" xfId="10047"/>
    <cellStyle name="40% - Accent4 2 3 8 3" xfId="5917"/>
    <cellStyle name="40% - Accent4 2 3 9" xfId="3439"/>
    <cellStyle name="40% - Accent4 2 3 9 2" xfId="10873"/>
    <cellStyle name="40% - Accent4 2 3 9 3" xfId="6743"/>
    <cellStyle name="40% - Accent4 2 4" xfId="163"/>
    <cellStyle name="40% - Accent4 2 4 2" xfId="674"/>
    <cellStyle name="40% - Accent4 2 4 2 2" xfId="2326"/>
    <cellStyle name="40% - Accent4 2 4 2 2 2" xfId="9760"/>
    <cellStyle name="40% - Accent4 2 4 2 2 3" xfId="5630"/>
    <cellStyle name="40% - Accent4 2 4 2 3" xfId="3152"/>
    <cellStyle name="40% - Accent4 2 4 2 3 2" xfId="10586"/>
    <cellStyle name="40% - Accent4 2 4 2 3 3" xfId="6456"/>
    <cellStyle name="40% - Accent4 2 4 2 4" xfId="3978"/>
    <cellStyle name="40% - Accent4 2 4 2 4 2" xfId="11412"/>
    <cellStyle name="40% - Accent4 2 4 2 4 3" xfId="7282"/>
    <cellStyle name="40% - Accent4 2 4 2 5" xfId="1500"/>
    <cellStyle name="40% - Accent4 2 4 2 5 2" xfId="8934"/>
    <cellStyle name="40% - Accent4 2 4 2 6" xfId="8108"/>
    <cellStyle name="40% - Accent4 2 4 2 7" xfId="4804"/>
    <cellStyle name="40% - Accent4 2 4 2 8" xfId="12332"/>
    <cellStyle name="40% - Accent4 2 4 3" xfId="1818"/>
    <cellStyle name="40% - Accent4 2 4 3 2" xfId="9252"/>
    <cellStyle name="40% - Accent4 2 4 3 3" xfId="5122"/>
    <cellStyle name="40% - Accent4 2 4 4" xfId="2644"/>
    <cellStyle name="40% - Accent4 2 4 4 2" xfId="10078"/>
    <cellStyle name="40% - Accent4 2 4 4 3" xfId="5948"/>
    <cellStyle name="40% - Accent4 2 4 5" xfId="3470"/>
    <cellStyle name="40% - Accent4 2 4 5 2" xfId="10904"/>
    <cellStyle name="40% - Accent4 2 4 5 3" xfId="6774"/>
    <cellStyle name="40% - Accent4 2 4 6" xfId="992"/>
    <cellStyle name="40% - Accent4 2 4 6 2" xfId="8426"/>
    <cellStyle name="40% - Accent4 2 4 7" xfId="7600"/>
    <cellStyle name="40% - Accent4 2 4 8" xfId="4296"/>
    <cellStyle name="40% - Accent4 2 4 9" xfId="11824"/>
    <cellStyle name="40% - Accent4 2 5" xfId="267"/>
    <cellStyle name="40% - Accent4 2 5 2" xfId="776"/>
    <cellStyle name="40% - Accent4 2 5 2 2" xfId="2428"/>
    <cellStyle name="40% - Accent4 2 5 2 2 2" xfId="9862"/>
    <cellStyle name="40% - Accent4 2 5 2 2 3" xfId="5732"/>
    <cellStyle name="40% - Accent4 2 5 2 3" xfId="3254"/>
    <cellStyle name="40% - Accent4 2 5 2 3 2" xfId="10688"/>
    <cellStyle name="40% - Accent4 2 5 2 3 3" xfId="6558"/>
    <cellStyle name="40% - Accent4 2 5 2 4" xfId="4080"/>
    <cellStyle name="40% - Accent4 2 5 2 4 2" xfId="11514"/>
    <cellStyle name="40% - Accent4 2 5 2 4 3" xfId="7384"/>
    <cellStyle name="40% - Accent4 2 5 2 5" xfId="1602"/>
    <cellStyle name="40% - Accent4 2 5 2 5 2" xfId="9036"/>
    <cellStyle name="40% - Accent4 2 5 2 6" xfId="8210"/>
    <cellStyle name="40% - Accent4 2 5 2 7" xfId="4906"/>
    <cellStyle name="40% - Accent4 2 5 2 8" xfId="12434"/>
    <cellStyle name="40% - Accent4 2 5 3" xfId="1920"/>
    <cellStyle name="40% - Accent4 2 5 3 2" xfId="9354"/>
    <cellStyle name="40% - Accent4 2 5 3 3" xfId="5224"/>
    <cellStyle name="40% - Accent4 2 5 4" xfId="2746"/>
    <cellStyle name="40% - Accent4 2 5 4 2" xfId="10180"/>
    <cellStyle name="40% - Accent4 2 5 4 3" xfId="6050"/>
    <cellStyle name="40% - Accent4 2 5 5" xfId="3572"/>
    <cellStyle name="40% - Accent4 2 5 5 2" xfId="11006"/>
    <cellStyle name="40% - Accent4 2 5 5 3" xfId="6876"/>
    <cellStyle name="40% - Accent4 2 5 6" xfId="1094"/>
    <cellStyle name="40% - Accent4 2 5 6 2" xfId="8528"/>
    <cellStyle name="40% - Accent4 2 5 7" xfId="7702"/>
    <cellStyle name="40% - Accent4 2 5 8" xfId="4398"/>
    <cellStyle name="40% - Accent4 2 5 9" xfId="11926"/>
    <cellStyle name="40% - Accent4 2 6" xfId="370"/>
    <cellStyle name="40% - Accent4 2 6 2" xfId="2022"/>
    <cellStyle name="40% - Accent4 2 6 2 2" xfId="9456"/>
    <cellStyle name="40% - Accent4 2 6 2 3" xfId="5326"/>
    <cellStyle name="40% - Accent4 2 6 3" xfId="2848"/>
    <cellStyle name="40% - Accent4 2 6 3 2" xfId="10282"/>
    <cellStyle name="40% - Accent4 2 6 3 3" xfId="6152"/>
    <cellStyle name="40% - Accent4 2 6 4" xfId="3674"/>
    <cellStyle name="40% - Accent4 2 6 4 2" xfId="11108"/>
    <cellStyle name="40% - Accent4 2 6 4 3" xfId="6978"/>
    <cellStyle name="40% - Accent4 2 6 5" xfId="1196"/>
    <cellStyle name="40% - Accent4 2 6 5 2" xfId="8630"/>
    <cellStyle name="40% - Accent4 2 6 6" xfId="7804"/>
    <cellStyle name="40% - Accent4 2 6 7" xfId="4500"/>
    <cellStyle name="40% - Accent4 2 6 8" xfId="12028"/>
    <cellStyle name="40% - Accent4 2 7" xfId="472"/>
    <cellStyle name="40% - Accent4 2 7 2" xfId="2124"/>
    <cellStyle name="40% - Accent4 2 7 2 2" xfId="9558"/>
    <cellStyle name="40% - Accent4 2 7 2 3" xfId="5428"/>
    <cellStyle name="40% - Accent4 2 7 3" xfId="2950"/>
    <cellStyle name="40% - Accent4 2 7 3 2" xfId="10384"/>
    <cellStyle name="40% - Accent4 2 7 3 3" xfId="6254"/>
    <cellStyle name="40% - Accent4 2 7 4" xfId="3776"/>
    <cellStyle name="40% - Accent4 2 7 4 2" xfId="11210"/>
    <cellStyle name="40% - Accent4 2 7 4 3" xfId="7080"/>
    <cellStyle name="40% - Accent4 2 7 5" xfId="1298"/>
    <cellStyle name="40% - Accent4 2 7 5 2" xfId="8732"/>
    <cellStyle name="40% - Accent4 2 7 6" xfId="7906"/>
    <cellStyle name="40% - Accent4 2 7 7" xfId="4602"/>
    <cellStyle name="40% - Accent4 2 7 8" xfId="12130"/>
    <cellStyle name="40% - Accent4 2 8" xfId="573"/>
    <cellStyle name="40% - Accent4 2 8 2" xfId="2225"/>
    <cellStyle name="40% - Accent4 2 8 2 2" xfId="9659"/>
    <cellStyle name="40% - Accent4 2 8 2 3" xfId="5529"/>
    <cellStyle name="40% - Accent4 2 8 3" xfId="3051"/>
    <cellStyle name="40% - Accent4 2 8 3 2" xfId="10485"/>
    <cellStyle name="40% - Accent4 2 8 3 3" xfId="6355"/>
    <cellStyle name="40% - Accent4 2 8 4" xfId="3877"/>
    <cellStyle name="40% - Accent4 2 8 4 2" xfId="11311"/>
    <cellStyle name="40% - Accent4 2 8 4 3" xfId="7181"/>
    <cellStyle name="40% - Accent4 2 8 5" xfId="1399"/>
    <cellStyle name="40% - Accent4 2 8 5 2" xfId="8833"/>
    <cellStyle name="40% - Accent4 2 8 6" xfId="8007"/>
    <cellStyle name="40% - Accent4 2 8 7" xfId="4703"/>
    <cellStyle name="40% - Accent4 2 8 8" xfId="12231"/>
    <cellStyle name="40% - Accent4 2 9" xfId="1717"/>
    <cellStyle name="40% - Accent4 2 9 2" xfId="9151"/>
    <cellStyle name="40% - Accent4 2 9 3" xfId="5021"/>
    <cellStyle name="40% - Accent4 3" xfId="67"/>
    <cellStyle name="40% - Accent4 3 10" xfId="3382"/>
    <cellStyle name="40% - Accent4 3 10 2" xfId="10816"/>
    <cellStyle name="40% - Accent4 3 10 3" xfId="6686"/>
    <cellStyle name="40% - Accent4 3 11" xfId="904"/>
    <cellStyle name="40% - Accent4 3 11 2" xfId="8338"/>
    <cellStyle name="40% - Accent4 3 12" xfId="7512"/>
    <cellStyle name="40% - Accent4 3 13" xfId="4208"/>
    <cellStyle name="40% - Accent4 3 14" xfId="11642"/>
    <cellStyle name="40% - Accent4 3 15" xfId="11736"/>
    <cellStyle name="40% - Accent4 3 2" xfId="128"/>
    <cellStyle name="40% - Accent4 3 2 10" xfId="963"/>
    <cellStyle name="40% - Accent4 3 2 10 2" xfId="8397"/>
    <cellStyle name="40% - Accent4 3 2 11" xfId="7571"/>
    <cellStyle name="40% - Accent4 3 2 12" xfId="4267"/>
    <cellStyle name="40% - Accent4 3 2 13" xfId="11795"/>
    <cellStyle name="40% - Accent4 3 2 2" xfId="235"/>
    <cellStyle name="40% - Accent4 3 2 2 2" xfId="746"/>
    <cellStyle name="40% - Accent4 3 2 2 2 2" xfId="2398"/>
    <cellStyle name="40% - Accent4 3 2 2 2 2 2" xfId="9832"/>
    <cellStyle name="40% - Accent4 3 2 2 2 2 3" xfId="5702"/>
    <cellStyle name="40% - Accent4 3 2 2 2 3" xfId="3224"/>
    <cellStyle name="40% - Accent4 3 2 2 2 3 2" xfId="10658"/>
    <cellStyle name="40% - Accent4 3 2 2 2 3 3" xfId="6528"/>
    <cellStyle name="40% - Accent4 3 2 2 2 4" xfId="4050"/>
    <cellStyle name="40% - Accent4 3 2 2 2 4 2" xfId="11484"/>
    <cellStyle name="40% - Accent4 3 2 2 2 4 3" xfId="7354"/>
    <cellStyle name="40% - Accent4 3 2 2 2 5" xfId="1572"/>
    <cellStyle name="40% - Accent4 3 2 2 2 5 2" xfId="9006"/>
    <cellStyle name="40% - Accent4 3 2 2 2 6" xfId="8180"/>
    <cellStyle name="40% - Accent4 3 2 2 2 7" xfId="4876"/>
    <cellStyle name="40% - Accent4 3 2 2 2 8" xfId="12404"/>
    <cellStyle name="40% - Accent4 3 2 2 3" xfId="1890"/>
    <cellStyle name="40% - Accent4 3 2 2 3 2" xfId="9324"/>
    <cellStyle name="40% - Accent4 3 2 2 3 3" xfId="5194"/>
    <cellStyle name="40% - Accent4 3 2 2 4" xfId="2716"/>
    <cellStyle name="40% - Accent4 3 2 2 4 2" xfId="10150"/>
    <cellStyle name="40% - Accent4 3 2 2 4 3" xfId="6020"/>
    <cellStyle name="40% - Accent4 3 2 2 5" xfId="3542"/>
    <cellStyle name="40% - Accent4 3 2 2 5 2" xfId="10976"/>
    <cellStyle name="40% - Accent4 3 2 2 5 3" xfId="6846"/>
    <cellStyle name="40% - Accent4 3 2 2 6" xfId="1064"/>
    <cellStyle name="40% - Accent4 3 2 2 6 2" xfId="8498"/>
    <cellStyle name="40% - Accent4 3 2 2 7" xfId="7672"/>
    <cellStyle name="40% - Accent4 3 2 2 8" xfId="4368"/>
    <cellStyle name="40% - Accent4 3 2 2 9" xfId="11896"/>
    <cellStyle name="40% - Accent4 3 2 3" xfId="340"/>
    <cellStyle name="40% - Accent4 3 2 3 2" xfId="848"/>
    <cellStyle name="40% - Accent4 3 2 3 2 2" xfId="2500"/>
    <cellStyle name="40% - Accent4 3 2 3 2 2 2" xfId="9934"/>
    <cellStyle name="40% - Accent4 3 2 3 2 2 3" xfId="5804"/>
    <cellStyle name="40% - Accent4 3 2 3 2 3" xfId="3326"/>
    <cellStyle name="40% - Accent4 3 2 3 2 3 2" xfId="10760"/>
    <cellStyle name="40% - Accent4 3 2 3 2 3 3" xfId="6630"/>
    <cellStyle name="40% - Accent4 3 2 3 2 4" xfId="4152"/>
    <cellStyle name="40% - Accent4 3 2 3 2 4 2" xfId="11586"/>
    <cellStyle name="40% - Accent4 3 2 3 2 4 3" xfId="7456"/>
    <cellStyle name="40% - Accent4 3 2 3 2 5" xfId="1674"/>
    <cellStyle name="40% - Accent4 3 2 3 2 5 2" xfId="9108"/>
    <cellStyle name="40% - Accent4 3 2 3 2 6" xfId="8282"/>
    <cellStyle name="40% - Accent4 3 2 3 2 7" xfId="4978"/>
    <cellStyle name="40% - Accent4 3 2 3 2 8" xfId="12506"/>
    <cellStyle name="40% - Accent4 3 2 3 3" xfId="1992"/>
    <cellStyle name="40% - Accent4 3 2 3 3 2" xfId="9426"/>
    <cellStyle name="40% - Accent4 3 2 3 3 3" xfId="5296"/>
    <cellStyle name="40% - Accent4 3 2 3 4" xfId="2818"/>
    <cellStyle name="40% - Accent4 3 2 3 4 2" xfId="10252"/>
    <cellStyle name="40% - Accent4 3 2 3 4 3" xfId="6122"/>
    <cellStyle name="40% - Accent4 3 2 3 5" xfId="3644"/>
    <cellStyle name="40% - Accent4 3 2 3 5 2" xfId="11078"/>
    <cellStyle name="40% - Accent4 3 2 3 5 3" xfId="6948"/>
    <cellStyle name="40% - Accent4 3 2 3 6" xfId="1166"/>
    <cellStyle name="40% - Accent4 3 2 3 6 2" xfId="8600"/>
    <cellStyle name="40% - Accent4 3 2 3 7" xfId="7774"/>
    <cellStyle name="40% - Accent4 3 2 3 8" xfId="4470"/>
    <cellStyle name="40% - Accent4 3 2 3 9" xfId="11998"/>
    <cellStyle name="40% - Accent4 3 2 4" xfId="442"/>
    <cellStyle name="40% - Accent4 3 2 4 2" xfId="2094"/>
    <cellStyle name="40% - Accent4 3 2 4 2 2" xfId="9528"/>
    <cellStyle name="40% - Accent4 3 2 4 2 3" xfId="5398"/>
    <cellStyle name="40% - Accent4 3 2 4 3" xfId="2920"/>
    <cellStyle name="40% - Accent4 3 2 4 3 2" xfId="10354"/>
    <cellStyle name="40% - Accent4 3 2 4 3 3" xfId="6224"/>
    <cellStyle name="40% - Accent4 3 2 4 4" xfId="3746"/>
    <cellStyle name="40% - Accent4 3 2 4 4 2" xfId="11180"/>
    <cellStyle name="40% - Accent4 3 2 4 4 3" xfId="7050"/>
    <cellStyle name="40% - Accent4 3 2 4 5" xfId="1268"/>
    <cellStyle name="40% - Accent4 3 2 4 5 2" xfId="8702"/>
    <cellStyle name="40% - Accent4 3 2 4 6" xfId="7876"/>
    <cellStyle name="40% - Accent4 3 2 4 7" xfId="4572"/>
    <cellStyle name="40% - Accent4 3 2 4 8" xfId="12100"/>
    <cellStyle name="40% - Accent4 3 2 5" xfId="544"/>
    <cellStyle name="40% - Accent4 3 2 5 2" xfId="2196"/>
    <cellStyle name="40% - Accent4 3 2 5 2 2" xfId="9630"/>
    <cellStyle name="40% - Accent4 3 2 5 2 3" xfId="5500"/>
    <cellStyle name="40% - Accent4 3 2 5 3" xfId="3022"/>
    <cellStyle name="40% - Accent4 3 2 5 3 2" xfId="10456"/>
    <cellStyle name="40% - Accent4 3 2 5 3 3" xfId="6326"/>
    <cellStyle name="40% - Accent4 3 2 5 4" xfId="3848"/>
    <cellStyle name="40% - Accent4 3 2 5 4 2" xfId="11282"/>
    <cellStyle name="40% - Accent4 3 2 5 4 3" xfId="7152"/>
    <cellStyle name="40% - Accent4 3 2 5 5" xfId="1370"/>
    <cellStyle name="40% - Accent4 3 2 5 5 2" xfId="8804"/>
    <cellStyle name="40% - Accent4 3 2 5 6" xfId="7978"/>
    <cellStyle name="40% - Accent4 3 2 5 7" xfId="4674"/>
    <cellStyle name="40% - Accent4 3 2 5 8" xfId="12202"/>
    <cellStyle name="40% - Accent4 3 2 6" xfId="645"/>
    <cellStyle name="40% - Accent4 3 2 6 2" xfId="2297"/>
    <cellStyle name="40% - Accent4 3 2 6 2 2" xfId="9731"/>
    <cellStyle name="40% - Accent4 3 2 6 2 3" xfId="5601"/>
    <cellStyle name="40% - Accent4 3 2 6 3" xfId="3123"/>
    <cellStyle name="40% - Accent4 3 2 6 3 2" xfId="10557"/>
    <cellStyle name="40% - Accent4 3 2 6 3 3" xfId="6427"/>
    <cellStyle name="40% - Accent4 3 2 6 4" xfId="3949"/>
    <cellStyle name="40% - Accent4 3 2 6 4 2" xfId="11383"/>
    <cellStyle name="40% - Accent4 3 2 6 4 3" xfId="7253"/>
    <cellStyle name="40% - Accent4 3 2 6 5" xfId="1471"/>
    <cellStyle name="40% - Accent4 3 2 6 5 2" xfId="8905"/>
    <cellStyle name="40% - Accent4 3 2 6 6" xfId="8079"/>
    <cellStyle name="40% - Accent4 3 2 6 7" xfId="4775"/>
    <cellStyle name="40% - Accent4 3 2 6 8" xfId="12303"/>
    <cellStyle name="40% - Accent4 3 2 7" xfId="1789"/>
    <cellStyle name="40% - Accent4 3 2 7 2" xfId="9223"/>
    <cellStyle name="40% - Accent4 3 2 7 3" xfId="5093"/>
    <cellStyle name="40% - Accent4 3 2 8" xfId="2615"/>
    <cellStyle name="40% - Accent4 3 2 8 2" xfId="10049"/>
    <cellStyle name="40% - Accent4 3 2 8 3" xfId="5919"/>
    <cellStyle name="40% - Accent4 3 2 9" xfId="3441"/>
    <cellStyle name="40% - Accent4 3 2 9 2" xfId="10875"/>
    <cellStyle name="40% - Accent4 3 2 9 3" xfId="6745"/>
    <cellStyle name="40% - Accent4 3 3" xfId="176"/>
    <cellStyle name="40% - Accent4 3 3 2" xfId="687"/>
    <cellStyle name="40% - Accent4 3 3 2 2" xfId="2339"/>
    <cellStyle name="40% - Accent4 3 3 2 2 2" xfId="9773"/>
    <cellStyle name="40% - Accent4 3 3 2 2 3" xfId="5643"/>
    <cellStyle name="40% - Accent4 3 3 2 3" xfId="3165"/>
    <cellStyle name="40% - Accent4 3 3 2 3 2" xfId="10599"/>
    <cellStyle name="40% - Accent4 3 3 2 3 3" xfId="6469"/>
    <cellStyle name="40% - Accent4 3 3 2 4" xfId="3991"/>
    <cellStyle name="40% - Accent4 3 3 2 4 2" xfId="11425"/>
    <cellStyle name="40% - Accent4 3 3 2 4 3" xfId="7295"/>
    <cellStyle name="40% - Accent4 3 3 2 5" xfId="1513"/>
    <cellStyle name="40% - Accent4 3 3 2 5 2" xfId="8947"/>
    <cellStyle name="40% - Accent4 3 3 2 6" xfId="8121"/>
    <cellStyle name="40% - Accent4 3 3 2 7" xfId="4817"/>
    <cellStyle name="40% - Accent4 3 3 2 8" xfId="12345"/>
    <cellStyle name="40% - Accent4 3 3 3" xfId="1831"/>
    <cellStyle name="40% - Accent4 3 3 3 2" xfId="9265"/>
    <cellStyle name="40% - Accent4 3 3 3 3" xfId="5135"/>
    <cellStyle name="40% - Accent4 3 3 4" xfId="2657"/>
    <cellStyle name="40% - Accent4 3 3 4 2" xfId="10091"/>
    <cellStyle name="40% - Accent4 3 3 4 3" xfId="5961"/>
    <cellStyle name="40% - Accent4 3 3 5" xfId="3483"/>
    <cellStyle name="40% - Accent4 3 3 5 2" xfId="10917"/>
    <cellStyle name="40% - Accent4 3 3 5 3" xfId="6787"/>
    <cellStyle name="40% - Accent4 3 3 6" xfId="1005"/>
    <cellStyle name="40% - Accent4 3 3 6 2" xfId="8439"/>
    <cellStyle name="40% - Accent4 3 3 7" xfId="7613"/>
    <cellStyle name="40% - Accent4 3 3 8" xfId="4309"/>
    <cellStyle name="40% - Accent4 3 3 9" xfId="11837"/>
    <cellStyle name="40% - Accent4 3 4" xfId="280"/>
    <cellStyle name="40% - Accent4 3 4 2" xfId="789"/>
    <cellStyle name="40% - Accent4 3 4 2 2" xfId="2441"/>
    <cellStyle name="40% - Accent4 3 4 2 2 2" xfId="9875"/>
    <cellStyle name="40% - Accent4 3 4 2 2 3" xfId="5745"/>
    <cellStyle name="40% - Accent4 3 4 2 3" xfId="3267"/>
    <cellStyle name="40% - Accent4 3 4 2 3 2" xfId="10701"/>
    <cellStyle name="40% - Accent4 3 4 2 3 3" xfId="6571"/>
    <cellStyle name="40% - Accent4 3 4 2 4" xfId="4093"/>
    <cellStyle name="40% - Accent4 3 4 2 4 2" xfId="11527"/>
    <cellStyle name="40% - Accent4 3 4 2 4 3" xfId="7397"/>
    <cellStyle name="40% - Accent4 3 4 2 5" xfId="1615"/>
    <cellStyle name="40% - Accent4 3 4 2 5 2" xfId="9049"/>
    <cellStyle name="40% - Accent4 3 4 2 6" xfId="8223"/>
    <cellStyle name="40% - Accent4 3 4 2 7" xfId="4919"/>
    <cellStyle name="40% - Accent4 3 4 2 8" xfId="12447"/>
    <cellStyle name="40% - Accent4 3 4 3" xfId="1933"/>
    <cellStyle name="40% - Accent4 3 4 3 2" xfId="9367"/>
    <cellStyle name="40% - Accent4 3 4 3 3" xfId="5237"/>
    <cellStyle name="40% - Accent4 3 4 4" xfId="2759"/>
    <cellStyle name="40% - Accent4 3 4 4 2" xfId="10193"/>
    <cellStyle name="40% - Accent4 3 4 4 3" xfId="6063"/>
    <cellStyle name="40% - Accent4 3 4 5" xfId="3585"/>
    <cellStyle name="40% - Accent4 3 4 5 2" xfId="11019"/>
    <cellStyle name="40% - Accent4 3 4 5 3" xfId="6889"/>
    <cellStyle name="40% - Accent4 3 4 6" xfId="1107"/>
    <cellStyle name="40% - Accent4 3 4 6 2" xfId="8541"/>
    <cellStyle name="40% - Accent4 3 4 7" xfId="7715"/>
    <cellStyle name="40% - Accent4 3 4 8" xfId="4411"/>
    <cellStyle name="40% - Accent4 3 4 9" xfId="11939"/>
    <cellStyle name="40% - Accent4 3 5" xfId="383"/>
    <cellStyle name="40% - Accent4 3 5 2" xfId="2035"/>
    <cellStyle name="40% - Accent4 3 5 2 2" xfId="9469"/>
    <cellStyle name="40% - Accent4 3 5 2 3" xfId="5339"/>
    <cellStyle name="40% - Accent4 3 5 3" xfId="2861"/>
    <cellStyle name="40% - Accent4 3 5 3 2" xfId="10295"/>
    <cellStyle name="40% - Accent4 3 5 3 3" xfId="6165"/>
    <cellStyle name="40% - Accent4 3 5 4" xfId="3687"/>
    <cellStyle name="40% - Accent4 3 5 4 2" xfId="11121"/>
    <cellStyle name="40% - Accent4 3 5 4 3" xfId="6991"/>
    <cellStyle name="40% - Accent4 3 5 5" xfId="1209"/>
    <cellStyle name="40% - Accent4 3 5 5 2" xfId="8643"/>
    <cellStyle name="40% - Accent4 3 5 6" xfId="7817"/>
    <cellStyle name="40% - Accent4 3 5 7" xfId="4513"/>
    <cellStyle name="40% - Accent4 3 5 8" xfId="12041"/>
    <cellStyle name="40% - Accent4 3 6" xfId="485"/>
    <cellStyle name="40% - Accent4 3 6 2" xfId="2137"/>
    <cellStyle name="40% - Accent4 3 6 2 2" xfId="9571"/>
    <cellStyle name="40% - Accent4 3 6 2 3" xfId="5441"/>
    <cellStyle name="40% - Accent4 3 6 3" xfId="2963"/>
    <cellStyle name="40% - Accent4 3 6 3 2" xfId="10397"/>
    <cellStyle name="40% - Accent4 3 6 3 3" xfId="6267"/>
    <cellStyle name="40% - Accent4 3 6 4" xfId="3789"/>
    <cellStyle name="40% - Accent4 3 6 4 2" xfId="11223"/>
    <cellStyle name="40% - Accent4 3 6 4 3" xfId="7093"/>
    <cellStyle name="40% - Accent4 3 6 5" xfId="1311"/>
    <cellStyle name="40% - Accent4 3 6 5 2" xfId="8745"/>
    <cellStyle name="40% - Accent4 3 6 6" xfId="7919"/>
    <cellStyle name="40% - Accent4 3 6 7" xfId="4615"/>
    <cellStyle name="40% - Accent4 3 6 8" xfId="12143"/>
    <cellStyle name="40% - Accent4 3 7" xfId="586"/>
    <cellStyle name="40% - Accent4 3 7 2" xfId="2238"/>
    <cellStyle name="40% - Accent4 3 7 2 2" xfId="9672"/>
    <cellStyle name="40% - Accent4 3 7 2 3" xfId="5542"/>
    <cellStyle name="40% - Accent4 3 7 3" xfId="3064"/>
    <cellStyle name="40% - Accent4 3 7 3 2" xfId="10498"/>
    <cellStyle name="40% - Accent4 3 7 3 3" xfId="6368"/>
    <cellStyle name="40% - Accent4 3 7 4" xfId="3890"/>
    <cellStyle name="40% - Accent4 3 7 4 2" xfId="11324"/>
    <cellStyle name="40% - Accent4 3 7 4 3" xfId="7194"/>
    <cellStyle name="40% - Accent4 3 7 5" xfId="1412"/>
    <cellStyle name="40% - Accent4 3 7 5 2" xfId="8846"/>
    <cellStyle name="40% - Accent4 3 7 6" xfId="8020"/>
    <cellStyle name="40% - Accent4 3 7 7" xfId="4716"/>
    <cellStyle name="40% - Accent4 3 7 8" xfId="12244"/>
    <cellStyle name="40% - Accent4 3 8" xfId="1730"/>
    <cellStyle name="40% - Accent4 3 8 2" xfId="9164"/>
    <cellStyle name="40% - Accent4 3 8 3" xfId="5034"/>
    <cellStyle name="40% - Accent4 3 9" xfId="2556"/>
    <cellStyle name="40% - Accent4 3 9 2" xfId="9990"/>
    <cellStyle name="40% - Accent4 3 9 3" xfId="5860"/>
    <cellStyle name="40% - Accent4 4" xfId="94"/>
    <cellStyle name="40% - Accent4 4 10" xfId="929"/>
    <cellStyle name="40% - Accent4 4 10 2" xfId="8363"/>
    <cellStyle name="40% - Accent4 4 11" xfId="7537"/>
    <cellStyle name="40% - Accent4 4 12" xfId="4233"/>
    <cellStyle name="40% - Accent4 4 13" xfId="11761"/>
    <cellStyle name="40% - Accent4 4 2" xfId="201"/>
    <cellStyle name="40% - Accent4 4 2 2" xfId="712"/>
    <cellStyle name="40% - Accent4 4 2 2 2" xfId="2364"/>
    <cellStyle name="40% - Accent4 4 2 2 2 2" xfId="9798"/>
    <cellStyle name="40% - Accent4 4 2 2 2 3" xfId="5668"/>
    <cellStyle name="40% - Accent4 4 2 2 3" xfId="3190"/>
    <cellStyle name="40% - Accent4 4 2 2 3 2" xfId="10624"/>
    <cellStyle name="40% - Accent4 4 2 2 3 3" xfId="6494"/>
    <cellStyle name="40% - Accent4 4 2 2 4" xfId="4016"/>
    <cellStyle name="40% - Accent4 4 2 2 4 2" xfId="11450"/>
    <cellStyle name="40% - Accent4 4 2 2 4 3" xfId="7320"/>
    <cellStyle name="40% - Accent4 4 2 2 5" xfId="1538"/>
    <cellStyle name="40% - Accent4 4 2 2 5 2" xfId="8972"/>
    <cellStyle name="40% - Accent4 4 2 2 6" xfId="8146"/>
    <cellStyle name="40% - Accent4 4 2 2 7" xfId="4842"/>
    <cellStyle name="40% - Accent4 4 2 2 8" xfId="12370"/>
    <cellStyle name="40% - Accent4 4 2 3" xfId="1856"/>
    <cellStyle name="40% - Accent4 4 2 3 2" xfId="9290"/>
    <cellStyle name="40% - Accent4 4 2 3 3" xfId="5160"/>
    <cellStyle name="40% - Accent4 4 2 4" xfId="2682"/>
    <cellStyle name="40% - Accent4 4 2 4 2" xfId="10116"/>
    <cellStyle name="40% - Accent4 4 2 4 3" xfId="5986"/>
    <cellStyle name="40% - Accent4 4 2 5" xfId="3508"/>
    <cellStyle name="40% - Accent4 4 2 5 2" xfId="10942"/>
    <cellStyle name="40% - Accent4 4 2 5 3" xfId="6812"/>
    <cellStyle name="40% - Accent4 4 2 6" xfId="1030"/>
    <cellStyle name="40% - Accent4 4 2 6 2" xfId="8464"/>
    <cellStyle name="40% - Accent4 4 2 7" xfId="7638"/>
    <cellStyle name="40% - Accent4 4 2 8" xfId="4334"/>
    <cellStyle name="40% - Accent4 4 2 9" xfId="11862"/>
    <cellStyle name="40% - Accent4 4 3" xfId="306"/>
    <cellStyle name="40% - Accent4 4 3 2" xfId="814"/>
    <cellStyle name="40% - Accent4 4 3 2 2" xfId="2466"/>
    <cellStyle name="40% - Accent4 4 3 2 2 2" xfId="9900"/>
    <cellStyle name="40% - Accent4 4 3 2 2 3" xfId="5770"/>
    <cellStyle name="40% - Accent4 4 3 2 3" xfId="3292"/>
    <cellStyle name="40% - Accent4 4 3 2 3 2" xfId="10726"/>
    <cellStyle name="40% - Accent4 4 3 2 3 3" xfId="6596"/>
    <cellStyle name="40% - Accent4 4 3 2 4" xfId="4118"/>
    <cellStyle name="40% - Accent4 4 3 2 4 2" xfId="11552"/>
    <cellStyle name="40% - Accent4 4 3 2 4 3" xfId="7422"/>
    <cellStyle name="40% - Accent4 4 3 2 5" xfId="1640"/>
    <cellStyle name="40% - Accent4 4 3 2 5 2" xfId="9074"/>
    <cellStyle name="40% - Accent4 4 3 2 6" xfId="8248"/>
    <cellStyle name="40% - Accent4 4 3 2 7" xfId="4944"/>
    <cellStyle name="40% - Accent4 4 3 2 8" xfId="12472"/>
    <cellStyle name="40% - Accent4 4 3 3" xfId="1958"/>
    <cellStyle name="40% - Accent4 4 3 3 2" xfId="9392"/>
    <cellStyle name="40% - Accent4 4 3 3 3" xfId="5262"/>
    <cellStyle name="40% - Accent4 4 3 4" xfId="2784"/>
    <cellStyle name="40% - Accent4 4 3 4 2" xfId="10218"/>
    <cellStyle name="40% - Accent4 4 3 4 3" xfId="6088"/>
    <cellStyle name="40% - Accent4 4 3 5" xfId="3610"/>
    <cellStyle name="40% - Accent4 4 3 5 2" xfId="11044"/>
    <cellStyle name="40% - Accent4 4 3 5 3" xfId="6914"/>
    <cellStyle name="40% - Accent4 4 3 6" xfId="1132"/>
    <cellStyle name="40% - Accent4 4 3 6 2" xfId="8566"/>
    <cellStyle name="40% - Accent4 4 3 7" xfId="7740"/>
    <cellStyle name="40% - Accent4 4 3 8" xfId="4436"/>
    <cellStyle name="40% - Accent4 4 3 9" xfId="11964"/>
    <cellStyle name="40% - Accent4 4 4" xfId="408"/>
    <cellStyle name="40% - Accent4 4 4 2" xfId="2060"/>
    <cellStyle name="40% - Accent4 4 4 2 2" xfId="9494"/>
    <cellStyle name="40% - Accent4 4 4 2 3" xfId="5364"/>
    <cellStyle name="40% - Accent4 4 4 3" xfId="2886"/>
    <cellStyle name="40% - Accent4 4 4 3 2" xfId="10320"/>
    <cellStyle name="40% - Accent4 4 4 3 3" xfId="6190"/>
    <cellStyle name="40% - Accent4 4 4 4" xfId="3712"/>
    <cellStyle name="40% - Accent4 4 4 4 2" xfId="11146"/>
    <cellStyle name="40% - Accent4 4 4 4 3" xfId="7016"/>
    <cellStyle name="40% - Accent4 4 4 5" xfId="1234"/>
    <cellStyle name="40% - Accent4 4 4 5 2" xfId="8668"/>
    <cellStyle name="40% - Accent4 4 4 6" xfId="7842"/>
    <cellStyle name="40% - Accent4 4 4 7" xfId="4538"/>
    <cellStyle name="40% - Accent4 4 4 8" xfId="12066"/>
    <cellStyle name="40% - Accent4 4 5" xfId="510"/>
    <cellStyle name="40% - Accent4 4 5 2" xfId="2162"/>
    <cellStyle name="40% - Accent4 4 5 2 2" xfId="9596"/>
    <cellStyle name="40% - Accent4 4 5 2 3" xfId="5466"/>
    <cellStyle name="40% - Accent4 4 5 3" xfId="2988"/>
    <cellStyle name="40% - Accent4 4 5 3 2" xfId="10422"/>
    <cellStyle name="40% - Accent4 4 5 3 3" xfId="6292"/>
    <cellStyle name="40% - Accent4 4 5 4" xfId="3814"/>
    <cellStyle name="40% - Accent4 4 5 4 2" xfId="11248"/>
    <cellStyle name="40% - Accent4 4 5 4 3" xfId="7118"/>
    <cellStyle name="40% - Accent4 4 5 5" xfId="1336"/>
    <cellStyle name="40% - Accent4 4 5 5 2" xfId="8770"/>
    <cellStyle name="40% - Accent4 4 5 6" xfId="7944"/>
    <cellStyle name="40% - Accent4 4 5 7" xfId="4640"/>
    <cellStyle name="40% - Accent4 4 5 8" xfId="12168"/>
    <cellStyle name="40% - Accent4 4 6" xfId="611"/>
    <cellStyle name="40% - Accent4 4 6 2" xfId="2263"/>
    <cellStyle name="40% - Accent4 4 6 2 2" xfId="9697"/>
    <cellStyle name="40% - Accent4 4 6 2 3" xfId="5567"/>
    <cellStyle name="40% - Accent4 4 6 3" xfId="3089"/>
    <cellStyle name="40% - Accent4 4 6 3 2" xfId="10523"/>
    <cellStyle name="40% - Accent4 4 6 3 3" xfId="6393"/>
    <cellStyle name="40% - Accent4 4 6 4" xfId="3915"/>
    <cellStyle name="40% - Accent4 4 6 4 2" xfId="11349"/>
    <cellStyle name="40% - Accent4 4 6 4 3" xfId="7219"/>
    <cellStyle name="40% - Accent4 4 6 5" xfId="1437"/>
    <cellStyle name="40% - Accent4 4 6 5 2" xfId="8871"/>
    <cellStyle name="40% - Accent4 4 6 6" xfId="8045"/>
    <cellStyle name="40% - Accent4 4 6 7" xfId="4741"/>
    <cellStyle name="40% - Accent4 4 6 8" xfId="12269"/>
    <cellStyle name="40% - Accent4 4 7" xfId="1755"/>
    <cellStyle name="40% - Accent4 4 7 2" xfId="9189"/>
    <cellStyle name="40% - Accent4 4 7 3" xfId="5059"/>
    <cellStyle name="40% - Accent4 4 8" xfId="2581"/>
    <cellStyle name="40% - Accent4 4 8 2" xfId="10015"/>
    <cellStyle name="40% - Accent4 4 8 3" xfId="5885"/>
    <cellStyle name="40% - Accent4 4 9" xfId="3407"/>
    <cellStyle name="40% - Accent4 4 9 2" xfId="10841"/>
    <cellStyle name="40% - Accent4 4 9 3" xfId="6711"/>
    <cellStyle name="40% - Accent4 5" xfId="150"/>
    <cellStyle name="40% - Accent4 5 2" xfId="661"/>
    <cellStyle name="40% - Accent4 5 2 2" xfId="2313"/>
    <cellStyle name="40% - Accent4 5 2 2 2" xfId="9747"/>
    <cellStyle name="40% - Accent4 5 2 2 3" xfId="5617"/>
    <cellStyle name="40% - Accent4 5 2 3" xfId="3139"/>
    <cellStyle name="40% - Accent4 5 2 3 2" xfId="10573"/>
    <cellStyle name="40% - Accent4 5 2 3 3" xfId="6443"/>
    <cellStyle name="40% - Accent4 5 2 4" xfId="3965"/>
    <cellStyle name="40% - Accent4 5 2 4 2" xfId="11399"/>
    <cellStyle name="40% - Accent4 5 2 4 3" xfId="7269"/>
    <cellStyle name="40% - Accent4 5 2 5" xfId="1487"/>
    <cellStyle name="40% - Accent4 5 2 5 2" xfId="8921"/>
    <cellStyle name="40% - Accent4 5 2 6" xfId="8095"/>
    <cellStyle name="40% - Accent4 5 2 7" xfId="4791"/>
    <cellStyle name="40% - Accent4 5 2 8" xfId="12319"/>
    <cellStyle name="40% - Accent4 5 3" xfId="1805"/>
    <cellStyle name="40% - Accent4 5 3 2" xfId="9239"/>
    <cellStyle name="40% - Accent4 5 3 3" xfId="5109"/>
    <cellStyle name="40% - Accent4 5 4" xfId="2631"/>
    <cellStyle name="40% - Accent4 5 4 2" xfId="10065"/>
    <cellStyle name="40% - Accent4 5 4 3" xfId="5935"/>
    <cellStyle name="40% - Accent4 5 5" xfId="3457"/>
    <cellStyle name="40% - Accent4 5 5 2" xfId="10891"/>
    <cellStyle name="40% - Accent4 5 5 3" xfId="6761"/>
    <cellStyle name="40% - Accent4 5 6" xfId="979"/>
    <cellStyle name="40% - Accent4 5 6 2" xfId="8413"/>
    <cellStyle name="40% - Accent4 5 7" xfId="7587"/>
    <cellStyle name="40% - Accent4 5 8" xfId="4283"/>
    <cellStyle name="40% - Accent4 5 9" xfId="11811"/>
    <cellStyle name="40% - Accent4 6" xfId="250"/>
    <cellStyle name="40% - Accent4 6 2" xfId="761"/>
    <cellStyle name="40% - Accent4 6 2 2" xfId="2413"/>
    <cellStyle name="40% - Accent4 6 2 2 2" xfId="9847"/>
    <cellStyle name="40% - Accent4 6 2 2 3" xfId="5717"/>
    <cellStyle name="40% - Accent4 6 2 3" xfId="3239"/>
    <cellStyle name="40% - Accent4 6 2 3 2" xfId="10673"/>
    <cellStyle name="40% - Accent4 6 2 3 3" xfId="6543"/>
    <cellStyle name="40% - Accent4 6 2 4" xfId="4065"/>
    <cellStyle name="40% - Accent4 6 2 4 2" xfId="11499"/>
    <cellStyle name="40% - Accent4 6 2 4 3" xfId="7369"/>
    <cellStyle name="40% - Accent4 6 2 5" xfId="1587"/>
    <cellStyle name="40% - Accent4 6 2 5 2" xfId="9021"/>
    <cellStyle name="40% - Accent4 6 2 6" xfId="8195"/>
    <cellStyle name="40% - Accent4 6 2 7" xfId="4891"/>
    <cellStyle name="40% - Accent4 6 2 8" xfId="12419"/>
    <cellStyle name="40% - Accent4 6 3" xfId="1905"/>
    <cellStyle name="40% - Accent4 6 3 2" xfId="9339"/>
    <cellStyle name="40% - Accent4 6 3 3" xfId="5209"/>
    <cellStyle name="40% - Accent4 6 4" xfId="2731"/>
    <cellStyle name="40% - Accent4 6 4 2" xfId="10165"/>
    <cellStyle name="40% - Accent4 6 4 3" xfId="6035"/>
    <cellStyle name="40% - Accent4 6 5" xfId="3557"/>
    <cellStyle name="40% - Accent4 6 5 2" xfId="10991"/>
    <cellStyle name="40% - Accent4 6 5 3" xfId="6861"/>
    <cellStyle name="40% - Accent4 6 6" xfId="1079"/>
    <cellStyle name="40% - Accent4 6 6 2" xfId="8513"/>
    <cellStyle name="40% - Accent4 6 7" xfId="7687"/>
    <cellStyle name="40% - Accent4 6 8" xfId="4383"/>
    <cellStyle name="40% - Accent4 6 9" xfId="11911"/>
    <cellStyle name="40% - Accent4 7" xfId="355"/>
    <cellStyle name="40% - Accent4 7 2" xfId="2007"/>
    <cellStyle name="40% - Accent4 7 2 2" xfId="9441"/>
    <cellStyle name="40% - Accent4 7 2 3" xfId="5311"/>
    <cellStyle name="40% - Accent4 7 3" xfId="2833"/>
    <cellStyle name="40% - Accent4 7 3 2" xfId="10267"/>
    <cellStyle name="40% - Accent4 7 3 3" xfId="6137"/>
    <cellStyle name="40% - Accent4 7 4" xfId="3659"/>
    <cellStyle name="40% - Accent4 7 4 2" xfId="11093"/>
    <cellStyle name="40% - Accent4 7 4 3" xfId="6963"/>
    <cellStyle name="40% - Accent4 7 5" xfId="1181"/>
    <cellStyle name="40% - Accent4 7 5 2" xfId="8615"/>
    <cellStyle name="40% - Accent4 7 6" xfId="7789"/>
    <cellStyle name="40% - Accent4 7 7" xfId="4485"/>
    <cellStyle name="40% - Accent4 7 8" xfId="12013"/>
    <cellStyle name="40% - Accent4 8" xfId="457"/>
    <cellStyle name="40% - Accent4 8 2" xfId="2109"/>
    <cellStyle name="40% - Accent4 8 2 2" xfId="9543"/>
    <cellStyle name="40% - Accent4 8 2 3" xfId="5413"/>
    <cellStyle name="40% - Accent4 8 3" xfId="2935"/>
    <cellStyle name="40% - Accent4 8 3 2" xfId="10369"/>
    <cellStyle name="40% - Accent4 8 3 3" xfId="6239"/>
    <cellStyle name="40% - Accent4 8 4" xfId="3761"/>
    <cellStyle name="40% - Accent4 8 4 2" xfId="11195"/>
    <cellStyle name="40% - Accent4 8 4 3" xfId="7065"/>
    <cellStyle name="40% - Accent4 8 5" xfId="1283"/>
    <cellStyle name="40% - Accent4 8 5 2" xfId="8717"/>
    <cellStyle name="40% - Accent4 8 6" xfId="7891"/>
    <cellStyle name="40% - Accent4 8 7" xfId="4587"/>
    <cellStyle name="40% - Accent4 8 8" xfId="12115"/>
    <cellStyle name="40% - Accent4 9" xfId="560"/>
    <cellStyle name="40% - Accent4 9 2" xfId="2212"/>
    <cellStyle name="40% - Accent4 9 2 2" xfId="9646"/>
    <cellStyle name="40% - Accent4 9 2 3" xfId="5516"/>
    <cellStyle name="40% - Accent4 9 3" xfId="3038"/>
    <cellStyle name="40% - Accent4 9 3 2" xfId="10472"/>
    <cellStyle name="40% - Accent4 9 3 3" xfId="6342"/>
    <cellStyle name="40% - Accent4 9 4" xfId="3864"/>
    <cellStyle name="40% - Accent4 9 4 2" xfId="11298"/>
    <cellStyle name="40% - Accent4 9 4 3" xfId="7168"/>
    <cellStyle name="40% - Accent4 9 5" xfId="1386"/>
    <cellStyle name="40% - Accent4 9 5 2" xfId="8820"/>
    <cellStyle name="40% - Accent4 9 6" xfId="7994"/>
    <cellStyle name="40% - Accent4 9 7" xfId="4690"/>
    <cellStyle name="40% - Accent4 9 8" xfId="12218"/>
    <cellStyle name="40% - Accent5" xfId="11" builtinId="47" customBuiltin="1"/>
    <cellStyle name="40% - Accent5 10" xfId="866"/>
    <cellStyle name="40% - Accent5 10 2" xfId="2518"/>
    <cellStyle name="40% - Accent5 10 2 2" xfId="9952"/>
    <cellStyle name="40% - Accent5 10 2 3" xfId="5822"/>
    <cellStyle name="40% - Accent5 10 3" xfId="3344"/>
    <cellStyle name="40% - Accent5 10 3 2" xfId="10778"/>
    <cellStyle name="40% - Accent5 10 3 3" xfId="6648"/>
    <cellStyle name="40% - Accent5 10 4" xfId="4170"/>
    <cellStyle name="40% - Accent5 10 4 2" xfId="11604"/>
    <cellStyle name="40% - Accent5 10 4 3" xfId="7474"/>
    <cellStyle name="40% - Accent5 10 5" xfId="1692"/>
    <cellStyle name="40% - Accent5 10 5 2" xfId="9126"/>
    <cellStyle name="40% - Accent5 10 6" xfId="8300"/>
    <cellStyle name="40% - Accent5 10 7" xfId="4996"/>
    <cellStyle name="40% - Accent5 11" xfId="1705"/>
    <cellStyle name="40% - Accent5 11 2" xfId="9139"/>
    <cellStyle name="40% - Accent5 11 3" xfId="5009"/>
    <cellStyle name="40% - Accent5 12" xfId="2531"/>
    <cellStyle name="40% - Accent5 12 2" xfId="9965"/>
    <cellStyle name="40% - Accent5 12 3" xfId="5835"/>
    <cellStyle name="40% - Accent5 13" xfId="3357"/>
    <cellStyle name="40% - Accent5 13 2" xfId="10791"/>
    <cellStyle name="40% - Accent5 13 3" xfId="6661"/>
    <cellStyle name="40% - Accent5 14" xfId="879"/>
    <cellStyle name="40% - Accent5 14 2" xfId="8313"/>
    <cellStyle name="40% - Accent5 15" xfId="7487"/>
    <cellStyle name="40% - Accent5 16" xfId="4183"/>
    <cellStyle name="40% - Accent5 17" xfId="11617"/>
    <cellStyle name="40% - Accent5 18" xfId="11694"/>
    <cellStyle name="40% - Accent5 19" xfId="11711"/>
    <cellStyle name="40% - Accent5 2" xfId="54"/>
    <cellStyle name="40% - Accent5 2 10" xfId="2544"/>
    <cellStyle name="40% - Accent5 2 10 2" xfId="9978"/>
    <cellStyle name="40% - Accent5 2 10 3" xfId="5848"/>
    <cellStyle name="40% - Accent5 2 11" xfId="3370"/>
    <cellStyle name="40% - Accent5 2 11 2" xfId="10804"/>
    <cellStyle name="40% - Accent5 2 11 3" xfId="6674"/>
    <cellStyle name="40% - Accent5 2 12" xfId="892"/>
    <cellStyle name="40% - Accent5 2 12 2" xfId="8326"/>
    <cellStyle name="40% - Accent5 2 13" xfId="7500"/>
    <cellStyle name="40% - Accent5 2 14" xfId="4196"/>
    <cellStyle name="40% - Accent5 2 15" xfId="11630"/>
    <cellStyle name="40% - Accent5 2 16" xfId="11724"/>
    <cellStyle name="40% - Accent5 2 2" xfId="81"/>
    <cellStyle name="40% - Accent5 2 2 10" xfId="3396"/>
    <cellStyle name="40% - Accent5 2 2 10 2" xfId="10830"/>
    <cellStyle name="40% - Accent5 2 2 10 3" xfId="6700"/>
    <cellStyle name="40% - Accent5 2 2 11" xfId="918"/>
    <cellStyle name="40% - Accent5 2 2 11 2" xfId="8352"/>
    <cellStyle name="40% - Accent5 2 2 12" xfId="7526"/>
    <cellStyle name="40% - Accent5 2 2 13" xfId="4222"/>
    <cellStyle name="40% - Accent5 2 2 14" xfId="11656"/>
    <cellStyle name="40% - Accent5 2 2 15" xfId="11750"/>
    <cellStyle name="40% - Accent5 2 2 2" xfId="130"/>
    <cellStyle name="40% - Accent5 2 2 2 10" xfId="965"/>
    <cellStyle name="40% - Accent5 2 2 2 10 2" xfId="8399"/>
    <cellStyle name="40% - Accent5 2 2 2 11" xfId="7573"/>
    <cellStyle name="40% - Accent5 2 2 2 12" xfId="4269"/>
    <cellStyle name="40% - Accent5 2 2 2 13" xfId="11797"/>
    <cellStyle name="40% - Accent5 2 2 2 2" xfId="237"/>
    <cellStyle name="40% - Accent5 2 2 2 2 2" xfId="748"/>
    <cellStyle name="40% - Accent5 2 2 2 2 2 2" xfId="2400"/>
    <cellStyle name="40% - Accent5 2 2 2 2 2 2 2" xfId="9834"/>
    <cellStyle name="40% - Accent5 2 2 2 2 2 2 3" xfId="5704"/>
    <cellStyle name="40% - Accent5 2 2 2 2 2 3" xfId="3226"/>
    <cellStyle name="40% - Accent5 2 2 2 2 2 3 2" xfId="10660"/>
    <cellStyle name="40% - Accent5 2 2 2 2 2 3 3" xfId="6530"/>
    <cellStyle name="40% - Accent5 2 2 2 2 2 4" xfId="4052"/>
    <cellStyle name="40% - Accent5 2 2 2 2 2 4 2" xfId="11486"/>
    <cellStyle name="40% - Accent5 2 2 2 2 2 4 3" xfId="7356"/>
    <cellStyle name="40% - Accent5 2 2 2 2 2 5" xfId="1574"/>
    <cellStyle name="40% - Accent5 2 2 2 2 2 5 2" xfId="9008"/>
    <cellStyle name="40% - Accent5 2 2 2 2 2 6" xfId="8182"/>
    <cellStyle name="40% - Accent5 2 2 2 2 2 7" xfId="4878"/>
    <cellStyle name="40% - Accent5 2 2 2 2 2 8" xfId="12406"/>
    <cellStyle name="40% - Accent5 2 2 2 2 3" xfId="1892"/>
    <cellStyle name="40% - Accent5 2 2 2 2 3 2" xfId="9326"/>
    <cellStyle name="40% - Accent5 2 2 2 2 3 3" xfId="5196"/>
    <cellStyle name="40% - Accent5 2 2 2 2 4" xfId="2718"/>
    <cellStyle name="40% - Accent5 2 2 2 2 4 2" xfId="10152"/>
    <cellStyle name="40% - Accent5 2 2 2 2 4 3" xfId="6022"/>
    <cellStyle name="40% - Accent5 2 2 2 2 5" xfId="3544"/>
    <cellStyle name="40% - Accent5 2 2 2 2 5 2" xfId="10978"/>
    <cellStyle name="40% - Accent5 2 2 2 2 5 3" xfId="6848"/>
    <cellStyle name="40% - Accent5 2 2 2 2 6" xfId="1066"/>
    <cellStyle name="40% - Accent5 2 2 2 2 6 2" xfId="8500"/>
    <cellStyle name="40% - Accent5 2 2 2 2 7" xfId="7674"/>
    <cellStyle name="40% - Accent5 2 2 2 2 8" xfId="4370"/>
    <cellStyle name="40% - Accent5 2 2 2 2 9" xfId="11898"/>
    <cellStyle name="40% - Accent5 2 2 2 3" xfId="342"/>
    <cellStyle name="40% - Accent5 2 2 2 3 2" xfId="850"/>
    <cellStyle name="40% - Accent5 2 2 2 3 2 2" xfId="2502"/>
    <cellStyle name="40% - Accent5 2 2 2 3 2 2 2" xfId="9936"/>
    <cellStyle name="40% - Accent5 2 2 2 3 2 2 3" xfId="5806"/>
    <cellStyle name="40% - Accent5 2 2 2 3 2 3" xfId="3328"/>
    <cellStyle name="40% - Accent5 2 2 2 3 2 3 2" xfId="10762"/>
    <cellStyle name="40% - Accent5 2 2 2 3 2 3 3" xfId="6632"/>
    <cellStyle name="40% - Accent5 2 2 2 3 2 4" xfId="4154"/>
    <cellStyle name="40% - Accent5 2 2 2 3 2 4 2" xfId="11588"/>
    <cellStyle name="40% - Accent5 2 2 2 3 2 4 3" xfId="7458"/>
    <cellStyle name="40% - Accent5 2 2 2 3 2 5" xfId="1676"/>
    <cellStyle name="40% - Accent5 2 2 2 3 2 5 2" xfId="9110"/>
    <cellStyle name="40% - Accent5 2 2 2 3 2 6" xfId="8284"/>
    <cellStyle name="40% - Accent5 2 2 2 3 2 7" xfId="4980"/>
    <cellStyle name="40% - Accent5 2 2 2 3 2 8" xfId="12508"/>
    <cellStyle name="40% - Accent5 2 2 2 3 3" xfId="1994"/>
    <cellStyle name="40% - Accent5 2 2 2 3 3 2" xfId="9428"/>
    <cellStyle name="40% - Accent5 2 2 2 3 3 3" xfId="5298"/>
    <cellStyle name="40% - Accent5 2 2 2 3 4" xfId="2820"/>
    <cellStyle name="40% - Accent5 2 2 2 3 4 2" xfId="10254"/>
    <cellStyle name="40% - Accent5 2 2 2 3 4 3" xfId="6124"/>
    <cellStyle name="40% - Accent5 2 2 2 3 5" xfId="3646"/>
    <cellStyle name="40% - Accent5 2 2 2 3 5 2" xfId="11080"/>
    <cellStyle name="40% - Accent5 2 2 2 3 5 3" xfId="6950"/>
    <cellStyle name="40% - Accent5 2 2 2 3 6" xfId="1168"/>
    <cellStyle name="40% - Accent5 2 2 2 3 6 2" xfId="8602"/>
    <cellStyle name="40% - Accent5 2 2 2 3 7" xfId="7776"/>
    <cellStyle name="40% - Accent5 2 2 2 3 8" xfId="4472"/>
    <cellStyle name="40% - Accent5 2 2 2 3 9" xfId="12000"/>
    <cellStyle name="40% - Accent5 2 2 2 4" xfId="444"/>
    <cellStyle name="40% - Accent5 2 2 2 4 2" xfId="2096"/>
    <cellStyle name="40% - Accent5 2 2 2 4 2 2" xfId="9530"/>
    <cellStyle name="40% - Accent5 2 2 2 4 2 3" xfId="5400"/>
    <cellStyle name="40% - Accent5 2 2 2 4 3" xfId="2922"/>
    <cellStyle name="40% - Accent5 2 2 2 4 3 2" xfId="10356"/>
    <cellStyle name="40% - Accent5 2 2 2 4 3 3" xfId="6226"/>
    <cellStyle name="40% - Accent5 2 2 2 4 4" xfId="3748"/>
    <cellStyle name="40% - Accent5 2 2 2 4 4 2" xfId="11182"/>
    <cellStyle name="40% - Accent5 2 2 2 4 4 3" xfId="7052"/>
    <cellStyle name="40% - Accent5 2 2 2 4 5" xfId="1270"/>
    <cellStyle name="40% - Accent5 2 2 2 4 5 2" xfId="8704"/>
    <cellStyle name="40% - Accent5 2 2 2 4 6" xfId="7878"/>
    <cellStyle name="40% - Accent5 2 2 2 4 7" xfId="4574"/>
    <cellStyle name="40% - Accent5 2 2 2 4 8" xfId="12102"/>
    <cellStyle name="40% - Accent5 2 2 2 5" xfId="546"/>
    <cellStyle name="40% - Accent5 2 2 2 5 2" xfId="2198"/>
    <cellStyle name="40% - Accent5 2 2 2 5 2 2" xfId="9632"/>
    <cellStyle name="40% - Accent5 2 2 2 5 2 3" xfId="5502"/>
    <cellStyle name="40% - Accent5 2 2 2 5 3" xfId="3024"/>
    <cellStyle name="40% - Accent5 2 2 2 5 3 2" xfId="10458"/>
    <cellStyle name="40% - Accent5 2 2 2 5 3 3" xfId="6328"/>
    <cellStyle name="40% - Accent5 2 2 2 5 4" xfId="3850"/>
    <cellStyle name="40% - Accent5 2 2 2 5 4 2" xfId="11284"/>
    <cellStyle name="40% - Accent5 2 2 2 5 4 3" xfId="7154"/>
    <cellStyle name="40% - Accent5 2 2 2 5 5" xfId="1372"/>
    <cellStyle name="40% - Accent5 2 2 2 5 5 2" xfId="8806"/>
    <cellStyle name="40% - Accent5 2 2 2 5 6" xfId="7980"/>
    <cellStyle name="40% - Accent5 2 2 2 5 7" xfId="4676"/>
    <cellStyle name="40% - Accent5 2 2 2 5 8" xfId="12204"/>
    <cellStyle name="40% - Accent5 2 2 2 6" xfId="647"/>
    <cellStyle name="40% - Accent5 2 2 2 6 2" xfId="2299"/>
    <cellStyle name="40% - Accent5 2 2 2 6 2 2" xfId="9733"/>
    <cellStyle name="40% - Accent5 2 2 2 6 2 3" xfId="5603"/>
    <cellStyle name="40% - Accent5 2 2 2 6 3" xfId="3125"/>
    <cellStyle name="40% - Accent5 2 2 2 6 3 2" xfId="10559"/>
    <cellStyle name="40% - Accent5 2 2 2 6 3 3" xfId="6429"/>
    <cellStyle name="40% - Accent5 2 2 2 6 4" xfId="3951"/>
    <cellStyle name="40% - Accent5 2 2 2 6 4 2" xfId="11385"/>
    <cellStyle name="40% - Accent5 2 2 2 6 4 3" xfId="7255"/>
    <cellStyle name="40% - Accent5 2 2 2 6 5" xfId="1473"/>
    <cellStyle name="40% - Accent5 2 2 2 6 5 2" xfId="8907"/>
    <cellStyle name="40% - Accent5 2 2 2 6 6" xfId="8081"/>
    <cellStyle name="40% - Accent5 2 2 2 6 7" xfId="4777"/>
    <cellStyle name="40% - Accent5 2 2 2 6 8" xfId="12305"/>
    <cellStyle name="40% - Accent5 2 2 2 7" xfId="1791"/>
    <cellStyle name="40% - Accent5 2 2 2 7 2" xfId="9225"/>
    <cellStyle name="40% - Accent5 2 2 2 7 3" xfId="5095"/>
    <cellStyle name="40% - Accent5 2 2 2 8" xfId="2617"/>
    <cellStyle name="40% - Accent5 2 2 2 8 2" xfId="10051"/>
    <cellStyle name="40% - Accent5 2 2 2 8 3" xfId="5921"/>
    <cellStyle name="40% - Accent5 2 2 2 9" xfId="3443"/>
    <cellStyle name="40% - Accent5 2 2 2 9 2" xfId="10877"/>
    <cellStyle name="40% - Accent5 2 2 2 9 3" xfId="6747"/>
    <cellStyle name="40% - Accent5 2 2 3" xfId="190"/>
    <cellStyle name="40% - Accent5 2 2 3 2" xfId="701"/>
    <cellStyle name="40% - Accent5 2 2 3 2 2" xfId="2353"/>
    <cellStyle name="40% - Accent5 2 2 3 2 2 2" xfId="9787"/>
    <cellStyle name="40% - Accent5 2 2 3 2 2 3" xfId="5657"/>
    <cellStyle name="40% - Accent5 2 2 3 2 3" xfId="3179"/>
    <cellStyle name="40% - Accent5 2 2 3 2 3 2" xfId="10613"/>
    <cellStyle name="40% - Accent5 2 2 3 2 3 3" xfId="6483"/>
    <cellStyle name="40% - Accent5 2 2 3 2 4" xfId="4005"/>
    <cellStyle name="40% - Accent5 2 2 3 2 4 2" xfId="11439"/>
    <cellStyle name="40% - Accent5 2 2 3 2 4 3" xfId="7309"/>
    <cellStyle name="40% - Accent5 2 2 3 2 5" xfId="1527"/>
    <cellStyle name="40% - Accent5 2 2 3 2 5 2" xfId="8961"/>
    <cellStyle name="40% - Accent5 2 2 3 2 6" xfId="8135"/>
    <cellStyle name="40% - Accent5 2 2 3 2 7" xfId="4831"/>
    <cellStyle name="40% - Accent5 2 2 3 2 8" xfId="12359"/>
    <cellStyle name="40% - Accent5 2 2 3 3" xfId="1845"/>
    <cellStyle name="40% - Accent5 2 2 3 3 2" xfId="9279"/>
    <cellStyle name="40% - Accent5 2 2 3 3 3" xfId="5149"/>
    <cellStyle name="40% - Accent5 2 2 3 4" xfId="2671"/>
    <cellStyle name="40% - Accent5 2 2 3 4 2" xfId="10105"/>
    <cellStyle name="40% - Accent5 2 2 3 4 3" xfId="5975"/>
    <cellStyle name="40% - Accent5 2 2 3 5" xfId="3497"/>
    <cellStyle name="40% - Accent5 2 2 3 5 2" xfId="10931"/>
    <cellStyle name="40% - Accent5 2 2 3 5 3" xfId="6801"/>
    <cellStyle name="40% - Accent5 2 2 3 6" xfId="1019"/>
    <cellStyle name="40% - Accent5 2 2 3 6 2" xfId="8453"/>
    <cellStyle name="40% - Accent5 2 2 3 7" xfId="7627"/>
    <cellStyle name="40% - Accent5 2 2 3 8" xfId="4323"/>
    <cellStyle name="40% - Accent5 2 2 3 9" xfId="11851"/>
    <cellStyle name="40% - Accent5 2 2 4" xfId="294"/>
    <cellStyle name="40% - Accent5 2 2 4 2" xfId="803"/>
    <cellStyle name="40% - Accent5 2 2 4 2 2" xfId="2455"/>
    <cellStyle name="40% - Accent5 2 2 4 2 2 2" xfId="9889"/>
    <cellStyle name="40% - Accent5 2 2 4 2 2 3" xfId="5759"/>
    <cellStyle name="40% - Accent5 2 2 4 2 3" xfId="3281"/>
    <cellStyle name="40% - Accent5 2 2 4 2 3 2" xfId="10715"/>
    <cellStyle name="40% - Accent5 2 2 4 2 3 3" xfId="6585"/>
    <cellStyle name="40% - Accent5 2 2 4 2 4" xfId="4107"/>
    <cellStyle name="40% - Accent5 2 2 4 2 4 2" xfId="11541"/>
    <cellStyle name="40% - Accent5 2 2 4 2 4 3" xfId="7411"/>
    <cellStyle name="40% - Accent5 2 2 4 2 5" xfId="1629"/>
    <cellStyle name="40% - Accent5 2 2 4 2 5 2" xfId="9063"/>
    <cellStyle name="40% - Accent5 2 2 4 2 6" xfId="8237"/>
    <cellStyle name="40% - Accent5 2 2 4 2 7" xfId="4933"/>
    <cellStyle name="40% - Accent5 2 2 4 2 8" xfId="12461"/>
    <cellStyle name="40% - Accent5 2 2 4 3" xfId="1947"/>
    <cellStyle name="40% - Accent5 2 2 4 3 2" xfId="9381"/>
    <cellStyle name="40% - Accent5 2 2 4 3 3" xfId="5251"/>
    <cellStyle name="40% - Accent5 2 2 4 4" xfId="2773"/>
    <cellStyle name="40% - Accent5 2 2 4 4 2" xfId="10207"/>
    <cellStyle name="40% - Accent5 2 2 4 4 3" xfId="6077"/>
    <cellStyle name="40% - Accent5 2 2 4 5" xfId="3599"/>
    <cellStyle name="40% - Accent5 2 2 4 5 2" xfId="11033"/>
    <cellStyle name="40% - Accent5 2 2 4 5 3" xfId="6903"/>
    <cellStyle name="40% - Accent5 2 2 4 6" xfId="1121"/>
    <cellStyle name="40% - Accent5 2 2 4 6 2" xfId="8555"/>
    <cellStyle name="40% - Accent5 2 2 4 7" xfId="7729"/>
    <cellStyle name="40% - Accent5 2 2 4 8" xfId="4425"/>
    <cellStyle name="40% - Accent5 2 2 4 9" xfId="11953"/>
    <cellStyle name="40% - Accent5 2 2 5" xfId="397"/>
    <cellStyle name="40% - Accent5 2 2 5 2" xfId="2049"/>
    <cellStyle name="40% - Accent5 2 2 5 2 2" xfId="9483"/>
    <cellStyle name="40% - Accent5 2 2 5 2 3" xfId="5353"/>
    <cellStyle name="40% - Accent5 2 2 5 3" xfId="2875"/>
    <cellStyle name="40% - Accent5 2 2 5 3 2" xfId="10309"/>
    <cellStyle name="40% - Accent5 2 2 5 3 3" xfId="6179"/>
    <cellStyle name="40% - Accent5 2 2 5 4" xfId="3701"/>
    <cellStyle name="40% - Accent5 2 2 5 4 2" xfId="11135"/>
    <cellStyle name="40% - Accent5 2 2 5 4 3" xfId="7005"/>
    <cellStyle name="40% - Accent5 2 2 5 5" xfId="1223"/>
    <cellStyle name="40% - Accent5 2 2 5 5 2" xfId="8657"/>
    <cellStyle name="40% - Accent5 2 2 5 6" xfId="7831"/>
    <cellStyle name="40% - Accent5 2 2 5 7" xfId="4527"/>
    <cellStyle name="40% - Accent5 2 2 5 8" xfId="12055"/>
    <cellStyle name="40% - Accent5 2 2 6" xfId="499"/>
    <cellStyle name="40% - Accent5 2 2 6 2" xfId="2151"/>
    <cellStyle name="40% - Accent5 2 2 6 2 2" xfId="9585"/>
    <cellStyle name="40% - Accent5 2 2 6 2 3" xfId="5455"/>
    <cellStyle name="40% - Accent5 2 2 6 3" xfId="2977"/>
    <cellStyle name="40% - Accent5 2 2 6 3 2" xfId="10411"/>
    <cellStyle name="40% - Accent5 2 2 6 3 3" xfId="6281"/>
    <cellStyle name="40% - Accent5 2 2 6 4" xfId="3803"/>
    <cellStyle name="40% - Accent5 2 2 6 4 2" xfId="11237"/>
    <cellStyle name="40% - Accent5 2 2 6 4 3" xfId="7107"/>
    <cellStyle name="40% - Accent5 2 2 6 5" xfId="1325"/>
    <cellStyle name="40% - Accent5 2 2 6 5 2" xfId="8759"/>
    <cellStyle name="40% - Accent5 2 2 6 6" xfId="7933"/>
    <cellStyle name="40% - Accent5 2 2 6 7" xfId="4629"/>
    <cellStyle name="40% - Accent5 2 2 6 8" xfId="12157"/>
    <cellStyle name="40% - Accent5 2 2 7" xfId="600"/>
    <cellStyle name="40% - Accent5 2 2 7 2" xfId="2252"/>
    <cellStyle name="40% - Accent5 2 2 7 2 2" xfId="9686"/>
    <cellStyle name="40% - Accent5 2 2 7 2 3" xfId="5556"/>
    <cellStyle name="40% - Accent5 2 2 7 3" xfId="3078"/>
    <cellStyle name="40% - Accent5 2 2 7 3 2" xfId="10512"/>
    <cellStyle name="40% - Accent5 2 2 7 3 3" xfId="6382"/>
    <cellStyle name="40% - Accent5 2 2 7 4" xfId="3904"/>
    <cellStyle name="40% - Accent5 2 2 7 4 2" xfId="11338"/>
    <cellStyle name="40% - Accent5 2 2 7 4 3" xfId="7208"/>
    <cellStyle name="40% - Accent5 2 2 7 5" xfId="1426"/>
    <cellStyle name="40% - Accent5 2 2 7 5 2" xfId="8860"/>
    <cellStyle name="40% - Accent5 2 2 7 6" xfId="8034"/>
    <cellStyle name="40% - Accent5 2 2 7 7" xfId="4730"/>
    <cellStyle name="40% - Accent5 2 2 7 8" xfId="12258"/>
    <cellStyle name="40% - Accent5 2 2 8" xfId="1744"/>
    <cellStyle name="40% - Accent5 2 2 8 2" xfId="9178"/>
    <cellStyle name="40% - Accent5 2 2 8 3" xfId="5048"/>
    <cellStyle name="40% - Accent5 2 2 9" xfId="2570"/>
    <cellStyle name="40% - Accent5 2 2 9 2" xfId="10004"/>
    <cellStyle name="40% - Accent5 2 2 9 3" xfId="5874"/>
    <cellStyle name="40% - Accent5 2 3" xfId="129"/>
    <cellStyle name="40% - Accent5 2 3 10" xfId="964"/>
    <cellStyle name="40% - Accent5 2 3 10 2" xfId="8398"/>
    <cellStyle name="40% - Accent5 2 3 11" xfId="7572"/>
    <cellStyle name="40% - Accent5 2 3 12" xfId="4268"/>
    <cellStyle name="40% - Accent5 2 3 13" xfId="11796"/>
    <cellStyle name="40% - Accent5 2 3 2" xfId="236"/>
    <cellStyle name="40% - Accent5 2 3 2 2" xfId="747"/>
    <cellStyle name="40% - Accent5 2 3 2 2 2" xfId="2399"/>
    <cellStyle name="40% - Accent5 2 3 2 2 2 2" xfId="9833"/>
    <cellStyle name="40% - Accent5 2 3 2 2 2 3" xfId="5703"/>
    <cellStyle name="40% - Accent5 2 3 2 2 3" xfId="3225"/>
    <cellStyle name="40% - Accent5 2 3 2 2 3 2" xfId="10659"/>
    <cellStyle name="40% - Accent5 2 3 2 2 3 3" xfId="6529"/>
    <cellStyle name="40% - Accent5 2 3 2 2 4" xfId="4051"/>
    <cellStyle name="40% - Accent5 2 3 2 2 4 2" xfId="11485"/>
    <cellStyle name="40% - Accent5 2 3 2 2 4 3" xfId="7355"/>
    <cellStyle name="40% - Accent5 2 3 2 2 5" xfId="1573"/>
    <cellStyle name="40% - Accent5 2 3 2 2 5 2" xfId="9007"/>
    <cellStyle name="40% - Accent5 2 3 2 2 6" xfId="8181"/>
    <cellStyle name="40% - Accent5 2 3 2 2 7" xfId="4877"/>
    <cellStyle name="40% - Accent5 2 3 2 2 8" xfId="12405"/>
    <cellStyle name="40% - Accent5 2 3 2 3" xfId="1891"/>
    <cellStyle name="40% - Accent5 2 3 2 3 2" xfId="9325"/>
    <cellStyle name="40% - Accent5 2 3 2 3 3" xfId="5195"/>
    <cellStyle name="40% - Accent5 2 3 2 4" xfId="2717"/>
    <cellStyle name="40% - Accent5 2 3 2 4 2" xfId="10151"/>
    <cellStyle name="40% - Accent5 2 3 2 4 3" xfId="6021"/>
    <cellStyle name="40% - Accent5 2 3 2 5" xfId="3543"/>
    <cellStyle name="40% - Accent5 2 3 2 5 2" xfId="10977"/>
    <cellStyle name="40% - Accent5 2 3 2 5 3" xfId="6847"/>
    <cellStyle name="40% - Accent5 2 3 2 6" xfId="1065"/>
    <cellStyle name="40% - Accent5 2 3 2 6 2" xfId="8499"/>
    <cellStyle name="40% - Accent5 2 3 2 7" xfId="7673"/>
    <cellStyle name="40% - Accent5 2 3 2 8" xfId="4369"/>
    <cellStyle name="40% - Accent5 2 3 2 9" xfId="11897"/>
    <cellStyle name="40% - Accent5 2 3 3" xfId="341"/>
    <cellStyle name="40% - Accent5 2 3 3 2" xfId="849"/>
    <cellStyle name="40% - Accent5 2 3 3 2 2" xfId="2501"/>
    <cellStyle name="40% - Accent5 2 3 3 2 2 2" xfId="9935"/>
    <cellStyle name="40% - Accent5 2 3 3 2 2 3" xfId="5805"/>
    <cellStyle name="40% - Accent5 2 3 3 2 3" xfId="3327"/>
    <cellStyle name="40% - Accent5 2 3 3 2 3 2" xfId="10761"/>
    <cellStyle name="40% - Accent5 2 3 3 2 3 3" xfId="6631"/>
    <cellStyle name="40% - Accent5 2 3 3 2 4" xfId="4153"/>
    <cellStyle name="40% - Accent5 2 3 3 2 4 2" xfId="11587"/>
    <cellStyle name="40% - Accent5 2 3 3 2 4 3" xfId="7457"/>
    <cellStyle name="40% - Accent5 2 3 3 2 5" xfId="1675"/>
    <cellStyle name="40% - Accent5 2 3 3 2 5 2" xfId="9109"/>
    <cellStyle name="40% - Accent5 2 3 3 2 6" xfId="8283"/>
    <cellStyle name="40% - Accent5 2 3 3 2 7" xfId="4979"/>
    <cellStyle name="40% - Accent5 2 3 3 2 8" xfId="12507"/>
    <cellStyle name="40% - Accent5 2 3 3 3" xfId="1993"/>
    <cellStyle name="40% - Accent5 2 3 3 3 2" xfId="9427"/>
    <cellStyle name="40% - Accent5 2 3 3 3 3" xfId="5297"/>
    <cellStyle name="40% - Accent5 2 3 3 4" xfId="2819"/>
    <cellStyle name="40% - Accent5 2 3 3 4 2" xfId="10253"/>
    <cellStyle name="40% - Accent5 2 3 3 4 3" xfId="6123"/>
    <cellStyle name="40% - Accent5 2 3 3 5" xfId="3645"/>
    <cellStyle name="40% - Accent5 2 3 3 5 2" xfId="11079"/>
    <cellStyle name="40% - Accent5 2 3 3 5 3" xfId="6949"/>
    <cellStyle name="40% - Accent5 2 3 3 6" xfId="1167"/>
    <cellStyle name="40% - Accent5 2 3 3 6 2" xfId="8601"/>
    <cellStyle name="40% - Accent5 2 3 3 7" xfId="7775"/>
    <cellStyle name="40% - Accent5 2 3 3 8" xfId="4471"/>
    <cellStyle name="40% - Accent5 2 3 3 9" xfId="11999"/>
    <cellStyle name="40% - Accent5 2 3 4" xfId="443"/>
    <cellStyle name="40% - Accent5 2 3 4 2" xfId="2095"/>
    <cellStyle name="40% - Accent5 2 3 4 2 2" xfId="9529"/>
    <cellStyle name="40% - Accent5 2 3 4 2 3" xfId="5399"/>
    <cellStyle name="40% - Accent5 2 3 4 3" xfId="2921"/>
    <cellStyle name="40% - Accent5 2 3 4 3 2" xfId="10355"/>
    <cellStyle name="40% - Accent5 2 3 4 3 3" xfId="6225"/>
    <cellStyle name="40% - Accent5 2 3 4 4" xfId="3747"/>
    <cellStyle name="40% - Accent5 2 3 4 4 2" xfId="11181"/>
    <cellStyle name="40% - Accent5 2 3 4 4 3" xfId="7051"/>
    <cellStyle name="40% - Accent5 2 3 4 5" xfId="1269"/>
    <cellStyle name="40% - Accent5 2 3 4 5 2" xfId="8703"/>
    <cellStyle name="40% - Accent5 2 3 4 6" xfId="7877"/>
    <cellStyle name="40% - Accent5 2 3 4 7" xfId="4573"/>
    <cellStyle name="40% - Accent5 2 3 4 8" xfId="12101"/>
    <cellStyle name="40% - Accent5 2 3 5" xfId="545"/>
    <cellStyle name="40% - Accent5 2 3 5 2" xfId="2197"/>
    <cellStyle name="40% - Accent5 2 3 5 2 2" xfId="9631"/>
    <cellStyle name="40% - Accent5 2 3 5 2 3" xfId="5501"/>
    <cellStyle name="40% - Accent5 2 3 5 3" xfId="3023"/>
    <cellStyle name="40% - Accent5 2 3 5 3 2" xfId="10457"/>
    <cellStyle name="40% - Accent5 2 3 5 3 3" xfId="6327"/>
    <cellStyle name="40% - Accent5 2 3 5 4" xfId="3849"/>
    <cellStyle name="40% - Accent5 2 3 5 4 2" xfId="11283"/>
    <cellStyle name="40% - Accent5 2 3 5 4 3" xfId="7153"/>
    <cellStyle name="40% - Accent5 2 3 5 5" xfId="1371"/>
    <cellStyle name="40% - Accent5 2 3 5 5 2" xfId="8805"/>
    <cellStyle name="40% - Accent5 2 3 5 6" xfId="7979"/>
    <cellStyle name="40% - Accent5 2 3 5 7" xfId="4675"/>
    <cellStyle name="40% - Accent5 2 3 5 8" xfId="12203"/>
    <cellStyle name="40% - Accent5 2 3 6" xfId="646"/>
    <cellStyle name="40% - Accent5 2 3 6 2" xfId="2298"/>
    <cellStyle name="40% - Accent5 2 3 6 2 2" xfId="9732"/>
    <cellStyle name="40% - Accent5 2 3 6 2 3" xfId="5602"/>
    <cellStyle name="40% - Accent5 2 3 6 3" xfId="3124"/>
    <cellStyle name="40% - Accent5 2 3 6 3 2" xfId="10558"/>
    <cellStyle name="40% - Accent5 2 3 6 3 3" xfId="6428"/>
    <cellStyle name="40% - Accent5 2 3 6 4" xfId="3950"/>
    <cellStyle name="40% - Accent5 2 3 6 4 2" xfId="11384"/>
    <cellStyle name="40% - Accent5 2 3 6 4 3" xfId="7254"/>
    <cellStyle name="40% - Accent5 2 3 6 5" xfId="1472"/>
    <cellStyle name="40% - Accent5 2 3 6 5 2" xfId="8906"/>
    <cellStyle name="40% - Accent5 2 3 6 6" xfId="8080"/>
    <cellStyle name="40% - Accent5 2 3 6 7" xfId="4776"/>
    <cellStyle name="40% - Accent5 2 3 6 8" xfId="12304"/>
    <cellStyle name="40% - Accent5 2 3 7" xfId="1790"/>
    <cellStyle name="40% - Accent5 2 3 7 2" xfId="9224"/>
    <cellStyle name="40% - Accent5 2 3 7 3" xfId="5094"/>
    <cellStyle name="40% - Accent5 2 3 8" xfId="2616"/>
    <cellStyle name="40% - Accent5 2 3 8 2" xfId="10050"/>
    <cellStyle name="40% - Accent5 2 3 8 3" xfId="5920"/>
    <cellStyle name="40% - Accent5 2 3 9" xfId="3442"/>
    <cellStyle name="40% - Accent5 2 3 9 2" xfId="10876"/>
    <cellStyle name="40% - Accent5 2 3 9 3" xfId="6746"/>
    <cellStyle name="40% - Accent5 2 4" xfId="164"/>
    <cellStyle name="40% - Accent5 2 4 2" xfId="675"/>
    <cellStyle name="40% - Accent5 2 4 2 2" xfId="2327"/>
    <cellStyle name="40% - Accent5 2 4 2 2 2" xfId="9761"/>
    <cellStyle name="40% - Accent5 2 4 2 2 3" xfId="5631"/>
    <cellStyle name="40% - Accent5 2 4 2 3" xfId="3153"/>
    <cellStyle name="40% - Accent5 2 4 2 3 2" xfId="10587"/>
    <cellStyle name="40% - Accent5 2 4 2 3 3" xfId="6457"/>
    <cellStyle name="40% - Accent5 2 4 2 4" xfId="3979"/>
    <cellStyle name="40% - Accent5 2 4 2 4 2" xfId="11413"/>
    <cellStyle name="40% - Accent5 2 4 2 4 3" xfId="7283"/>
    <cellStyle name="40% - Accent5 2 4 2 5" xfId="1501"/>
    <cellStyle name="40% - Accent5 2 4 2 5 2" xfId="8935"/>
    <cellStyle name="40% - Accent5 2 4 2 6" xfId="8109"/>
    <cellStyle name="40% - Accent5 2 4 2 7" xfId="4805"/>
    <cellStyle name="40% - Accent5 2 4 2 8" xfId="12333"/>
    <cellStyle name="40% - Accent5 2 4 3" xfId="1819"/>
    <cellStyle name="40% - Accent5 2 4 3 2" xfId="9253"/>
    <cellStyle name="40% - Accent5 2 4 3 3" xfId="5123"/>
    <cellStyle name="40% - Accent5 2 4 4" xfId="2645"/>
    <cellStyle name="40% - Accent5 2 4 4 2" xfId="10079"/>
    <cellStyle name="40% - Accent5 2 4 4 3" xfId="5949"/>
    <cellStyle name="40% - Accent5 2 4 5" xfId="3471"/>
    <cellStyle name="40% - Accent5 2 4 5 2" xfId="10905"/>
    <cellStyle name="40% - Accent5 2 4 5 3" xfId="6775"/>
    <cellStyle name="40% - Accent5 2 4 6" xfId="993"/>
    <cellStyle name="40% - Accent5 2 4 6 2" xfId="8427"/>
    <cellStyle name="40% - Accent5 2 4 7" xfId="7601"/>
    <cellStyle name="40% - Accent5 2 4 8" xfId="4297"/>
    <cellStyle name="40% - Accent5 2 4 9" xfId="11825"/>
    <cellStyle name="40% - Accent5 2 5" xfId="268"/>
    <cellStyle name="40% - Accent5 2 5 2" xfId="777"/>
    <cellStyle name="40% - Accent5 2 5 2 2" xfId="2429"/>
    <cellStyle name="40% - Accent5 2 5 2 2 2" xfId="9863"/>
    <cellStyle name="40% - Accent5 2 5 2 2 3" xfId="5733"/>
    <cellStyle name="40% - Accent5 2 5 2 3" xfId="3255"/>
    <cellStyle name="40% - Accent5 2 5 2 3 2" xfId="10689"/>
    <cellStyle name="40% - Accent5 2 5 2 3 3" xfId="6559"/>
    <cellStyle name="40% - Accent5 2 5 2 4" xfId="4081"/>
    <cellStyle name="40% - Accent5 2 5 2 4 2" xfId="11515"/>
    <cellStyle name="40% - Accent5 2 5 2 4 3" xfId="7385"/>
    <cellStyle name="40% - Accent5 2 5 2 5" xfId="1603"/>
    <cellStyle name="40% - Accent5 2 5 2 5 2" xfId="9037"/>
    <cellStyle name="40% - Accent5 2 5 2 6" xfId="8211"/>
    <cellStyle name="40% - Accent5 2 5 2 7" xfId="4907"/>
    <cellStyle name="40% - Accent5 2 5 2 8" xfId="12435"/>
    <cellStyle name="40% - Accent5 2 5 3" xfId="1921"/>
    <cellStyle name="40% - Accent5 2 5 3 2" xfId="9355"/>
    <cellStyle name="40% - Accent5 2 5 3 3" xfId="5225"/>
    <cellStyle name="40% - Accent5 2 5 4" xfId="2747"/>
    <cellStyle name="40% - Accent5 2 5 4 2" xfId="10181"/>
    <cellStyle name="40% - Accent5 2 5 4 3" xfId="6051"/>
    <cellStyle name="40% - Accent5 2 5 5" xfId="3573"/>
    <cellStyle name="40% - Accent5 2 5 5 2" xfId="11007"/>
    <cellStyle name="40% - Accent5 2 5 5 3" xfId="6877"/>
    <cellStyle name="40% - Accent5 2 5 6" xfId="1095"/>
    <cellStyle name="40% - Accent5 2 5 6 2" xfId="8529"/>
    <cellStyle name="40% - Accent5 2 5 7" xfId="7703"/>
    <cellStyle name="40% - Accent5 2 5 8" xfId="4399"/>
    <cellStyle name="40% - Accent5 2 5 9" xfId="11927"/>
    <cellStyle name="40% - Accent5 2 6" xfId="371"/>
    <cellStyle name="40% - Accent5 2 6 2" xfId="2023"/>
    <cellStyle name="40% - Accent5 2 6 2 2" xfId="9457"/>
    <cellStyle name="40% - Accent5 2 6 2 3" xfId="5327"/>
    <cellStyle name="40% - Accent5 2 6 3" xfId="2849"/>
    <cellStyle name="40% - Accent5 2 6 3 2" xfId="10283"/>
    <cellStyle name="40% - Accent5 2 6 3 3" xfId="6153"/>
    <cellStyle name="40% - Accent5 2 6 4" xfId="3675"/>
    <cellStyle name="40% - Accent5 2 6 4 2" xfId="11109"/>
    <cellStyle name="40% - Accent5 2 6 4 3" xfId="6979"/>
    <cellStyle name="40% - Accent5 2 6 5" xfId="1197"/>
    <cellStyle name="40% - Accent5 2 6 5 2" xfId="8631"/>
    <cellStyle name="40% - Accent5 2 6 6" xfId="7805"/>
    <cellStyle name="40% - Accent5 2 6 7" xfId="4501"/>
    <cellStyle name="40% - Accent5 2 6 8" xfId="12029"/>
    <cellStyle name="40% - Accent5 2 7" xfId="473"/>
    <cellStyle name="40% - Accent5 2 7 2" xfId="2125"/>
    <cellStyle name="40% - Accent5 2 7 2 2" xfId="9559"/>
    <cellStyle name="40% - Accent5 2 7 2 3" xfId="5429"/>
    <cellStyle name="40% - Accent5 2 7 3" xfId="2951"/>
    <cellStyle name="40% - Accent5 2 7 3 2" xfId="10385"/>
    <cellStyle name="40% - Accent5 2 7 3 3" xfId="6255"/>
    <cellStyle name="40% - Accent5 2 7 4" xfId="3777"/>
    <cellStyle name="40% - Accent5 2 7 4 2" xfId="11211"/>
    <cellStyle name="40% - Accent5 2 7 4 3" xfId="7081"/>
    <cellStyle name="40% - Accent5 2 7 5" xfId="1299"/>
    <cellStyle name="40% - Accent5 2 7 5 2" xfId="8733"/>
    <cellStyle name="40% - Accent5 2 7 6" xfId="7907"/>
    <cellStyle name="40% - Accent5 2 7 7" xfId="4603"/>
    <cellStyle name="40% - Accent5 2 7 8" xfId="12131"/>
    <cellStyle name="40% - Accent5 2 8" xfId="574"/>
    <cellStyle name="40% - Accent5 2 8 2" xfId="2226"/>
    <cellStyle name="40% - Accent5 2 8 2 2" xfId="9660"/>
    <cellStyle name="40% - Accent5 2 8 2 3" xfId="5530"/>
    <cellStyle name="40% - Accent5 2 8 3" xfId="3052"/>
    <cellStyle name="40% - Accent5 2 8 3 2" xfId="10486"/>
    <cellStyle name="40% - Accent5 2 8 3 3" xfId="6356"/>
    <cellStyle name="40% - Accent5 2 8 4" xfId="3878"/>
    <cellStyle name="40% - Accent5 2 8 4 2" xfId="11312"/>
    <cellStyle name="40% - Accent5 2 8 4 3" xfId="7182"/>
    <cellStyle name="40% - Accent5 2 8 5" xfId="1400"/>
    <cellStyle name="40% - Accent5 2 8 5 2" xfId="8834"/>
    <cellStyle name="40% - Accent5 2 8 6" xfId="8008"/>
    <cellStyle name="40% - Accent5 2 8 7" xfId="4704"/>
    <cellStyle name="40% - Accent5 2 8 8" xfId="12232"/>
    <cellStyle name="40% - Accent5 2 9" xfId="1718"/>
    <cellStyle name="40% - Accent5 2 9 2" xfId="9152"/>
    <cellStyle name="40% - Accent5 2 9 3" xfId="5022"/>
    <cellStyle name="40% - Accent5 3" xfId="68"/>
    <cellStyle name="40% - Accent5 3 10" xfId="3383"/>
    <cellStyle name="40% - Accent5 3 10 2" xfId="10817"/>
    <cellStyle name="40% - Accent5 3 10 3" xfId="6687"/>
    <cellStyle name="40% - Accent5 3 11" xfId="905"/>
    <cellStyle name="40% - Accent5 3 11 2" xfId="8339"/>
    <cellStyle name="40% - Accent5 3 12" xfId="7513"/>
    <cellStyle name="40% - Accent5 3 13" xfId="4209"/>
    <cellStyle name="40% - Accent5 3 14" xfId="11643"/>
    <cellStyle name="40% - Accent5 3 15" xfId="11737"/>
    <cellStyle name="40% - Accent5 3 2" xfId="131"/>
    <cellStyle name="40% - Accent5 3 2 10" xfId="966"/>
    <cellStyle name="40% - Accent5 3 2 10 2" xfId="8400"/>
    <cellStyle name="40% - Accent5 3 2 11" xfId="7574"/>
    <cellStyle name="40% - Accent5 3 2 12" xfId="4270"/>
    <cellStyle name="40% - Accent5 3 2 13" xfId="11798"/>
    <cellStyle name="40% - Accent5 3 2 2" xfId="238"/>
    <cellStyle name="40% - Accent5 3 2 2 2" xfId="749"/>
    <cellStyle name="40% - Accent5 3 2 2 2 2" xfId="2401"/>
    <cellStyle name="40% - Accent5 3 2 2 2 2 2" xfId="9835"/>
    <cellStyle name="40% - Accent5 3 2 2 2 2 3" xfId="5705"/>
    <cellStyle name="40% - Accent5 3 2 2 2 3" xfId="3227"/>
    <cellStyle name="40% - Accent5 3 2 2 2 3 2" xfId="10661"/>
    <cellStyle name="40% - Accent5 3 2 2 2 3 3" xfId="6531"/>
    <cellStyle name="40% - Accent5 3 2 2 2 4" xfId="4053"/>
    <cellStyle name="40% - Accent5 3 2 2 2 4 2" xfId="11487"/>
    <cellStyle name="40% - Accent5 3 2 2 2 4 3" xfId="7357"/>
    <cellStyle name="40% - Accent5 3 2 2 2 5" xfId="1575"/>
    <cellStyle name="40% - Accent5 3 2 2 2 5 2" xfId="9009"/>
    <cellStyle name="40% - Accent5 3 2 2 2 6" xfId="8183"/>
    <cellStyle name="40% - Accent5 3 2 2 2 7" xfId="4879"/>
    <cellStyle name="40% - Accent5 3 2 2 2 8" xfId="12407"/>
    <cellStyle name="40% - Accent5 3 2 2 3" xfId="1893"/>
    <cellStyle name="40% - Accent5 3 2 2 3 2" xfId="9327"/>
    <cellStyle name="40% - Accent5 3 2 2 3 3" xfId="5197"/>
    <cellStyle name="40% - Accent5 3 2 2 4" xfId="2719"/>
    <cellStyle name="40% - Accent5 3 2 2 4 2" xfId="10153"/>
    <cellStyle name="40% - Accent5 3 2 2 4 3" xfId="6023"/>
    <cellStyle name="40% - Accent5 3 2 2 5" xfId="3545"/>
    <cellStyle name="40% - Accent5 3 2 2 5 2" xfId="10979"/>
    <cellStyle name="40% - Accent5 3 2 2 5 3" xfId="6849"/>
    <cellStyle name="40% - Accent5 3 2 2 6" xfId="1067"/>
    <cellStyle name="40% - Accent5 3 2 2 6 2" xfId="8501"/>
    <cellStyle name="40% - Accent5 3 2 2 7" xfId="7675"/>
    <cellStyle name="40% - Accent5 3 2 2 8" xfId="4371"/>
    <cellStyle name="40% - Accent5 3 2 2 9" xfId="11899"/>
    <cellStyle name="40% - Accent5 3 2 3" xfId="343"/>
    <cellStyle name="40% - Accent5 3 2 3 2" xfId="851"/>
    <cellStyle name="40% - Accent5 3 2 3 2 2" xfId="2503"/>
    <cellStyle name="40% - Accent5 3 2 3 2 2 2" xfId="9937"/>
    <cellStyle name="40% - Accent5 3 2 3 2 2 3" xfId="5807"/>
    <cellStyle name="40% - Accent5 3 2 3 2 3" xfId="3329"/>
    <cellStyle name="40% - Accent5 3 2 3 2 3 2" xfId="10763"/>
    <cellStyle name="40% - Accent5 3 2 3 2 3 3" xfId="6633"/>
    <cellStyle name="40% - Accent5 3 2 3 2 4" xfId="4155"/>
    <cellStyle name="40% - Accent5 3 2 3 2 4 2" xfId="11589"/>
    <cellStyle name="40% - Accent5 3 2 3 2 4 3" xfId="7459"/>
    <cellStyle name="40% - Accent5 3 2 3 2 5" xfId="1677"/>
    <cellStyle name="40% - Accent5 3 2 3 2 5 2" xfId="9111"/>
    <cellStyle name="40% - Accent5 3 2 3 2 6" xfId="8285"/>
    <cellStyle name="40% - Accent5 3 2 3 2 7" xfId="4981"/>
    <cellStyle name="40% - Accent5 3 2 3 2 8" xfId="12509"/>
    <cellStyle name="40% - Accent5 3 2 3 3" xfId="1995"/>
    <cellStyle name="40% - Accent5 3 2 3 3 2" xfId="9429"/>
    <cellStyle name="40% - Accent5 3 2 3 3 3" xfId="5299"/>
    <cellStyle name="40% - Accent5 3 2 3 4" xfId="2821"/>
    <cellStyle name="40% - Accent5 3 2 3 4 2" xfId="10255"/>
    <cellStyle name="40% - Accent5 3 2 3 4 3" xfId="6125"/>
    <cellStyle name="40% - Accent5 3 2 3 5" xfId="3647"/>
    <cellStyle name="40% - Accent5 3 2 3 5 2" xfId="11081"/>
    <cellStyle name="40% - Accent5 3 2 3 5 3" xfId="6951"/>
    <cellStyle name="40% - Accent5 3 2 3 6" xfId="1169"/>
    <cellStyle name="40% - Accent5 3 2 3 6 2" xfId="8603"/>
    <cellStyle name="40% - Accent5 3 2 3 7" xfId="7777"/>
    <cellStyle name="40% - Accent5 3 2 3 8" xfId="4473"/>
    <cellStyle name="40% - Accent5 3 2 3 9" xfId="12001"/>
    <cellStyle name="40% - Accent5 3 2 4" xfId="445"/>
    <cellStyle name="40% - Accent5 3 2 4 2" xfId="2097"/>
    <cellStyle name="40% - Accent5 3 2 4 2 2" xfId="9531"/>
    <cellStyle name="40% - Accent5 3 2 4 2 3" xfId="5401"/>
    <cellStyle name="40% - Accent5 3 2 4 3" xfId="2923"/>
    <cellStyle name="40% - Accent5 3 2 4 3 2" xfId="10357"/>
    <cellStyle name="40% - Accent5 3 2 4 3 3" xfId="6227"/>
    <cellStyle name="40% - Accent5 3 2 4 4" xfId="3749"/>
    <cellStyle name="40% - Accent5 3 2 4 4 2" xfId="11183"/>
    <cellStyle name="40% - Accent5 3 2 4 4 3" xfId="7053"/>
    <cellStyle name="40% - Accent5 3 2 4 5" xfId="1271"/>
    <cellStyle name="40% - Accent5 3 2 4 5 2" xfId="8705"/>
    <cellStyle name="40% - Accent5 3 2 4 6" xfId="7879"/>
    <cellStyle name="40% - Accent5 3 2 4 7" xfId="4575"/>
    <cellStyle name="40% - Accent5 3 2 4 8" xfId="12103"/>
    <cellStyle name="40% - Accent5 3 2 5" xfId="547"/>
    <cellStyle name="40% - Accent5 3 2 5 2" xfId="2199"/>
    <cellStyle name="40% - Accent5 3 2 5 2 2" xfId="9633"/>
    <cellStyle name="40% - Accent5 3 2 5 2 3" xfId="5503"/>
    <cellStyle name="40% - Accent5 3 2 5 3" xfId="3025"/>
    <cellStyle name="40% - Accent5 3 2 5 3 2" xfId="10459"/>
    <cellStyle name="40% - Accent5 3 2 5 3 3" xfId="6329"/>
    <cellStyle name="40% - Accent5 3 2 5 4" xfId="3851"/>
    <cellStyle name="40% - Accent5 3 2 5 4 2" xfId="11285"/>
    <cellStyle name="40% - Accent5 3 2 5 4 3" xfId="7155"/>
    <cellStyle name="40% - Accent5 3 2 5 5" xfId="1373"/>
    <cellStyle name="40% - Accent5 3 2 5 5 2" xfId="8807"/>
    <cellStyle name="40% - Accent5 3 2 5 6" xfId="7981"/>
    <cellStyle name="40% - Accent5 3 2 5 7" xfId="4677"/>
    <cellStyle name="40% - Accent5 3 2 5 8" xfId="12205"/>
    <cellStyle name="40% - Accent5 3 2 6" xfId="648"/>
    <cellStyle name="40% - Accent5 3 2 6 2" xfId="2300"/>
    <cellStyle name="40% - Accent5 3 2 6 2 2" xfId="9734"/>
    <cellStyle name="40% - Accent5 3 2 6 2 3" xfId="5604"/>
    <cellStyle name="40% - Accent5 3 2 6 3" xfId="3126"/>
    <cellStyle name="40% - Accent5 3 2 6 3 2" xfId="10560"/>
    <cellStyle name="40% - Accent5 3 2 6 3 3" xfId="6430"/>
    <cellStyle name="40% - Accent5 3 2 6 4" xfId="3952"/>
    <cellStyle name="40% - Accent5 3 2 6 4 2" xfId="11386"/>
    <cellStyle name="40% - Accent5 3 2 6 4 3" xfId="7256"/>
    <cellStyle name="40% - Accent5 3 2 6 5" xfId="1474"/>
    <cellStyle name="40% - Accent5 3 2 6 5 2" xfId="8908"/>
    <cellStyle name="40% - Accent5 3 2 6 6" xfId="8082"/>
    <cellStyle name="40% - Accent5 3 2 6 7" xfId="4778"/>
    <cellStyle name="40% - Accent5 3 2 6 8" xfId="12306"/>
    <cellStyle name="40% - Accent5 3 2 7" xfId="1792"/>
    <cellStyle name="40% - Accent5 3 2 7 2" xfId="9226"/>
    <cellStyle name="40% - Accent5 3 2 7 3" xfId="5096"/>
    <cellStyle name="40% - Accent5 3 2 8" xfId="2618"/>
    <cellStyle name="40% - Accent5 3 2 8 2" xfId="10052"/>
    <cellStyle name="40% - Accent5 3 2 8 3" xfId="5922"/>
    <cellStyle name="40% - Accent5 3 2 9" xfId="3444"/>
    <cellStyle name="40% - Accent5 3 2 9 2" xfId="10878"/>
    <cellStyle name="40% - Accent5 3 2 9 3" xfId="6748"/>
    <cellStyle name="40% - Accent5 3 3" xfId="177"/>
    <cellStyle name="40% - Accent5 3 3 2" xfId="688"/>
    <cellStyle name="40% - Accent5 3 3 2 2" xfId="2340"/>
    <cellStyle name="40% - Accent5 3 3 2 2 2" xfId="9774"/>
    <cellStyle name="40% - Accent5 3 3 2 2 3" xfId="5644"/>
    <cellStyle name="40% - Accent5 3 3 2 3" xfId="3166"/>
    <cellStyle name="40% - Accent5 3 3 2 3 2" xfId="10600"/>
    <cellStyle name="40% - Accent5 3 3 2 3 3" xfId="6470"/>
    <cellStyle name="40% - Accent5 3 3 2 4" xfId="3992"/>
    <cellStyle name="40% - Accent5 3 3 2 4 2" xfId="11426"/>
    <cellStyle name="40% - Accent5 3 3 2 4 3" xfId="7296"/>
    <cellStyle name="40% - Accent5 3 3 2 5" xfId="1514"/>
    <cellStyle name="40% - Accent5 3 3 2 5 2" xfId="8948"/>
    <cellStyle name="40% - Accent5 3 3 2 6" xfId="8122"/>
    <cellStyle name="40% - Accent5 3 3 2 7" xfId="4818"/>
    <cellStyle name="40% - Accent5 3 3 2 8" xfId="12346"/>
    <cellStyle name="40% - Accent5 3 3 3" xfId="1832"/>
    <cellStyle name="40% - Accent5 3 3 3 2" xfId="9266"/>
    <cellStyle name="40% - Accent5 3 3 3 3" xfId="5136"/>
    <cellStyle name="40% - Accent5 3 3 4" xfId="2658"/>
    <cellStyle name="40% - Accent5 3 3 4 2" xfId="10092"/>
    <cellStyle name="40% - Accent5 3 3 4 3" xfId="5962"/>
    <cellStyle name="40% - Accent5 3 3 5" xfId="3484"/>
    <cellStyle name="40% - Accent5 3 3 5 2" xfId="10918"/>
    <cellStyle name="40% - Accent5 3 3 5 3" xfId="6788"/>
    <cellStyle name="40% - Accent5 3 3 6" xfId="1006"/>
    <cellStyle name="40% - Accent5 3 3 6 2" xfId="8440"/>
    <cellStyle name="40% - Accent5 3 3 7" xfId="7614"/>
    <cellStyle name="40% - Accent5 3 3 8" xfId="4310"/>
    <cellStyle name="40% - Accent5 3 3 9" xfId="11838"/>
    <cellStyle name="40% - Accent5 3 4" xfId="281"/>
    <cellStyle name="40% - Accent5 3 4 2" xfId="790"/>
    <cellStyle name="40% - Accent5 3 4 2 2" xfId="2442"/>
    <cellStyle name="40% - Accent5 3 4 2 2 2" xfId="9876"/>
    <cellStyle name="40% - Accent5 3 4 2 2 3" xfId="5746"/>
    <cellStyle name="40% - Accent5 3 4 2 3" xfId="3268"/>
    <cellStyle name="40% - Accent5 3 4 2 3 2" xfId="10702"/>
    <cellStyle name="40% - Accent5 3 4 2 3 3" xfId="6572"/>
    <cellStyle name="40% - Accent5 3 4 2 4" xfId="4094"/>
    <cellStyle name="40% - Accent5 3 4 2 4 2" xfId="11528"/>
    <cellStyle name="40% - Accent5 3 4 2 4 3" xfId="7398"/>
    <cellStyle name="40% - Accent5 3 4 2 5" xfId="1616"/>
    <cellStyle name="40% - Accent5 3 4 2 5 2" xfId="9050"/>
    <cellStyle name="40% - Accent5 3 4 2 6" xfId="8224"/>
    <cellStyle name="40% - Accent5 3 4 2 7" xfId="4920"/>
    <cellStyle name="40% - Accent5 3 4 2 8" xfId="12448"/>
    <cellStyle name="40% - Accent5 3 4 3" xfId="1934"/>
    <cellStyle name="40% - Accent5 3 4 3 2" xfId="9368"/>
    <cellStyle name="40% - Accent5 3 4 3 3" xfId="5238"/>
    <cellStyle name="40% - Accent5 3 4 4" xfId="2760"/>
    <cellStyle name="40% - Accent5 3 4 4 2" xfId="10194"/>
    <cellStyle name="40% - Accent5 3 4 4 3" xfId="6064"/>
    <cellStyle name="40% - Accent5 3 4 5" xfId="3586"/>
    <cellStyle name="40% - Accent5 3 4 5 2" xfId="11020"/>
    <cellStyle name="40% - Accent5 3 4 5 3" xfId="6890"/>
    <cellStyle name="40% - Accent5 3 4 6" xfId="1108"/>
    <cellStyle name="40% - Accent5 3 4 6 2" xfId="8542"/>
    <cellStyle name="40% - Accent5 3 4 7" xfId="7716"/>
    <cellStyle name="40% - Accent5 3 4 8" xfId="4412"/>
    <cellStyle name="40% - Accent5 3 4 9" xfId="11940"/>
    <cellStyle name="40% - Accent5 3 5" xfId="384"/>
    <cellStyle name="40% - Accent5 3 5 2" xfId="2036"/>
    <cellStyle name="40% - Accent5 3 5 2 2" xfId="9470"/>
    <cellStyle name="40% - Accent5 3 5 2 3" xfId="5340"/>
    <cellStyle name="40% - Accent5 3 5 3" xfId="2862"/>
    <cellStyle name="40% - Accent5 3 5 3 2" xfId="10296"/>
    <cellStyle name="40% - Accent5 3 5 3 3" xfId="6166"/>
    <cellStyle name="40% - Accent5 3 5 4" xfId="3688"/>
    <cellStyle name="40% - Accent5 3 5 4 2" xfId="11122"/>
    <cellStyle name="40% - Accent5 3 5 4 3" xfId="6992"/>
    <cellStyle name="40% - Accent5 3 5 5" xfId="1210"/>
    <cellStyle name="40% - Accent5 3 5 5 2" xfId="8644"/>
    <cellStyle name="40% - Accent5 3 5 6" xfId="7818"/>
    <cellStyle name="40% - Accent5 3 5 7" xfId="4514"/>
    <cellStyle name="40% - Accent5 3 5 8" xfId="12042"/>
    <cellStyle name="40% - Accent5 3 6" xfId="486"/>
    <cellStyle name="40% - Accent5 3 6 2" xfId="2138"/>
    <cellStyle name="40% - Accent5 3 6 2 2" xfId="9572"/>
    <cellStyle name="40% - Accent5 3 6 2 3" xfId="5442"/>
    <cellStyle name="40% - Accent5 3 6 3" xfId="2964"/>
    <cellStyle name="40% - Accent5 3 6 3 2" xfId="10398"/>
    <cellStyle name="40% - Accent5 3 6 3 3" xfId="6268"/>
    <cellStyle name="40% - Accent5 3 6 4" xfId="3790"/>
    <cellStyle name="40% - Accent5 3 6 4 2" xfId="11224"/>
    <cellStyle name="40% - Accent5 3 6 4 3" xfId="7094"/>
    <cellStyle name="40% - Accent5 3 6 5" xfId="1312"/>
    <cellStyle name="40% - Accent5 3 6 5 2" xfId="8746"/>
    <cellStyle name="40% - Accent5 3 6 6" xfId="7920"/>
    <cellStyle name="40% - Accent5 3 6 7" xfId="4616"/>
    <cellStyle name="40% - Accent5 3 6 8" xfId="12144"/>
    <cellStyle name="40% - Accent5 3 7" xfId="587"/>
    <cellStyle name="40% - Accent5 3 7 2" xfId="2239"/>
    <cellStyle name="40% - Accent5 3 7 2 2" xfId="9673"/>
    <cellStyle name="40% - Accent5 3 7 2 3" xfId="5543"/>
    <cellStyle name="40% - Accent5 3 7 3" xfId="3065"/>
    <cellStyle name="40% - Accent5 3 7 3 2" xfId="10499"/>
    <cellStyle name="40% - Accent5 3 7 3 3" xfId="6369"/>
    <cellStyle name="40% - Accent5 3 7 4" xfId="3891"/>
    <cellStyle name="40% - Accent5 3 7 4 2" xfId="11325"/>
    <cellStyle name="40% - Accent5 3 7 4 3" xfId="7195"/>
    <cellStyle name="40% - Accent5 3 7 5" xfId="1413"/>
    <cellStyle name="40% - Accent5 3 7 5 2" xfId="8847"/>
    <cellStyle name="40% - Accent5 3 7 6" xfId="8021"/>
    <cellStyle name="40% - Accent5 3 7 7" xfId="4717"/>
    <cellStyle name="40% - Accent5 3 7 8" xfId="12245"/>
    <cellStyle name="40% - Accent5 3 8" xfId="1731"/>
    <cellStyle name="40% - Accent5 3 8 2" xfId="9165"/>
    <cellStyle name="40% - Accent5 3 8 3" xfId="5035"/>
    <cellStyle name="40% - Accent5 3 9" xfId="2557"/>
    <cellStyle name="40% - Accent5 3 9 2" xfId="9991"/>
    <cellStyle name="40% - Accent5 3 9 3" xfId="5861"/>
    <cellStyle name="40% - Accent5 4" xfId="96"/>
    <cellStyle name="40% - Accent5 4 10" xfId="931"/>
    <cellStyle name="40% - Accent5 4 10 2" xfId="8365"/>
    <cellStyle name="40% - Accent5 4 11" xfId="7539"/>
    <cellStyle name="40% - Accent5 4 12" xfId="4235"/>
    <cellStyle name="40% - Accent5 4 13" xfId="11763"/>
    <cellStyle name="40% - Accent5 4 2" xfId="203"/>
    <cellStyle name="40% - Accent5 4 2 2" xfId="714"/>
    <cellStyle name="40% - Accent5 4 2 2 2" xfId="2366"/>
    <cellStyle name="40% - Accent5 4 2 2 2 2" xfId="9800"/>
    <cellStyle name="40% - Accent5 4 2 2 2 3" xfId="5670"/>
    <cellStyle name="40% - Accent5 4 2 2 3" xfId="3192"/>
    <cellStyle name="40% - Accent5 4 2 2 3 2" xfId="10626"/>
    <cellStyle name="40% - Accent5 4 2 2 3 3" xfId="6496"/>
    <cellStyle name="40% - Accent5 4 2 2 4" xfId="4018"/>
    <cellStyle name="40% - Accent5 4 2 2 4 2" xfId="11452"/>
    <cellStyle name="40% - Accent5 4 2 2 4 3" xfId="7322"/>
    <cellStyle name="40% - Accent5 4 2 2 5" xfId="1540"/>
    <cellStyle name="40% - Accent5 4 2 2 5 2" xfId="8974"/>
    <cellStyle name="40% - Accent5 4 2 2 6" xfId="8148"/>
    <cellStyle name="40% - Accent5 4 2 2 7" xfId="4844"/>
    <cellStyle name="40% - Accent5 4 2 2 8" xfId="12372"/>
    <cellStyle name="40% - Accent5 4 2 3" xfId="1858"/>
    <cellStyle name="40% - Accent5 4 2 3 2" xfId="9292"/>
    <cellStyle name="40% - Accent5 4 2 3 3" xfId="5162"/>
    <cellStyle name="40% - Accent5 4 2 4" xfId="2684"/>
    <cellStyle name="40% - Accent5 4 2 4 2" xfId="10118"/>
    <cellStyle name="40% - Accent5 4 2 4 3" xfId="5988"/>
    <cellStyle name="40% - Accent5 4 2 5" xfId="3510"/>
    <cellStyle name="40% - Accent5 4 2 5 2" xfId="10944"/>
    <cellStyle name="40% - Accent5 4 2 5 3" xfId="6814"/>
    <cellStyle name="40% - Accent5 4 2 6" xfId="1032"/>
    <cellStyle name="40% - Accent5 4 2 6 2" xfId="8466"/>
    <cellStyle name="40% - Accent5 4 2 7" xfId="7640"/>
    <cellStyle name="40% - Accent5 4 2 8" xfId="4336"/>
    <cellStyle name="40% - Accent5 4 2 9" xfId="11864"/>
    <cellStyle name="40% - Accent5 4 3" xfId="308"/>
    <cellStyle name="40% - Accent5 4 3 2" xfId="816"/>
    <cellStyle name="40% - Accent5 4 3 2 2" xfId="2468"/>
    <cellStyle name="40% - Accent5 4 3 2 2 2" xfId="9902"/>
    <cellStyle name="40% - Accent5 4 3 2 2 3" xfId="5772"/>
    <cellStyle name="40% - Accent5 4 3 2 3" xfId="3294"/>
    <cellStyle name="40% - Accent5 4 3 2 3 2" xfId="10728"/>
    <cellStyle name="40% - Accent5 4 3 2 3 3" xfId="6598"/>
    <cellStyle name="40% - Accent5 4 3 2 4" xfId="4120"/>
    <cellStyle name="40% - Accent5 4 3 2 4 2" xfId="11554"/>
    <cellStyle name="40% - Accent5 4 3 2 4 3" xfId="7424"/>
    <cellStyle name="40% - Accent5 4 3 2 5" xfId="1642"/>
    <cellStyle name="40% - Accent5 4 3 2 5 2" xfId="9076"/>
    <cellStyle name="40% - Accent5 4 3 2 6" xfId="8250"/>
    <cellStyle name="40% - Accent5 4 3 2 7" xfId="4946"/>
    <cellStyle name="40% - Accent5 4 3 2 8" xfId="12474"/>
    <cellStyle name="40% - Accent5 4 3 3" xfId="1960"/>
    <cellStyle name="40% - Accent5 4 3 3 2" xfId="9394"/>
    <cellStyle name="40% - Accent5 4 3 3 3" xfId="5264"/>
    <cellStyle name="40% - Accent5 4 3 4" xfId="2786"/>
    <cellStyle name="40% - Accent5 4 3 4 2" xfId="10220"/>
    <cellStyle name="40% - Accent5 4 3 4 3" xfId="6090"/>
    <cellStyle name="40% - Accent5 4 3 5" xfId="3612"/>
    <cellStyle name="40% - Accent5 4 3 5 2" xfId="11046"/>
    <cellStyle name="40% - Accent5 4 3 5 3" xfId="6916"/>
    <cellStyle name="40% - Accent5 4 3 6" xfId="1134"/>
    <cellStyle name="40% - Accent5 4 3 6 2" xfId="8568"/>
    <cellStyle name="40% - Accent5 4 3 7" xfId="7742"/>
    <cellStyle name="40% - Accent5 4 3 8" xfId="4438"/>
    <cellStyle name="40% - Accent5 4 3 9" xfId="11966"/>
    <cellStyle name="40% - Accent5 4 4" xfId="410"/>
    <cellStyle name="40% - Accent5 4 4 2" xfId="2062"/>
    <cellStyle name="40% - Accent5 4 4 2 2" xfId="9496"/>
    <cellStyle name="40% - Accent5 4 4 2 3" xfId="5366"/>
    <cellStyle name="40% - Accent5 4 4 3" xfId="2888"/>
    <cellStyle name="40% - Accent5 4 4 3 2" xfId="10322"/>
    <cellStyle name="40% - Accent5 4 4 3 3" xfId="6192"/>
    <cellStyle name="40% - Accent5 4 4 4" xfId="3714"/>
    <cellStyle name="40% - Accent5 4 4 4 2" xfId="11148"/>
    <cellStyle name="40% - Accent5 4 4 4 3" xfId="7018"/>
    <cellStyle name="40% - Accent5 4 4 5" xfId="1236"/>
    <cellStyle name="40% - Accent5 4 4 5 2" xfId="8670"/>
    <cellStyle name="40% - Accent5 4 4 6" xfId="7844"/>
    <cellStyle name="40% - Accent5 4 4 7" xfId="4540"/>
    <cellStyle name="40% - Accent5 4 4 8" xfId="12068"/>
    <cellStyle name="40% - Accent5 4 5" xfId="512"/>
    <cellStyle name="40% - Accent5 4 5 2" xfId="2164"/>
    <cellStyle name="40% - Accent5 4 5 2 2" xfId="9598"/>
    <cellStyle name="40% - Accent5 4 5 2 3" xfId="5468"/>
    <cellStyle name="40% - Accent5 4 5 3" xfId="2990"/>
    <cellStyle name="40% - Accent5 4 5 3 2" xfId="10424"/>
    <cellStyle name="40% - Accent5 4 5 3 3" xfId="6294"/>
    <cellStyle name="40% - Accent5 4 5 4" xfId="3816"/>
    <cellStyle name="40% - Accent5 4 5 4 2" xfId="11250"/>
    <cellStyle name="40% - Accent5 4 5 4 3" xfId="7120"/>
    <cellStyle name="40% - Accent5 4 5 5" xfId="1338"/>
    <cellStyle name="40% - Accent5 4 5 5 2" xfId="8772"/>
    <cellStyle name="40% - Accent5 4 5 6" xfId="7946"/>
    <cellStyle name="40% - Accent5 4 5 7" xfId="4642"/>
    <cellStyle name="40% - Accent5 4 5 8" xfId="12170"/>
    <cellStyle name="40% - Accent5 4 6" xfId="613"/>
    <cellStyle name="40% - Accent5 4 6 2" xfId="2265"/>
    <cellStyle name="40% - Accent5 4 6 2 2" xfId="9699"/>
    <cellStyle name="40% - Accent5 4 6 2 3" xfId="5569"/>
    <cellStyle name="40% - Accent5 4 6 3" xfId="3091"/>
    <cellStyle name="40% - Accent5 4 6 3 2" xfId="10525"/>
    <cellStyle name="40% - Accent5 4 6 3 3" xfId="6395"/>
    <cellStyle name="40% - Accent5 4 6 4" xfId="3917"/>
    <cellStyle name="40% - Accent5 4 6 4 2" xfId="11351"/>
    <cellStyle name="40% - Accent5 4 6 4 3" xfId="7221"/>
    <cellStyle name="40% - Accent5 4 6 5" xfId="1439"/>
    <cellStyle name="40% - Accent5 4 6 5 2" xfId="8873"/>
    <cellStyle name="40% - Accent5 4 6 6" xfId="8047"/>
    <cellStyle name="40% - Accent5 4 6 7" xfId="4743"/>
    <cellStyle name="40% - Accent5 4 6 8" xfId="12271"/>
    <cellStyle name="40% - Accent5 4 7" xfId="1757"/>
    <cellStyle name="40% - Accent5 4 7 2" xfId="9191"/>
    <cellStyle name="40% - Accent5 4 7 3" xfId="5061"/>
    <cellStyle name="40% - Accent5 4 8" xfId="2583"/>
    <cellStyle name="40% - Accent5 4 8 2" xfId="10017"/>
    <cellStyle name="40% - Accent5 4 8 3" xfId="5887"/>
    <cellStyle name="40% - Accent5 4 9" xfId="3409"/>
    <cellStyle name="40% - Accent5 4 9 2" xfId="10843"/>
    <cellStyle name="40% - Accent5 4 9 3" xfId="6713"/>
    <cellStyle name="40% - Accent5 5" xfId="151"/>
    <cellStyle name="40% - Accent5 5 2" xfId="662"/>
    <cellStyle name="40% - Accent5 5 2 2" xfId="2314"/>
    <cellStyle name="40% - Accent5 5 2 2 2" xfId="9748"/>
    <cellStyle name="40% - Accent5 5 2 2 3" xfId="5618"/>
    <cellStyle name="40% - Accent5 5 2 3" xfId="3140"/>
    <cellStyle name="40% - Accent5 5 2 3 2" xfId="10574"/>
    <cellStyle name="40% - Accent5 5 2 3 3" xfId="6444"/>
    <cellStyle name="40% - Accent5 5 2 4" xfId="3966"/>
    <cellStyle name="40% - Accent5 5 2 4 2" xfId="11400"/>
    <cellStyle name="40% - Accent5 5 2 4 3" xfId="7270"/>
    <cellStyle name="40% - Accent5 5 2 5" xfId="1488"/>
    <cellStyle name="40% - Accent5 5 2 5 2" xfId="8922"/>
    <cellStyle name="40% - Accent5 5 2 6" xfId="8096"/>
    <cellStyle name="40% - Accent5 5 2 7" xfId="4792"/>
    <cellStyle name="40% - Accent5 5 2 8" xfId="12320"/>
    <cellStyle name="40% - Accent5 5 3" xfId="1806"/>
    <cellStyle name="40% - Accent5 5 3 2" xfId="9240"/>
    <cellStyle name="40% - Accent5 5 3 3" xfId="5110"/>
    <cellStyle name="40% - Accent5 5 4" xfId="2632"/>
    <cellStyle name="40% - Accent5 5 4 2" xfId="10066"/>
    <cellStyle name="40% - Accent5 5 4 3" xfId="5936"/>
    <cellStyle name="40% - Accent5 5 5" xfId="3458"/>
    <cellStyle name="40% - Accent5 5 5 2" xfId="10892"/>
    <cellStyle name="40% - Accent5 5 5 3" xfId="6762"/>
    <cellStyle name="40% - Accent5 5 6" xfId="980"/>
    <cellStyle name="40% - Accent5 5 6 2" xfId="8414"/>
    <cellStyle name="40% - Accent5 5 7" xfId="7588"/>
    <cellStyle name="40% - Accent5 5 8" xfId="4284"/>
    <cellStyle name="40% - Accent5 5 9" xfId="11812"/>
    <cellStyle name="40% - Accent5 6" xfId="252"/>
    <cellStyle name="40% - Accent5 6 2" xfId="763"/>
    <cellStyle name="40% - Accent5 6 2 2" xfId="2415"/>
    <cellStyle name="40% - Accent5 6 2 2 2" xfId="9849"/>
    <cellStyle name="40% - Accent5 6 2 2 3" xfId="5719"/>
    <cellStyle name="40% - Accent5 6 2 3" xfId="3241"/>
    <cellStyle name="40% - Accent5 6 2 3 2" xfId="10675"/>
    <cellStyle name="40% - Accent5 6 2 3 3" xfId="6545"/>
    <cellStyle name="40% - Accent5 6 2 4" xfId="4067"/>
    <cellStyle name="40% - Accent5 6 2 4 2" xfId="11501"/>
    <cellStyle name="40% - Accent5 6 2 4 3" xfId="7371"/>
    <cellStyle name="40% - Accent5 6 2 5" xfId="1589"/>
    <cellStyle name="40% - Accent5 6 2 5 2" xfId="9023"/>
    <cellStyle name="40% - Accent5 6 2 6" xfId="8197"/>
    <cellStyle name="40% - Accent5 6 2 7" xfId="4893"/>
    <cellStyle name="40% - Accent5 6 2 8" xfId="12421"/>
    <cellStyle name="40% - Accent5 6 3" xfId="1907"/>
    <cellStyle name="40% - Accent5 6 3 2" xfId="9341"/>
    <cellStyle name="40% - Accent5 6 3 3" xfId="5211"/>
    <cellStyle name="40% - Accent5 6 4" xfId="2733"/>
    <cellStyle name="40% - Accent5 6 4 2" xfId="10167"/>
    <cellStyle name="40% - Accent5 6 4 3" xfId="6037"/>
    <cellStyle name="40% - Accent5 6 5" xfId="3559"/>
    <cellStyle name="40% - Accent5 6 5 2" xfId="10993"/>
    <cellStyle name="40% - Accent5 6 5 3" xfId="6863"/>
    <cellStyle name="40% - Accent5 6 6" xfId="1081"/>
    <cellStyle name="40% - Accent5 6 6 2" xfId="8515"/>
    <cellStyle name="40% - Accent5 6 7" xfId="7689"/>
    <cellStyle name="40% - Accent5 6 8" xfId="4385"/>
    <cellStyle name="40% - Accent5 6 9" xfId="11913"/>
    <cellStyle name="40% - Accent5 7" xfId="357"/>
    <cellStyle name="40% - Accent5 7 2" xfId="2009"/>
    <cellStyle name="40% - Accent5 7 2 2" xfId="9443"/>
    <cellStyle name="40% - Accent5 7 2 3" xfId="5313"/>
    <cellStyle name="40% - Accent5 7 3" xfId="2835"/>
    <cellStyle name="40% - Accent5 7 3 2" xfId="10269"/>
    <cellStyle name="40% - Accent5 7 3 3" xfId="6139"/>
    <cellStyle name="40% - Accent5 7 4" xfId="3661"/>
    <cellStyle name="40% - Accent5 7 4 2" xfId="11095"/>
    <cellStyle name="40% - Accent5 7 4 3" xfId="6965"/>
    <cellStyle name="40% - Accent5 7 5" xfId="1183"/>
    <cellStyle name="40% - Accent5 7 5 2" xfId="8617"/>
    <cellStyle name="40% - Accent5 7 6" xfId="7791"/>
    <cellStyle name="40% - Accent5 7 7" xfId="4487"/>
    <cellStyle name="40% - Accent5 7 8" xfId="12015"/>
    <cellStyle name="40% - Accent5 8" xfId="459"/>
    <cellStyle name="40% - Accent5 8 2" xfId="2111"/>
    <cellStyle name="40% - Accent5 8 2 2" xfId="9545"/>
    <cellStyle name="40% - Accent5 8 2 3" xfId="5415"/>
    <cellStyle name="40% - Accent5 8 3" xfId="2937"/>
    <cellStyle name="40% - Accent5 8 3 2" xfId="10371"/>
    <cellStyle name="40% - Accent5 8 3 3" xfId="6241"/>
    <cellStyle name="40% - Accent5 8 4" xfId="3763"/>
    <cellStyle name="40% - Accent5 8 4 2" xfId="11197"/>
    <cellStyle name="40% - Accent5 8 4 3" xfId="7067"/>
    <cellStyle name="40% - Accent5 8 5" xfId="1285"/>
    <cellStyle name="40% - Accent5 8 5 2" xfId="8719"/>
    <cellStyle name="40% - Accent5 8 6" xfId="7893"/>
    <cellStyle name="40% - Accent5 8 7" xfId="4589"/>
    <cellStyle name="40% - Accent5 8 8" xfId="12117"/>
    <cellStyle name="40% - Accent5 9" xfId="561"/>
    <cellStyle name="40% - Accent5 9 2" xfId="2213"/>
    <cellStyle name="40% - Accent5 9 2 2" xfId="9647"/>
    <cellStyle name="40% - Accent5 9 2 3" xfId="5517"/>
    <cellStyle name="40% - Accent5 9 3" xfId="3039"/>
    <cellStyle name="40% - Accent5 9 3 2" xfId="10473"/>
    <cellStyle name="40% - Accent5 9 3 3" xfId="6343"/>
    <cellStyle name="40% - Accent5 9 4" xfId="3865"/>
    <cellStyle name="40% - Accent5 9 4 2" xfId="11299"/>
    <cellStyle name="40% - Accent5 9 4 3" xfId="7169"/>
    <cellStyle name="40% - Accent5 9 5" xfId="1387"/>
    <cellStyle name="40% - Accent5 9 5 2" xfId="8821"/>
    <cellStyle name="40% - Accent5 9 6" xfId="7995"/>
    <cellStyle name="40% - Accent5 9 7" xfId="4691"/>
    <cellStyle name="40% - Accent5 9 8" xfId="12219"/>
    <cellStyle name="40% - Accent6" xfId="12" builtinId="51" customBuiltin="1"/>
    <cellStyle name="40% - Accent6 10" xfId="868"/>
    <cellStyle name="40% - Accent6 10 2" xfId="2520"/>
    <cellStyle name="40% - Accent6 10 2 2" xfId="9954"/>
    <cellStyle name="40% - Accent6 10 2 3" xfId="5824"/>
    <cellStyle name="40% - Accent6 10 3" xfId="3346"/>
    <cellStyle name="40% - Accent6 10 3 2" xfId="10780"/>
    <cellStyle name="40% - Accent6 10 3 3" xfId="6650"/>
    <cellStyle name="40% - Accent6 10 4" xfId="4172"/>
    <cellStyle name="40% - Accent6 10 4 2" xfId="11606"/>
    <cellStyle name="40% - Accent6 10 4 3" xfId="7476"/>
    <cellStyle name="40% - Accent6 10 5" xfId="1694"/>
    <cellStyle name="40% - Accent6 10 5 2" xfId="9128"/>
    <cellStyle name="40% - Accent6 10 6" xfId="8302"/>
    <cellStyle name="40% - Accent6 10 7" xfId="4998"/>
    <cellStyle name="40% - Accent6 11" xfId="1706"/>
    <cellStyle name="40% - Accent6 11 2" xfId="9140"/>
    <cellStyle name="40% - Accent6 11 3" xfId="5010"/>
    <cellStyle name="40% - Accent6 12" xfId="2532"/>
    <cellStyle name="40% - Accent6 12 2" xfId="9966"/>
    <cellStyle name="40% - Accent6 12 3" xfId="5836"/>
    <cellStyle name="40% - Accent6 13" xfId="3358"/>
    <cellStyle name="40% - Accent6 13 2" xfId="10792"/>
    <cellStyle name="40% - Accent6 13 3" xfId="6662"/>
    <cellStyle name="40% - Accent6 14" xfId="880"/>
    <cellStyle name="40% - Accent6 14 2" xfId="8314"/>
    <cellStyle name="40% - Accent6 15" xfId="7488"/>
    <cellStyle name="40% - Accent6 16" xfId="4184"/>
    <cellStyle name="40% - Accent6 17" xfId="11618"/>
    <cellStyle name="40% - Accent6 18" xfId="11698"/>
    <cellStyle name="40% - Accent6 19" xfId="11712"/>
    <cellStyle name="40% - Accent6 2" xfId="55"/>
    <cellStyle name="40% - Accent6 2 10" xfId="2545"/>
    <cellStyle name="40% - Accent6 2 10 2" xfId="9979"/>
    <cellStyle name="40% - Accent6 2 10 3" xfId="5849"/>
    <cellStyle name="40% - Accent6 2 11" xfId="3371"/>
    <cellStyle name="40% - Accent6 2 11 2" xfId="10805"/>
    <cellStyle name="40% - Accent6 2 11 3" xfId="6675"/>
    <cellStyle name="40% - Accent6 2 12" xfId="893"/>
    <cellStyle name="40% - Accent6 2 12 2" xfId="8327"/>
    <cellStyle name="40% - Accent6 2 13" xfId="7501"/>
    <cellStyle name="40% - Accent6 2 14" xfId="4197"/>
    <cellStyle name="40% - Accent6 2 15" xfId="11631"/>
    <cellStyle name="40% - Accent6 2 16" xfId="11725"/>
    <cellStyle name="40% - Accent6 2 2" xfId="82"/>
    <cellStyle name="40% - Accent6 2 2 10" xfId="3397"/>
    <cellStyle name="40% - Accent6 2 2 10 2" xfId="10831"/>
    <cellStyle name="40% - Accent6 2 2 10 3" xfId="6701"/>
    <cellStyle name="40% - Accent6 2 2 11" xfId="919"/>
    <cellStyle name="40% - Accent6 2 2 11 2" xfId="8353"/>
    <cellStyle name="40% - Accent6 2 2 12" xfId="7527"/>
    <cellStyle name="40% - Accent6 2 2 13" xfId="4223"/>
    <cellStyle name="40% - Accent6 2 2 14" xfId="11657"/>
    <cellStyle name="40% - Accent6 2 2 15" xfId="11751"/>
    <cellStyle name="40% - Accent6 2 2 2" xfId="133"/>
    <cellStyle name="40% - Accent6 2 2 2 10" xfId="968"/>
    <cellStyle name="40% - Accent6 2 2 2 10 2" xfId="8402"/>
    <cellStyle name="40% - Accent6 2 2 2 11" xfId="7576"/>
    <cellStyle name="40% - Accent6 2 2 2 12" xfId="4272"/>
    <cellStyle name="40% - Accent6 2 2 2 13" xfId="11800"/>
    <cellStyle name="40% - Accent6 2 2 2 2" xfId="240"/>
    <cellStyle name="40% - Accent6 2 2 2 2 2" xfId="751"/>
    <cellStyle name="40% - Accent6 2 2 2 2 2 2" xfId="2403"/>
    <cellStyle name="40% - Accent6 2 2 2 2 2 2 2" xfId="9837"/>
    <cellStyle name="40% - Accent6 2 2 2 2 2 2 3" xfId="5707"/>
    <cellStyle name="40% - Accent6 2 2 2 2 2 3" xfId="3229"/>
    <cellStyle name="40% - Accent6 2 2 2 2 2 3 2" xfId="10663"/>
    <cellStyle name="40% - Accent6 2 2 2 2 2 3 3" xfId="6533"/>
    <cellStyle name="40% - Accent6 2 2 2 2 2 4" xfId="4055"/>
    <cellStyle name="40% - Accent6 2 2 2 2 2 4 2" xfId="11489"/>
    <cellStyle name="40% - Accent6 2 2 2 2 2 4 3" xfId="7359"/>
    <cellStyle name="40% - Accent6 2 2 2 2 2 5" xfId="1577"/>
    <cellStyle name="40% - Accent6 2 2 2 2 2 5 2" xfId="9011"/>
    <cellStyle name="40% - Accent6 2 2 2 2 2 6" xfId="8185"/>
    <cellStyle name="40% - Accent6 2 2 2 2 2 7" xfId="4881"/>
    <cellStyle name="40% - Accent6 2 2 2 2 2 8" xfId="12409"/>
    <cellStyle name="40% - Accent6 2 2 2 2 3" xfId="1895"/>
    <cellStyle name="40% - Accent6 2 2 2 2 3 2" xfId="9329"/>
    <cellStyle name="40% - Accent6 2 2 2 2 3 3" xfId="5199"/>
    <cellStyle name="40% - Accent6 2 2 2 2 4" xfId="2721"/>
    <cellStyle name="40% - Accent6 2 2 2 2 4 2" xfId="10155"/>
    <cellStyle name="40% - Accent6 2 2 2 2 4 3" xfId="6025"/>
    <cellStyle name="40% - Accent6 2 2 2 2 5" xfId="3547"/>
    <cellStyle name="40% - Accent6 2 2 2 2 5 2" xfId="10981"/>
    <cellStyle name="40% - Accent6 2 2 2 2 5 3" xfId="6851"/>
    <cellStyle name="40% - Accent6 2 2 2 2 6" xfId="1069"/>
    <cellStyle name="40% - Accent6 2 2 2 2 6 2" xfId="8503"/>
    <cellStyle name="40% - Accent6 2 2 2 2 7" xfId="7677"/>
    <cellStyle name="40% - Accent6 2 2 2 2 8" xfId="4373"/>
    <cellStyle name="40% - Accent6 2 2 2 2 9" xfId="11901"/>
    <cellStyle name="40% - Accent6 2 2 2 3" xfId="345"/>
    <cellStyle name="40% - Accent6 2 2 2 3 2" xfId="853"/>
    <cellStyle name="40% - Accent6 2 2 2 3 2 2" xfId="2505"/>
    <cellStyle name="40% - Accent6 2 2 2 3 2 2 2" xfId="9939"/>
    <cellStyle name="40% - Accent6 2 2 2 3 2 2 3" xfId="5809"/>
    <cellStyle name="40% - Accent6 2 2 2 3 2 3" xfId="3331"/>
    <cellStyle name="40% - Accent6 2 2 2 3 2 3 2" xfId="10765"/>
    <cellStyle name="40% - Accent6 2 2 2 3 2 3 3" xfId="6635"/>
    <cellStyle name="40% - Accent6 2 2 2 3 2 4" xfId="4157"/>
    <cellStyle name="40% - Accent6 2 2 2 3 2 4 2" xfId="11591"/>
    <cellStyle name="40% - Accent6 2 2 2 3 2 4 3" xfId="7461"/>
    <cellStyle name="40% - Accent6 2 2 2 3 2 5" xfId="1679"/>
    <cellStyle name="40% - Accent6 2 2 2 3 2 5 2" xfId="9113"/>
    <cellStyle name="40% - Accent6 2 2 2 3 2 6" xfId="8287"/>
    <cellStyle name="40% - Accent6 2 2 2 3 2 7" xfId="4983"/>
    <cellStyle name="40% - Accent6 2 2 2 3 2 8" xfId="12511"/>
    <cellStyle name="40% - Accent6 2 2 2 3 3" xfId="1997"/>
    <cellStyle name="40% - Accent6 2 2 2 3 3 2" xfId="9431"/>
    <cellStyle name="40% - Accent6 2 2 2 3 3 3" xfId="5301"/>
    <cellStyle name="40% - Accent6 2 2 2 3 4" xfId="2823"/>
    <cellStyle name="40% - Accent6 2 2 2 3 4 2" xfId="10257"/>
    <cellStyle name="40% - Accent6 2 2 2 3 4 3" xfId="6127"/>
    <cellStyle name="40% - Accent6 2 2 2 3 5" xfId="3649"/>
    <cellStyle name="40% - Accent6 2 2 2 3 5 2" xfId="11083"/>
    <cellStyle name="40% - Accent6 2 2 2 3 5 3" xfId="6953"/>
    <cellStyle name="40% - Accent6 2 2 2 3 6" xfId="1171"/>
    <cellStyle name="40% - Accent6 2 2 2 3 6 2" xfId="8605"/>
    <cellStyle name="40% - Accent6 2 2 2 3 7" xfId="7779"/>
    <cellStyle name="40% - Accent6 2 2 2 3 8" xfId="4475"/>
    <cellStyle name="40% - Accent6 2 2 2 3 9" xfId="12003"/>
    <cellStyle name="40% - Accent6 2 2 2 4" xfId="447"/>
    <cellStyle name="40% - Accent6 2 2 2 4 2" xfId="2099"/>
    <cellStyle name="40% - Accent6 2 2 2 4 2 2" xfId="9533"/>
    <cellStyle name="40% - Accent6 2 2 2 4 2 3" xfId="5403"/>
    <cellStyle name="40% - Accent6 2 2 2 4 3" xfId="2925"/>
    <cellStyle name="40% - Accent6 2 2 2 4 3 2" xfId="10359"/>
    <cellStyle name="40% - Accent6 2 2 2 4 3 3" xfId="6229"/>
    <cellStyle name="40% - Accent6 2 2 2 4 4" xfId="3751"/>
    <cellStyle name="40% - Accent6 2 2 2 4 4 2" xfId="11185"/>
    <cellStyle name="40% - Accent6 2 2 2 4 4 3" xfId="7055"/>
    <cellStyle name="40% - Accent6 2 2 2 4 5" xfId="1273"/>
    <cellStyle name="40% - Accent6 2 2 2 4 5 2" xfId="8707"/>
    <cellStyle name="40% - Accent6 2 2 2 4 6" xfId="7881"/>
    <cellStyle name="40% - Accent6 2 2 2 4 7" xfId="4577"/>
    <cellStyle name="40% - Accent6 2 2 2 4 8" xfId="12105"/>
    <cellStyle name="40% - Accent6 2 2 2 5" xfId="549"/>
    <cellStyle name="40% - Accent6 2 2 2 5 2" xfId="2201"/>
    <cellStyle name="40% - Accent6 2 2 2 5 2 2" xfId="9635"/>
    <cellStyle name="40% - Accent6 2 2 2 5 2 3" xfId="5505"/>
    <cellStyle name="40% - Accent6 2 2 2 5 3" xfId="3027"/>
    <cellStyle name="40% - Accent6 2 2 2 5 3 2" xfId="10461"/>
    <cellStyle name="40% - Accent6 2 2 2 5 3 3" xfId="6331"/>
    <cellStyle name="40% - Accent6 2 2 2 5 4" xfId="3853"/>
    <cellStyle name="40% - Accent6 2 2 2 5 4 2" xfId="11287"/>
    <cellStyle name="40% - Accent6 2 2 2 5 4 3" xfId="7157"/>
    <cellStyle name="40% - Accent6 2 2 2 5 5" xfId="1375"/>
    <cellStyle name="40% - Accent6 2 2 2 5 5 2" xfId="8809"/>
    <cellStyle name="40% - Accent6 2 2 2 5 6" xfId="7983"/>
    <cellStyle name="40% - Accent6 2 2 2 5 7" xfId="4679"/>
    <cellStyle name="40% - Accent6 2 2 2 5 8" xfId="12207"/>
    <cellStyle name="40% - Accent6 2 2 2 6" xfId="650"/>
    <cellStyle name="40% - Accent6 2 2 2 6 2" xfId="2302"/>
    <cellStyle name="40% - Accent6 2 2 2 6 2 2" xfId="9736"/>
    <cellStyle name="40% - Accent6 2 2 2 6 2 3" xfId="5606"/>
    <cellStyle name="40% - Accent6 2 2 2 6 3" xfId="3128"/>
    <cellStyle name="40% - Accent6 2 2 2 6 3 2" xfId="10562"/>
    <cellStyle name="40% - Accent6 2 2 2 6 3 3" xfId="6432"/>
    <cellStyle name="40% - Accent6 2 2 2 6 4" xfId="3954"/>
    <cellStyle name="40% - Accent6 2 2 2 6 4 2" xfId="11388"/>
    <cellStyle name="40% - Accent6 2 2 2 6 4 3" xfId="7258"/>
    <cellStyle name="40% - Accent6 2 2 2 6 5" xfId="1476"/>
    <cellStyle name="40% - Accent6 2 2 2 6 5 2" xfId="8910"/>
    <cellStyle name="40% - Accent6 2 2 2 6 6" xfId="8084"/>
    <cellStyle name="40% - Accent6 2 2 2 6 7" xfId="4780"/>
    <cellStyle name="40% - Accent6 2 2 2 6 8" xfId="12308"/>
    <cellStyle name="40% - Accent6 2 2 2 7" xfId="1794"/>
    <cellStyle name="40% - Accent6 2 2 2 7 2" xfId="9228"/>
    <cellStyle name="40% - Accent6 2 2 2 7 3" xfId="5098"/>
    <cellStyle name="40% - Accent6 2 2 2 8" xfId="2620"/>
    <cellStyle name="40% - Accent6 2 2 2 8 2" xfId="10054"/>
    <cellStyle name="40% - Accent6 2 2 2 8 3" xfId="5924"/>
    <cellStyle name="40% - Accent6 2 2 2 9" xfId="3446"/>
    <cellStyle name="40% - Accent6 2 2 2 9 2" xfId="10880"/>
    <cellStyle name="40% - Accent6 2 2 2 9 3" xfId="6750"/>
    <cellStyle name="40% - Accent6 2 2 3" xfId="191"/>
    <cellStyle name="40% - Accent6 2 2 3 2" xfId="702"/>
    <cellStyle name="40% - Accent6 2 2 3 2 2" xfId="2354"/>
    <cellStyle name="40% - Accent6 2 2 3 2 2 2" xfId="9788"/>
    <cellStyle name="40% - Accent6 2 2 3 2 2 3" xfId="5658"/>
    <cellStyle name="40% - Accent6 2 2 3 2 3" xfId="3180"/>
    <cellStyle name="40% - Accent6 2 2 3 2 3 2" xfId="10614"/>
    <cellStyle name="40% - Accent6 2 2 3 2 3 3" xfId="6484"/>
    <cellStyle name="40% - Accent6 2 2 3 2 4" xfId="4006"/>
    <cellStyle name="40% - Accent6 2 2 3 2 4 2" xfId="11440"/>
    <cellStyle name="40% - Accent6 2 2 3 2 4 3" xfId="7310"/>
    <cellStyle name="40% - Accent6 2 2 3 2 5" xfId="1528"/>
    <cellStyle name="40% - Accent6 2 2 3 2 5 2" xfId="8962"/>
    <cellStyle name="40% - Accent6 2 2 3 2 6" xfId="8136"/>
    <cellStyle name="40% - Accent6 2 2 3 2 7" xfId="4832"/>
    <cellStyle name="40% - Accent6 2 2 3 2 8" xfId="12360"/>
    <cellStyle name="40% - Accent6 2 2 3 3" xfId="1846"/>
    <cellStyle name="40% - Accent6 2 2 3 3 2" xfId="9280"/>
    <cellStyle name="40% - Accent6 2 2 3 3 3" xfId="5150"/>
    <cellStyle name="40% - Accent6 2 2 3 4" xfId="2672"/>
    <cellStyle name="40% - Accent6 2 2 3 4 2" xfId="10106"/>
    <cellStyle name="40% - Accent6 2 2 3 4 3" xfId="5976"/>
    <cellStyle name="40% - Accent6 2 2 3 5" xfId="3498"/>
    <cellStyle name="40% - Accent6 2 2 3 5 2" xfId="10932"/>
    <cellStyle name="40% - Accent6 2 2 3 5 3" xfId="6802"/>
    <cellStyle name="40% - Accent6 2 2 3 6" xfId="1020"/>
    <cellStyle name="40% - Accent6 2 2 3 6 2" xfId="8454"/>
    <cellStyle name="40% - Accent6 2 2 3 7" xfId="7628"/>
    <cellStyle name="40% - Accent6 2 2 3 8" xfId="4324"/>
    <cellStyle name="40% - Accent6 2 2 3 9" xfId="11852"/>
    <cellStyle name="40% - Accent6 2 2 4" xfId="295"/>
    <cellStyle name="40% - Accent6 2 2 4 2" xfId="804"/>
    <cellStyle name="40% - Accent6 2 2 4 2 2" xfId="2456"/>
    <cellStyle name="40% - Accent6 2 2 4 2 2 2" xfId="9890"/>
    <cellStyle name="40% - Accent6 2 2 4 2 2 3" xfId="5760"/>
    <cellStyle name="40% - Accent6 2 2 4 2 3" xfId="3282"/>
    <cellStyle name="40% - Accent6 2 2 4 2 3 2" xfId="10716"/>
    <cellStyle name="40% - Accent6 2 2 4 2 3 3" xfId="6586"/>
    <cellStyle name="40% - Accent6 2 2 4 2 4" xfId="4108"/>
    <cellStyle name="40% - Accent6 2 2 4 2 4 2" xfId="11542"/>
    <cellStyle name="40% - Accent6 2 2 4 2 4 3" xfId="7412"/>
    <cellStyle name="40% - Accent6 2 2 4 2 5" xfId="1630"/>
    <cellStyle name="40% - Accent6 2 2 4 2 5 2" xfId="9064"/>
    <cellStyle name="40% - Accent6 2 2 4 2 6" xfId="8238"/>
    <cellStyle name="40% - Accent6 2 2 4 2 7" xfId="4934"/>
    <cellStyle name="40% - Accent6 2 2 4 2 8" xfId="12462"/>
    <cellStyle name="40% - Accent6 2 2 4 3" xfId="1948"/>
    <cellStyle name="40% - Accent6 2 2 4 3 2" xfId="9382"/>
    <cellStyle name="40% - Accent6 2 2 4 3 3" xfId="5252"/>
    <cellStyle name="40% - Accent6 2 2 4 4" xfId="2774"/>
    <cellStyle name="40% - Accent6 2 2 4 4 2" xfId="10208"/>
    <cellStyle name="40% - Accent6 2 2 4 4 3" xfId="6078"/>
    <cellStyle name="40% - Accent6 2 2 4 5" xfId="3600"/>
    <cellStyle name="40% - Accent6 2 2 4 5 2" xfId="11034"/>
    <cellStyle name="40% - Accent6 2 2 4 5 3" xfId="6904"/>
    <cellStyle name="40% - Accent6 2 2 4 6" xfId="1122"/>
    <cellStyle name="40% - Accent6 2 2 4 6 2" xfId="8556"/>
    <cellStyle name="40% - Accent6 2 2 4 7" xfId="7730"/>
    <cellStyle name="40% - Accent6 2 2 4 8" xfId="4426"/>
    <cellStyle name="40% - Accent6 2 2 4 9" xfId="11954"/>
    <cellStyle name="40% - Accent6 2 2 5" xfId="398"/>
    <cellStyle name="40% - Accent6 2 2 5 2" xfId="2050"/>
    <cellStyle name="40% - Accent6 2 2 5 2 2" xfId="9484"/>
    <cellStyle name="40% - Accent6 2 2 5 2 3" xfId="5354"/>
    <cellStyle name="40% - Accent6 2 2 5 3" xfId="2876"/>
    <cellStyle name="40% - Accent6 2 2 5 3 2" xfId="10310"/>
    <cellStyle name="40% - Accent6 2 2 5 3 3" xfId="6180"/>
    <cellStyle name="40% - Accent6 2 2 5 4" xfId="3702"/>
    <cellStyle name="40% - Accent6 2 2 5 4 2" xfId="11136"/>
    <cellStyle name="40% - Accent6 2 2 5 4 3" xfId="7006"/>
    <cellStyle name="40% - Accent6 2 2 5 5" xfId="1224"/>
    <cellStyle name="40% - Accent6 2 2 5 5 2" xfId="8658"/>
    <cellStyle name="40% - Accent6 2 2 5 6" xfId="7832"/>
    <cellStyle name="40% - Accent6 2 2 5 7" xfId="4528"/>
    <cellStyle name="40% - Accent6 2 2 5 8" xfId="12056"/>
    <cellStyle name="40% - Accent6 2 2 6" xfId="500"/>
    <cellStyle name="40% - Accent6 2 2 6 2" xfId="2152"/>
    <cellStyle name="40% - Accent6 2 2 6 2 2" xfId="9586"/>
    <cellStyle name="40% - Accent6 2 2 6 2 3" xfId="5456"/>
    <cellStyle name="40% - Accent6 2 2 6 3" xfId="2978"/>
    <cellStyle name="40% - Accent6 2 2 6 3 2" xfId="10412"/>
    <cellStyle name="40% - Accent6 2 2 6 3 3" xfId="6282"/>
    <cellStyle name="40% - Accent6 2 2 6 4" xfId="3804"/>
    <cellStyle name="40% - Accent6 2 2 6 4 2" xfId="11238"/>
    <cellStyle name="40% - Accent6 2 2 6 4 3" xfId="7108"/>
    <cellStyle name="40% - Accent6 2 2 6 5" xfId="1326"/>
    <cellStyle name="40% - Accent6 2 2 6 5 2" xfId="8760"/>
    <cellStyle name="40% - Accent6 2 2 6 6" xfId="7934"/>
    <cellStyle name="40% - Accent6 2 2 6 7" xfId="4630"/>
    <cellStyle name="40% - Accent6 2 2 6 8" xfId="12158"/>
    <cellStyle name="40% - Accent6 2 2 7" xfId="601"/>
    <cellStyle name="40% - Accent6 2 2 7 2" xfId="2253"/>
    <cellStyle name="40% - Accent6 2 2 7 2 2" xfId="9687"/>
    <cellStyle name="40% - Accent6 2 2 7 2 3" xfId="5557"/>
    <cellStyle name="40% - Accent6 2 2 7 3" xfId="3079"/>
    <cellStyle name="40% - Accent6 2 2 7 3 2" xfId="10513"/>
    <cellStyle name="40% - Accent6 2 2 7 3 3" xfId="6383"/>
    <cellStyle name="40% - Accent6 2 2 7 4" xfId="3905"/>
    <cellStyle name="40% - Accent6 2 2 7 4 2" xfId="11339"/>
    <cellStyle name="40% - Accent6 2 2 7 4 3" xfId="7209"/>
    <cellStyle name="40% - Accent6 2 2 7 5" xfId="1427"/>
    <cellStyle name="40% - Accent6 2 2 7 5 2" xfId="8861"/>
    <cellStyle name="40% - Accent6 2 2 7 6" xfId="8035"/>
    <cellStyle name="40% - Accent6 2 2 7 7" xfId="4731"/>
    <cellStyle name="40% - Accent6 2 2 7 8" xfId="12259"/>
    <cellStyle name="40% - Accent6 2 2 8" xfId="1745"/>
    <cellStyle name="40% - Accent6 2 2 8 2" xfId="9179"/>
    <cellStyle name="40% - Accent6 2 2 8 3" xfId="5049"/>
    <cellStyle name="40% - Accent6 2 2 9" xfId="2571"/>
    <cellStyle name="40% - Accent6 2 2 9 2" xfId="10005"/>
    <cellStyle name="40% - Accent6 2 2 9 3" xfId="5875"/>
    <cellStyle name="40% - Accent6 2 3" xfId="132"/>
    <cellStyle name="40% - Accent6 2 3 10" xfId="967"/>
    <cellStyle name="40% - Accent6 2 3 10 2" xfId="8401"/>
    <cellStyle name="40% - Accent6 2 3 11" xfId="7575"/>
    <cellStyle name="40% - Accent6 2 3 12" xfId="4271"/>
    <cellStyle name="40% - Accent6 2 3 13" xfId="11799"/>
    <cellStyle name="40% - Accent6 2 3 2" xfId="239"/>
    <cellStyle name="40% - Accent6 2 3 2 2" xfId="750"/>
    <cellStyle name="40% - Accent6 2 3 2 2 2" xfId="2402"/>
    <cellStyle name="40% - Accent6 2 3 2 2 2 2" xfId="9836"/>
    <cellStyle name="40% - Accent6 2 3 2 2 2 3" xfId="5706"/>
    <cellStyle name="40% - Accent6 2 3 2 2 3" xfId="3228"/>
    <cellStyle name="40% - Accent6 2 3 2 2 3 2" xfId="10662"/>
    <cellStyle name="40% - Accent6 2 3 2 2 3 3" xfId="6532"/>
    <cellStyle name="40% - Accent6 2 3 2 2 4" xfId="4054"/>
    <cellStyle name="40% - Accent6 2 3 2 2 4 2" xfId="11488"/>
    <cellStyle name="40% - Accent6 2 3 2 2 4 3" xfId="7358"/>
    <cellStyle name="40% - Accent6 2 3 2 2 5" xfId="1576"/>
    <cellStyle name="40% - Accent6 2 3 2 2 5 2" xfId="9010"/>
    <cellStyle name="40% - Accent6 2 3 2 2 6" xfId="8184"/>
    <cellStyle name="40% - Accent6 2 3 2 2 7" xfId="4880"/>
    <cellStyle name="40% - Accent6 2 3 2 2 8" xfId="12408"/>
    <cellStyle name="40% - Accent6 2 3 2 3" xfId="1894"/>
    <cellStyle name="40% - Accent6 2 3 2 3 2" xfId="9328"/>
    <cellStyle name="40% - Accent6 2 3 2 3 3" xfId="5198"/>
    <cellStyle name="40% - Accent6 2 3 2 4" xfId="2720"/>
    <cellStyle name="40% - Accent6 2 3 2 4 2" xfId="10154"/>
    <cellStyle name="40% - Accent6 2 3 2 4 3" xfId="6024"/>
    <cellStyle name="40% - Accent6 2 3 2 5" xfId="3546"/>
    <cellStyle name="40% - Accent6 2 3 2 5 2" xfId="10980"/>
    <cellStyle name="40% - Accent6 2 3 2 5 3" xfId="6850"/>
    <cellStyle name="40% - Accent6 2 3 2 6" xfId="1068"/>
    <cellStyle name="40% - Accent6 2 3 2 6 2" xfId="8502"/>
    <cellStyle name="40% - Accent6 2 3 2 7" xfId="7676"/>
    <cellStyle name="40% - Accent6 2 3 2 8" xfId="4372"/>
    <cellStyle name="40% - Accent6 2 3 2 9" xfId="11900"/>
    <cellStyle name="40% - Accent6 2 3 3" xfId="344"/>
    <cellStyle name="40% - Accent6 2 3 3 2" xfId="852"/>
    <cellStyle name="40% - Accent6 2 3 3 2 2" xfId="2504"/>
    <cellStyle name="40% - Accent6 2 3 3 2 2 2" xfId="9938"/>
    <cellStyle name="40% - Accent6 2 3 3 2 2 3" xfId="5808"/>
    <cellStyle name="40% - Accent6 2 3 3 2 3" xfId="3330"/>
    <cellStyle name="40% - Accent6 2 3 3 2 3 2" xfId="10764"/>
    <cellStyle name="40% - Accent6 2 3 3 2 3 3" xfId="6634"/>
    <cellStyle name="40% - Accent6 2 3 3 2 4" xfId="4156"/>
    <cellStyle name="40% - Accent6 2 3 3 2 4 2" xfId="11590"/>
    <cellStyle name="40% - Accent6 2 3 3 2 4 3" xfId="7460"/>
    <cellStyle name="40% - Accent6 2 3 3 2 5" xfId="1678"/>
    <cellStyle name="40% - Accent6 2 3 3 2 5 2" xfId="9112"/>
    <cellStyle name="40% - Accent6 2 3 3 2 6" xfId="8286"/>
    <cellStyle name="40% - Accent6 2 3 3 2 7" xfId="4982"/>
    <cellStyle name="40% - Accent6 2 3 3 2 8" xfId="12510"/>
    <cellStyle name="40% - Accent6 2 3 3 3" xfId="1996"/>
    <cellStyle name="40% - Accent6 2 3 3 3 2" xfId="9430"/>
    <cellStyle name="40% - Accent6 2 3 3 3 3" xfId="5300"/>
    <cellStyle name="40% - Accent6 2 3 3 4" xfId="2822"/>
    <cellStyle name="40% - Accent6 2 3 3 4 2" xfId="10256"/>
    <cellStyle name="40% - Accent6 2 3 3 4 3" xfId="6126"/>
    <cellStyle name="40% - Accent6 2 3 3 5" xfId="3648"/>
    <cellStyle name="40% - Accent6 2 3 3 5 2" xfId="11082"/>
    <cellStyle name="40% - Accent6 2 3 3 5 3" xfId="6952"/>
    <cellStyle name="40% - Accent6 2 3 3 6" xfId="1170"/>
    <cellStyle name="40% - Accent6 2 3 3 6 2" xfId="8604"/>
    <cellStyle name="40% - Accent6 2 3 3 7" xfId="7778"/>
    <cellStyle name="40% - Accent6 2 3 3 8" xfId="4474"/>
    <cellStyle name="40% - Accent6 2 3 3 9" xfId="12002"/>
    <cellStyle name="40% - Accent6 2 3 4" xfId="446"/>
    <cellStyle name="40% - Accent6 2 3 4 2" xfId="2098"/>
    <cellStyle name="40% - Accent6 2 3 4 2 2" xfId="9532"/>
    <cellStyle name="40% - Accent6 2 3 4 2 3" xfId="5402"/>
    <cellStyle name="40% - Accent6 2 3 4 3" xfId="2924"/>
    <cellStyle name="40% - Accent6 2 3 4 3 2" xfId="10358"/>
    <cellStyle name="40% - Accent6 2 3 4 3 3" xfId="6228"/>
    <cellStyle name="40% - Accent6 2 3 4 4" xfId="3750"/>
    <cellStyle name="40% - Accent6 2 3 4 4 2" xfId="11184"/>
    <cellStyle name="40% - Accent6 2 3 4 4 3" xfId="7054"/>
    <cellStyle name="40% - Accent6 2 3 4 5" xfId="1272"/>
    <cellStyle name="40% - Accent6 2 3 4 5 2" xfId="8706"/>
    <cellStyle name="40% - Accent6 2 3 4 6" xfId="7880"/>
    <cellStyle name="40% - Accent6 2 3 4 7" xfId="4576"/>
    <cellStyle name="40% - Accent6 2 3 4 8" xfId="12104"/>
    <cellStyle name="40% - Accent6 2 3 5" xfId="548"/>
    <cellStyle name="40% - Accent6 2 3 5 2" xfId="2200"/>
    <cellStyle name="40% - Accent6 2 3 5 2 2" xfId="9634"/>
    <cellStyle name="40% - Accent6 2 3 5 2 3" xfId="5504"/>
    <cellStyle name="40% - Accent6 2 3 5 3" xfId="3026"/>
    <cellStyle name="40% - Accent6 2 3 5 3 2" xfId="10460"/>
    <cellStyle name="40% - Accent6 2 3 5 3 3" xfId="6330"/>
    <cellStyle name="40% - Accent6 2 3 5 4" xfId="3852"/>
    <cellStyle name="40% - Accent6 2 3 5 4 2" xfId="11286"/>
    <cellStyle name="40% - Accent6 2 3 5 4 3" xfId="7156"/>
    <cellStyle name="40% - Accent6 2 3 5 5" xfId="1374"/>
    <cellStyle name="40% - Accent6 2 3 5 5 2" xfId="8808"/>
    <cellStyle name="40% - Accent6 2 3 5 6" xfId="7982"/>
    <cellStyle name="40% - Accent6 2 3 5 7" xfId="4678"/>
    <cellStyle name="40% - Accent6 2 3 5 8" xfId="12206"/>
    <cellStyle name="40% - Accent6 2 3 6" xfId="649"/>
    <cellStyle name="40% - Accent6 2 3 6 2" xfId="2301"/>
    <cellStyle name="40% - Accent6 2 3 6 2 2" xfId="9735"/>
    <cellStyle name="40% - Accent6 2 3 6 2 3" xfId="5605"/>
    <cellStyle name="40% - Accent6 2 3 6 3" xfId="3127"/>
    <cellStyle name="40% - Accent6 2 3 6 3 2" xfId="10561"/>
    <cellStyle name="40% - Accent6 2 3 6 3 3" xfId="6431"/>
    <cellStyle name="40% - Accent6 2 3 6 4" xfId="3953"/>
    <cellStyle name="40% - Accent6 2 3 6 4 2" xfId="11387"/>
    <cellStyle name="40% - Accent6 2 3 6 4 3" xfId="7257"/>
    <cellStyle name="40% - Accent6 2 3 6 5" xfId="1475"/>
    <cellStyle name="40% - Accent6 2 3 6 5 2" xfId="8909"/>
    <cellStyle name="40% - Accent6 2 3 6 6" xfId="8083"/>
    <cellStyle name="40% - Accent6 2 3 6 7" xfId="4779"/>
    <cellStyle name="40% - Accent6 2 3 6 8" xfId="12307"/>
    <cellStyle name="40% - Accent6 2 3 7" xfId="1793"/>
    <cellStyle name="40% - Accent6 2 3 7 2" xfId="9227"/>
    <cellStyle name="40% - Accent6 2 3 7 3" xfId="5097"/>
    <cellStyle name="40% - Accent6 2 3 8" xfId="2619"/>
    <cellStyle name="40% - Accent6 2 3 8 2" xfId="10053"/>
    <cellStyle name="40% - Accent6 2 3 8 3" xfId="5923"/>
    <cellStyle name="40% - Accent6 2 3 9" xfId="3445"/>
    <cellStyle name="40% - Accent6 2 3 9 2" xfId="10879"/>
    <cellStyle name="40% - Accent6 2 3 9 3" xfId="6749"/>
    <cellStyle name="40% - Accent6 2 4" xfId="165"/>
    <cellStyle name="40% - Accent6 2 4 2" xfId="676"/>
    <cellStyle name="40% - Accent6 2 4 2 2" xfId="2328"/>
    <cellStyle name="40% - Accent6 2 4 2 2 2" xfId="9762"/>
    <cellStyle name="40% - Accent6 2 4 2 2 3" xfId="5632"/>
    <cellStyle name="40% - Accent6 2 4 2 3" xfId="3154"/>
    <cellStyle name="40% - Accent6 2 4 2 3 2" xfId="10588"/>
    <cellStyle name="40% - Accent6 2 4 2 3 3" xfId="6458"/>
    <cellStyle name="40% - Accent6 2 4 2 4" xfId="3980"/>
    <cellStyle name="40% - Accent6 2 4 2 4 2" xfId="11414"/>
    <cellStyle name="40% - Accent6 2 4 2 4 3" xfId="7284"/>
    <cellStyle name="40% - Accent6 2 4 2 5" xfId="1502"/>
    <cellStyle name="40% - Accent6 2 4 2 5 2" xfId="8936"/>
    <cellStyle name="40% - Accent6 2 4 2 6" xfId="8110"/>
    <cellStyle name="40% - Accent6 2 4 2 7" xfId="4806"/>
    <cellStyle name="40% - Accent6 2 4 2 8" xfId="12334"/>
    <cellStyle name="40% - Accent6 2 4 3" xfId="1820"/>
    <cellStyle name="40% - Accent6 2 4 3 2" xfId="9254"/>
    <cellStyle name="40% - Accent6 2 4 3 3" xfId="5124"/>
    <cellStyle name="40% - Accent6 2 4 4" xfId="2646"/>
    <cellStyle name="40% - Accent6 2 4 4 2" xfId="10080"/>
    <cellStyle name="40% - Accent6 2 4 4 3" xfId="5950"/>
    <cellStyle name="40% - Accent6 2 4 5" xfId="3472"/>
    <cellStyle name="40% - Accent6 2 4 5 2" xfId="10906"/>
    <cellStyle name="40% - Accent6 2 4 5 3" xfId="6776"/>
    <cellStyle name="40% - Accent6 2 4 6" xfId="994"/>
    <cellStyle name="40% - Accent6 2 4 6 2" xfId="8428"/>
    <cellStyle name="40% - Accent6 2 4 7" xfId="7602"/>
    <cellStyle name="40% - Accent6 2 4 8" xfId="4298"/>
    <cellStyle name="40% - Accent6 2 4 9" xfId="11826"/>
    <cellStyle name="40% - Accent6 2 5" xfId="269"/>
    <cellStyle name="40% - Accent6 2 5 2" xfId="778"/>
    <cellStyle name="40% - Accent6 2 5 2 2" xfId="2430"/>
    <cellStyle name="40% - Accent6 2 5 2 2 2" xfId="9864"/>
    <cellStyle name="40% - Accent6 2 5 2 2 3" xfId="5734"/>
    <cellStyle name="40% - Accent6 2 5 2 3" xfId="3256"/>
    <cellStyle name="40% - Accent6 2 5 2 3 2" xfId="10690"/>
    <cellStyle name="40% - Accent6 2 5 2 3 3" xfId="6560"/>
    <cellStyle name="40% - Accent6 2 5 2 4" xfId="4082"/>
    <cellStyle name="40% - Accent6 2 5 2 4 2" xfId="11516"/>
    <cellStyle name="40% - Accent6 2 5 2 4 3" xfId="7386"/>
    <cellStyle name="40% - Accent6 2 5 2 5" xfId="1604"/>
    <cellStyle name="40% - Accent6 2 5 2 5 2" xfId="9038"/>
    <cellStyle name="40% - Accent6 2 5 2 6" xfId="8212"/>
    <cellStyle name="40% - Accent6 2 5 2 7" xfId="4908"/>
    <cellStyle name="40% - Accent6 2 5 2 8" xfId="12436"/>
    <cellStyle name="40% - Accent6 2 5 3" xfId="1922"/>
    <cellStyle name="40% - Accent6 2 5 3 2" xfId="9356"/>
    <cellStyle name="40% - Accent6 2 5 3 3" xfId="5226"/>
    <cellStyle name="40% - Accent6 2 5 4" xfId="2748"/>
    <cellStyle name="40% - Accent6 2 5 4 2" xfId="10182"/>
    <cellStyle name="40% - Accent6 2 5 4 3" xfId="6052"/>
    <cellStyle name="40% - Accent6 2 5 5" xfId="3574"/>
    <cellStyle name="40% - Accent6 2 5 5 2" xfId="11008"/>
    <cellStyle name="40% - Accent6 2 5 5 3" xfId="6878"/>
    <cellStyle name="40% - Accent6 2 5 6" xfId="1096"/>
    <cellStyle name="40% - Accent6 2 5 6 2" xfId="8530"/>
    <cellStyle name="40% - Accent6 2 5 7" xfId="7704"/>
    <cellStyle name="40% - Accent6 2 5 8" xfId="4400"/>
    <cellStyle name="40% - Accent6 2 5 9" xfId="11928"/>
    <cellStyle name="40% - Accent6 2 6" xfId="372"/>
    <cellStyle name="40% - Accent6 2 6 2" xfId="2024"/>
    <cellStyle name="40% - Accent6 2 6 2 2" xfId="9458"/>
    <cellStyle name="40% - Accent6 2 6 2 3" xfId="5328"/>
    <cellStyle name="40% - Accent6 2 6 3" xfId="2850"/>
    <cellStyle name="40% - Accent6 2 6 3 2" xfId="10284"/>
    <cellStyle name="40% - Accent6 2 6 3 3" xfId="6154"/>
    <cellStyle name="40% - Accent6 2 6 4" xfId="3676"/>
    <cellStyle name="40% - Accent6 2 6 4 2" xfId="11110"/>
    <cellStyle name="40% - Accent6 2 6 4 3" xfId="6980"/>
    <cellStyle name="40% - Accent6 2 6 5" xfId="1198"/>
    <cellStyle name="40% - Accent6 2 6 5 2" xfId="8632"/>
    <cellStyle name="40% - Accent6 2 6 6" xfId="7806"/>
    <cellStyle name="40% - Accent6 2 6 7" xfId="4502"/>
    <cellStyle name="40% - Accent6 2 6 8" xfId="12030"/>
    <cellStyle name="40% - Accent6 2 7" xfId="474"/>
    <cellStyle name="40% - Accent6 2 7 2" xfId="2126"/>
    <cellStyle name="40% - Accent6 2 7 2 2" xfId="9560"/>
    <cellStyle name="40% - Accent6 2 7 2 3" xfId="5430"/>
    <cellStyle name="40% - Accent6 2 7 3" xfId="2952"/>
    <cellStyle name="40% - Accent6 2 7 3 2" xfId="10386"/>
    <cellStyle name="40% - Accent6 2 7 3 3" xfId="6256"/>
    <cellStyle name="40% - Accent6 2 7 4" xfId="3778"/>
    <cellStyle name="40% - Accent6 2 7 4 2" xfId="11212"/>
    <cellStyle name="40% - Accent6 2 7 4 3" xfId="7082"/>
    <cellStyle name="40% - Accent6 2 7 5" xfId="1300"/>
    <cellStyle name="40% - Accent6 2 7 5 2" xfId="8734"/>
    <cellStyle name="40% - Accent6 2 7 6" xfId="7908"/>
    <cellStyle name="40% - Accent6 2 7 7" xfId="4604"/>
    <cellStyle name="40% - Accent6 2 7 8" xfId="12132"/>
    <cellStyle name="40% - Accent6 2 8" xfId="575"/>
    <cellStyle name="40% - Accent6 2 8 2" xfId="2227"/>
    <cellStyle name="40% - Accent6 2 8 2 2" xfId="9661"/>
    <cellStyle name="40% - Accent6 2 8 2 3" xfId="5531"/>
    <cellStyle name="40% - Accent6 2 8 3" xfId="3053"/>
    <cellStyle name="40% - Accent6 2 8 3 2" xfId="10487"/>
    <cellStyle name="40% - Accent6 2 8 3 3" xfId="6357"/>
    <cellStyle name="40% - Accent6 2 8 4" xfId="3879"/>
    <cellStyle name="40% - Accent6 2 8 4 2" xfId="11313"/>
    <cellStyle name="40% - Accent6 2 8 4 3" xfId="7183"/>
    <cellStyle name="40% - Accent6 2 8 5" xfId="1401"/>
    <cellStyle name="40% - Accent6 2 8 5 2" xfId="8835"/>
    <cellStyle name="40% - Accent6 2 8 6" xfId="8009"/>
    <cellStyle name="40% - Accent6 2 8 7" xfId="4705"/>
    <cellStyle name="40% - Accent6 2 8 8" xfId="12233"/>
    <cellStyle name="40% - Accent6 2 9" xfId="1719"/>
    <cellStyle name="40% - Accent6 2 9 2" xfId="9153"/>
    <cellStyle name="40% - Accent6 2 9 3" xfId="5023"/>
    <cellStyle name="40% - Accent6 3" xfId="69"/>
    <cellStyle name="40% - Accent6 3 10" xfId="3384"/>
    <cellStyle name="40% - Accent6 3 10 2" xfId="10818"/>
    <cellStyle name="40% - Accent6 3 10 3" xfId="6688"/>
    <cellStyle name="40% - Accent6 3 11" xfId="906"/>
    <cellStyle name="40% - Accent6 3 11 2" xfId="8340"/>
    <cellStyle name="40% - Accent6 3 12" xfId="7514"/>
    <cellStyle name="40% - Accent6 3 13" xfId="4210"/>
    <cellStyle name="40% - Accent6 3 14" xfId="11644"/>
    <cellStyle name="40% - Accent6 3 15" xfId="11738"/>
    <cellStyle name="40% - Accent6 3 2" xfId="134"/>
    <cellStyle name="40% - Accent6 3 2 10" xfId="969"/>
    <cellStyle name="40% - Accent6 3 2 10 2" xfId="8403"/>
    <cellStyle name="40% - Accent6 3 2 11" xfId="7577"/>
    <cellStyle name="40% - Accent6 3 2 12" xfId="4273"/>
    <cellStyle name="40% - Accent6 3 2 13" xfId="11801"/>
    <cellStyle name="40% - Accent6 3 2 2" xfId="241"/>
    <cellStyle name="40% - Accent6 3 2 2 2" xfId="752"/>
    <cellStyle name="40% - Accent6 3 2 2 2 2" xfId="2404"/>
    <cellStyle name="40% - Accent6 3 2 2 2 2 2" xfId="9838"/>
    <cellStyle name="40% - Accent6 3 2 2 2 2 3" xfId="5708"/>
    <cellStyle name="40% - Accent6 3 2 2 2 3" xfId="3230"/>
    <cellStyle name="40% - Accent6 3 2 2 2 3 2" xfId="10664"/>
    <cellStyle name="40% - Accent6 3 2 2 2 3 3" xfId="6534"/>
    <cellStyle name="40% - Accent6 3 2 2 2 4" xfId="4056"/>
    <cellStyle name="40% - Accent6 3 2 2 2 4 2" xfId="11490"/>
    <cellStyle name="40% - Accent6 3 2 2 2 4 3" xfId="7360"/>
    <cellStyle name="40% - Accent6 3 2 2 2 5" xfId="1578"/>
    <cellStyle name="40% - Accent6 3 2 2 2 5 2" xfId="9012"/>
    <cellStyle name="40% - Accent6 3 2 2 2 6" xfId="8186"/>
    <cellStyle name="40% - Accent6 3 2 2 2 7" xfId="4882"/>
    <cellStyle name="40% - Accent6 3 2 2 2 8" xfId="12410"/>
    <cellStyle name="40% - Accent6 3 2 2 3" xfId="1896"/>
    <cellStyle name="40% - Accent6 3 2 2 3 2" xfId="9330"/>
    <cellStyle name="40% - Accent6 3 2 2 3 3" xfId="5200"/>
    <cellStyle name="40% - Accent6 3 2 2 4" xfId="2722"/>
    <cellStyle name="40% - Accent6 3 2 2 4 2" xfId="10156"/>
    <cellStyle name="40% - Accent6 3 2 2 4 3" xfId="6026"/>
    <cellStyle name="40% - Accent6 3 2 2 5" xfId="3548"/>
    <cellStyle name="40% - Accent6 3 2 2 5 2" xfId="10982"/>
    <cellStyle name="40% - Accent6 3 2 2 5 3" xfId="6852"/>
    <cellStyle name="40% - Accent6 3 2 2 6" xfId="1070"/>
    <cellStyle name="40% - Accent6 3 2 2 6 2" xfId="8504"/>
    <cellStyle name="40% - Accent6 3 2 2 7" xfId="7678"/>
    <cellStyle name="40% - Accent6 3 2 2 8" xfId="4374"/>
    <cellStyle name="40% - Accent6 3 2 2 9" xfId="11902"/>
    <cellStyle name="40% - Accent6 3 2 3" xfId="346"/>
    <cellStyle name="40% - Accent6 3 2 3 2" xfId="854"/>
    <cellStyle name="40% - Accent6 3 2 3 2 2" xfId="2506"/>
    <cellStyle name="40% - Accent6 3 2 3 2 2 2" xfId="9940"/>
    <cellStyle name="40% - Accent6 3 2 3 2 2 3" xfId="5810"/>
    <cellStyle name="40% - Accent6 3 2 3 2 3" xfId="3332"/>
    <cellStyle name="40% - Accent6 3 2 3 2 3 2" xfId="10766"/>
    <cellStyle name="40% - Accent6 3 2 3 2 3 3" xfId="6636"/>
    <cellStyle name="40% - Accent6 3 2 3 2 4" xfId="4158"/>
    <cellStyle name="40% - Accent6 3 2 3 2 4 2" xfId="11592"/>
    <cellStyle name="40% - Accent6 3 2 3 2 4 3" xfId="7462"/>
    <cellStyle name="40% - Accent6 3 2 3 2 5" xfId="1680"/>
    <cellStyle name="40% - Accent6 3 2 3 2 5 2" xfId="9114"/>
    <cellStyle name="40% - Accent6 3 2 3 2 6" xfId="8288"/>
    <cellStyle name="40% - Accent6 3 2 3 2 7" xfId="4984"/>
    <cellStyle name="40% - Accent6 3 2 3 2 8" xfId="12512"/>
    <cellStyle name="40% - Accent6 3 2 3 3" xfId="1998"/>
    <cellStyle name="40% - Accent6 3 2 3 3 2" xfId="9432"/>
    <cellStyle name="40% - Accent6 3 2 3 3 3" xfId="5302"/>
    <cellStyle name="40% - Accent6 3 2 3 4" xfId="2824"/>
    <cellStyle name="40% - Accent6 3 2 3 4 2" xfId="10258"/>
    <cellStyle name="40% - Accent6 3 2 3 4 3" xfId="6128"/>
    <cellStyle name="40% - Accent6 3 2 3 5" xfId="3650"/>
    <cellStyle name="40% - Accent6 3 2 3 5 2" xfId="11084"/>
    <cellStyle name="40% - Accent6 3 2 3 5 3" xfId="6954"/>
    <cellStyle name="40% - Accent6 3 2 3 6" xfId="1172"/>
    <cellStyle name="40% - Accent6 3 2 3 6 2" xfId="8606"/>
    <cellStyle name="40% - Accent6 3 2 3 7" xfId="7780"/>
    <cellStyle name="40% - Accent6 3 2 3 8" xfId="4476"/>
    <cellStyle name="40% - Accent6 3 2 3 9" xfId="12004"/>
    <cellStyle name="40% - Accent6 3 2 4" xfId="448"/>
    <cellStyle name="40% - Accent6 3 2 4 2" xfId="2100"/>
    <cellStyle name="40% - Accent6 3 2 4 2 2" xfId="9534"/>
    <cellStyle name="40% - Accent6 3 2 4 2 3" xfId="5404"/>
    <cellStyle name="40% - Accent6 3 2 4 3" xfId="2926"/>
    <cellStyle name="40% - Accent6 3 2 4 3 2" xfId="10360"/>
    <cellStyle name="40% - Accent6 3 2 4 3 3" xfId="6230"/>
    <cellStyle name="40% - Accent6 3 2 4 4" xfId="3752"/>
    <cellStyle name="40% - Accent6 3 2 4 4 2" xfId="11186"/>
    <cellStyle name="40% - Accent6 3 2 4 4 3" xfId="7056"/>
    <cellStyle name="40% - Accent6 3 2 4 5" xfId="1274"/>
    <cellStyle name="40% - Accent6 3 2 4 5 2" xfId="8708"/>
    <cellStyle name="40% - Accent6 3 2 4 6" xfId="7882"/>
    <cellStyle name="40% - Accent6 3 2 4 7" xfId="4578"/>
    <cellStyle name="40% - Accent6 3 2 4 8" xfId="12106"/>
    <cellStyle name="40% - Accent6 3 2 5" xfId="550"/>
    <cellStyle name="40% - Accent6 3 2 5 2" xfId="2202"/>
    <cellStyle name="40% - Accent6 3 2 5 2 2" xfId="9636"/>
    <cellStyle name="40% - Accent6 3 2 5 2 3" xfId="5506"/>
    <cellStyle name="40% - Accent6 3 2 5 3" xfId="3028"/>
    <cellStyle name="40% - Accent6 3 2 5 3 2" xfId="10462"/>
    <cellStyle name="40% - Accent6 3 2 5 3 3" xfId="6332"/>
    <cellStyle name="40% - Accent6 3 2 5 4" xfId="3854"/>
    <cellStyle name="40% - Accent6 3 2 5 4 2" xfId="11288"/>
    <cellStyle name="40% - Accent6 3 2 5 4 3" xfId="7158"/>
    <cellStyle name="40% - Accent6 3 2 5 5" xfId="1376"/>
    <cellStyle name="40% - Accent6 3 2 5 5 2" xfId="8810"/>
    <cellStyle name="40% - Accent6 3 2 5 6" xfId="7984"/>
    <cellStyle name="40% - Accent6 3 2 5 7" xfId="4680"/>
    <cellStyle name="40% - Accent6 3 2 5 8" xfId="12208"/>
    <cellStyle name="40% - Accent6 3 2 6" xfId="651"/>
    <cellStyle name="40% - Accent6 3 2 6 2" xfId="2303"/>
    <cellStyle name="40% - Accent6 3 2 6 2 2" xfId="9737"/>
    <cellStyle name="40% - Accent6 3 2 6 2 3" xfId="5607"/>
    <cellStyle name="40% - Accent6 3 2 6 3" xfId="3129"/>
    <cellStyle name="40% - Accent6 3 2 6 3 2" xfId="10563"/>
    <cellStyle name="40% - Accent6 3 2 6 3 3" xfId="6433"/>
    <cellStyle name="40% - Accent6 3 2 6 4" xfId="3955"/>
    <cellStyle name="40% - Accent6 3 2 6 4 2" xfId="11389"/>
    <cellStyle name="40% - Accent6 3 2 6 4 3" xfId="7259"/>
    <cellStyle name="40% - Accent6 3 2 6 5" xfId="1477"/>
    <cellStyle name="40% - Accent6 3 2 6 5 2" xfId="8911"/>
    <cellStyle name="40% - Accent6 3 2 6 6" xfId="8085"/>
    <cellStyle name="40% - Accent6 3 2 6 7" xfId="4781"/>
    <cellStyle name="40% - Accent6 3 2 6 8" xfId="12309"/>
    <cellStyle name="40% - Accent6 3 2 7" xfId="1795"/>
    <cellStyle name="40% - Accent6 3 2 7 2" xfId="9229"/>
    <cellStyle name="40% - Accent6 3 2 7 3" xfId="5099"/>
    <cellStyle name="40% - Accent6 3 2 8" xfId="2621"/>
    <cellStyle name="40% - Accent6 3 2 8 2" xfId="10055"/>
    <cellStyle name="40% - Accent6 3 2 8 3" xfId="5925"/>
    <cellStyle name="40% - Accent6 3 2 9" xfId="3447"/>
    <cellStyle name="40% - Accent6 3 2 9 2" xfId="10881"/>
    <cellStyle name="40% - Accent6 3 2 9 3" xfId="6751"/>
    <cellStyle name="40% - Accent6 3 3" xfId="178"/>
    <cellStyle name="40% - Accent6 3 3 2" xfId="689"/>
    <cellStyle name="40% - Accent6 3 3 2 2" xfId="2341"/>
    <cellStyle name="40% - Accent6 3 3 2 2 2" xfId="9775"/>
    <cellStyle name="40% - Accent6 3 3 2 2 3" xfId="5645"/>
    <cellStyle name="40% - Accent6 3 3 2 3" xfId="3167"/>
    <cellStyle name="40% - Accent6 3 3 2 3 2" xfId="10601"/>
    <cellStyle name="40% - Accent6 3 3 2 3 3" xfId="6471"/>
    <cellStyle name="40% - Accent6 3 3 2 4" xfId="3993"/>
    <cellStyle name="40% - Accent6 3 3 2 4 2" xfId="11427"/>
    <cellStyle name="40% - Accent6 3 3 2 4 3" xfId="7297"/>
    <cellStyle name="40% - Accent6 3 3 2 5" xfId="1515"/>
    <cellStyle name="40% - Accent6 3 3 2 5 2" xfId="8949"/>
    <cellStyle name="40% - Accent6 3 3 2 6" xfId="8123"/>
    <cellStyle name="40% - Accent6 3 3 2 7" xfId="4819"/>
    <cellStyle name="40% - Accent6 3 3 2 8" xfId="12347"/>
    <cellStyle name="40% - Accent6 3 3 3" xfId="1833"/>
    <cellStyle name="40% - Accent6 3 3 3 2" xfId="9267"/>
    <cellStyle name="40% - Accent6 3 3 3 3" xfId="5137"/>
    <cellStyle name="40% - Accent6 3 3 4" xfId="2659"/>
    <cellStyle name="40% - Accent6 3 3 4 2" xfId="10093"/>
    <cellStyle name="40% - Accent6 3 3 4 3" xfId="5963"/>
    <cellStyle name="40% - Accent6 3 3 5" xfId="3485"/>
    <cellStyle name="40% - Accent6 3 3 5 2" xfId="10919"/>
    <cellStyle name="40% - Accent6 3 3 5 3" xfId="6789"/>
    <cellStyle name="40% - Accent6 3 3 6" xfId="1007"/>
    <cellStyle name="40% - Accent6 3 3 6 2" xfId="8441"/>
    <cellStyle name="40% - Accent6 3 3 7" xfId="7615"/>
    <cellStyle name="40% - Accent6 3 3 8" xfId="4311"/>
    <cellStyle name="40% - Accent6 3 3 9" xfId="11839"/>
    <cellStyle name="40% - Accent6 3 4" xfId="282"/>
    <cellStyle name="40% - Accent6 3 4 2" xfId="791"/>
    <cellStyle name="40% - Accent6 3 4 2 2" xfId="2443"/>
    <cellStyle name="40% - Accent6 3 4 2 2 2" xfId="9877"/>
    <cellStyle name="40% - Accent6 3 4 2 2 3" xfId="5747"/>
    <cellStyle name="40% - Accent6 3 4 2 3" xfId="3269"/>
    <cellStyle name="40% - Accent6 3 4 2 3 2" xfId="10703"/>
    <cellStyle name="40% - Accent6 3 4 2 3 3" xfId="6573"/>
    <cellStyle name="40% - Accent6 3 4 2 4" xfId="4095"/>
    <cellStyle name="40% - Accent6 3 4 2 4 2" xfId="11529"/>
    <cellStyle name="40% - Accent6 3 4 2 4 3" xfId="7399"/>
    <cellStyle name="40% - Accent6 3 4 2 5" xfId="1617"/>
    <cellStyle name="40% - Accent6 3 4 2 5 2" xfId="9051"/>
    <cellStyle name="40% - Accent6 3 4 2 6" xfId="8225"/>
    <cellStyle name="40% - Accent6 3 4 2 7" xfId="4921"/>
    <cellStyle name="40% - Accent6 3 4 2 8" xfId="12449"/>
    <cellStyle name="40% - Accent6 3 4 3" xfId="1935"/>
    <cellStyle name="40% - Accent6 3 4 3 2" xfId="9369"/>
    <cellStyle name="40% - Accent6 3 4 3 3" xfId="5239"/>
    <cellStyle name="40% - Accent6 3 4 4" xfId="2761"/>
    <cellStyle name="40% - Accent6 3 4 4 2" xfId="10195"/>
    <cellStyle name="40% - Accent6 3 4 4 3" xfId="6065"/>
    <cellStyle name="40% - Accent6 3 4 5" xfId="3587"/>
    <cellStyle name="40% - Accent6 3 4 5 2" xfId="11021"/>
    <cellStyle name="40% - Accent6 3 4 5 3" xfId="6891"/>
    <cellStyle name="40% - Accent6 3 4 6" xfId="1109"/>
    <cellStyle name="40% - Accent6 3 4 6 2" xfId="8543"/>
    <cellStyle name="40% - Accent6 3 4 7" xfId="7717"/>
    <cellStyle name="40% - Accent6 3 4 8" xfId="4413"/>
    <cellStyle name="40% - Accent6 3 4 9" xfId="11941"/>
    <cellStyle name="40% - Accent6 3 5" xfId="385"/>
    <cellStyle name="40% - Accent6 3 5 2" xfId="2037"/>
    <cellStyle name="40% - Accent6 3 5 2 2" xfId="9471"/>
    <cellStyle name="40% - Accent6 3 5 2 3" xfId="5341"/>
    <cellStyle name="40% - Accent6 3 5 3" xfId="2863"/>
    <cellStyle name="40% - Accent6 3 5 3 2" xfId="10297"/>
    <cellStyle name="40% - Accent6 3 5 3 3" xfId="6167"/>
    <cellStyle name="40% - Accent6 3 5 4" xfId="3689"/>
    <cellStyle name="40% - Accent6 3 5 4 2" xfId="11123"/>
    <cellStyle name="40% - Accent6 3 5 4 3" xfId="6993"/>
    <cellStyle name="40% - Accent6 3 5 5" xfId="1211"/>
    <cellStyle name="40% - Accent6 3 5 5 2" xfId="8645"/>
    <cellStyle name="40% - Accent6 3 5 6" xfId="7819"/>
    <cellStyle name="40% - Accent6 3 5 7" xfId="4515"/>
    <cellStyle name="40% - Accent6 3 5 8" xfId="12043"/>
    <cellStyle name="40% - Accent6 3 6" xfId="487"/>
    <cellStyle name="40% - Accent6 3 6 2" xfId="2139"/>
    <cellStyle name="40% - Accent6 3 6 2 2" xfId="9573"/>
    <cellStyle name="40% - Accent6 3 6 2 3" xfId="5443"/>
    <cellStyle name="40% - Accent6 3 6 3" xfId="2965"/>
    <cellStyle name="40% - Accent6 3 6 3 2" xfId="10399"/>
    <cellStyle name="40% - Accent6 3 6 3 3" xfId="6269"/>
    <cellStyle name="40% - Accent6 3 6 4" xfId="3791"/>
    <cellStyle name="40% - Accent6 3 6 4 2" xfId="11225"/>
    <cellStyle name="40% - Accent6 3 6 4 3" xfId="7095"/>
    <cellStyle name="40% - Accent6 3 6 5" xfId="1313"/>
    <cellStyle name="40% - Accent6 3 6 5 2" xfId="8747"/>
    <cellStyle name="40% - Accent6 3 6 6" xfId="7921"/>
    <cellStyle name="40% - Accent6 3 6 7" xfId="4617"/>
    <cellStyle name="40% - Accent6 3 6 8" xfId="12145"/>
    <cellStyle name="40% - Accent6 3 7" xfId="588"/>
    <cellStyle name="40% - Accent6 3 7 2" xfId="2240"/>
    <cellStyle name="40% - Accent6 3 7 2 2" xfId="9674"/>
    <cellStyle name="40% - Accent6 3 7 2 3" xfId="5544"/>
    <cellStyle name="40% - Accent6 3 7 3" xfId="3066"/>
    <cellStyle name="40% - Accent6 3 7 3 2" xfId="10500"/>
    <cellStyle name="40% - Accent6 3 7 3 3" xfId="6370"/>
    <cellStyle name="40% - Accent6 3 7 4" xfId="3892"/>
    <cellStyle name="40% - Accent6 3 7 4 2" xfId="11326"/>
    <cellStyle name="40% - Accent6 3 7 4 3" xfId="7196"/>
    <cellStyle name="40% - Accent6 3 7 5" xfId="1414"/>
    <cellStyle name="40% - Accent6 3 7 5 2" xfId="8848"/>
    <cellStyle name="40% - Accent6 3 7 6" xfId="8022"/>
    <cellStyle name="40% - Accent6 3 7 7" xfId="4718"/>
    <cellStyle name="40% - Accent6 3 7 8" xfId="12246"/>
    <cellStyle name="40% - Accent6 3 8" xfId="1732"/>
    <cellStyle name="40% - Accent6 3 8 2" xfId="9166"/>
    <cellStyle name="40% - Accent6 3 8 3" xfId="5036"/>
    <cellStyle name="40% - Accent6 3 9" xfId="2558"/>
    <cellStyle name="40% - Accent6 3 9 2" xfId="9992"/>
    <cellStyle name="40% - Accent6 3 9 3" xfId="5862"/>
    <cellStyle name="40% - Accent6 4" xfId="98"/>
    <cellStyle name="40% - Accent6 4 10" xfId="933"/>
    <cellStyle name="40% - Accent6 4 10 2" xfId="8367"/>
    <cellStyle name="40% - Accent6 4 11" xfId="7541"/>
    <cellStyle name="40% - Accent6 4 12" xfId="4237"/>
    <cellStyle name="40% - Accent6 4 13" xfId="11765"/>
    <cellStyle name="40% - Accent6 4 2" xfId="205"/>
    <cellStyle name="40% - Accent6 4 2 2" xfId="716"/>
    <cellStyle name="40% - Accent6 4 2 2 2" xfId="2368"/>
    <cellStyle name="40% - Accent6 4 2 2 2 2" xfId="9802"/>
    <cellStyle name="40% - Accent6 4 2 2 2 3" xfId="5672"/>
    <cellStyle name="40% - Accent6 4 2 2 3" xfId="3194"/>
    <cellStyle name="40% - Accent6 4 2 2 3 2" xfId="10628"/>
    <cellStyle name="40% - Accent6 4 2 2 3 3" xfId="6498"/>
    <cellStyle name="40% - Accent6 4 2 2 4" xfId="4020"/>
    <cellStyle name="40% - Accent6 4 2 2 4 2" xfId="11454"/>
    <cellStyle name="40% - Accent6 4 2 2 4 3" xfId="7324"/>
    <cellStyle name="40% - Accent6 4 2 2 5" xfId="1542"/>
    <cellStyle name="40% - Accent6 4 2 2 5 2" xfId="8976"/>
    <cellStyle name="40% - Accent6 4 2 2 6" xfId="8150"/>
    <cellStyle name="40% - Accent6 4 2 2 7" xfId="4846"/>
    <cellStyle name="40% - Accent6 4 2 2 8" xfId="12374"/>
    <cellStyle name="40% - Accent6 4 2 3" xfId="1860"/>
    <cellStyle name="40% - Accent6 4 2 3 2" xfId="9294"/>
    <cellStyle name="40% - Accent6 4 2 3 3" xfId="5164"/>
    <cellStyle name="40% - Accent6 4 2 4" xfId="2686"/>
    <cellStyle name="40% - Accent6 4 2 4 2" xfId="10120"/>
    <cellStyle name="40% - Accent6 4 2 4 3" xfId="5990"/>
    <cellStyle name="40% - Accent6 4 2 5" xfId="3512"/>
    <cellStyle name="40% - Accent6 4 2 5 2" xfId="10946"/>
    <cellStyle name="40% - Accent6 4 2 5 3" xfId="6816"/>
    <cellStyle name="40% - Accent6 4 2 6" xfId="1034"/>
    <cellStyle name="40% - Accent6 4 2 6 2" xfId="8468"/>
    <cellStyle name="40% - Accent6 4 2 7" xfId="7642"/>
    <cellStyle name="40% - Accent6 4 2 8" xfId="4338"/>
    <cellStyle name="40% - Accent6 4 2 9" xfId="11866"/>
    <cellStyle name="40% - Accent6 4 3" xfId="310"/>
    <cellStyle name="40% - Accent6 4 3 2" xfId="818"/>
    <cellStyle name="40% - Accent6 4 3 2 2" xfId="2470"/>
    <cellStyle name="40% - Accent6 4 3 2 2 2" xfId="9904"/>
    <cellStyle name="40% - Accent6 4 3 2 2 3" xfId="5774"/>
    <cellStyle name="40% - Accent6 4 3 2 3" xfId="3296"/>
    <cellStyle name="40% - Accent6 4 3 2 3 2" xfId="10730"/>
    <cellStyle name="40% - Accent6 4 3 2 3 3" xfId="6600"/>
    <cellStyle name="40% - Accent6 4 3 2 4" xfId="4122"/>
    <cellStyle name="40% - Accent6 4 3 2 4 2" xfId="11556"/>
    <cellStyle name="40% - Accent6 4 3 2 4 3" xfId="7426"/>
    <cellStyle name="40% - Accent6 4 3 2 5" xfId="1644"/>
    <cellStyle name="40% - Accent6 4 3 2 5 2" xfId="9078"/>
    <cellStyle name="40% - Accent6 4 3 2 6" xfId="8252"/>
    <cellStyle name="40% - Accent6 4 3 2 7" xfId="4948"/>
    <cellStyle name="40% - Accent6 4 3 2 8" xfId="12476"/>
    <cellStyle name="40% - Accent6 4 3 3" xfId="1962"/>
    <cellStyle name="40% - Accent6 4 3 3 2" xfId="9396"/>
    <cellStyle name="40% - Accent6 4 3 3 3" xfId="5266"/>
    <cellStyle name="40% - Accent6 4 3 4" xfId="2788"/>
    <cellStyle name="40% - Accent6 4 3 4 2" xfId="10222"/>
    <cellStyle name="40% - Accent6 4 3 4 3" xfId="6092"/>
    <cellStyle name="40% - Accent6 4 3 5" xfId="3614"/>
    <cellStyle name="40% - Accent6 4 3 5 2" xfId="11048"/>
    <cellStyle name="40% - Accent6 4 3 5 3" xfId="6918"/>
    <cellStyle name="40% - Accent6 4 3 6" xfId="1136"/>
    <cellStyle name="40% - Accent6 4 3 6 2" xfId="8570"/>
    <cellStyle name="40% - Accent6 4 3 7" xfId="7744"/>
    <cellStyle name="40% - Accent6 4 3 8" xfId="4440"/>
    <cellStyle name="40% - Accent6 4 3 9" xfId="11968"/>
    <cellStyle name="40% - Accent6 4 4" xfId="412"/>
    <cellStyle name="40% - Accent6 4 4 2" xfId="2064"/>
    <cellStyle name="40% - Accent6 4 4 2 2" xfId="9498"/>
    <cellStyle name="40% - Accent6 4 4 2 3" xfId="5368"/>
    <cellStyle name="40% - Accent6 4 4 3" xfId="2890"/>
    <cellStyle name="40% - Accent6 4 4 3 2" xfId="10324"/>
    <cellStyle name="40% - Accent6 4 4 3 3" xfId="6194"/>
    <cellStyle name="40% - Accent6 4 4 4" xfId="3716"/>
    <cellStyle name="40% - Accent6 4 4 4 2" xfId="11150"/>
    <cellStyle name="40% - Accent6 4 4 4 3" xfId="7020"/>
    <cellStyle name="40% - Accent6 4 4 5" xfId="1238"/>
    <cellStyle name="40% - Accent6 4 4 5 2" xfId="8672"/>
    <cellStyle name="40% - Accent6 4 4 6" xfId="7846"/>
    <cellStyle name="40% - Accent6 4 4 7" xfId="4542"/>
    <cellStyle name="40% - Accent6 4 4 8" xfId="12070"/>
    <cellStyle name="40% - Accent6 4 5" xfId="514"/>
    <cellStyle name="40% - Accent6 4 5 2" xfId="2166"/>
    <cellStyle name="40% - Accent6 4 5 2 2" xfId="9600"/>
    <cellStyle name="40% - Accent6 4 5 2 3" xfId="5470"/>
    <cellStyle name="40% - Accent6 4 5 3" xfId="2992"/>
    <cellStyle name="40% - Accent6 4 5 3 2" xfId="10426"/>
    <cellStyle name="40% - Accent6 4 5 3 3" xfId="6296"/>
    <cellStyle name="40% - Accent6 4 5 4" xfId="3818"/>
    <cellStyle name="40% - Accent6 4 5 4 2" xfId="11252"/>
    <cellStyle name="40% - Accent6 4 5 4 3" xfId="7122"/>
    <cellStyle name="40% - Accent6 4 5 5" xfId="1340"/>
    <cellStyle name="40% - Accent6 4 5 5 2" xfId="8774"/>
    <cellStyle name="40% - Accent6 4 5 6" xfId="7948"/>
    <cellStyle name="40% - Accent6 4 5 7" xfId="4644"/>
    <cellStyle name="40% - Accent6 4 5 8" xfId="12172"/>
    <cellStyle name="40% - Accent6 4 6" xfId="615"/>
    <cellStyle name="40% - Accent6 4 6 2" xfId="2267"/>
    <cellStyle name="40% - Accent6 4 6 2 2" xfId="9701"/>
    <cellStyle name="40% - Accent6 4 6 2 3" xfId="5571"/>
    <cellStyle name="40% - Accent6 4 6 3" xfId="3093"/>
    <cellStyle name="40% - Accent6 4 6 3 2" xfId="10527"/>
    <cellStyle name="40% - Accent6 4 6 3 3" xfId="6397"/>
    <cellStyle name="40% - Accent6 4 6 4" xfId="3919"/>
    <cellStyle name="40% - Accent6 4 6 4 2" xfId="11353"/>
    <cellStyle name="40% - Accent6 4 6 4 3" xfId="7223"/>
    <cellStyle name="40% - Accent6 4 6 5" xfId="1441"/>
    <cellStyle name="40% - Accent6 4 6 5 2" xfId="8875"/>
    <cellStyle name="40% - Accent6 4 6 6" xfId="8049"/>
    <cellStyle name="40% - Accent6 4 6 7" xfId="4745"/>
    <cellStyle name="40% - Accent6 4 6 8" xfId="12273"/>
    <cellStyle name="40% - Accent6 4 7" xfId="1759"/>
    <cellStyle name="40% - Accent6 4 7 2" xfId="9193"/>
    <cellStyle name="40% - Accent6 4 7 3" xfId="5063"/>
    <cellStyle name="40% - Accent6 4 8" xfId="2585"/>
    <cellStyle name="40% - Accent6 4 8 2" xfId="10019"/>
    <cellStyle name="40% - Accent6 4 8 3" xfId="5889"/>
    <cellStyle name="40% - Accent6 4 9" xfId="3411"/>
    <cellStyle name="40% - Accent6 4 9 2" xfId="10845"/>
    <cellStyle name="40% - Accent6 4 9 3" xfId="6715"/>
    <cellStyle name="40% - Accent6 5" xfId="152"/>
    <cellStyle name="40% - Accent6 5 2" xfId="663"/>
    <cellStyle name="40% - Accent6 5 2 2" xfId="2315"/>
    <cellStyle name="40% - Accent6 5 2 2 2" xfId="9749"/>
    <cellStyle name="40% - Accent6 5 2 2 3" xfId="5619"/>
    <cellStyle name="40% - Accent6 5 2 3" xfId="3141"/>
    <cellStyle name="40% - Accent6 5 2 3 2" xfId="10575"/>
    <cellStyle name="40% - Accent6 5 2 3 3" xfId="6445"/>
    <cellStyle name="40% - Accent6 5 2 4" xfId="3967"/>
    <cellStyle name="40% - Accent6 5 2 4 2" xfId="11401"/>
    <cellStyle name="40% - Accent6 5 2 4 3" xfId="7271"/>
    <cellStyle name="40% - Accent6 5 2 5" xfId="1489"/>
    <cellStyle name="40% - Accent6 5 2 5 2" xfId="8923"/>
    <cellStyle name="40% - Accent6 5 2 6" xfId="8097"/>
    <cellStyle name="40% - Accent6 5 2 7" xfId="4793"/>
    <cellStyle name="40% - Accent6 5 2 8" xfId="12321"/>
    <cellStyle name="40% - Accent6 5 3" xfId="1807"/>
    <cellStyle name="40% - Accent6 5 3 2" xfId="9241"/>
    <cellStyle name="40% - Accent6 5 3 3" xfId="5111"/>
    <cellStyle name="40% - Accent6 5 4" xfId="2633"/>
    <cellStyle name="40% - Accent6 5 4 2" xfId="10067"/>
    <cellStyle name="40% - Accent6 5 4 3" xfId="5937"/>
    <cellStyle name="40% - Accent6 5 5" xfId="3459"/>
    <cellStyle name="40% - Accent6 5 5 2" xfId="10893"/>
    <cellStyle name="40% - Accent6 5 5 3" xfId="6763"/>
    <cellStyle name="40% - Accent6 5 6" xfId="981"/>
    <cellStyle name="40% - Accent6 5 6 2" xfId="8415"/>
    <cellStyle name="40% - Accent6 5 7" xfId="7589"/>
    <cellStyle name="40% - Accent6 5 8" xfId="4285"/>
    <cellStyle name="40% - Accent6 5 9" xfId="11813"/>
    <cellStyle name="40% - Accent6 6" xfId="254"/>
    <cellStyle name="40% - Accent6 6 2" xfId="765"/>
    <cellStyle name="40% - Accent6 6 2 2" xfId="2417"/>
    <cellStyle name="40% - Accent6 6 2 2 2" xfId="9851"/>
    <cellStyle name="40% - Accent6 6 2 2 3" xfId="5721"/>
    <cellStyle name="40% - Accent6 6 2 3" xfId="3243"/>
    <cellStyle name="40% - Accent6 6 2 3 2" xfId="10677"/>
    <cellStyle name="40% - Accent6 6 2 3 3" xfId="6547"/>
    <cellStyle name="40% - Accent6 6 2 4" xfId="4069"/>
    <cellStyle name="40% - Accent6 6 2 4 2" xfId="11503"/>
    <cellStyle name="40% - Accent6 6 2 4 3" xfId="7373"/>
    <cellStyle name="40% - Accent6 6 2 5" xfId="1591"/>
    <cellStyle name="40% - Accent6 6 2 5 2" xfId="9025"/>
    <cellStyle name="40% - Accent6 6 2 6" xfId="8199"/>
    <cellStyle name="40% - Accent6 6 2 7" xfId="4895"/>
    <cellStyle name="40% - Accent6 6 2 8" xfId="12423"/>
    <cellStyle name="40% - Accent6 6 3" xfId="1909"/>
    <cellStyle name="40% - Accent6 6 3 2" xfId="9343"/>
    <cellStyle name="40% - Accent6 6 3 3" xfId="5213"/>
    <cellStyle name="40% - Accent6 6 4" xfId="2735"/>
    <cellStyle name="40% - Accent6 6 4 2" xfId="10169"/>
    <cellStyle name="40% - Accent6 6 4 3" xfId="6039"/>
    <cellStyle name="40% - Accent6 6 5" xfId="3561"/>
    <cellStyle name="40% - Accent6 6 5 2" xfId="10995"/>
    <cellStyle name="40% - Accent6 6 5 3" xfId="6865"/>
    <cellStyle name="40% - Accent6 6 6" xfId="1083"/>
    <cellStyle name="40% - Accent6 6 6 2" xfId="8517"/>
    <cellStyle name="40% - Accent6 6 7" xfId="7691"/>
    <cellStyle name="40% - Accent6 6 8" xfId="4387"/>
    <cellStyle name="40% - Accent6 6 9" xfId="11915"/>
    <cellStyle name="40% - Accent6 7" xfId="359"/>
    <cellStyle name="40% - Accent6 7 2" xfId="2011"/>
    <cellStyle name="40% - Accent6 7 2 2" xfId="9445"/>
    <cellStyle name="40% - Accent6 7 2 3" xfId="5315"/>
    <cellStyle name="40% - Accent6 7 3" xfId="2837"/>
    <cellStyle name="40% - Accent6 7 3 2" xfId="10271"/>
    <cellStyle name="40% - Accent6 7 3 3" xfId="6141"/>
    <cellStyle name="40% - Accent6 7 4" xfId="3663"/>
    <cellStyle name="40% - Accent6 7 4 2" xfId="11097"/>
    <cellStyle name="40% - Accent6 7 4 3" xfId="6967"/>
    <cellStyle name="40% - Accent6 7 5" xfId="1185"/>
    <cellStyle name="40% - Accent6 7 5 2" xfId="8619"/>
    <cellStyle name="40% - Accent6 7 6" xfId="7793"/>
    <cellStyle name="40% - Accent6 7 7" xfId="4489"/>
    <cellStyle name="40% - Accent6 7 8" xfId="12017"/>
    <cellStyle name="40% - Accent6 8" xfId="461"/>
    <cellStyle name="40% - Accent6 8 2" xfId="2113"/>
    <cellStyle name="40% - Accent6 8 2 2" xfId="9547"/>
    <cellStyle name="40% - Accent6 8 2 3" xfId="5417"/>
    <cellStyle name="40% - Accent6 8 3" xfId="2939"/>
    <cellStyle name="40% - Accent6 8 3 2" xfId="10373"/>
    <cellStyle name="40% - Accent6 8 3 3" xfId="6243"/>
    <cellStyle name="40% - Accent6 8 4" xfId="3765"/>
    <cellStyle name="40% - Accent6 8 4 2" xfId="11199"/>
    <cellStyle name="40% - Accent6 8 4 3" xfId="7069"/>
    <cellStyle name="40% - Accent6 8 5" xfId="1287"/>
    <cellStyle name="40% - Accent6 8 5 2" xfId="8721"/>
    <cellStyle name="40% - Accent6 8 6" xfId="7895"/>
    <cellStyle name="40% - Accent6 8 7" xfId="4591"/>
    <cellStyle name="40% - Accent6 8 8" xfId="12119"/>
    <cellStyle name="40% - Accent6 9" xfId="562"/>
    <cellStyle name="40% - Accent6 9 2" xfId="2214"/>
    <cellStyle name="40% - Accent6 9 2 2" xfId="9648"/>
    <cellStyle name="40% - Accent6 9 2 3" xfId="5518"/>
    <cellStyle name="40% - Accent6 9 3" xfId="3040"/>
    <cellStyle name="40% - Accent6 9 3 2" xfId="10474"/>
    <cellStyle name="40% - Accent6 9 3 3" xfId="6344"/>
    <cellStyle name="40% - Accent6 9 4" xfId="3866"/>
    <cellStyle name="40% - Accent6 9 4 2" xfId="11300"/>
    <cellStyle name="40% - Accent6 9 4 3" xfId="7170"/>
    <cellStyle name="40% - Accent6 9 5" xfId="1388"/>
    <cellStyle name="40% - Accent6 9 5 2" xfId="8822"/>
    <cellStyle name="40% - Accent6 9 6" xfId="7996"/>
    <cellStyle name="40% - Accent6 9 7" xfId="4692"/>
    <cellStyle name="40% - Accent6 9 8" xfId="12220"/>
    <cellStyle name="60% - Accent1" xfId="13" builtinId="32" customBuiltin="1"/>
    <cellStyle name="60% - Accent1 2" xfId="11679"/>
    <cellStyle name="60% - Accent2" xfId="14" builtinId="36" customBuiltin="1"/>
    <cellStyle name="60% - Accent2 2" xfId="11683"/>
    <cellStyle name="60% - Accent3" xfId="15" builtinId="40" customBuiltin="1"/>
    <cellStyle name="60% - Accent3 2" xfId="11687"/>
    <cellStyle name="60% - Accent4" xfId="16" builtinId="44" customBuiltin="1"/>
    <cellStyle name="60% - Accent4 2" xfId="11691"/>
    <cellStyle name="60% - Accent5" xfId="17" builtinId="48" customBuiltin="1"/>
    <cellStyle name="60% - Accent5 2" xfId="11695"/>
    <cellStyle name="60% - Accent6" xfId="18" builtinId="52" customBuiltin="1"/>
    <cellStyle name="60% - Accent6 2" xfId="11699"/>
    <cellStyle name="Accent1" xfId="19" builtinId="29" customBuiltin="1"/>
    <cellStyle name="Accent1 2" xfId="11676"/>
    <cellStyle name="Accent2" xfId="20" builtinId="33" customBuiltin="1"/>
    <cellStyle name="Accent2 2" xfId="11680"/>
    <cellStyle name="Accent3" xfId="21" builtinId="37" customBuiltin="1"/>
    <cellStyle name="Accent3 2" xfId="11684"/>
    <cellStyle name="Accent4" xfId="22" builtinId="41" customBuiltin="1"/>
    <cellStyle name="Accent4 2" xfId="11688"/>
    <cellStyle name="Accent5" xfId="23" builtinId="45" customBuiltin="1"/>
    <cellStyle name="Accent5 2" xfId="11692"/>
    <cellStyle name="Accent6" xfId="24" builtinId="49" customBuiltin="1"/>
    <cellStyle name="Accent6 2" xfId="11696"/>
    <cellStyle name="Bad" xfId="25" builtinId="27" customBuiltin="1"/>
    <cellStyle name="Bad 2" xfId="11665"/>
    <cellStyle name="Calculation" xfId="26" builtinId="22" customBuiltin="1"/>
    <cellStyle name="Calculation 2" xfId="11669"/>
    <cellStyle name="Check Cell" xfId="27" builtinId="23" customBuiltin="1"/>
    <cellStyle name="Check Cell 2" xfId="11671"/>
    <cellStyle name="Comma" xfId="43" builtinId="3"/>
    <cellStyle name="Comma 2" xfId="56"/>
    <cellStyle name="Comma 2 2" xfId="83"/>
    <cellStyle name="Comma 2 2 2" xfId="136"/>
    <cellStyle name="Comma 2 3" xfId="135"/>
    <cellStyle name="Comma 3" xfId="257"/>
    <cellStyle name="Comma 4" xfId="11700"/>
    <cellStyle name="Explanatory Text" xfId="28" builtinId="53" customBuiltin="1"/>
    <cellStyle name="Explanatory Text 2" xfId="11674"/>
    <cellStyle name="Good" xfId="29" builtinId="26" customBuiltin="1"/>
    <cellStyle name="Good 2" xfId="11664"/>
    <cellStyle name="Heading 1" xfId="30" builtinId="16" customBuiltin="1"/>
    <cellStyle name="Heading 1 2" xfId="11660"/>
    <cellStyle name="Heading 2" xfId="31" builtinId="17" customBuiltin="1"/>
    <cellStyle name="Heading 2 2" xfId="11661"/>
    <cellStyle name="Heading 3" xfId="32" builtinId="18" customBuiltin="1"/>
    <cellStyle name="Heading 3 2" xfId="11662"/>
    <cellStyle name="Heading 4" xfId="33" builtinId="19" customBuiltin="1"/>
    <cellStyle name="Heading 4 2" xfId="11663"/>
    <cellStyle name="Input" xfId="34" builtinId="20" customBuiltin="1"/>
    <cellStyle name="Input 2" xfId="11667"/>
    <cellStyle name="Linked Cell" xfId="35" builtinId="24" customBuiltin="1"/>
    <cellStyle name="Linked Cell 2" xfId="11670"/>
    <cellStyle name="Neutral" xfId="36" builtinId="28" customBuiltin="1"/>
    <cellStyle name="Neutral 2" xfId="11666"/>
    <cellStyle name="Normal" xfId="0" builtinId="0"/>
    <cellStyle name="Normal 2" xfId="37"/>
    <cellStyle name="Normal 3" xfId="86"/>
    <cellStyle name="Normal 3 10" xfId="921"/>
    <cellStyle name="Normal 3 10 2" xfId="8355"/>
    <cellStyle name="Normal 3 11" xfId="7529"/>
    <cellStyle name="Normal 3 12" xfId="4225"/>
    <cellStyle name="Normal 3 13" xfId="11753"/>
    <cellStyle name="Normal 3 2" xfId="193"/>
    <cellStyle name="Normal 3 2 2" xfId="704"/>
    <cellStyle name="Normal 3 2 2 2" xfId="2356"/>
    <cellStyle name="Normal 3 2 2 2 2" xfId="9790"/>
    <cellStyle name="Normal 3 2 2 2 3" xfId="5660"/>
    <cellStyle name="Normal 3 2 2 3" xfId="3182"/>
    <cellStyle name="Normal 3 2 2 3 2" xfId="10616"/>
    <cellStyle name="Normal 3 2 2 3 3" xfId="6486"/>
    <cellStyle name="Normal 3 2 2 4" xfId="4008"/>
    <cellStyle name="Normal 3 2 2 4 2" xfId="11442"/>
    <cellStyle name="Normal 3 2 2 4 3" xfId="7312"/>
    <cellStyle name="Normal 3 2 2 5" xfId="1530"/>
    <cellStyle name="Normal 3 2 2 5 2" xfId="8964"/>
    <cellStyle name="Normal 3 2 2 6" xfId="8138"/>
    <cellStyle name="Normal 3 2 2 7" xfId="4834"/>
    <cellStyle name="Normal 3 2 2 8" xfId="12362"/>
    <cellStyle name="Normal 3 2 3" xfId="1848"/>
    <cellStyle name="Normal 3 2 3 2" xfId="9282"/>
    <cellStyle name="Normal 3 2 3 3" xfId="5152"/>
    <cellStyle name="Normal 3 2 4" xfId="2674"/>
    <cellStyle name="Normal 3 2 4 2" xfId="10108"/>
    <cellStyle name="Normal 3 2 4 3" xfId="5978"/>
    <cellStyle name="Normal 3 2 5" xfId="3500"/>
    <cellStyle name="Normal 3 2 5 2" xfId="10934"/>
    <cellStyle name="Normal 3 2 5 3" xfId="6804"/>
    <cellStyle name="Normal 3 2 6" xfId="1022"/>
    <cellStyle name="Normal 3 2 6 2" xfId="8456"/>
    <cellStyle name="Normal 3 2 7" xfId="7630"/>
    <cellStyle name="Normal 3 2 8" xfId="4326"/>
    <cellStyle name="Normal 3 2 9" xfId="11854"/>
    <cellStyle name="Normal 3 3" xfId="298"/>
    <cellStyle name="Normal 3 3 2" xfId="806"/>
    <cellStyle name="Normal 3 3 2 2" xfId="2458"/>
    <cellStyle name="Normal 3 3 2 2 2" xfId="9892"/>
    <cellStyle name="Normal 3 3 2 2 3" xfId="5762"/>
    <cellStyle name="Normal 3 3 2 3" xfId="3284"/>
    <cellStyle name="Normal 3 3 2 3 2" xfId="10718"/>
    <cellStyle name="Normal 3 3 2 3 3" xfId="6588"/>
    <cellStyle name="Normal 3 3 2 4" xfId="4110"/>
    <cellStyle name="Normal 3 3 2 4 2" xfId="11544"/>
    <cellStyle name="Normal 3 3 2 4 3" xfId="7414"/>
    <cellStyle name="Normal 3 3 2 5" xfId="1632"/>
    <cellStyle name="Normal 3 3 2 5 2" xfId="9066"/>
    <cellStyle name="Normal 3 3 2 6" xfId="8240"/>
    <cellStyle name="Normal 3 3 2 7" xfId="4936"/>
    <cellStyle name="Normal 3 3 2 8" xfId="12464"/>
    <cellStyle name="Normal 3 3 3" xfId="1950"/>
    <cellStyle name="Normal 3 3 3 2" xfId="9384"/>
    <cellStyle name="Normal 3 3 3 3" xfId="5254"/>
    <cellStyle name="Normal 3 3 4" xfId="2776"/>
    <cellStyle name="Normal 3 3 4 2" xfId="10210"/>
    <cellStyle name="Normal 3 3 4 3" xfId="6080"/>
    <cellStyle name="Normal 3 3 5" xfId="3602"/>
    <cellStyle name="Normal 3 3 5 2" xfId="11036"/>
    <cellStyle name="Normal 3 3 5 3" xfId="6906"/>
    <cellStyle name="Normal 3 3 6" xfId="1124"/>
    <cellStyle name="Normal 3 3 6 2" xfId="8558"/>
    <cellStyle name="Normal 3 3 7" xfId="7732"/>
    <cellStyle name="Normal 3 3 8" xfId="4428"/>
    <cellStyle name="Normal 3 3 9" xfId="11956"/>
    <cellStyle name="Normal 3 4" xfId="400"/>
    <cellStyle name="Normal 3 4 2" xfId="2052"/>
    <cellStyle name="Normal 3 4 2 2" xfId="9486"/>
    <cellStyle name="Normal 3 4 2 3" xfId="5356"/>
    <cellStyle name="Normal 3 4 3" xfId="2878"/>
    <cellStyle name="Normal 3 4 3 2" xfId="10312"/>
    <cellStyle name="Normal 3 4 3 3" xfId="6182"/>
    <cellStyle name="Normal 3 4 4" xfId="3704"/>
    <cellStyle name="Normal 3 4 4 2" xfId="11138"/>
    <cellStyle name="Normal 3 4 4 3" xfId="7008"/>
    <cellStyle name="Normal 3 4 5" xfId="1226"/>
    <cellStyle name="Normal 3 4 5 2" xfId="8660"/>
    <cellStyle name="Normal 3 4 6" xfId="7834"/>
    <cellStyle name="Normal 3 4 7" xfId="4530"/>
    <cellStyle name="Normal 3 4 8" xfId="12058"/>
    <cellStyle name="Normal 3 5" xfId="502"/>
    <cellStyle name="Normal 3 5 2" xfId="2154"/>
    <cellStyle name="Normal 3 5 2 2" xfId="9588"/>
    <cellStyle name="Normal 3 5 2 3" xfId="5458"/>
    <cellStyle name="Normal 3 5 3" xfId="2980"/>
    <cellStyle name="Normal 3 5 3 2" xfId="10414"/>
    <cellStyle name="Normal 3 5 3 3" xfId="6284"/>
    <cellStyle name="Normal 3 5 4" xfId="3806"/>
    <cellStyle name="Normal 3 5 4 2" xfId="11240"/>
    <cellStyle name="Normal 3 5 4 3" xfId="7110"/>
    <cellStyle name="Normal 3 5 5" xfId="1328"/>
    <cellStyle name="Normal 3 5 5 2" xfId="8762"/>
    <cellStyle name="Normal 3 5 6" xfId="7936"/>
    <cellStyle name="Normal 3 5 7" xfId="4632"/>
    <cellStyle name="Normal 3 5 8" xfId="12160"/>
    <cellStyle name="Normal 3 6" xfId="603"/>
    <cellStyle name="Normal 3 6 2" xfId="2255"/>
    <cellStyle name="Normal 3 6 2 2" xfId="9689"/>
    <cellStyle name="Normal 3 6 2 3" xfId="5559"/>
    <cellStyle name="Normal 3 6 3" xfId="3081"/>
    <cellStyle name="Normal 3 6 3 2" xfId="10515"/>
    <cellStyle name="Normal 3 6 3 3" xfId="6385"/>
    <cellStyle name="Normal 3 6 4" xfId="3907"/>
    <cellStyle name="Normal 3 6 4 2" xfId="11341"/>
    <cellStyle name="Normal 3 6 4 3" xfId="7211"/>
    <cellStyle name="Normal 3 6 5" xfId="1429"/>
    <cellStyle name="Normal 3 6 5 2" xfId="8863"/>
    <cellStyle name="Normal 3 6 6" xfId="8037"/>
    <cellStyle name="Normal 3 6 7" xfId="4733"/>
    <cellStyle name="Normal 3 6 8" xfId="12261"/>
    <cellStyle name="Normal 3 7" xfId="1747"/>
    <cellStyle name="Normal 3 7 2" xfId="9181"/>
    <cellStyle name="Normal 3 7 3" xfId="5051"/>
    <cellStyle name="Normal 3 8" xfId="2573"/>
    <cellStyle name="Normal 3 8 2" xfId="10007"/>
    <cellStyle name="Normal 3 8 3" xfId="5877"/>
    <cellStyle name="Normal 3 9" xfId="3399"/>
    <cellStyle name="Normal 3 9 2" xfId="10833"/>
    <cellStyle name="Normal 3 9 3" xfId="6703"/>
    <cellStyle name="Normal 4" xfId="255"/>
    <cellStyle name="Normal 5" xfId="242"/>
    <cellStyle name="Normal 5 2" xfId="753"/>
    <cellStyle name="Normal 5 2 2" xfId="2405"/>
    <cellStyle name="Normal 5 2 2 2" xfId="9839"/>
    <cellStyle name="Normal 5 2 2 3" xfId="5709"/>
    <cellStyle name="Normal 5 2 3" xfId="3231"/>
    <cellStyle name="Normal 5 2 3 2" xfId="10665"/>
    <cellStyle name="Normal 5 2 3 3" xfId="6535"/>
    <cellStyle name="Normal 5 2 4" xfId="4057"/>
    <cellStyle name="Normal 5 2 4 2" xfId="11491"/>
    <cellStyle name="Normal 5 2 4 3" xfId="7361"/>
    <cellStyle name="Normal 5 2 5" xfId="1579"/>
    <cellStyle name="Normal 5 2 5 2" xfId="9013"/>
    <cellStyle name="Normal 5 2 6" xfId="8187"/>
    <cellStyle name="Normal 5 2 7" xfId="4883"/>
    <cellStyle name="Normal 5 2 8" xfId="12411"/>
    <cellStyle name="Normal 5 3" xfId="1897"/>
    <cellStyle name="Normal 5 3 2" xfId="9331"/>
    <cellStyle name="Normal 5 3 3" xfId="5201"/>
    <cellStyle name="Normal 5 4" xfId="2723"/>
    <cellStyle name="Normal 5 4 2" xfId="10157"/>
    <cellStyle name="Normal 5 4 3" xfId="6027"/>
    <cellStyle name="Normal 5 5" xfId="3549"/>
    <cellStyle name="Normal 5 5 2" xfId="10983"/>
    <cellStyle name="Normal 5 5 3" xfId="6853"/>
    <cellStyle name="Normal 5 6" xfId="1071"/>
    <cellStyle name="Normal 5 6 2" xfId="8505"/>
    <cellStyle name="Normal 5 7" xfId="7679"/>
    <cellStyle name="Normal 5 8" xfId="4375"/>
    <cellStyle name="Normal 5 9" xfId="11903"/>
    <cellStyle name="Normal 6" xfId="347"/>
    <cellStyle name="Normal 6 2" xfId="1999"/>
    <cellStyle name="Normal 6 2 2" xfId="9433"/>
    <cellStyle name="Normal 6 2 3" xfId="5303"/>
    <cellStyle name="Normal 6 3" xfId="2825"/>
    <cellStyle name="Normal 6 3 2" xfId="10259"/>
    <cellStyle name="Normal 6 3 3" xfId="6129"/>
    <cellStyle name="Normal 6 4" xfId="3651"/>
    <cellStyle name="Normal 6 4 2" xfId="11085"/>
    <cellStyle name="Normal 6 4 3" xfId="6955"/>
    <cellStyle name="Normal 6 5" xfId="1173"/>
    <cellStyle name="Normal 6 5 2" xfId="8607"/>
    <cellStyle name="Normal 6 6" xfId="7781"/>
    <cellStyle name="Normal 6 7" xfId="4477"/>
    <cellStyle name="Normal 6 8" xfId="12005"/>
    <cellStyle name="Normal 7" xfId="449"/>
    <cellStyle name="Normal 7 2" xfId="2101"/>
    <cellStyle name="Normal 7 2 2" xfId="9535"/>
    <cellStyle name="Normal 7 2 3" xfId="5405"/>
    <cellStyle name="Normal 7 3" xfId="2927"/>
    <cellStyle name="Normal 7 3 2" xfId="10361"/>
    <cellStyle name="Normal 7 3 3" xfId="6231"/>
    <cellStyle name="Normal 7 4" xfId="3753"/>
    <cellStyle name="Normal 7 4 2" xfId="11187"/>
    <cellStyle name="Normal 7 4 3" xfId="7057"/>
    <cellStyle name="Normal 7 5" xfId="1275"/>
    <cellStyle name="Normal 7 5 2" xfId="8709"/>
    <cellStyle name="Normal 7 6" xfId="7883"/>
    <cellStyle name="Normal 7 7" xfId="4579"/>
    <cellStyle name="Normal 7 8" xfId="12107"/>
    <cellStyle name="Normal 8" xfId="855"/>
    <cellStyle name="Normal 8 2" xfId="2507"/>
    <cellStyle name="Normal 8 2 2" xfId="9941"/>
    <cellStyle name="Normal 8 2 3" xfId="5811"/>
    <cellStyle name="Normal 8 3" xfId="3333"/>
    <cellStyle name="Normal 8 3 2" xfId="10767"/>
    <cellStyle name="Normal 8 3 3" xfId="6637"/>
    <cellStyle name="Normal 8 4" xfId="4159"/>
    <cellStyle name="Normal 8 4 2" xfId="11593"/>
    <cellStyle name="Normal 8 4 3" xfId="7463"/>
    <cellStyle name="Normal 8 5" xfId="1681"/>
    <cellStyle name="Normal 8 5 2" xfId="9115"/>
    <cellStyle name="Normal 8 6" xfId="8289"/>
    <cellStyle name="Normal 8 7" xfId="4985"/>
    <cellStyle name="Normal 9" xfId="11659"/>
    <cellStyle name="Note 2" xfId="38"/>
    <cellStyle name="Note 2 10" xfId="1707"/>
    <cellStyle name="Note 2 10 2" xfId="9141"/>
    <cellStyle name="Note 2 10 3" xfId="5011"/>
    <cellStyle name="Note 2 11" xfId="2533"/>
    <cellStyle name="Note 2 11 2" xfId="9967"/>
    <cellStyle name="Note 2 11 3" xfId="5837"/>
    <cellStyle name="Note 2 12" xfId="3359"/>
    <cellStyle name="Note 2 12 2" xfId="10793"/>
    <cellStyle name="Note 2 12 3" xfId="6663"/>
    <cellStyle name="Note 2 13" xfId="881"/>
    <cellStyle name="Note 2 13 2" xfId="8315"/>
    <cellStyle name="Note 2 14" xfId="7489"/>
    <cellStyle name="Note 2 15" xfId="4185"/>
    <cellStyle name="Note 2 16" xfId="11619"/>
    <cellStyle name="Note 2 17" xfId="11713"/>
    <cellStyle name="Note 2 2" xfId="57"/>
    <cellStyle name="Note 2 2 10" xfId="2546"/>
    <cellStyle name="Note 2 2 10 2" xfId="9980"/>
    <cellStyle name="Note 2 2 10 3" xfId="5850"/>
    <cellStyle name="Note 2 2 11" xfId="3372"/>
    <cellStyle name="Note 2 2 11 2" xfId="10806"/>
    <cellStyle name="Note 2 2 11 3" xfId="6676"/>
    <cellStyle name="Note 2 2 12" xfId="894"/>
    <cellStyle name="Note 2 2 12 2" xfId="8328"/>
    <cellStyle name="Note 2 2 13" xfId="7502"/>
    <cellStyle name="Note 2 2 14" xfId="4198"/>
    <cellStyle name="Note 2 2 15" xfId="11632"/>
    <cellStyle name="Note 2 2 16" xfId="11726"/>
    <cellStyle name="Note 2 2 2" xfId="84"/>
    <cellStyle name="Note 2 2 2 10" xfId="3398"/>
    <cellStyle name="Note 2 2 2 10 2" xfId="10832"/>
    <cellStyle name="Note 2 2 2 10 3" xfId="6702"/>
    <cellStyle name="Note 2 2 2 11" xfId="920"/>
    <cellStyle name="Note 2 2 2 11 2" xfId="8354"/>
    <cellStyle name="Note 2 2 2 12" xfId="7528"/>
    <cellStyle name="Note 2 2 2 13" xfId="4224"/>
    <cellStyle name="Note 2 2 2 14" xfId="11658"/>
    <cellStyle name="Note 2 2 2 15" xfId="11752"/>
    <cellStyle name="Note 2 2 2 2" xfId="139"/>
    <cellStyle name="Note 2 2 2 3" xfId="192"/>
    <cellStyle name="Note 2 2 2 3 2" xfId="703"/>
    <cellStyle name="Note 2 2 2 3 2 2" xfId="2355"/>
    <cellStyle name="Note 2 2 2 3 2 2 2" xfId="9789"/>
    <cellStyle name="Note 2 2 2 3 2 2 3" xfId="5659"/>
    <cellStyle name="Note 2 2 2 3 2 3" xfId="3181"/>
    <cellStyle name="Note 2 2 2 3 2 3 2" xfId="10615"/>
    <cellStyle name="Note 2 2 2 3 2 3 3" xfId="6485"/>
    <cellStyle name="Note 2 2 2 3 2 4" xfId="4007"/>
    <cellStyle name="Note 2 2 2 3 2 4 2" xfId="11441"/>
    <cellStyle name="Note 2 2 2 3 2 4 3" xfId="7311"/>
    <cellStyle name="Note 2 2 2 3 2 5" xfId="1529"/>
    <cellStyle name="Note 2 2 2 3 2 5 2" xfId="8963"/>
    <cellStyle name="Note 2 2 2 3 2 6" xfId="8137"/>
    <cellStyle name="Note 2 2 2 3 2 7" xfId="4833"/>
    <cellStyle name="Note 2 2 2 3 2 8" xfId="12361"/>
    <cellStyle name="Note 2 2 2 3 3" xfId="1847"/>
    <cellStyle name="Note 2 2 2 3 3 2" xfId="9281"/>
    <cellStyle name="Note 2 2 2 3 3 3" xfId="5151"/>
    <cellStyle name="Note 2 2 2 3 4" xfId="2673"/>
    <cellStyle name="Note 2 2 2 3 4 2" xfId="10107"/>
    <cellStyle name="Note 2 2 2 3 4 3" xfId="5977"/>
    <cellStyle name="Note 2 2 2 3 5" xfId="3499"/>
    <cellStyle name="Note 2 2 2 3 5 2" xfId="10933"/>
    <cellStyle name="Note 2 2 2 3 5 3" xfId="6803"/>
    <cellStyle name="Note 2 2 2 3 6" xfId="1021"/>
    <cellStyle name="Note 2 2 2 3 6 2" xfId="8455"/>
    <cellStyle name="Note 2 2 2 3 7" xfId="7629"/>
    <cellStyle name="Note 2 2 2 3 8" xfId="4325"/>
    <cellStyle name="Note 2 2 2 3 9" xfId="11853"/>
    <cellStyle name="Note 2 2 2 4" xfId="296"/>
    <cellStyle name="Note 2 2 2 4 2" xfId="805"/>
    <cellStyle name="Note 2 2 2 4 2 2" xfId="2457"/>
    <cellStyle name="Note 2 2 2 4 2 2 2" xfId="9891"/>
    <cellStyle name="Note 2 2 2 4 2 2 3" xfId="5761"/>
    <cellStyle name="Note 2 2 2 4 2 3" xfId="3283"/>
    <cellStyle name="Note 2 2 2 4 2 3 2" xfId="10717"/>
    <cellStyle name="Note 2 2 2 4 2 3 3" xfId="6587"/>
    <cellStyle name="Note 2 2 2 4 2 4" xfId="4109"/>
    <cellStyle name="Note 2 2 2 4 2 4 2" xfId="11543"/>
    <cellStyle name="Note 2 2 2 4 2 4 3" xfId="7413"/>
    <cellStyle name="Note 2 2 2 4 2 5" xfId="1631"/>
    <cellStyle name="Note 2 2 2 4 2 5 2" xfId="9065"/>
    <cellStyle name="Note 2 2 2 4 2 6" xfId="8239"/>
    <cellStyle name="Note 2 2 2 4 2 7" xfId="4935"/>
    <cellStyle name="Note 2 2 2 4 2 8" xfId="12463"/>
    <cellStyle name="Note 2 2 2 4 3" xfId="1949"/>
    <cellStyle name="Note 2 2 2 4 3 2" xfId="9383"/>
    <cellStyle name="Note 2 2 2 4 3 3" xfId="5253"/>
    <cellStyle name="Note 2 2 2 4 4" xfId="2775"/>
    <cellStyle name="Note 2 2 2 4 4 2" xfId="10209"/>
    <cellStyle name="Note 2 2 2 4 4 3" xfId="6079"/>
    <cellStyle name="Note 2 2 2 4 5" xfId="3601"/>
    <cellStyle name="Note 2 2 2 4 5 2" xfId="11035"/>
    <cellStyle name="Note 2 2 2 4 5 3" xfId="6905"/>
    <cellStyle name="Note 2 2 2 4 6" xfId="1123"/>
    <cellStyle name="Note 2 2 2 4 6 2" xfId="8557"/>
    <cellStyle name="Note 2 2 2 4 7" xfId="7731"/>
    <cellStyle name="Note 2 2 2 4 8" xfId="4427"/>
    <cellStyle name="Note 2 2 2 4 9" xfId="11955"/>
    <cellStyle name="Note 2 2 2 5" xfId="399"/>
    <cellStyle name="Note 2 2 2 5 2" xfId="2051"/>
    <cellStyle name="Note 2 2 2 5 2 2" xfId="9485"/>
    <cellStyle name="Note 2 2 2 5 2 3" xfId="5355"/>
    <cellStyle name="Note 2 2 2 5 3" xfId="2877"/>
    <cellStyle name="Note 2 2 2 5 3 2" xfId="10311"/>
    <cellStyle name="Note 2 2 2 5 3 3" xfId="6181"/>
    <cellStyle name="Note 2 2 2 5 4" xfId="3703"/>
    <cellStyle name="Note 2 2 2 5 4 2" xfId="11137"/>
    <cellStyle name="Note 2 2 2 5 4 3" xfId="7007"/>
    <cellStyle name="Note 2 2 2 5 5" xfId="1225"/>
    <cellStyle name="Note 2 2 2 5 5 2" xfId="8659"/>
    <cellStyle name="Note 2 2 2 5 6" xfId="7833"/>
    <cellStyle name="Note 2 2 2 5 7" xfId="4529"/>
    <cellStyle name="Note 2 2 2 5 8" xfId="12057"/>
    <cellStyle name="Note 2 2 2 6" xfId="501"/>
    <cellStyle name="Note 2 2 2 6 2" xfId="2153"/>
    <cellStyle name="Note 2 2 2 6 2 2" xfId="9587"/>
    <cellStyle name="Note 2 2 2 6 2 3" xfId="5457"/>
    <cellStyle name="Note 2 2 2 6 3" xfId="2979"/>
    <cellStyle name="Note 2 2 2 6 3 2" xfId="10413"/>
    <cellStyle name="Note 2 2 2 6 3 3" xfId="6283"/>
    <cellStyle name="Note 2 2 2 6 4" xfId="3805"/>
    <cellStyle name="Note 2 2 2 6 4 2" xfId="11239"/>
    <cellStyle name="Note 2 2 2 6 4 3" xfId="7109"/>
    <cellStyle name="Note 2 2 2 6 5" xfId="1327"/>
    <cellStyle name="Note 2 2 2 6 5 2" xfId="8761"/>
    <cellStyle name="Note 2 2 2 6 6" xfId="7935"/>
    <cellStyle name="Note 2 2 2 6 7" xfId="4631"/>
    <cellStyle name="Note 2 2 2 6 8" xfId="12159"/>
    <cellStyle name="Note 2 2 2 7" xfId="602"/>
    <cellStyle name="Note 2 2 2 7 2" xfId="2254"/>
    <cellStyle name="Note 2 2 2 7 2 2" xfId="9688"/>
    <cellStyle name="Note 2 2 2 7 2 3" xfId="5558"/>
    <cellStyle name="Note 2 2 2 7 3" xfId="3080"/>
    <cellStyle name="Note 2 2 2 7 3 2" xfId="10514"/>
    <cellStyle name="Note 2 2 2 7 3 3" xfId="6384"/>
    <cellStyle name="Note 2 2 2 7 4" xfId="3906"/>
    <cellStyle name="Note 2 2 2 7 4 2" xfId="11340"/>
    <cellStyle name="Note 2 2 2 7 4 3" xfId="7210"/>
    <cellStyle name="Note 2 2 2 7 5" xfId="1428"/>
    <cellStyle name="Note 2 2 2 7 5 2" xfId="8862"/>
    <cellStyle name="Note 2 2 2 7 6" xfId="8036"/>
    <cellStyle name="Note 2 2 2 7 7" xfId="4732"/>
    <cellStyle name="Note 2 2 2 7 8" xfId="12260"/>
    <cellStyle name="Note 2 2 2 8" xfId="1746"/>
    <cellStyle name="Note 2 2 2 8 2" xfId="9180"/>
    <cellStyle name="Note 2 2 2 8 3" xfId="5050"/>
    <cellStyle name="Note 2 2 2 9" xfId="2572"/>
    <cellStyle name="Note 2 2 2 9 2" xfId="10006"/>
    <cellStyle name="Note 2 2 2 9 3" xfId="5876"/>
    <cellStyle name="Note 2 2 3" xfId="138"/>
    <cellStyle name="Note 2 2 4" xfId="166"/>
    <cellStyle name="Note 2 2 4 2" xfId="677"/>
    <cellStyle name="Note 2 2 4 2 2" xfId="2329"/>
    <cellStyle name="Note 2 2 4 2 2 2" xfId="9763"/>
    <cellStyle name="Note 2 2 4 2 2 3" xfId="5633"/>
    <cellStyle name="Note 2 2 4 2 3" xfId="3155"/>
    <cellStyle name="Note 2 2 4 2 3 2" xfId="10589"/>
    <cellStyle name="Note 2 2 4 2 3 3" xfId="6459"/>
    <cellStyle name="Note 2 2 4 2 4" xfId="3981"/>
    <cellStyle name="Note 2 2 4 2 4 2" xfId="11415"/>
    <cellStyle name="Note 2 2 4 2 4 3" xfId="7285"/>
    <cellStyle name="Note 2 2 4 2 5" xfId="1503"/>
    <cellStyle name="Note 2 2 4 2 5 2" xfId="8937"/>
    <cellStyle name="Note 2 2 4 2 6" xfId="8111"/>
    <cellStyle name="Note 2 2 4 2 7" xfId="4807"/>
    <cellStyle name="Note 2 2 4 2 8" xfId="12335"/>
    <cellStyle name="Note 2 2 4 3" xfId="1821"/>
    <cellStyle name="Note 2 2 4 3 2" xfId="9255"/>
    <cellStyle name="Note 2 2 4 3 3" xfId="5125"/>
    <cellStyle name="Note 2 2 4 4" xfId="2647"/>
    <cellStyle name="Note 2 2 4 4 2" xfId="10081"/>
    <cellStyle name="Note 2 2 4 4 3" xfId="5951"/>
    <cellStyle name="Note 2 2 4 5" xfId="3473"/>
    <cellStyle name="Note 2 2 4 5 2" xfId="10907"/>
    <cellStyle name="Note 2 2 4 5 3" xfId="6777"/>
    <cellStyle name="Note 2 2 4 6" xfId="995"/>
    <cellStyle name="Note 2 2 4 6 2" xfId="8429"/>
    <cellStyle name="Note 2 2 4 7" xfId="7603"/>
    <cellStyle name="Note 2 2 4 8" xfId="4299"/>
    <cellStyle name="Note 2 2 4 9" xfId="11827"/>
    <cellStyle name="Note 2 2 5" xfId="270"/>
    <cellStyle name="Note 2 2 5 2" xfId="779"/>
    <cellStyle name="Note 2 2 5 2 2" xfId="2431"/>
    <cellStyle name="Note 2 2 5 2 2 2" xfId="9865"/>
    <cellStyle name="Note 2 2 5 2 2 3" xfId="5735"/>
    <cellStyle name="Note 2 2 5 2 3" xfId="3257"/>
    <cellStyle name="Note 2 2 5 2 3 2" xfId="10691"/>
    <cellStyle name="Note 2 2 5 2 3 3" xfId="6561"/>
    <cellStyle name="Note 2 2 5 2 4" xfId="4083"/>
    <cellStyle name="Note 2 2 5 2 4 2" xfId="11517"/>
    <cellStyle name="Note 2 2 5 2 4 3" xfId="7387"/>
    <cellStyle name="Note 2 2 5 2 5" xfId="1605"/>
    <cellStyle name="Note 2 2 5 2 5 2" xfId="9039"/>
    <cellStyle name="Note 2 2 5 2 6" xfId="8213"/>
    <cellStyle name="Note 2 2 5 2 7" xfId="4909"/>
    <cellStyle name="Note 2 2 5 2 8" xfId="12437"/>
    <cellStyle name="Note 2 2 5 3" xfId="1923"/>
    <cellStyle name="Note 2 2 5 3 2" xfId="9357"/>
    <cellStyle name="Note 2 2 5 3 3" xfId="5227"/>
    <cellStyle name="Note 2 2 5 4" xfId="2749"/>
    <cellStyle name="Note 2 2 5 4 2" xfId="10183"/>
    <cellStyle name="Note 2 2 5 4 3" xfId="6053"/>
    <cellStyle name="Note 2 2 5 5" xfId="3575"/>
    <cellStyle name="Note 2 2 5 5 2" xfId="11009"/>
    <cellStyle name="Note 2 2 5 5 3" xfId="6879"/>
    <cellStyle name="Note 2 2 5 6" xfId="1097"/>
    <cellStyle name="Note 2 2 5 6 2" xfId="8531"/>
    <cellStyle name="Note 2 2 5 7" xfId="7705"/>
    <cellStyle name="Note 2 2 5 8" xfId="4401"/>
    <cellStyle name="Note 2 2 5 9" xfId="11929"/>
    <cellStyle name="Note 2 2 6" xfId="373"/>
    <cellStyle name="Note 2 2 6 2" xfId="2025"/>
    <cellStyle name="Note 2 2 6 2 2" xfId="9459"/>
    <cellStyle name="Note 2 2 6 2 3" xfId="5329"/>
    <cellStyle name="Note 2 2 6 3" xfId="2851"/>
    <cellStyle name="Note 2 2 6 3 2" xfId="10285"/>
    <cellStyle name="Note 2 2 6 3 3" xfId="6155"/>
    <cellStyle name="Note 2 2 6 4" xfId="3677"/>
    <cellStyle name="Note 2 2 6 4 2" xfId="11111"/>
    <cellStyle name="Note 2 2 6 4 3" xfId="6981"/>
    <cellStyle name="Note 2 2 6 5" xfId="1199"/>
    <cellStyle name="Note 2 2 6 5 2" xfId="8633"/>
    <cellStyle name="Note 2 2 6 6" xfId="7807"/>
    <cellStyle name="Note 2 2 6 7" xfId="4503"/>
    <cellStyle name="Note 2 2 6 8" xfId="12031"/>
    <cellStyle name="Note 2 2 7" xfId="475"/>
    <cellStyle name="Note 2 2 7 2" xfId="2127"/>
    <cellStyle name="Note 2 2 7 2 2" xfId="9561"/>
    <cellStyle name="Note 2 2 7 2 3" xfId="5431"/>
    <cellStyle name="Note 2 2 7 3" xfId="2953"/>
    <cellStyle name="Note 2 2 7 3 2" xfId="10387"/>
    <cellStyle name="Note 2 2 7 3 3" xfId="6257"/>
    <cellStyle name="Note 2 2 7 4" xfId="3779"/>
    <cellStyle name="Note 2 2 7 4 2" xfId="11213"/>
    <cellStyle name="Note 2 2 7 4 3" xfId="7083"/>
    <cellStyle name="Note 2 2 7 5" xfId="1301"/>
    <cellStyle name="Note 2 2 7 5 2" xfId="8735"/>
    <cellStyle name="Note 2 2 7 6" xfId="7909"/>
    <cellStyle name="Note 2 2 7 7" xfId="4605"/>
    <cellStyle name="Note 2 2 7 8" xfId="12133"/>
    <cellStyle name="Note 2 2 8" xfId="576"/>
    <cellStyle name="Note 2 2 8 2" xfId="2228"/>
    <cellStyle name="Note 2 2 8 2 2" xfId="9662"/>
    <cellStyle name="Note 2 2 8 2 3" xfId="5532"/>
    <cellStyle name="Note 2 2 8 3" xfId="3054"/>
    <cellStyle name="Note 2 2 8 3 2" xfId="10488"/>
    <cellStyle name="Note 2 2 8 3 3" xfId="6358"/>
    <cellStyle name="Note 2 2 8 4" xfId="3880"/>
    <cellStyle name="Note 2 2 8 4 2" xfId="11314"/>
    <cellStyle name="Note 2 2 8 4 3" xfId="7184"/>
    <cellStyle name="Note 2 2 8 5" xfId="1402"/>
    <cellStyle name="Note 2 2 8 5 2" xfId="8836"/>
    <cellStyle name="Note 2 2 8 6" xfId="8010"/>
    <cellStyle name="Note 2 2 8 7" xfId="4706"/>
    <cellStyle name="Note 2 2 8 8" xfId="12234"/>
    <cellStyle name="Note 2 2 9" xfId="1720"/>
    <cellStyle name="Note 2 2 9 2" xfId="9154"/>
    <cellStyle name="Note 2 2 9 3" xfId="5024"/>
    <cellStyle name="Note 2 3" xfId="70"/>
    <cellStyle name="Note 2 3 10" xfId="3385"/>
    <cellStyle name="Note 2 3 10 2" xfId="10819"/>
    <cellStyle name="Note 2 3 10 3" xfId="6689"/>
    <cellStyle name="Note 2 3 11" xfId="907"/>
    <cellStyle name="Note 2 3 11 2" xfId="8341"/>
    <cellStyle name="Note 2 3 12" xfId="7515"/>
    <cellStyle name="Note 2 3 13" xfId="4211"/>
    <cellStyle name="Note 2 3 14" xfId="11645"/>
    <cellStyle name="Note 2 3 15" xfId="11739"/>
    <cellStyle name="Note 2 3 2" xfId="140"/>
    <cellStyle name="Note 2 3 3" xfId="179"/>
    <cellStyle name="Note 2 3 3 2" xfId="690"/>
    <cellStyle name="Note 2 3 3 2 2" xfId="2342"/>
    <cellStyle name="Note 2 3 3 2 2 2" xfId="9776"/>
    <cellStyle name="Note 2 3 3 2 2 3" xfId="5646"/>
    <cellStyle name="Note 2 3 3 2 3" xfId="3168"/>
    <cellStyle name="Note 2 3 3 2 3 2" xfId="10602"/>
    <cellStyle name="Note 2 3 3 2 3 3" xfId="6472"/>
    <cellStyle name="Note 2 3 3 2 4" xfId="3994"/>
    <cellStyle name="Note 2 3 3 2 4 2" xfId="11428"/>
    <cellStyle name="Note 2 3 3 2 4 3" xfId="7298"/>
    <cellStyle name="Note 2 3 3 2 5" xfId="1516"/>
    <cellStyle name="Note 2 3 3 2 5 2" xfId="8950"/>
    <cellStyle name="Note 2 3 3 2 6" xfId="8124"/>
    <cellStyle name="Note 2 3 3 2 7" xfId="4820"/>
    <cellStyle name="Note 2 3 3 2 8" xfId="12348"/>
    <cellStyle name="Note 2 3 3 3" xfId="1834"/>
    <cellStyle name="Note 2 3 3 3 2" xfId="9268"/>
    <cellStyle name="Note 2 3 3 3 3" xfId="5138"/>
    <cellStyle name="Note 2 3 3 4" xfId="2660"/>
    <cellStyle name="Note 2 3 3 4 2" xfId="10094"/>
    <cellStyle name="Note 2 3 3 4 3" xfId="5964"/>
    <cellStyle name="Note 2 3 3 5" xfId="3486"/>
    <cellStyle name="Note 2 3 3 5 2" xfId="10920"/>
    <cellStyle name="Note 2 3 3 5 3" xfId="6790"/>
    <cellStyle name="Note 2 3 3 6" xfId="1008"/>
    <cellStyle name="Note 2 3 3 6 2" xfId="8442"/>
    <cellStyle name="Note 2 3 3 7" xfId="7616"/>
    <cellStyle name="Note 2 3 3 8" xfId="4312"/>
    <cellStyle name="Note 2 3 3 9" xfId="11840"/>
    <cellStyle name="Note 2 3 4" xfId="283"/>
    <cellStyle name="Note 2 3 4 2" xfId="792"/>
    <cellStyle name="Note 2 3 4 2 2" xfId="2444"/>
    <cellStyle name="Note 2 3 4 2 2 2" xfId="9878"/>
    <cellStyle name="Note 2 3 4 2 2 3" xfId="5748"/>
    <cellStyle name="Note 2 3 4 2 3" xfId="3270"/>
    <cellStyle name="Note 2 3 4 2 3 2" xfId="10704"/>
    <cellStyle name="Note 2 3 4 2 3 3" xfId="6574"/>
    <cellStyle name="Note 2 3 4 2 4" xfId="4096"/>
    <cellStyle name="Note 2 3 4 2 4 2" xfId="11530"/>
    <cellStyle name="Note 2 3 4 2 4 3" xfId="7400"/>
    <cellStyle name="Note 2 3 4 2 5" xfId="1618"/>
    <cellStyle name="Note 2 3 4 2 5 2" xfId="9052"/>
    <cellStyle name="Note 2 3 4 2 6" xfId="8226"/>
    <cellStyle name="Note 2 3 4 2 7" xfId="4922"/>
    <cellStyle name="Note 2 3 4 2 8" xfId="12450"/>
    <cellStyle name="Note 2 3 4 3" xfId="1936"/>
    <cellStyle name="Note 2 3 4 3 2" xfId="9370"/>
    <cellStyle name="Note 2 3 4 3 3" xfId="5240"/>
    <cellStyle name="Note 2 3 4 4" xfId="2762"/>
    <cellStyle name="Note 2 3 4 4 2" xfId="10196"/>
    <cellStyle name="Note 2 3 4 4 3" xfId="6066"/>
    <cellStyle name="Note 2 3 4 5" xfId="3588"/>
    <cellStyle name="Note 2 3 4 5 2" xfId="11022"/>
    <cellStyle name="Note 2 3 4 5 3" xfId="6892"/>
    <cellStyle name="Note 2 3 4 6" xfId="1110"/>
    <cellStyle name="Note 2 3 4 6 2" xfId="8544"/>
    <cellStyle name="Note 2 3 4 7" xfId="7718"/>
    <cellStyle name="Note 2 3 4 8" xfId="4414"/>
    <cellStyle name="Note 2 3 4 9" xfId="11942"/>
    <cellStyle name="Note 2 3 5" xfId="386"/>
    <cellStyle name="Note 2 3 5 2" xfId="2038"/>
    <cellStyle name="Note 2 3 5 2 2" xfId="9472"/>
    <cellStyle name="Note 2 3 5 2 3" xfId="5342"/>
    <cellStyle name="Note 2 3 5 3" xfId="2864"/>
    <cellStyle name="Note 2 3 5 3 2" xfId="10298"/>
    <cellStyle name="Note 2 3 5 3 3" xfId="6168"/>
    <cellStyle name="Note 2 3 5 4" xfId="3690"/>
    <cellStyle name="Note 2 3 5 4 2" xfId="11124"/>
    <cellStyle name="Note 2 3 5 4 3" xfId="6994"/>
    <cellStyle name="Note 2 3 5 5" xfId="1212"/>
    <cellStyle name="Note 2 3 5 5 2" xfId="8646"/>
    <cellStyle name="Note 2 3 5 6" xfId="7820"/>
    <cellStyle name="Note 2 3 5 7" xfId="4516"/>
    <cellStyle name="Note 2 3 5 8" xfId="12044"/>
    <cellStyle name="Note 2 3 6" xfId="488"/>
    <cellStyle name="Note 2 3 6 2" xfId="2140"/>
    <cellStyle name="Note 2 3 6 2 2" xfId="9574"/>
    <cellStyle name="Note 2 3 6 2 3" xfId="5444"/>
    <cellStyle name="Note 2 3 6 3" xfId="2966"/>
    <cellStyle name="Note 2 3 6 3 2" xfId="10400"/>
    <cellStyle name="Note 2 3 6 3 3" xfId="6270"/>
    <cellStyle name="Note 2 3 6 4" xfId="3792"/>
    <cellStyle name="Note 2 3 6 4 2" xfId="11226"/>
    <cellStyle name="Note 2 3 6 4 3" xfId="7096"/>
    <cellStyle name="Note 2 3 6 5" xfId="1314"/>
    <cellStyle name="Note 2 3 6 5 2" xfId="8748"/>
    <cellStyle name="Note 2 3 6 6" xfId="7922"/>
    <cellStyle name="Note 2 3 6 7" xfId="4618"/>
    <cellStyle name="Note 2 3 6 8" xfId="12146"/>
    <cellStyle name="Note 2 3 7" xfId="589"/>
    <cellStyle name="Note 2 3 7 2" xfId="2241"/>
    <cellStyle name="Note 2 3 7 2 2" xfId="9675"/>
    <cellStyle name="Note 2 3 7 2 3" xfId="5545"/>
    <cellStyle name="Note 2 3 7 3" xfId="3067"/>
    <cellStyle name="Note 2 3 7 3 2" xfId="10501"/>
    <cellStyle name="Note 2 3 7 3 3" xfId="6371"/>
    <cellStyle name="Note 2 3 7 4" xfId="3893"/>
    <cellStyle name="Note 2 3 7 4 2" xfId="11327"/>
    <cellStyle name="Note 2 3 7 4 3" xfId="7197"/>
    <cellStyle name="Note 2 3 7 5" xfId="1415"/>
    <cellStyle name="Note 2 3 7 5 2" xfId="8849"/>
    <cellStyle name="Note 2 3 7 6" xfId="8023"/>
    <cellStyle name="Note 2 3 7 7" xfId="4719"/>
    <cellStyle name="Note 2 3 7 8" xfId="12247"/>
    <cellStyle name="Note 2 3 8" xfId="1733"/>
    <cellStyle name="Note 2 3 8 2" xfId="9167"/>
    <cellStyle name="Note 2 3 8 3" xfId="5037"/>
    <cellStyle name="Note 2 3 9" xfId="2559"/>
    <cellStyle name="Note 2 3 9 2" xfId="9993"/>
    <cellStyle name="Note 2 3 9 3" xfId="5863"/>
    <cellStyle name="Note 2 4" xfId="137"/>
    <cellStyle name="Note 2 5" xfId="153"/>
    <cellStyle name="Note 2 5 2" xfId="664"/>
    <cellStyle name="Note 2 5 2 2" xfId="2316"/>
    <cellStyle name="Note 2 5 2 2 2" xfId="9750"/>
    <cellStyle name="Note 2 5 2 2 3" xfId="5620"/>
    <cellStyle name="Note 2 5 2 3" xfId="3142"/>
    <cellStyle name="Note 2 5 2 3 2" xfId="10576"/>
    <cellStyle name="Note 2 5 2 3 3" xfId="6446"/>
    <cellStyle name="Note 2 5 2 4" xfId="3968"/>
    <cellStyle name="Note 2 5 2 4 2" xfId="11402"/>
    <cellStyle name="Note 2 5 2 4 3" xfId="7272"/>
    <cellStyle name="Note 2 5 2 5" xfId="1490"/>
    <cellStyle name="Note 2 5 2 5 2" xfId="8924"/>
    <cellStyle name="Note 2 5 2 6" xfId="8098"/>
    <cellStyle name="Note 2 5 2 7" xfId="4794"/>
    <cellStyle name="Note 2 5 2 8" xfId="12322"/>
    <cellStyle name="Note 2 5 3" xfId="1808"/>
    <cellStyle name="Note 2 5 3 2" xfId="9242"/>
    <cellStyle name="Note 2 5 3 3" xfId="5112"/>
    <cellStyle name="Note 2 5 4" xfId="2634"/>
    <cellStyle name="Note 2 5 4 2" xfId="10068"/>
    <cellStyle name="Note 2 5 4 3" xfId="5938"/>
    <cellStyle name="Note 2 5 5" xfId="3460"/>
    <cellStyle name="Note 2 5 5 2" xfId="10894"/>
    <cellStyle name="Note 2 5 5 3" xfId="6764"/>
    <cellStyle name="Note 2 5 6" xfId="982"/>
    <cellStyle name="Note 2 5 6 2" xfId="8416"/>
    <cellStyle name="Note 2 5 7" xfId="7590"/>
    <cellStyle name="Note 2 5 8" xfId="4286"/>
    <cellStyle name="Note 2 5 9" xfId="11814"/>
    <cellStyle name="Note 2 6" xfId="256"/>
    <cellStyle name="Note 2 6 2" xfId="766"/>
    <cellStyle name="Note 2 6 2 2" xfId="2418"/>
    <cellStyle name="Note 2 6 2 2 2" xfId="9852"/>
    <cellStyle name="Note 2 6 2 2 3" xfId="5722"/>
    <cellStyle name="Note 2 6 2 3" xfId="3244"/>
    <cellStyle name="Note 2 6 2 3 2" xfId="10678"/>
    <cellStyle name="Note 2 6 2 3 3" xfId="6548"/>
    <cellStyle name="Note 2 6 2 4" xfId="4070"/>
    <cellStyle name="Note 2 6 2 4 2" xfId="11504"/>
    <cellStyle name="Note 2 6 2 4 3" xfId="7374"/>
    <cellStyle name="Note 2 6 2 5" xfId="1592"/>
    <cellStyle name="Note 2 6 2 5 2" xfId="9026"/>
    <cellStyle name="Note 2 6 2 6" xfId="8200"/>
    <cellStyle name="Note 2 6 2 7" xfId="4896"/>
    <cellStyle name="Note 2 6 2 8" xfId="12424"/>
    <cellStyle name="Note 2 6 3" xfId="1910"/>
    <cellStyle name="Note 2 6 3 2" xfId="9344"/>
    <cellStyle name="Note 2 6 3 3" xfId="5214"/>
    <cellStyle name="Note 2 6 4" xfId="2736"/>
    <cellStyle name="Note 2 6 4 2" xfId="10170"/>
    <cellStyle name="Note 2 6 4 3" xfId="6040"/>
    <cellStyle name="Note 2 6 5" xfId="3562"/>
    <cellStyle name="Note 2 6 5 2" xfId="10996"/>
    <cellStyle name="Note 2 6 5 3" xfId="6866"/>
    <cellStyle name="Note 2 6 6" xfId="1084"/>
    <cellStyle name="Note 2 6 6 2" xfId="8518"/>
    <cellStyle name="Note 2 6 7" xfId="7692"/>
    <cellStyle name="Note 2 6 8" xfId="4388"/>
    <cellStyle name="Note 2 6 9" xfId="11916"/>
    <cellStyle name="Note 2 7" xfId="360"/>
    <cellStyle name="Note 2 7 2" xfId="2012"/>
    <cellStyle name="Note 2 7 2 2" xfId="9446"/>
    <cellStyle name="Note 2 7 2 3" xfId="5316"/>
    <cellStyle name="Note 2 7 3" xfId="2838"/>
    <cellStyle name="Note 2 7 3 2" xfId="10272"/>
    <cellStyle name="Note 2 7 3 3" xfId="6142"/>
    <cellStyle name="Note 2 7 4" xfId="3664"/>
    <cellStyle name="Note 2 7 4 2" xfId="11098"/>
    <cellStyle name="Note 2 7 4 3" xfId="6968"/>
    <cellStyle name="Note 2 7 5" xfId="1186"/>
    <cellStyle name="Note 2 7 5 2" xfId="8620"/>
    <cellStyle name="Note 2 7 6" xfId="7794"/>
    <cellStyle name="Note 2 7 7" xfId="4490"/>
    <cellStyle name="Note 2 7 8" xfId="12018"/>
    <cellStyle name="Note 2 8" xfId="462"/>
    <cellStyle name="Note 2 8 2" xfId="2114"/>
    <cellStyle name="Note 2 8 2 2" xfId="9548"/>
    <cellStyle name="Note 2 8 2 3" xfId="5418"/>
    <cellStyle name="Note 2 8 3" xfId="2940"/>
    <cellStyle name="Note 2 8 3 2" xfId="10374"/>
    <cellStyle name="Note 2 8 3 3" xfId="6244"/>
    <cellStyle name="Note 2 8 4" xfId="3766"/>
    <cellStyle name="Note 2 8 4 2" xfId="11200"/>
    <cellStyle name="Note 2 8 4 3" xfId="7070"/>
    <cellStyle name="Note 2 8 5" xfId="1288"/>
    <cellStyle name="Note 2 8 5 2" xfId="8722"/>
    <cellStyle name="Note 2 8 6" xfId="7896"/>
    <cellStyle name="Note 2 8 7" xfId="4592"/>
    <cellStyle name="Note 2 8 8" xfId="12120"/>
    <cellStyle name="Note 2 9" xfId="563"/>
    <cellStyle name="Note 2 9 2" xfId="2215"/>
    <cellStyle name="Note 2 9 2 2" xfId="9649"/>
    <cellStyle name="Note 2 9 2 3" xfId="5519"/>
    <cellStyle name="Note 2 9 3" xfId="3041"/>
    <cellStyle name="Note 2 9 3 2" xfId="10475"/>
    <cellStyle name="Note 2 9 3 3" xfId="6345"/>
    <cellStyle name="Note 2 9 4" xfId="3867"/>
    <cellStyle name="Note 2 9 4 2" xfId="11301"/>
    <cellStyle name="Note 2 9 4 3" xfId="7171"/>
    <cellStyle name="Note 2 9 5" xfId="1389"/>
    <cellStyle name="Note 2 9 5 2" xfId="8823"/>
    <cellStyle name="Note 2 9 6" xfId="7997"/>
    <cellStyle name="Note 2 9 7" xfId="4693"/>
    <cellStyle name="Note 2 9 8" xfId="12221"/>
    <cellStyle name="Note 3" xfId="856"/>
    <cellStyle name="Note 3 2" xfId="2508"/>
    <cellStyle name="Note 3 2 2" xfId="9942"/>
    <cellStyle name="Note 3 2 3" xfId="5812"/>
    <cellStyle name="Note 3 3" xfId="3334"/>
    <cellStyle name="Note 3 3 2" xfId="10768"/>
    <cellStyle name="Note 3 3 3" xfId="6638"/>
    <cellStyle name="Note 3 4" xfId="4160"/>
    <cellStyle name="Note 3 4 2" xfId="11594"/>
    <cellStyle name="Note 3 4 3" xfId="7464"/>
    <cellStyle name="Note 3 5" xfId="1682"/>
    <cellStyle name="Note 3 5 2" xfId="9116"/>
    <cellStyle name="Note 3 6" xfId="8290"/>
    <cellStyle name="Note 3 7" xfId="4986"/>
    <cellStyle name="Note 4" xfId="11673"/>
    <cellStyle name="Output" xfId="39" builtinId="21" customBuiltin="1"/>
    <cellStyle name="Output 2" xfId="11668"/>
    <cellStyle name="Percent" xfId="85" builtinId="5"/>
    <cellStyle name="Percent 2" xfId="297"/>
    <cellStyle name="Title" xfId="40" builtinId="15" customBuiltin="1"/>
    <cellStyle name="Total" xfId="41" builtinId="25" customBuiltin="1"/>
    <cellStyle name="Total 2" xfId="11675"/>
    <cellStyle name="Warning Text" xfId="42" builtinId="11" customBuiltin="1"/>
    <cellStyle name="Warning Text 2" xfId="1167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95"/>
  <sheetViews>
    <sheetView tabSelected="1" topLeftCell="S1" zoomScaleNormal="100" workbookViewId="0">
      <pane ySplit="5" topLeftCell="A65" activePane="bottomLeft" state="frozen"/>
      <selection pane="bottomLeft" activeCell="AA68" sqref="AA68"/>
    </sheetView>
  </sheetViews>
  <sheetFormatPr defaultColWidth="9.140625" defaultRowHeight="12.75" x14ac:dyDescent="0.2"/>
  <cols>
    <col min="1" max="1" width="10.5703125" style="9" customWidth="1"/>
    <col min="2" max="2" width="10.5703125" style="12" customWidth="1"/>
    <col min="3" max="3" width="6" style="9" bestFit="1" customWidth="1"/>
    <col min="4" max="4" width="9.85546875" style="2" bestFit="1" customWidth="1"/>
    <col min="5" max="5" width="5.85546875" style="2" bestFit="1" customWidth="1"/>
    <col min="6" max="6" width="12.5703125" style="9" customWidth="1"/>
    <col min="7" max="7" width="12" style="4" bestFit="1" customWidth="1"/>
    <col min="8" max="8" width="6.85546875" style="8" customWidth="1"/>
    <col min="9" max="9" width="9.28515625" style="8" customWidth="1"/>
    <col min="10" max="10" width="11.28515625" style="7" bestFit="1" customWidth="1"/>
    <col min="11" max="11" width="9.85546875" style="11" customWidth="1"/>
    <col min="12" max="12" width="8" style="11" customWidth="1"/>
    <col min="13" max="13" width="9.5703125" style="11" customWidth="1"/>
    <col min="14" max="14" width="6.5703125" style="11" customWidth="1"/>
    <col min="15" max="15" width="6.140625" style="11" customWidth="1"/>
    <col min="16" max="16" width="5.5703125" style="11" customWidth="1"/>
    <col min="17" max="17" width="1.28515625" style="11" customWidth="1"/>
    <col min="18" max="19" width="6.7109375" style="11" customWidth="1"/>
    <col min="20" max="20" width="1.28515625" style="11" customWidth="1"/>
    <col min="21" max="23" width="6.28515625" style="11" customWidth="1"/>
    <col min="24" max="24" width="7" style="11" customWidth="1"/>
    <col min="25" max="25" width="7.28515625" style="11" customWidth="1"/>
    <col min="26" max="27" width="7.85546875" style="12" customWidth="1"/>
    <col min="28" max="28" width="10.28515625" style="19" customWidth="1"/>
    <col min="29" max="29" width="8" style="14" customWidth="1"/>
    <col min="30" max="30" width="23.7109375" style="7" bestFit="1" customWidth="1"/>
    <col min="31" max="31" width="6.5703125" style="7" customWidth="1"/>
    <col min="32" max="32" width="6.140625" style="7" customWidth="1"/>
    <col min="33" max="33" width="5.5703125" style="7" customWidth="1"/>
    <col min="34" max="34" width="1.28515625" style="11" customWidth="1"/>
    <col min="35" max="36" width="6.7109375" style="7" customWidth="1"/>
    <col min="37" max="37" width="1.28515625" style="11" customWidth="1"/>
    <col min="38" max="40" width="6.28515625" style="7" customWidth="1"/>
    <col min="41" max="41" width="7" style="7" customWidth="1"/>
    <col min="42" max="42" width="7.28515625" style="7" customWidth="1"/>
    <col min="43" max="43" width="7.85546875" style="9" customWidth="1"/>
    <col min="44" max="44" width="7.85546875" style="12" customWidth="1"/>
    <col min="45" max="45" width="10.28515625" style="12" customWidth="1"/>
    <col min="46" max="46" width="8" style="14" customWidth="1"/>
    <col min="47" max="47" width="23.7109375" style="7" bestFit="1" customWidth="1"/>
    <col min="48" max="48" width="6.5703125" style="7" customWidth="1"/>
    <col min="49" max="49" width="6.140625" style="7" customWidth="1"/>
    <col min="50" max="50" width="5.5703125" style="7" customWidth="1"/>
    <col min="51" max="51" width="1.28515625" style="11" customWidth="1"/>
    <col min="52" max="53" width="6.7109375" style="7" customWidth="1"/>
    <col min="54" max="54" width="1.28515625" style="11" customWidth="1"/>
    <col min="55" max="57" width="6.28515625" style="7" customWidth="1"/>
    <col min="58" max="58" width="7" style="7" customWidth="1"/>
    <col min="59" max="59" width="7.28515625" style="7" customWidth="1"/>
    <col min="60" max="60" width="7.85546875" style="9" customWidth="1"/>
    <col min="61" max="61" width="7.85546875" style="12" customWidth="1"/>
    <col min="62" max="62" width="10.28515625" style="20" customWidth="1"/>
    <col min="63" max="63" width="8" style="7" customWidth="1"/>
    <col min="64" max="64" width="23.7109375" style="7" bestFit="1" customWidth="1"/>
    <col min="65" max="65" width="6.5703125" style="7" customWidth="1"/>
    <col min="66" max="66" width="6.140625" style="7" customWidth="1"/>
    <col min="67" max="67" width="5.5703125" style="7" customWidth="1"/>
    <col min="68" max="68" width="1.28515625" style="11" customWidth="1"/>
    <col min="69" max="70" width="6.7109375" style="7" customWidth="1"/>
    <col min="71" max="71" width="1.28515625" style="11" customWidth="1"/>
    <col min="72" max="74" width="6.28515625" style="7" customWidth="1"/>
    <col min="75" max="75" width="7" style="7" customWidth="1"/>
    <col min="76" max="76" width="7.28515625" style="7" customWidth="1"/>
    <col min="77" max="77" width="7.85546875" style="9" customWidth="1"/>
    <col min="78" max="78" width="7.85546875" style="12" customWidth="1"/>
    <col min="79" max="79" width="16.5703125" style="13" bestFit="1" customWidth="1"/>
    <col min="80" max="80" width="9.140625" style="1"/>
    <col min="81" max="81" width="9.42578125" style="1" bestFit="1" customWidth="1"/>
    <col min="82" max="16384" width="9.140625" style="1"/>
  </cols>
  <sheetData>
    <row r="1" spans="1:82" s="5" customFormat="1" ht="27.75" customHeight="1" x14ac:dyDescent="0.2">
      <c r="A1" s="156" t="s">
        <v>93</v>
      </c>
      <c r="B1" s="156"/>
      <c r="C1" s="156"/>
      <c r="D1" s="156"/>
      <c r="E1" s="156"/>
      <c r="F1" s="156"/>
      <c r="G1" s="156"/>
      <c r="H1" s="156"/>
      <c r="I1" s="156"/>
      <c r="J1" s="156"/>
      <c r="K1" s="156"/>
      <c r="L1" s="156"/>
      <c r="M1" s="156"/>
      <c r="N1" s="156"/>
      <c r="O1" s="156"/>
      <c r="P1" s="156"/>
      <c r="Q1" s="11"/>
      <c r="R1" s="11"/>
      <c r="S1" s="11"/>
      <c r="T1" s="11"/>
      <c r="U1" s="11"/>
      <c r="V1" s="11"/>
      <c r="W1" s="11"/>
      <c r="X1" s="11"/>
      <c r="Y1" s="11"/>
      <c r="Z1" s="15"/>
      <c r="AA1" s="15"/>
      <c r="AB1" s="19"/>
      <c r="AC1" s="14"/>
      <c r="AD1" s="3"/>
      <c r="AE1" s="3"/>
      <c r="AF1" s="3"/>
      <c r="AG1" s="3"/>
      <c r="AH1" s="14"/>
      <c r="AI1" s="3"/>
      <c r="AJ1" s="3"/>
      <c r="AK1" s="14"/>
      <c r="AL1" s="3"/>
      <c r="AM1" s="3"/>
      <c r="AN1" s="3"/>
      <c r="AO1" s="3"/>
      <c r="AP1" s="3"/>
      <c r="AR1" s="15"/>
      <c r="AS1" s="15"/>
      <c r="AT1" s="14"/>
      <c r="AU1" s="3"/>
      <c r="AV1" s="3"/>
      <c r="AW1" s="3"/>
      <c r="AX1" s="3"/>
      <c r="AY1" s="14"/>
      <c r="AZ1" s="3"/>
      <c r="BA1" s="3"/>
      <c r="BB1" s="14"/>
      <c r="BC1" s="3"/>
      <c r="BD1" s="3"/>
      <c r="BE1" s="3"/>
      <c r="BF1" s="3"/>
      <c r="BG1" s="3"/>
      <c r="BI1" s="15"/>
      <c r="BJ1" s="20"/>
      <c r="BK1" s="14"/>
      <c r="BL1" s="3"/>
      <c r="BM1" s="3"/>
      <c r="BN1" s="3"/>
      <c r="BO1" s="3"/>
      <c r="BP1" s="14"/>
      <c r="BQ1" s="3"/>
      <c r="BR1" s="3"/>
      <c r="BS1" s="14"/>
      <c r="BT1" s="3"/>
      <c r="BU1" s="3"/>
      <c r="BV1" s="3"/>
      <c r="BW1" s="3"/>
      <c r="BX1" s="3"/>
      <c r="BZ1" s="15"/>
      <c r="CA1" s="17"/>
    </row>
    <row r="2" spans="1:82" ht="53.25" customHeight="1" x14ac:dyDescent="0.2">
      <c r="A2" s="157" t="s">
        <v>94</v>
      </c>
      <c r="B2" s="157"/>
      <c r="C2" s="157"/>
      <c r="D2" s="157"/>
      <c r="E2" s="157"/>
      <c r="F2" s="157"/>
      <c r="G2" s="157"/>
      <c r="H2" s="157"/>
      <c r="I2" s="157"/>
      <c r="J2" s="157"/>
      <c r="K2" s="157"/>
      <c r="L2" s="157"/>
      <c r="M2" s="157"/>
      <c r="N2" s="157"/>
      <c r="O2" s="157"/>
      <c r="P2" s="157"/>
      <c r="Q2" s="16"/>
      <c r="R2" s="16"/>
      <c r="S2" s="16"/>
      <c r="T2" s="16"/>
      <c r="U2" s="12"/>
      <c r="V2" s="12"/>
      <c r="W2" s="12"/>
      <c r="X2" s="16"/>
      <c r="Y2" s="16"/>
      <c r="AA2" s="15"/>
      <c r="AB2" s="10"/>
      <c r="AC2" s="18"/>
      <c r="AD2" s="6"/>
      <c r="AE2" s="6"/>
      <c r="AF2" s="6"/>
      <c r="AG2" s="6"/>
      <c r="AH2" s="18"/>
      <c r="AI2" s="6"/>
      <c r="AJ2" s="6"/>
      <c r="AK2" s="18"/>
      <c r="AL2" s="5"/>
      <c r="AM2" s="5"/>
      <c r="AN2" s="5"/>
      <c r="AO2" s="6"/>
      <c r="AP2" s="6"/>
      <c r="AQ2" s="5"/>
      <c r="AR2" s="15"/>
      <c r="AS2" s="15"/>
      <c r="AT2" s="18"/>
      <c r="AU2" s="6"/>
      <c r="AV2" s="6"/>
      <c r="AW2" s="6"/>
      <c r="AX2" s="6"/>
      <c r="AY2" s="18"/>
      <c r="AZ2" s="6"/>
      <c r="BA2" s="6"/>
      <c r="BB2" s="18"/>
      <c r="BC2" s="5"/>
      <c r="BD2" s="5"/>
      <c r="BE2" s="5"/>
      <c r="BF2" s="6"/>
      <c r="BG2" s="6"/>
      <c r="BH2" s="5"/>
      <c r="BI2" s="15"/>
      <c r="BK2" s="18"/>
      <c r="BL2" s="6"/>
      <c r="BM2" s="6"/>
      <c r="BN2" s="6"/>
      <c r="BO2" s="6"/>
      <c r="BP2" s="18"/>
      <c r="BQ2" s="6"/>
      <c r="BR2" s="6"/>
      <c r="BS2" s="18"/>
      <c r="BT2" s="5"/>
      <c r="BU2" s="5"/>
      <c r="BV2" s="5"/>
      <c r="BW2" s="6"/>
      <c r="BX2" s="6"/>
      <c r="BY2" s="5"/>
      <c r="BZ2" s="15"/>
    </row>
    <row r="3" spans="1:82" s="9" customFormat="1" ht="22.15" customHeight="1" x14ac:dyDescent="0.2">
      <c r="A3" s="144" t="s">
        <v>0</v>
      </c>
      <c r="B3" s="158" t="s">
        <v>89</v>
      </c>
      <c r="C3" s="144" t="s">
        <v>3</v>
      </c>
      <c r="D3" s="144" t="s">
        <v>31</v>
      </c>
      <c r="E3" s="144" t="s">
        <v>5</v>
      </c>
      <c r="F3" s="144" t="s">
        <v>13</v>
      </c>
      <c r="G3" s="144" t="s">
        <v>14</v>
      </c>
      <c r="H3" s="144" t="s">
        <v>39</v>
      </c>
      <c r="I3" s="144" t="s">
        <v>77</v>
      </c>
      <c r="J3" s="148" t="s">
        <v>4</v>
      </c>
      <c r="K3" s="145" t="s">
        <v>38</v>
      </c>
      <c r="L3" s="146"/>
      <c r="M3" s="146"/>
      <c r="N3" s="146"/>
      <c r="O3" s="146"/>
      <c r="P3" s="146"/>
      <c r="Q3" s="146"/>
      <c r="R3" s="146"/>
      <c r="S3" s="146"/>
      <c r="T3" s="146"/>
      <c r="U3" s="146"/>
      <c r="V3" s="146"/>
      <c r="W3" s="146"/>
      <c r="X3" s="146"/>
      <c r="Y3" s="146"/>
      <c r="Z3" s="146"/>
      <c r="AA3" s="147"/>
      <c r="AB3" s="150" t="s">
        <v>37</v>
      </c>
      <c r="AC3" s="151"/>
      <c r="AD3" s="151"/>
      <c r="AE3" s="151"/>
      <c r="AF3" s="151"/>
      <c r="AG3" s="151"/>
      <c r="AH3" s="151"/>
      <c r="AI3" s="151"/>
      <c r="AJ3" s="151"/>
      <c r="AK3" s="151"/>
      <c r="AL3" s="151"/>
      <c r="AM3" s="151"/>
      <c r="AN3" s="151"/>
      <c r="AO3" s="151"/>
      <c r="AP3" s="151"/>
      <c r="AQ3" s="151"/>
      <c r="AR3" s="152"/>
      <c r="AS3" s="145" t="s">
        <v>36</v>
      </c>
      <c r="AT3" s="146"/>
      <c r="AU3" s="146"/>
      <c r="AV3" s="146"/>
      <c r="AW3" s="146"/>
      <c r="AX3" s="146"/>
      <c r="AY3" s="146"/>
      <c r="AZ3" s="146"/>
      <c r="BA3" s="146"/>
      <c r="BB3" s="146"/>
      <c r="BC3" s="146"/>
      <c r="BD3" s="146"/>
      <c r="BE3" s="146"/>
      <c r="BF3" s="146"/>
      <c r="BG3" s="146"/>
      <c r="BH3" s="146"/>
      <c r="BI3" s="147"/>
      <c r="BJ3" s="150" t="s">
        <v>35</v>
      </c>
      <c r="BK3" s="151"/>
      <c r="BL3" s="151"/>
      <c r="BM3" s="151"/>
      <c r="BN3" s="151"/>
      <c r="BO3" s="151"/>
      <c r="BP3" s="151"/>
      <c r="BQ3" s="151"/>
      <c r="BR3" s="151"/>
      <c r="BS3" s="151"/>
      <c r="BT3" s="151"/>
      <c r="BU3" s="151"/>
      <c r="BV3" s="151"/>
      <c r="BW3" s="151"/>
      <c r="BX3" s="151"/>
      <c r="BY3" s="151"/>
      <c r="BZ3" s="151"/>
      <c r="CA3" s="13"/>
    </row>
    <row r="4" spans="1:82" s="9" customFormat="1" ht="29.25" customHeight="1" x14ac:dyDescent="0.2">
      <c r="A4" s="144"/>
      <c r="B4" s="159"/>
      <c r="C4" s="144"/>
      <c r="D4" s="144"/>
      <c r="E4" s="144"/>
      <c r="F4" s="144"/>
      <c r="G4" s="144"/>
      <c r="H4" s="144"/>
      <c r="I4" s="144"/>
      <c r="J4" s="148"/>
      <c r="K4" s="149" t="s">
        <v>71</v>
      </c>
      <c r="L4" s="143" t="s">
        <v>33</v>
      </c>
      <c r="M4" s="143" t="s">
        <v>34</v>
      </c>
      <c r="N4" s="143" t="s">
        <v>78</v>
      </c>
      <c r="O4" s="143"/>
      <c r="P4" s="143"/>
      <c r="Q4" s="143"/>
      <c r="R4" s="143" t="s">
        <v>81</v>
      </c>
      <c r="S4" s="143"/>
      <c r="T4" s="143"/>
      <c r="U4" s="144" t="s">
        <v>85</v>
      </c>
      <c r="V4" s="144"/>
      <c r="W4" s="144"/>
      <c r="X4" s="144"/>
      <c r="Y4" s="143" t="s">
        <v>86</v>
      </c>
      <c r="Z4" s="143" t="s">
        <v>87</v>
      </c>
      <c r="AA4" s="148" t="s">
        <v>74</v>
      </c>
      <c r="AB4" s="149" t="s">
        <v>71</v>
      </c>
      <c r="AC4" s="143" t="s">
        <v>33</v>
      </c>
      <c r="AD4" s="143" t="s">
        <v>34</v>
      </c>
      <c r="AE4" s="143" t="s">
        <v>78</v>
      </c>
      <c r="AF4" s="143"/>
      <c r="AG4" s="143"/>
      <c r="AH4" s="143"/>
      <c r="AI4" s="143" t="s">
        <v>81</v>
      </c>
      <c r="AJ4" s="143"/>
      <c r="AK4" s="143"/>
      <c r="AL4" s="144" t="s">
        <v>85</v>
      </c>
      <c r="AM4" s="144"/>
      <c r="AN4" s="144"/>
      <c r="AO4" s="144"/>
      <c r="AP4" s="143" t="s">
        <v>72</v>
      </c>
      <c r="AQ4" s="143" t="s">
        <v>73</v>
      </c>
      <c r="AR4" s="148" t="s">
        <v>74</v>
      </c>
      <c r="AS4" s="149" t="s">
        <v>71</v>
      </c>
      <c r="AT4" s="143" t="s">
        <v>33</v>
      </c>
      <c r="AU4" s="143" t="s">
        <v>34</v>
      </c>
      <c r="AV4" s="143" t="s">
        <v>78</v>
      </c>
      <c r="AW4" s="143"/>
      <c r="AX4" s="143"/>
      <c r="AY4" s="143"/>
      <c r="AZ4" s="143" t="s">
        <v>81</v>
      </c>
      <c r="BA4" s="143"/>
      <c r="BB4" s="143"/>
      <c r="BC4" s="144" t="s">
        <v>85</v>
      </c>
      <c r="BD4" s="144"/>
      <c r="BE4" s="144"/>
      <c r="BF4" s="144"/>
      <c r="BG4" s="143" t="s">
        <v>72</v>
      </c>
      <c r="BH4" s="143" t="s">
        <v>73</v>
      </c>
      <c r="BI4" s="148" t="s">
        <v>74</v>
      </c>
      <c r="BJ4" s="149" t="s">
        <v>71</v>
      </c>
      <c r="BK4" s="143" t="s">
        <v>33</v>
      </c>
      <c r="BL4" s="143" t="s">
        <v>34</v>
      </c>
      <c r="BM4" s="143" t="s">
        <v>78</v>
      </c>
      <c r="BN4" s="143"/>
      <c r="BO4" s="143"/>
      <c r="BP4" s="143"/>
      <c r="BQ4" s="143" t="s">
        <v>81</v>
      </c>
      <c r="BR4" s="143"/>
      <c r="BS4" s="143"/>
      <c r="BT4" s="144" t="s">
        <v>85</v>
      </c>
      <c r="BU4" s="144"/>
      <c r="BV4" s="144"/>
      <c r="BW4" s="144"/>
      <c r="BX4" s="143" t="s">
        <v>72</v>
      </c>
      <c r="BY4" s="143" t="s">
        <v>73</v>
      </c>
      <c r="BZ4" s="143" t="s">
        <v>74</v>
      </c>
      <c r="CA4" s="13"/>
    </row>
    <row r="5" spans="1:82" ht="55.9" customHeight="1" x14ac:dyDescent="0.2">
      <c r="A5" s="144"/>
      <c r="B5" s="160"/>
      <c r="C5" s="144"/>
      <c r="D5" s="144"/>
      <c r="E5" s="144"/>
      <c r="F5" s="144"/>
      <c r="G5" s="144"/>
      <c r="H5" s="144"/>
      <c r="I5" s="144"/>
      <c r="J5" s="148"/>
      <c r="K5" s="149"/>
      <c r="L5" s="143"/>
      <c r="M5" s="143"/>
      <c r="N5" s="99" t="s">
        <v>82</v>
      </c>
      <c r="O5" s="100" t="s">
        <v>83</v>
      </c>
      <c r="P5" s="99" t="s">
        <v>84</v>
      </c>
      <c r="Q5" s="143"/>
      <c r="R5" s="101" t="s">
        <v>79</v>
      </c>
      <c r="S5" s="101" t="s">
        <v>80</v>
      </c>
      <c r="T5" s="143"/>
      <c r="U5" s="101" t="s">
        <v>32</v>
      </c>
      <c r="V5" s="101" t="s">
        <v>2</v>
      </c>
      <c r="W5" s="101" t="s">
        <v>75</v>
      </c>
      <c r="X5" s="101" t="s">
        <v>76</v>
      </c>
      <c r="Y5" s="143"/>
      <c r="Z5" s="143"/>
      <c r="AA5" s="148"/>
      <c r="AB5" s="149"/>
      <c r="AC5" s="143"/>
      <c r="AD5" s="143"/>
      <c r="AE5" s="99" t="s">
        <v>82</v>
      </c>
      <c r="AF5" s="100" t="s">
        <v>83</v>
      </c>
      <c r="AG5" s="99" t="s">
        <v>84</v>
      </c>
      <c r="AH5" s="143"/>
      <c r="AI5" s="101" t="s">
        <v>79</v>
      </c>
      <c r="AJ5" s="101" t="s">
        <v>80</v>
      </c>
      <c r="AK5" s="143"/>
      <c r="AL5" s="101" t="s">
        <v>32</v>
      </c>
      <c r="AM5" s="101" t="s">
        <v>2</v>
      </c>
      <c r="AN5" s="101" t="s">
        <v>75</v>
      </c>
      <c r="AO5" s="101" t="s">
        <v>76</v>
      </c>
      <c r="AP5" s="143"/>
      <c r="AQ5" s="143"/>
      <c r="AR5" s="148"/>
      <c r="AS5" s="149"/>
      <c r="AT5" s="143"/>
      <c r="AU5" s="143"/>
      <c r="AV5" s="99" t="s">
        <v>82</v>
      </c>
      <c r="AW5" s="100" t="s">
        <v>83</v>
      </c>
      <c r="AX5" s="99" t="s">
        <v>84</v>
      </c>
      <c r="AY5" s="143"/>
      <c r="AZ5" s="101" t="s">
        <v>79</v>
      </c>
      <c r="BA5" s="101" t="s">
        <v>80</v>
      </c>
      <c r="BB5" s="143"/>
      <c r="BC5" s="101" t="s">
        <v>32</v>
      </c>
      <c r="BD5" s="101" t="s">
        <v>2</v>
      </c>
      <c r="BE5" s="101" t="s">
        <v>75</v>
      </c>
      <c r="BF5" s="101" t="s">
        <v>76</v>
      </c>
      <c r="BG5" s="143"/>
      <c r="BH5" s="143"/>
      <c r="BI5" s="148"/>
      <c r="BJ5" s="149"/>
      <c r="BK5" s="143"/>
      <c r="BL5" s="143"/>
      <c r="BM5" s="99" t="s">
        <v>82</v>
      </c>
      <c r="BN5" s="100" t="s">
        <v>83</v>
      </c>
      <c r="BO5" s="99" t="s">
        <v>84</v>
      </c>
      <c r="BP5" s="143"/>
      <c r="BQ5" s="101" t="s">
        <v>79</v>
      </c>
      <c r="BR5" s="101" t="s">
        <v>80</v>
      </c>
      <c r="BS5" s="143"/>
      <c r="BT5" s="101" t="s">
        <v>32</v>
      </c>
      <c r="BU5" s="101" t="s">
        <v>2</v>
      </c>
      <c r="BV5" s="101" t="s">
        <v>75</v>
      </c>
      <c r="BW5" s="101" t="s">
        <v>76</v>
      </c>
      <c r="BX5" s="143"/>
      <c r="BY5" s="143"/>
      <c r="BZ5" s="143"/>
    </row>
    <row r="6" spans="1:82" ht="15" customHeight="1" x14ac:dyDescent="0.2">
      <c r="A6" s="40" t="s">
        <v>40</v>
      </c>
      <c r="B6" s="161" t="s">
        <v>91</v>
      </c>
      <c r="C6" s="79">
        <v>1</v>
      </c>
      <c r="D6" s="79" t="s">
        <v>23</v>
      </c>
      <c r="E6" s="79"/>
      <c r="F6" s="80">
        <v>39782.6875</v>
      </c>
      <c r="G6" s="80">
        <v>39782.75</v>
      </c>
      <c r="H6" s="21">
        <v>11.5</v>
      </c>
      <c r="I6" s="22">
        <v>3.83</v>
      </c>
      <c r="J6" s="96" t="s">
        <v>1</v>
      </c>
      <c r="K6" s="23" t="s">
        <v>1</v>
      </c>
      <c r="L6" s="24">
        <v>1.18</v>
      </c>
      <c r="M6" s="24">
        <v>9.18</v>
      </c>
      <c r="N6" s="25">
        <f t="shared" ref="N6:N8" si="0">30*(L6+M6)</f>
        <v>310.79999999999995</v>
      </c>
      <c r="O6" s="26">
        <f t="shared" ref="O6:O8" si="1">2.28*N6/2000</f>
        <v>0.3543119999999999</v>
      </c>
      <c r="P6" s="25">
        <f>(L6+M6)*$I6*200/2000</f>
        <v>3.9678799999999996</v>
      </c>
      <c r="Q6" s="25"/>
      <c r="R6" s="27">
        <f t="shared" ref="R6:R8" si="2">10*P6</f>
        <v>39.678799999999995</v>
      </c>
      <c r="S6" s="24">
        <f t="shared" ref="S6:S8" si="3">R6*4.09/2000</f>
        <v>8.1143145999999985E-2</v>
      </c>
      <c r="T6" s="24"/>
      <c r="U6" s="24">
        <f t="shared" ref="U6:U8" si="4">O6*0.6066</f>
        <v>0.21492565919999995</v>
      </c>
      <c r="V6" s="24">
        <f t="shared" ref="V6:V8" si="5">P6*0.6066</f>
        <v>2.4069160080000001</v>
      </c>
      <c r="W6" s="24">
        <f t="shared" ref="W6:W8" si="6">S6*0.6389</f>
        <v>5.1842355979399991E-2</v>
      </c>
      <c r="X6" s="28">
        <f t="shared" ref="X6:X8" si="7">SUM(U6:W6)</f>
        <v>2.6736840231793999</v>
      </c>
      <c r="Y6" s="28">
        <f t="shared" ref="Y6:Y8" si="8">X6/(L6+M6)</f>
        <v>0.25807760841499999</v>
      </c>
      <c r="Z6" s="24">
        <f t="shared" ref="Z6:Z8" si="9">Y6*(0.64*2)</f>
        <v>0.33033933877119998</v>
      </c>
      <c r="AA6" s="29">
        <f t="shared" ref="AA6:AA8" si="10">100*Z6/(Z6+X6)</f>
        <v>10.996563573883162</v>
      </c>
      <c r="AB6" s="23" t="s">
        <v>1</v>
      </c>
      <c r="AC6" s="25">
        <v>22.91</v>
      </c>
      <c r="AD6" s="25">
        <v>21.77</v>
      </c>
      <c r="AE6" s="25">
        <f t="shared" ref="AE6:AE8" si="11">30*(AC6+AD6)</f>
        <v>1340.4</v>
      </c>
      <c r="AF6" s="26">
        <f t="shared" ref="AF6:AF8" si="12">2.28*AE6/2000</f>
        <v>1.5280560000000001</v>
      </c>
      <c r="AG6" s="25">
        <f>($L6+$M6)*$I6*200/2000</f>
        <v>3.9678799999999996</v>
      </c>
      <c r="AH6" s="25"/>
      <c r="AI6" s="27">
        <f t="shared" ref="AI6:AI8" si="13">10*AG6</f>
        <v>39.678799999999995</v>
      </c>
      <c r="AJ6" s="24">
        <f t="shared" ref="AJ6:AJ8" si="14">AI6*4.09/2000</f>
        <v>8.1143145999999985E-2</v>
      </c>
      <c r="AK6" s="24"/>
      <c r="AL6" s="24">
        <f t="shared" ref="AL6:AL8" si="15">AF6*0.6066</f>
        <v>0.92691876960000008</v>
      </c>
      <c r="AM6" s="24">
        <f t="shared" ref="AM6:AM8" si="16">AG6*0.6066</f>
        <v>2.4069160080000001</v>
      </c>
      <c r="AN6" s="24">
        <f t="shared" ref="AN6:AN8" si="17">AJ6*0.6389</f>
        <v>5.1842355979399991E-2</v>
      </c>
      <c r="AO6" s="28">
        <f t="shared" ref="AO6:AO8" si="18">SUM(AL6:AN6)</f>
        <v>3.3856771335793998</v>
      </c>
      <c r="AP6" s="30">
        <f t="shared" ref="AP6:AP8" si="19">AO6/(AC6+AD6)</f>
        <v>7.5776122058625786E-2</v>
      </c>
      <c r="AQ6" s="24">
        <f t="shared" ref="AQ6:AQ8" si="20">AP6*(0.51*2)</f>
        <v>7.7291644499798307E-2</v>
      </c>
      <c r="AR6" s="31">
        <f t="shared" ref="AR6:AR8" si="21">100*AQ6/(AQ6+AO6)</f>
        <v>2.2319474835886219</v>
      </c>
      <c r="AS6" s="32" t="s">
        <v>1</v>
      </c>
      <c r="AT6" s="24">
        <v>7.25</v>
      </c>
      <c r="AU6" s="24">
        <v>12.76</v>
      </c>
      <c r="AV6" s="25">
        <f t="shared" ref="AV6:AV8" si="22">30*(AT6+AU6)</f>
        <v>600.29999999999995</v>
      </c>
      <c r="AW6" s="26">
        <f t="shared" ref="AW6:AW8" si="23">2.28*AV6/2000</f>
        <v>0.68434199999999989</v>
      </c>
      <c r="AX6" s="25">
        <f>($L6+$M6)*$I6*200/2000</f>
        <v>3.9678799999999996</v>
      </c>
      <c r="AY6" s="25"/>
      <c r="AZ6" s="27">
        <f t="shared" ref="AZ6:AZ8" si="24">10*AX6</f>
        <v>39.678799999999995</v>
      </c>
      <c r="BA6" s="24">
        <f t="shared" ref="BA6:BA8" si="25">AZ6*4.09/2000</f>
        <v>8.1143145999999985E-2</v>
      </c>
      <c r="BB6" s="24"/>
      <c r="BC6" s="24">
        <f t="shared" ref="BC6:BC8" si="26">AW6*0.6066</f>
        <v>0.41512185719999994</v>
      </c>
      <c r="BD6" s="24">
        <f t="shared" ref="BD6:BD8" si="27">AX6*0.6066</f>
        <v>2.4069160080000001</v>
      </c>
      <c r="BE6" s="24">
        <f t="shared" ref="BE6:BE8" si="28">BA6*0.6389</f>
        <v>5.1842355979399991E-2</v>
      </c>
      <c r="BF6" s="28">
        <f t="shared" ref="BF6:BF8" si="29">SUM(BC6:BE6)</f>
        <v>2.8738802211793999</v>
      </c>
      <c r="BG6" s="28">
        <f t="shared" ref="BG6:BG8" si="30">BF6/(AT6+AU6)</f>
        <v>0.1436221999589905</v>
      </c>
      <c r="BH6" s="24">
        <f t="shared" ref="BH6:BH8" si="31">BG6*(1.26*2)</f>
        <v>0.36192794389665606</v>
      </c>
      <c r="BI6" s="31">
        <f t="shared" ref="BI6:BI8" si="32">100*BH6/(BH6+BF6)</f>
        <v>11.18508655126498</v>
      </c>
      <c r="BJ6" s="32" t="s">
        <v>1</v>
      </c>
      <c r="BK6" s="24">
        <v>14.35</v>
      </c>
      <c r="BL6" s="24">
        <v>13.59</v>
      </c>
      <c r="BM6" s="25">
        <f t="shared" ref="BM6:BM8" si="33">30*(BK6+BL6)</f>
        <v>838.19999999999993</v>
      </c>
      <c r="BN6" s="26">
        <f t="shared" ref="BN6:BN8" si="34">2.28*BM6/2000</f>
        <v>0.95554799999999984</v>
      </c>
      <c r="BO6" s="25">
        <f>($L6+$M6)*$I6*200/2000</f>
        <v>3.9678799999999996</v>
      </c>
      <c r="BP6" s="25"/>
      <c r="BQ6" s="27">
        <f t="shared" ref="BQ6:BQ8" si="35">10*BO6</f>
        <v>39.678799999999995</v>
      </c>
      <c r="BR6" s="24">
        <f t="shared" ref="BR6:BR8" si="36">BQ6*4.09/2000</f>
        <v>8.1143145999999985E-2</v>
      </c>
      <c r="BS6" s="24"/>
      <c r="BT6" s="24">
        <f t="shared" ref="BT6:BT8" si="37">BN6*0.6066</f>
        <v>0.57963541679999997</v>
      </c>
      <c r="BU6" s="24">
        <f t="shared" ref="BU6:BU8" si="38">BO6*0.6066</f>
        <v>2.4069160080000001</v>
      </c>
      <c r="BV6" s="24">
        <f t="shared" ref="BV6:BV8" si="39">BR6*0.6389</f>
        <v>5.1842355979399991E-2</v>
      </c>
      <c r="BW6" s="28">
        <f t="shared" ref="BW6:BW8" si="40">SUM(BT6:BV6)</f>
        <v>3.0383937807793999</v>
      </c>
      <c r="BX6" s="28">
        <f t="shared" ref="BX6:BX8" si="41">BW6/(BK6+BL6)</f>
        <v>0.10874709308444525</v>
      </c>
      <c r="BY6" s="24">
        <f t="shared" ref="BY6:BY8" si="42">BX6*(0.81*2)</f>
        <v>0.1761702907968013</v>
      </c>
      <c r="BZ6" s="31">
        <f t="shared" ref="BZ6:BZ8" si="43">100*BY6/(BY6+BW6)</f>
        <v>5.4803788903924229</v>
      </c>
      <c r="CA6" s="21"/>
      <c r="CB6" s="34"/>
      <c r="CC6" s="34"/>
      <c r="CD6" s="34"/>
    </row>
    <row r="7" spans="1:82" ht="15" customHeight="1" x14ac:dyDescent="0.2">
      <c r="A7" s="40" t="s">
        <v>41</v>
      </c>
      <c r="B7" s="162"/>
      <c r="C7" s="79">
        <v>2</v>
      </c>
      <c r="D7" s="79" t="s">
        <v>21</v>
      </c>
      <c r="E7" s="79"/>
      <c r="F7" s="80">
        <v>39788.791666666664</v>
      </c>
      <c r="G7" s="80">
        <v>39789.416666666664</v>
      </c>
      <c r="H7" s="21">
        <v>16</v>
      </c>
      <c r="I7" s="22">
        <v>5.33</v>
      </c>
      <c r="J7" s="96" t="s">
        <v>1</v>
      </c>
      <c r="K7" s="23" t="s">
        <v>1</v>
      </c>
      <c r="L7" s="24">
        <v>1.18</v>
      </c>
      <c r="M7" s="24">
        <v>9.18</v>
      </c>
      <c r="N7" s="25">
        <f t="shared" si="0"/>
        <v>310.79999999999995</v>
      </c>
      <c r="O7" s="26">
        <f t="shared" si="1"/>
        <v>0.3543119999999999</v>
      </c>
      <c r="P7" s="25">
        <f t="shared" ref="P7:P67" si="44">(L7+M7)*$I7*200/2000</f>
        <v>5.5218799999999995</v>
      </c>
      <c r="Q7" s="25"/>
      <c r="R7" s="27">
        <f t="shared" si="2"/>
        <v>55.218799999999995</v>
      </c>
      <c r="S7" s="24">
        <f t="shared" si="3"/>
        <v>0.11292244599999998</v>
      </c>
      <c r="T7" s="24"/>
      <c r="U7" s="24">
        <f t="shared" si="4"/>
        <v>0.21492565919999995</v>
      </c>
      <c r="V7" s="24">
        <f t="shared" si="5"/>
        <v>3.3495724079999998</v>
      </c>
      <c r="W7" s="24">
        <f t="shared" si="6"/>
        <v>7.2146150749399993E-2</v>
      </c>
      <c r="X7" s="28">
        <f t="shared" si="7"/>
        <v>3.6366442179493998</v>
      </c>
      <c r="Y7" s="28">
        <f t="shared" si="8"/>
        <v>0.35102743416499999</v>
      </c>
      <c r="Z7" s="24">
        <f t="shared" si="9"/>
        <v>0.44931511573119998</v>
      </c>
      <c r="AA7" s="29">
        <f t="shared" si="10"/>
        <v>10.996563573883163</v>
      </c>
      <c r="AB7" s="23" t="s">
        <v>1</v>
      </c>
      <c r="AC7" s="25">
        <v>22.91</v>
      </c>
      <c r="AD7" s="25">
        <v>21.77</v>
      </c>
      <c r="AE7" s="25">
        <f t="shared" si="11"/>
        <v>1340.4</v>
      </c>
      <c r="AF7" s="26">
        <f t="shared" si="12"/>
        <v>1.5280560000000001</v>
      </c>
      <c r="AG7" s="25">
        <f t="shared" ref="AG7:AG26" si="45">($L7+$M7)*$I7*200/2000</f>
        <v>5.5218799999999995</v>
      </c>
      <c r="AH7" s="25"/>
      <c r="AI7" s="27">
        <f t="shared" si="13"/>
        <v>55.218799999999995</v>
      </c>
      <c r="AJ7" s="24">
        <f t="shared" si="14"/>
        <v>0.11292244599999998</v>
      </c>
      <c r="AK7" s="24"/>
      <c r="AL7" s="24">
        <f t="shared" si="15"/>
        <v>0.92691876960000008</v>
      </c>
      <c r="AM7" s="24">
        <f t="shared" si="16"/>
        <v>3.3495724079999998</v>
      </c>
      <c r="AN7" s="24">
        <f t="shared" si="17"/>
        <v>7.2146150749399993E-2</v>
      </c>
      <c r="AO7" s="28">
        <f t="shared" si="18"/>
        <v>4.3486373283493993</v>
      </c>
      <c r="AP7" s="30">
        <f t="shared" si="19"/>
        <v>9.7328498843988351E-2</v>
      </c>
      <c r="AQ7" s="24">
        <f t="shared" si="20"/>
        <v>9.9275068820868118E-2</v>
      </c>
      <c r="AR7" s="31">
        <f t="shared" si="21"/>
        <v>2.2319474835886219</v>
      </c>
      <c r="AS7" s="32" t="s">
        <v>1</v>
      </c>
      <c r="AT7" s="24">
        <v>7.25</v>
      </c>
      <c r="AU7" s="24">
        <v>12.76</v>
      </c>
      <c r="AV7" s="25">
        <f t="shared" si="22"/>
        <v>600.29999999999995</v>
      </c>
      <c r="AW7" s="26">
        <f t="shared" si="23"/>
        <v>0.68434199999999989</v>
      </c>
      <c r="AX7" s="25">
        <f t="shared" ref="AX7:AX67" si="46">($L7+$M7)*$I7*200/2000</f>
        <v>5.5218799999999995</v>
      </c>
      <c r="AY7" s="25"/>
      <c r="AZ7" s="27">
        <f t="shared" si="24"/>
        <v>55.218799999999995</v>
      </c>
      <c r="BA7" s="24">
        <f t="shared" si="25"/>
        <v>0.11292244599999998</v>
      </c>
      <c r="BB7" s="24"/>
      <c r="BC7" s="24">
        <f t="shared" si="26"/>
        <v>0.41512185719999994</v>
      </c>
      <c r="BD7" s="24">
        <f t="shared" si="27"/>
        <v>3.3495724079999998</v>
      </c>
      <c r="BE7" s="24">
        <f t="shared" si="28"/>
        <v>7.2146150749399993E-2</v>
      </c>
      <c r="BF7" s="28">
        <f t="shared" si="29"/>
        <v>3.8368404159493998</v>
      </c>
      <c r="BG7" s="28">
        <f t="shared" si="30"/>
        <v>0.19174614772360821</v>
      </c>
      <c r="BH7" s="24">
        <f t="shared" si="31"/>
        <v>0.4832002922634927</v>
      </c>
      <c r="BI7" s="31">
        <f t="shared" si="32"/>
        <v>11.185086551264982</v>
      </c>
      <c r="BJ7" s="32" t="s">
        <v>1</v>
      </c>
      <c r="BK7" s="24">
        <v>14.35</v>
      </c>
      <c r="BL7" s="24">
        <v>13.59</v>
      </c>
      <c r="BM7" s="25">
        <f t="shared" si="33"/>
        <v>838.19999999999993</v>
      </c>
      <c r="BN7" s="26">
        <f t="shared" si="34"/>
        <v>0.95554799999999984</v>
      </c>
      <c r="BO7" s="25">
        <f t="shared" ref="BO7:BO67" si="47">($L7+$M7)*$I7*200/2000</f>
        <v>5.5218799999999995</v>
      </c>
      <c r="BP7" s="25"/>
      <c r="BQ7" s="27">
        <f t="shared" si="35"/>
        <v>55.218799999999995</v>
      </c>
      <c r="BR7" s="24">
        <f t="shared" si="36"/>
        <v>0.11292244599999998</v>
      </c>
      <c r="BS7" s="24"/>
      <c r="BT7" s="24">
        <f t="shared" si="37"/>
        <v>0.57963541679999997</v>
      </c>
      <c r="BU7" s="24">
        <f t="shared" si="38"/>
        <v>3.3495724079999998</v>
      </c>
      <c r="BV7" s="24">
        <f t="shared" si="39"/>
        <v>7.2146150749399993E-2</v>
      </c>
      <c r="BW7" s="28">
        <f t="shared" si="40"/>
        <v>4.0013539755493994</v>
      </c>
      <c r="BX7" s="28">
        <f t="shared" si="41"/>
        <v>0.14321238280420184</v>
      </c>
      <c r="BY7" s="24">
        <f t="shared" si="42"/>
        <v>0.232004060142807</v>
      </c>
      <c r="BZ7" s="31">
        <f t="shared" si="43"/>
        <v>5.480378890392422</v>
      </c>
      <c r="CA7" s="21"/>
      <c r="CB7" s="34"/>
      <c r="CC7" s="35"/>
      <c r="CD7" s="35"/>
    </row>
    <row r="8" spans="1:82" x14ac:dyDescent="0.2">
      <c r="A8" s="40" t="s">
        <v>42</v>
      </c>
      <c r="B8" s="162"/>
      <c r="C8" s="79">
        <v>3</v>
      </c>
      <c r="D8" s="79" t="s">
        <v>20</v>
      </c>
      <c r="E8" s="79"/>
      <c r="F8" s="80">
        <v>39798.666666666664</v>
      </c>
      <c r="G8" s="80">
        <v>39799.333333333336</v>
      </c>
      <c r="H8" s="21">
        <v>17</v>
      </c>
      <c r="I8" s="22">
        <v>5.66</v>
      </c>
      <c r="J8" s="96" t="s">
        <v>1</v>
      </c>
      <c r="K8" s="23" t="s">
        <v>1</v>
      </c>
      <c r="L8" s="24">
        <v>1.18</v>
      </c>
      <c r="M8" s="24">
        <v>9.18</v>
      </c>
      <c r="N8" s="25">
        <f t="shared" si="0"/>
        <v>310.79999999999995</v>
      </c>
      <c r="O8" s="26">
        <f t="shared" si="1"/>
        <v>0.3543119999999999</v>
      </c>
      <c r="P8" s="25">
        <f t="shared" si="44"/>
        <v>5.8637600000000001</v>
      </c>
      <c r="Q8" s="25"/>
      <c r="R8" s="27">
        <f t="shared" si="2"/>
        <v>58.637599999999999</v>
      </c>
      <c r="S8" s="24">
        <f t="shared" si="3"/>
        <v>0.11991389199999999</v>
      </c>
      <c r="T8" s="24"/>
      <c r="U8" s="24">
        <f t="shared" si="4"/>
        <v>0.21492565919999995</v>
      </c>
      <c r="V8" s="24">
        <f t="shared" si="5"/>
        <v>3.556956816</v>
      </c>
      <c r="W8" s="24">
        <f t="shared" si="6"/>
        <v>7.6612985598800004E-2</v>
      </c>
      <c r="X8" s="28">
        <f t="shared" si="7"/>
        <v>3.8484954607987998</v>
      </c>
      <c r="Y8" s="28">
        <f t="shared" si="8"/>
        <v>0.37147639582999997</v>
      </c>
      <c r="Z8" s="24">
        <f t="shared" si="9"/>
        <v>0.47548978666239999</v>
      </c>
      <c r="AA8" s="29">
        <f t="shared" si="10"/>
        <v>10.996563573883162</v>
      </c>
      <c r="AB8" s="23" t="s">
        <v>1</v>
      </c>
      <c r="AC8" s="25">
        <v>22.91</v>
      </c>
      <c r="AD8" s="25">
        <v>21.77</v>
      </c>
      <c r="AE8" s="25">
        <f t="shared" si="11"/>
        <v>1340.4</v>
      </c>
      <c r="AF8" s="26">
        <f t="shared" si="12"/>
        <v>1.5280560000000001</v>
      </c>
      <c r="AG8" s="25">
        <f t="shared" si="45"/>
        <v>5.8637600000000001</v>
      </c>
      <c r="AH8" s="25"/>
      <c r="AI8" s="27">
        <f t="shared" si="13"/>
        <v>58.637599999999999</v>
      </c>
      <c r="AJ8" s="24">
        <f t="shared" si="14"/>
        <v>0.11991389199999999</v>
      </c>
      <c r="AK8" s="24"/>
      <c r="AL8" s="24">
        <f t="shared" si="15"/>
        <v>0.92691876960000008</v>
      </c>
      <c r="AM8" s="24">
        <f t="shared" si="16"/>
        <v>3.556956816</v>
      </c>
      <c r="AN8" s="24">
        <f t="shared" si="17"/>
        <v>7.6612985598800004E-2</v>
      </c>
      <c r="AO8" s="28">
        <f t="shared" si="18"/>
        <v>4.5604885711987997</v>
      </c>
      <c r="AP8" s="30">
        <f t="shared" si="19"/>
        <v>0.10207002173676813</v>
      </c>
      <c r="AQ8" s="24">
        <f t="shared" si="20"/>
        <v>0.10411142217150349</v>
      </c>
      <c r="AR8" s="31">
        <f t="shared" si="21"/>
        <v>2.2319474835886215</v>
      </c>
      <c r="AS8" s="32" t="s">
        <v>1</v>
      </c>
      <c r="AT8" s="24">
        <v>7.25</v>
      </c>
      <c r="AU8" s="24">
        <v>12.76</v>
      </c>
      <c r="AV8" s="25">
        <f t="shared" si="22"/>
        <v>600.29999999999995</v>
      </c>
      <c r="AW8" s="26">
        <f t="shared" si="23"/>
        <v>0.68434199999999989</v>
      </c>
      <c r="AX8" s="25">
        <f t="shared" si="46"/>
        <v>5.8637600000000001</v>
      </c>
      <c r="AY8" s="25"/>
      <c r="AZ8" s="27">
        <f t="shared" si="24"/>
        <v>58.637599999999999</v>
      </c>
      <c r="BA8" s="24">
        <f t="shared" si="25"/>
        <v>0.11991389199999999</v>
      </c>
      <c r="BB8" s="24"/>
      <c r="BC8" s="24">
        <f t="shared" si="26"/>
        <v>0.41512185719999994</v>
      </c>
      <c r="BD8" s="24">
        <f t="shared" si="27"/>
        <v>3.556956816</v>
      </c>
      <c r="BE8" s="24">
        <f t="shared" si="28"/>
        <v>7.6612985598800004E-2</v>
      </c>
      <c r="BF8" s="28">
        <f t="shared" si="29"/>
        <v>4.0486916587988002</v>
      </c>
      <c r="BG8" s="28">
        <f t="shared" si="30"/>
        <v>0.20233341623182413</v>
      </c>
      <c r="BH8" s="24">
        <f t="shared" si="31"/>
        <v>0.50988020890419683</v>
      </c>
      <c r="BI8" s="31">
        <f t="shared" si="32"/>
        <v>11.185086551264982</v>
      </c>
      <c r="BJ8" s="32" t="s">
        <v>1</v>
      </c>
      <c r="BK8" s="24">
        <v>14.35</v>
      </c>
      <c r="BL8" s="24">
        <v>13.59</v>
      </c>
      <c r="BM8" s="25">
        <f t="shared" si="33"/>
        <v>838.19999999999993</v>
      </c>
      <c r="BN8" s="26">
        <f t="shared" si="34"/>
        <v>0.95554799999999984</v>
      </c>
      <c r="BO8" s="25">
        <f t="shared" si="47"/>
        <v>5.8637600000000001</v>
      </c>
      <c r="BP8" s="25"/>
      <c r="BQ8" s="27">
        <f t="shared" si="35"/>
        <v>58.637599999999999</v>
      </c>
      <c r="BR8" s="24">
        <f t="shared" si="36"/>
        <v>0.11991389199999999</v>
      </c>
      <c r="BS8" s="24"/>
      <c r="BT8" s="24">
        <f t="shared" si="37"/>
        <v>0.57963541679999997</v>
      </c>
      <c r="BU8" s="24">
        <f t="shared" si="38"/>
        <v>3.556956816</v>
      </c>
      <c r="BV8" s="24">
        <f t="shared" si="39"/>
        <v>7.6612985598800004E-2</v>
      </c>
      <c r="BW8" s="28">
        <f t="shared" si="40"/>
        <v>4.2132052183987998</v>
      </c>
      <c r="BX8" s="28">
        <f t="shared" si="41"/>
        <v>0.15079474654254832</v>
      </c>
      <c r="BY8" s="24">
        <f t="shared" si="42"/>
        <v>0.2442874893989283</v>
      </c>
      <c r="BZ8" s="31">
        <f t="shared" si="43"/>
        <v>5.4803788903924229</v>
      </c>
      <c r="CA8" s="36"/>
      <c r="CB8" s="34"/>
      <c r="CC8" s="34"/>
      <c r="CD8" s="37"/>
    </row>
    <row r="9" spans="1:82" x14ac:dyDescent="0.2">
      <c r="A9" s="40" t="s">
        <v>43</v>
      </c>
      <c r="B9" s="162"/>
      <c r="C9" s="79">
        <v>4</v>
      </c>
      <c r="D9" s="79" t="s">
        <v>8</v>
      </c>
      <c r="E9" s="79">
        <v>1</v>
      </c>
      <c r="F9" s="80">
        <v>39801.333333333336</v>
      </c>
      <c r="G9" s="80">
        <v>39802.666666666664</v>
      </c>
      <c r="H9" s="21">
        <v>32</v>
      </c>
      <c r="I9" s="22">
        <v>10.66</v>
      </c>
      <c r="J9" s="81">
        <v>39802.708333333336</v>
      </c>
      <c r="K9" s="38">
        <v>9.4</v>
      </c>
      <c r="L9" s="24">
        <v>1.18</v>
      </c>
      <c r="M9" s="24">
        <v>9.18</v>
      </c>
      <c r="N9" s="25">
        <f>30*(L9+M9)</f>
        <v>310.79999999999995</v>
      </c>
      <c r="O9" s="26">
        <f>2.28*N9/2000</f>
        <v>0.3543119999999999</v>
      </c>
      <c r="P9" s="25">
        <f t="shared" si="44"/>
        <v>11.043759999999999</v>
      </c>
      <c r="Q9" s="25"/>
      <c r="R9" s="27">
        <f>10*P9</f>
        <v>110.43759999999999</v>
      </c>
      <c r="S9" s="24">
        <f>R9*4.09/2000</f>
        <v>0.22584489199999996</v>
      </c>
      <c r="T9" s="24"/>
      <c r="U9" s="24">
        <f>O9*0.6066</f>
        <v>0.21492565919999995</v>
      </c>
      <c r="V9" s="24">
        <f>P9*0.6066</f>
        <v>6.6991448159999996</v>
      </c>
      <c r="W9" s="24">
        <f>S9*0.6389</f>
        <v>0.14429230149879999</v>
      </c>
      <c r="X9" s="28">
        <f>SUM(U9:W9)</f>
        <v>7.0583627766987993</v>
      </c>
      <c r="Y9" s="28">
        <f>X9/(L9+M9)</f>
        <v>0.68130914833</v>
      </c>
      <c r="Z9" s="24">
        <f>Y9*(0.64*2)</f>
        <v>0.87207570986240002</v>
      </c>
      <c r="AA9" s="29">
        <f>100*Z9/(Z9+X9)</f>
        <v>10.996563573883163</v>
      </c>
      <c r="AB9" s="39">
        <v>18.5</v>
      </c>
      <c r="AC9" s="25">
        <v>22.91</v>
      </c>
      <c r="AD9" s="25">
        <v>21.77</v>
      </c>
      <c r="AE9" s="25">
        <f>30*(AC9+AD9)</f>
        <v>1340.4</v>
      </c>
      <c r="AF9" s="26">
        <f>2.28*AE9/2000</f>
        <v>1.5280560000000001</v>
      </c>
      <c r="AG9" s="25">
        <f t="shared" si="45"/>
        <v>11.043759999999999</v>
      </c>
      <c r="AH9" s="25"/>
      <c r="AI9" s="27">
        <f>10*AG9</f>
        <v>110.43759999999999</v>
      </c>
      <c r="AJ9" s="24">
        <f>AI9*4.09/2000</f>
        <v>0.22584489199999996</v>
      </c>
      <c r="AK9" s="24"/>
      <c r="AL9" s="24">
        <f>AF9*0.6066</f>
        <v>0.92691876960000008</v>
      </c>
      <c r="AM9" s="24">
        <f>AG9*0.6066</f>
        <v>6.6991448159999996</v>
      </c>
      <c r="AN9" s="24">
        <f>AJ9*0.6389</f>
        <v>0.14429230149879999</v>
      </c>
      <c r="AO9" s="28">
        <f>SUM(AL9:AN9)</f>
        <v>7.7703558870988001</v>
      </c>
      <c r="AP9" s="30">
        <f>AO9/(AC9+AD9)</f>
        <v>0.17391127768797673</v>
      </c>
      <c r="AQ9" s="24">
        <f>AP9*(0.51*2)</f>
        <v>0.17738950324173627</v>
      </c>
      <c r="AR9" s="31">
        <f>100*AQ9/(AQ9+AO9)</f>
        <v>2.2319474835886215</v>
      </c>
      <c r="AS9" s="32" t="s">
        <v>1</v>
      </c>
      <c r="AT9" s="24">
        <v>7.25</v>
      </c>
      <c r="AU9" s="24">
        <v>12.76</v>
      </c>
      <c r="AV9" s="25">
        <f>30*(AT9+AU9)</f>
        <v>600.29999999999995</v>
      </c>
      <c r="AW9" s="26">
        <f>2.28*AV9/2000</f>
        <v>0.68434199999999989</v>
      </c>
      <c r="AX9" s="25">
        <f t="shared" si="46"/>
        <v>11.043759999999999</v>
      </c>
      <c r="AY9" s="25"/>
      <c r="AZ9" s="27">
        <f>10*AX9</f>
        <v>110.43759999999999</v>
      </c>
      <c r="BA9" s="24">
        <f>AZ9*4.09/2000</f>
        <v>0.22584489199999996</v>
      </c>
      <c r="BB9" s="24"/>
      <c r="BC9" s="24">
        <f>AW9*0.6066</f>
        <v>0.41512185719999994</v>
      </c>
      <c r="BD9" s="24">
        <f>AX9*0.6066</f>
        <v>6.6991448159999996</v>
      </c>
      <c r="BE9" s="24">
        <f>BA9*0.6389</f>
        <v>0.14429230149879999</v>
      </c>
      <c r="BF9" s="28">
        <f>SUM(BC9:BE9)</f>
        <v>7.2585589746987997</v>
      </c>
      <c r="BG9" s="28">
        <f>BF9/(AT9+AU9)</f>
        <v>0.36274657544721639</v>
      </c>
      <c r="BH9" s="24">
        <f>BG9*(1.26*2)</f>
        <v>0.91412137012698536</v>
      </c>
      <c r="BI9" s="31">
        <f>100*BH9/(BH9+BF9)</f>
        <v>11.18508655126498</v>
      </c>
      <c r="BJ9" s="32" t="s">
        <v>1</v>
      </c>
      <c r="BK9" s="24">
        <v>14.35</v>
      </c>
      <c r="BL9" s="24">
        <v>13.59</v>
      </c>
      <c r="BM9" s="25">
        <f>30*(BK9+BL9)</f>
        <v>838.19999999999993</v>
      </c>
      <c r="BN9" s="26">
        <f>2.28*BM9/2000</f>
        <v>0.95554799999999984</v>
      </c>
      <c r="BO9" s="25">
        <f t="shared" si="47"/>
        <v>11.043759999999999</v>
      </c>
      <c r="BP9" s="25"/>
      <c r="BQ9" s="27">
        <f>10*BO9</f>
        <v>110.43759999999999</v>
      </c>
      <c r="BR9" s="24">
        <f>BQ9*4.09/2000</f>
        <v>0.22584489199999996</v>
      </c>
      <c r="BS9" s="24"/>
      <c r="BT9" s="24">
        <f>BN9*0.6066</f>
        <v>0.57963541679999997</v>
      </c>
      <c r="BU9" s="24">
        <f>BO9*0.6066</f>
        <v>6.6991448159999996</v>
      </c>
      <c r="BV9" s="24">
        <f>BR9*0.6389</f>
        <v>0.14429230149879999</v>
      </c>
      <c r="BW9" s="28">
        <f>SUM(BT9:BV9)</f>
        <v>7.4230725342987993</v>
      </c>
      <c r="BX9" s="28">
        <f>BW9/(BK9+BL9)</f>
        <v>0.26567904560840372</v>
      </c>
      <c r="BY9" s="24">
        <f>BX9*(0.81*2)</f>
        <v>0.43040005388561403</v>
      </c>
      <c r="BZ9" s="31">
        <f t="shared" ref="BZ9:BZ67" si="48">100*BY9/(BY9+BW9)</f>
        <v>5.4803788903924229</v>
      </c>
      <c r="CA9" s="21"/>
      <c r="CB9" s="34"/>
      <c r="CC9" s="41"/>
      <c r="CD9" s="42"/>
    </row>
    <row r="10" spans="1:82" x14ac:dyDescent="0.2">
      <c r="A10" s="40" t="s">
        <v>44</v>
      </c>
      <c r="B10" s="162"/>
      <c r="C10" s="79">
        <v>5</v>
      </c>
      <c r="D10" s="79" t="s">
        <v>7</v>
      </c>
      <c r="E10" s="79">
        <v>2</v>
      </c>
      <c r="F10" s="80">
        <v>39803.125</v>
      </c>
      <c r="G10" s="80">
        <v>39803.875</v>
      </c>
      <c r="H10" s="21">
        <v>18</v>
      </c>
      <c r="I10" s="21">
        <v>6</v>
      </c>
      <c r="J10" s="81">
        <v>39803.631944444445</v>
      </c>
      <c r="K10" s="38">
        <v>26</v>
      </c>
      <c r="L10" s="24">
        <v>1.18</v>
      </c>
      <c r="M10" s="24">
        <v>9.18</v>
      </c>
      <c r="N10" s="25">
        <f>30*(L10+M10)</f>
        <v>310.79999999999995</v>
      </c>
      <c r="O10" s="26">
        <f>2.28*N10/2000</f>
        <v>0.3543119999999999</v>
      </c>
      <c r="P10" s="25">
        <f t="shared" si="44"/>
        <v>6.2160000000000002</v>
      </c>
      <c r="Q10" s="25"/>
      <c r="R10" s="27">
        <f>10*P10</f>
        <v>62.160000000000004</v>
      </c>
      <c r="S10" s="24">
        <f>R10*4.09/2000</f>
        <v>0.12711719999999999</v>
      </c>
      <c r="T10" s="24"/>
      <c r="U10" s="24">
        <f>O10*0.6066</f>
        <v>0.21492565919999995</v>
      </c>
      <c r="V10" s="24">
        <f>P10*0.6066</f>
        <v>3.7706256000000002</v>
      </c>
      <c r="W10" s="24">
        <f>S10*0.6389</f>
        <v>8.1215179079999991E-2</v>
      </c>
      <c r="X10" s="28">
        <f>SUM(U10:W10)</f>
        <v>4.0667664382800002</v>
      </c>
      <c r="Y10" s="28">
        <f t="shared" ref="Y10:Y67" si="49">X10/(L10+M10)</f>
        <v>0.39254502300000005</v>
      </c>
      <c r="Z10" s="24">
        <f t="shared" ref="Z10:Z67" si="50">Y10*(0.64*2)</f>
        <v>0.50245762944000005</v>
      </c>
      <c r="AA10" s="29">
        <f t="shared" ref="AA10:AA67" si="51">100*Z10/(Z10+X10)</f>
        <v>10.996563573883162</v>
      </c>
      <c r="AB10" s="38">
        <v>68</v>
      </c>
      <c r="AC10" s="25">
        <v>22.91</v>
      </c>
      <c r="AD10" s="25">
        <v>21.77</v>
      </c>
      <c r="AE10" s="25">
        <f>30*(AC10+AD10)</f>
        <v>1340.4</v>
      </c>
      <c r="AF10" s="26">
        <f t="shared" ref="AF10:AF67" si="52">2.28*AE10/2000</f>
        <v>1.5280560000000001</v>
      </c>
      <c r="AG10" s="25">
        <f t="shared" si="45"/>
        <v>6.2160000000000002</v>
      </c>
      <c r="AH10" s="25"/>
      <c r="AI10" s="27">
        <f>10*AG10</f>
        <v>62.160000000000004</v>
      </c>
      <c r="AJ10" s="24">
        <f>AI10*4.09/2000</f>
        <v>0.12711719999999999</v>
      </c>
      <c r="AK10" s="24"/>
      <c r="AL10" s="24">
        <f>AF10*0.6066</f>
        <v>0.92691876960000008</v>
      </c>
      <c r="AM10" s="24">
        <f>AG10*0.6066</f>
        <v>3.7706256000000002</v>
      </c>
      <c r="AN10" s="24">
        <f>AJ10*0.6389</f>
        <v>8.1215179079999991E-2</v>
      </c>
      <c r="AO10" s="28">
        <f>SUM(AL10:AN10)</f>
        <v>4.7787595486800001</v>
      </c>
      <c r="AP10" s="30">
        <f>AO10/(AC10+AD10)</f>
        <v>0.10695522714145031</v>
      </c>
      <c r="AQ10" s="24">
        <f t="shared" ref="AQ10:AQ67" si="53">AP10*(0.51*2)</f>
        <v>0.10909433168427932</v>
      </c>
      <c r="AR10" s="31">
        <f t="shared" ref="AR10:AR67" si="54">100*AQ10/(AQ10+AO10)</f>
        <v>2.2319474835886215</v>
      </c>
      <c r="AS10" s="32" t="s">
        <v>1</v>
      </c>
      <c r="AT10" s="24">
        <v>7.25</v>
      </c>
      <c r="AU10" s="24">
        <v>12.76</v>
      </c>
      <c r="AV10" s="25">
        <f>30*(AT10+AU10)</f>
        <v>600.29999999999995</v>
      </c>
      <c r="AW10" s="26">
        <f t="shared" ref="AW10:AW67" si="55">2.28*AV10/2000</f>
        <v>0.68434199999999989</v>
      </c>
      <c r="AX10" s="25">
        <f t="shared" si="46"/>
        <v>6.2160000000000002</v>
      </c>
      <c r="AY10" s="25"/>
      <c r="AZ10" s="27">
        <f>10*AX10</f>
        <v>62.160000000000004</v>
      </c>
      <c r="BA10" s="24">
        <f>AZ10*4.09/2000</f>
        <v>0.12711719999999999</v>
      </c>
      <c r="BB10" s="24"/>
      <c r="BC10" s="24">
        <f>AW10*0.6066</f>
        <v>0.41512185719999994</v>
      </c>
      <c r="BD10" s="24">
        <f>AX10*0.6066</f>
        <v>3.7706256000000002</v>
      </c>
      <c r="BE10" s="24">
        <f>BA10*0.6389</f>
        <v>8.1215179079999991E-2</v>
      </c>
      <c r="BF10" s="28">
        <f>SUM(BC10:BE10)</f>
        <v>4.2669626362799997</v>
      </c>
      <c r="BG10" s="28">
        <f>BF10/(AT10+AU10)</f>
        <v>0.21324151105847078</v>
      </c>
      <c r="BH10" s="24">
        <f t="shared" ref="BH10:BH67" si="56">BG10*(1.26*2)</f>
        <v>0.53736860786734642</v>
      </c>
      <c r="BI10" s="31">
        <f t="shared" ref="BI10:BI67" si="57">100*BH10/(BH10+BF10)</f>
        <v>11.185086551264982</v>
      </c>
      <c r="BJ10" s="32" t="s">
        <v>1</v>
      </c>
      <c r="BK10" s="24">
        <v>14.35</v>
      </c>
      <c r="BL10" s="24">
        <v>13.59</v>
      </c>
      <c r="BM10" s="25">
        <f>30*(BK10+BL10)</f>
        <v>838.19999999999993</v>
      </c>
      <c r="BN10" s="26">
        <f t="shared" ref="BN10:BN67" si="58">2.28*BM10/2000</f>
        <v>0.95554799999999984</v>
      </c>
      <c r="BO10" s="25">
        <f t="shared" si="47"/>
        <v>6.2160000000000002</v>
      </c>
      <c r="BP10" s="25"/>
      <c r="BQ10" s="27">
        <f>10*BO10</f>
        <v>62.160000000000004</v>
      </c>
      <c r="BR10" s="24">
        <f>BQ10*4.09/2000</f>
        <v>0.12711719999999999</v>
      </c>
      <c r="BS10" s="24"/>
      <c r="BT10" s="24">
        <f>BN10*0.6066</f>
        <v>0.57963541679999997</v>
      </c>
      <c r="BU10" s="24">
        <f>BO10*0.6066</f>
        <v>3.7706256000000002</v>
      </c>
      <c r="BV10" s="24">
        <f>BR10*0.6389</f>
        <v>8.1215179079999991E-2</v>
      </c>
      <c r="BW10" s="28">
        <f>SUM(BT10:BV10)</f>
        <v>4.4314761958800002</v>
      </c>
      <c r="BX10" s="28">
        <f>BW10/(BK10+BL10)</f>
        <v>0.1586068788790265</v>
      </c>
      <c r="BY10" s="24">
        <f t="shared" ref="BY10:BY67" si="59">BX10*(0.81*2)</f>
        <v>0.25694314378402294</v>
      </c>
      <c r="BZ10" s="31">
        <f t="shared" si="48"/>
        <v>5.4803788903924229</v>
      </c>
      <c r="CA10" s="21"/>
      <c r="CB10" s="34"/>
      <c r="CC10" s="41"/>
      <c r="CD10" s="42"/>
    </row>
    <row r="11" spans="1:82" x14ac:dyDescent="0.2">
      <c r="A11" s="40" t="s">
        <v>45</v>
      </c>
      <c r="B11" s="162"/>
      <c r="C11" s="79">
        <v>6</v>
      </c>
      <c r="D11" s="79" t="s">
        <v>6</v>
      </c>
      <c r="E11" s="79">
        <v>3</v>
      </c>
      <c r="F11" s="80">
        <v>39806.041666666664</v>
      </c>
      <c r="G11" s="80">
        <v>39806.416666666664</v>
      </c>
      <c r="H11" s="21">
        <v>9</v>
      </c>
      <c r="I11" s="21">
        <v>3</v>
      </c>
      <c r="J11" s="81">
        <v>39807.069444444445</v>
      </c>
      <c r="K11" s="39">
        <v>21.5</v>
      </c>
      <c r="L11" s="24">
        <v>1.18</v>
      </c>
      <c r="M11" s="24">
        <v>9.18</v>
      </c>
      <c r="N11" s="25">
        <f t="shared" ref="N11:N54" si="60">30*(L11+M11)</f>
        <v>310.79999999999995</v>
      </c>
      <c r="O11" s="26">
        <f t="shared" ref="O11:O67" si="61">2.28*N11/2000</f>
        <v>0.3543119999999999</v>
      </c>
      <c r="P11" s="25">
        <f t="shared" si="44"/>
        <v>3.1080000000000001</v>
      </c>
      <c r="Q11" s="25"/>
      <c r="R11" s="27">
        <f t="shared" ref="R11:R54" si="62">10*P11</f>
        <v>31.080000000000002</v>
      </c>
      <c r="S11" s="24">
        <f t="shared" ref="S11:S54" si="63">R11*4.09/2000</f>
        <v>6.3558599999999993E-2</v>
      </c>
      <c r="T11" s="24"/>
      <c r="U11" s="24">
        <f t="shared" ref="U11:U54" si="64">O11*0.6066</f>
        <v>0.21492565919999995</v>
      </c>
      <c r="V11" s="24">
        <f t="shared" ref="V11:V54" si="65">P11*0.6066</f>
        <v>1.8853128000000001</v>
      </c>
      <c r="W11" s="24">
        <f t="shared" ref="W11:W54" si="66">S11*0.6389</f>
        <v>4.0607589539999996E-2</v>
      </c>
      <c r="X11" s="28">
        <f t="shared" ref="X11:X54" si="67">SUM(U11:W11)</f>
        <v>2.1408460487399998</v>
      </c>
      <c r="Y11" s="28">
        <f t="shared" si="49"/>
        <v>0.20664537150000001</v>
      </c>
      <c r="Z11" s="24">
        <f t="shared" si="50"/>
        <v>0.26450607551999999</v>
      </c>
      <c r="AA11" s="29">
        <f t="shared" si="51"/>
        <v>10.996563573883163</v>
      </c>
      <c r="AB11" s="39">
        <v>52</v>
      </c>
      <c r="AC11" s="25">
        <v>22.91</v>
      </c>
      <c r="AD11" s="25">
        <v>21.77</v>
      </c>
      <c r="AE11" s="25">
        <f t="shared" ref="AE11:AE54" si="68">30*(AC11+AD11)</f>
        <v>1340.4</v>
      </c>
      <c r="AF11" s="26">
        <f t="shared" si="52"/>
        <v>1.5280560000000001</v>
      </c>
      <c r="AG11" s="25">
        <f t="shared" si="45"/>
        <v>3.1080000000000001</v>
      </c>
      <c r="AH11" s="25"/>
      <c r="AI11" s="27">
        <f t="shared" ref="AI11:AI54" si="69">10*AG11</f>
        <v>31.080000000000002</v>
      </c>
      <c r="AJ11" s="24">
        <f t="shared" ref="AJ11:AJ54" si="70">AI11*4.09/2000</f>
        <v>6.3558599999999993E-2</v>
      </c>
      <c r="AK11" s="24"/>
      <c r="AL11" s="24">
        <f t="shared" ref="AL11:AL54" si="71">AF11*0.6066</f>
        <v>0.92691876960000008</v>
      </c>
      <c r="AM11" s="24">
        <f t="shared" ref="AM11:AM54" si="72">AG11*0.6066</f>
        <v>1.8853128000000001</v>
      </c>
      <c r="AN11" s="24">
        <f t="shared" ref="AN11:AN54" si="73">AJ11*0.6389</f>
        <v>4.0607589539999996E-2</v>
      </c>
      <c r="AO11" s="28">
        <f t="shared" ref="AO11:AO54" si="74">SUM(AL11:AN11)</f>
        <v>2.8528391591400002</v>
      </c>
      <c r="AP11" s="30">
        <f t="shared" ref="AP11:AP54" si="75">AO11/(AC11+AD11)</f>
        <v>6.3850473570725166E-2</v>
      </c>
      <c r="AQ11" s="24">
        <f t="shared" si="53"/>
        <v>6.5127483042139667E-2</v>
      </c>
      <c r="AR11" s="31">
        <f t="shared" si="54"/>
        <v>2.2319474835886215</v>
      </c>
      <c r="AS11" s="32" t="s">
        <v>1</v>
      </c>
      <c r="AT11" s="24">
        <v>7.25</v>
      </c>
      <c r="AU11" s="24">
        <v>12.76</v>
      </c>
      <c r="AV11" s="25">
        <f t="shared" ref="AV11:AV54" si="76">30*(AT11+AU11)</f>
        <v>600.29999999999995</v>
      </c>
      <c r="AW11" s="26">
        <f t="shared" si="55"/>
        <v>0.68434199999999989</v>
      </c>
      <c r="AX11" s="25">
        <f t="shared" si="46"/>
        <v>3.1080000000000001</v>
      </c>
      <c r="AY11" s="25"/>
      <c r="AZ11" s="27">
        <f t="shared" ref="AZ11:AZ54" si="77">10*AX11</f>
        <v>31.080000000000002</v>
      </c>
      <c r="BA11" s="24">
        <f t="shared" ref="BA11:BA54" si="78">AZ11*4.09/2000</f>
        <v>6.3558599999999993E-2</v>
      </c>
      <c r="BB11" s="24"/>
      <c r="BC11" s="24">
        <f t="shared" ref="BC11:BC54" si="79">AW11*0.6066</f>
        <v>0.41512185719999994</v>
      </c>
      <c r="BD11" s="24">
        <f t="shared" ref="BD11:BD54" si="80">AX11*0.6066</f>
        <v>1.8853128000000001</v>
      </c>
      <c r="BE11" s="24">
        <f t="shared" ref="BE11:BE54" si="81">BA11*0.6389</f>
        <v>4.0607589539999996E-2</v>
      </c>
      <c r="BF11" s="28">
        <f t="shared" ref="BF11:BF54" si="82">SUM(BC11:BE11)</f>
        <v>2.3410422467400003</v>
      </c>
      <c r="BG11" s="28">
        <f t="shared" ref="BG11:BG54" si="83">BF11/(AT11+AU11)</f>
        <v>0.11699361552923541</v>
      </c>
      <c r="BH11" s="24">
        <f t="shared" si="56"/>
        <v>0.29482391113367323</v>
      </c>
      <c r="BI11" s="31">
        <f t="shared" si="57"/>
        <v>11.185086551264982</v>
      </c>
      <c r="BJ11" s="32" t="s">
        <v>1</v>
      </c>
      <c r="BK11" s="24">
        <v>14.35</v>
      </c>
      <c r="BL11" s="24">
        <v>13.59</v>
      </c>
      <c r="BM11" s="25">
        <f t="shared" ref="BM11:BM54" si="84">30*(BK11+BL11)</f>
        <v>838.19999999999993</v>
      </c>
      <c r="BN11" s="26">
        <f t="shared" si="58"/>
        <v>0.95554799999999984</v>
      </c>
      <c r="BO11" s="25">
        <f t="shared" si="47"/>
        <v>3.1080000000000001</v>
      </c>
      <c r="BP11" s="25"/>
      <c r="BQ11" s="27">
        <f t="shared" ref="BQ11:BQ54" si="85">10*BO11</f>
        <v>31.080000000000002</v>
      </c>
      <c r="BR11" s="24">
        <f t="shared" ref="BR11:BR54" si="86">BQ11*4.09/2000</f>
        <v>6.3558599999999993E-2</v>
      </c>
      <c r="BS11" s="24"/>
      <c r="BT11" s="24">
        <f t="shared" ref="BT11:BT54" si="87">BN11*0.6066</f>
        <v>0.57963541679999997</v>
      </c>
      <c r="BU11" s="24">
        <f t="shared" ref="BU11:BU54" si="88">BO11*0.6066</f>
        <v>1.8853128000000001</v>
      </c>
      <c r="BV11" s="24">
        <f t="shared" ref="BV11:BV54" si="89">BR11*0.6389</f>
        <v>4.0607589539999996E-2</v>
      </c>
      <c r="BW11" s="28">
        <f t="shared" ref="BW11:BW54" si="90">SUM(BT11:BV11)</f>
        <v>2.5055558063399999</v>
      </c>
      <c r="BX11" s="28">
        <f t="shared" ref="BX11:BX54" si="91">BW11/(BK11+BL11)</f>
        <v>8.9676299439513246E-2</v>
      </c>
      <c r="BY11" s="24">
        <f t="shared" si="59"/>
        <v>0.14527560509201146</v>
      </c>
      <c r="BZ11" s="31">
        <f t="shared" si="48"/>
        <v>5.4803788903924229</v>
      </c>
      <c r="CA11" s="22"/>
      <c r="CB11" s="34"/>
      <c r="CC11" s="34"/>
      <c r="CD11" s="34"/>
    </row>
    <row r="12" spans="1:82" x14ac:dyDescent="0.2">
      <c r="A12" s="40" t="s">
        <v>46</v>
      </c>
      <c r="B12" s="162"/>
      <c r="C12" s="79">
        <v>7</v>
      </c>
      <c r="D12" s="79" t="s">
        <v>22</v>
      </c>
      <c r="E12" s="79">
        <v>4</v>
      </c>
      <c r="F12" s="80">
        <v>39808.916666666664</v>
      </c>
      <c r="G12" s="80">
        <v>39809.375</v>
      </c>
      <c r="H12" s="21">
        <v>12</v>
      </c>
      <c r="I12" s="21">
        <v>4</v>
      </c>
      <c r="J12" s="81">
        <v>39813.104166666664</v>
      </c>
      <c r="K12" s="38">
        <v>11</v>
      </c>
      <c r="L12" s="24">
        <v>1.18</v>
      </c>
      <c r="M12" s="24">
        <v>9.18</v>
      </c>
      <c r="N12" s="25">
        <f t="shared" si="60"/>
        <v>310.79999999999995</v>
      </c>
      <c r="O12" s="26">
        <f t="shared" si="61"/>
        <v>0.3543119999999999</v>
      </c>
      <c r="P12" s="25">
        <f t="shared" si="44"/>
        <v>4.1440000000000001</v>
      </c>
      <c r="Q12" s="25"/>
      <c r="R12" s="27">
        <f t="shared" si="62"/>
        <v>41.44</v>
      </c>
      <c r="S12" s="24">
        <f t="shared" si="63"/>
        <v>8.4744799999999995E-2</v>
      </c>
      <c r="T12" s="24"/>
      <c r="U12" s="24">
        <f t="shared" si="64"/>
        <v>0.21492565919999995</v>
      </c>
      <c r="V12" s="24">
        <f t="shared" si="65"/>
        <v>2.5137504000000002</v>
      </c>
      <c r="W12" s="24">
        <f t="shared" si="66"/>
        <v>5.4143452719999999E-2</v>
      </c>
      <c r="X12" s="28">
        <f t="shared" si="67"/>
        <v>2.7828195119200001</v>
      </c>
      <c r="Y12" s="28">
        <f t="shared" si="49"/>
        <v>0.268611922</v>
      </c>
      <c r="Z12" s="24">
        <f t="shared" si="50"/>
        <v>0.34382326016000003</v>
      </c>
      <c r="AA12" s="29">
        <f t="shared" si="51"/>
        <v>10.99656357388316</v>
      </c>
      <c r="AB12" s="38">
        <v>17</v>
      </c>
      <c r="AC12" s="25">
        <v>22.91</v>
      </c>
      <c r="AD12" s="25">
        <v>21.77</v>
      </c>
      <c r="AE12" s="25">
        <f t="shared" si="68"/>
        <v>1340.4</v>
      </c>
      <c r="AF12" s="26">
        <f t="shared" si="52"/>
        <v>1.5280560000000001</v>
      </c>
      <c r="AG12" s="25">
        <f t="shared" si="45"/>
        <v>4.1440000000000001</v>
      </c>
      <c r="AH12" s="25"/>
      <c r="AI12" s="27">
        <f t="shared" si="69"/>
        <v>41.44</v>
      </c>
      <c r="AJ12" s="24">
        <f t="shared" si="70"/>
        <v>8.4744799999999995E-2</v>
      </c>
      <c r="AK12" s="24"/>
      <c r="AL12" s="24">
        <f t="shared" si="71"/>
        <v>0.92691876960000008</v>
      </c>
      <c r="AM12" s="24">
        <f t="shared" si="72"/>
        <v>2.5137504000000002</v>
      </c>
      <c r="AN12" s="24">
        <f t="shared" si="73"/>
        <v>5.4143452719999999E-2</v>
      </c>
      <c r="AO12" s="28">
        <f t="shared" si="74"/>
        <v>3.4948126223200005</v>
      </c>
      <c r="AP12" s="30">
        <f t="shared" si="75"/>
        <v>7.821872476096689E-2</v>
      </c>
      <c r="AQ12" s="24">
        <f t="shared" si="53"/>
        <v>7.9783099256186235E-2</v>
      </c>
      <c r="AR12" s="31">
        <f t="shared" si="54"/>
        <v>2.2319474835886219</v>
      </c>
      <c r="AS12" s="32" t="s">
        <v>1</v>
      </c>
      <c r="AT12" s="24">
        <v>7.25</v>
      </c>
      <c r="AU12" s="24">
        <v>12.76</v>
      </c>
      <c r="AV12" s="25">
        <f t="shared" si="76"/>
        <v>600.29999999999995</v>
      </c>
      <c r="AW12" s="26">
        <f t="shared" si="55"/>
        <v>0.68434199999999989</v>
      </c>
      <c r="AX12" s="25">
        <f t="shared" si="46"/>
        <v>4.1440000000000001</v>
      </c>
      <c r="AY12" s="25"/>
      <c r="AZ12" s="27">
        <f t="shared" si="77"/>
        <v>41.44</v>
      </c>
      <c r="BA12" s="24">
        <f t="shared" si="78"/>
        <v>8.4744799999999995E-2</v>
      </c>
      <c r="BB12" s="24"/>
      <c r="BC12" s="24">
        <f t="shared" si="79"/>
        <v>0.41512185719999994</v>
      </c>
      <c r="BD12" s="24">
        <f t="shared" si="80"/>
        <v>2.5137504000000002</v>
      </c>
      <c r="BE12" s="24">
        <f t="shared" si="81"/>
        <v>5.4143452719999999E-2</v>
      </c>
      <c r="BF12" s="28">
        <f t="shared" si="82"/>
        <v>2.9830157099200001</v>
      </c>
      <c r="BG12" s="28">
        <f t="shared" si="83"/>
        <v>0.14907624737231387</v>
      </c>
      <c r="BH12" s="24">
        <f t="shared" si="56"/>
        <v>0.37567214337823096</v>
      </c>
      <c r="BI12" s="31">
        <f t="shared" si="57"/>
        <v>11.185086551264982</v>
      </c>
      <c r="BJ12" s="32" t="s">
        <v>1</v>
      </c>
      <c r="BK12" s="24">
        <v>14.35</v>
      </c>
      <c r="BL12" s="24">
        <v>13.59</v>
      </c>
      <c r="BM12" s="25">
        <f t="shared" si="84"/>
        <v>838.19999999999993</v>
      </c>
      <c r="BN12" s="26">
        <f t="shared" si="58"/>
        <v>0.95554799999999984</v>
      </c>
      <c r="BO12" s="25">
        <f t="shared" si="47"/>
        <v>4.1440000000000001</v>
      </c>
      <c r="BP12" s="25"/>
      <c r="BQ12" s="27">
        <f t="shared" si="85"/>
        <v>41.44</v>
      </c>
      <c r="BR12" s="24">
        <f t="shared" si="86"/>
        <v>8.4744799999999995E-2</v>
      </c>
      <c r="BS12" s="24"/>
      <c r="BT12" s="24">
        <f t="shared" si="87"/>
        <v>0.57963541679999997</v>
      </c>
      <c r="BU12" s="24">
        <f t="shared" si="88"/>
        <v>2.5137504000000002</v>
      </c>
      <c r="BV12" s="24">
        <f t="shared" si="89"/>
        <v>5.4143452719999999E-2</v>
      </c>
      <c r="BW12" s="28">
        <f t="shared" si="90"/>
        <v>3.1475292695200001</v>
      </c>
      <c r="BX12" s="28">
        <f t="shared" si="91"/>
        <v>0.11265315925268433</v>
      </c>
      <c r="BY12" s="24">
        <f t="shared" si="59"/>
        <v>0.18249811798934865</v>
      </c>
      <c r="BZ12" s="31">
        <f t="shared" si="48"/>
        <v>5.4803788903924229</v>
      </c>
      <c r="CA12" s="22"/>
      <c r="CB12" s="34"/>
      <c r="CC12" s="34"/>
      <c r="CD12" s="34"/>
    </row>
    <row r="13" spans="1:82" x14ac:dyDescent="0.2">
      <c r="A13" s="40" t="s">
        <v>47</v>
      </c>
      <c r="B13" s="162"/>
      <c r="C13" s="79">
        <v>8</v>
      </c>
      <c r="D13" s="79" t="s">
        <v>9</v>
      </c>
      <c r="E13" s="79">
        <v>5</v>
      </c>
      <c r="F13" s="80">
        <v>39813.166666666664</v>
      </c>
      <c r="G13" s="80">
        <v>39814.375</v>
      </c>
      <c r="H13" s="21">
        <v>29</v>
      </c>
      <c r="I13" s="22">
        <v>9.66</v>
      </c>
      <c r="J13" s="81">
        <v>39814.1875</v>
      </c>
      <c r="K13" s="39">
        <v>11.5</v>
      </c>
      <c r="L13" s="24">
        <v>1.18</v>
      </c>
      <c r="M13" s="24">
        <v>9.18</v>
      </c>
      <c r="N13" s="25">
        <f t="shared" si="60"/>
        <v>310.79999999999995</v>
      </c>
      <c r="O13" s="26">
        <f t="shared" si="61"/>
        <v>0.3543119999999999</v>
      </c>
      <c r="P13" s="25">
        <f t="shared" si="44"/>
        <v>10.007759999999998</v>
      </c>
      <c r="Q13" s="25"/>
      <c r="R13" s="27">
        <f t="shared" si="62"/>
        <v>100.07759999999998</v>
      </c>
      <c r="S13" s="24">
        <f t="shared" si="63"/>
        <v>0.20465869199999995</v>
      </c>
      <c r="T13" s="24"/>
      <c r="U13" s="24">
        <f t="shared" si="64"/>
        <v>0.21492565919999995</v>
      </c>
      <c r="V13" s="24">
        <f t="shared" si="65"/>
        <v>6.0707072159999989</v>
      </c>
      <c r="W13" s="24">
        <f t="shared" si="66"/>
        <v>0.13075643831879996</v>
      </c>
      <c r="X13" s="28">
        <f t="shared" si="67"/>
        <v>6.416389313518799</v>
      </c>
      <c r="Y13" s="28">
        <f t="shared" si="49"/>
        <v>0.6193425978299999</v>
      </c>
      <c r="Z13" s="24">
        <f t="shared" si="50"/>
        <v>0.79275852522239987</v>
      </c>
      <c r="AA13" s="29">
        <f t="shared" si="51"/>
        <v>10.996563573883162</v>
      </c>
      <c r="AB13" s="39">
        <v>19</v>
      </c>
      <c r="AC13" s="25">
        <v>22.91</v>
      </c>
      <c r="AD13" s="25">
        <v>21.77</v>
      </c>
      <c r="AE13" s="25">
        <f t="shared" si="68"/>
        <v>1340.4</v>
      </c>
      <c r="AF13" s="26">
        <f t="shared" si="52"/>
        <v>1.5280560000000001</v>
      </c>
      <c r="AG13" s="25">
        <f t="shared" si="45"/>
        <v>10.007759999999998</v>
      </c>
      <c r="AH13" s="25"/>
      <c r="AI13" s="27">
        <f t="shared" si="69"/>
        <v>100.07759999999998</v>
      </c>
      <c r="AJ13" s="24">
        <f t="shared" si="70"/>
        <v>0.20465869199999995</v>
      </c>
      <c r="AK13" s="24"/>
      <c r="AL13" s="24">
        <f t="shared" si="71"/>
        <v>0.92691876960000008</v>
      </c>
      <c r="AM13" s="24">
        <f t="shared" si="72"/>
        <v>6.0707072159999989</v>
      </c>
      <c r="AN13" s="24">
        <f t="shared" si="73"/>
        <v>0.13075643831879996</v>
      </c>
      <c r="AO13" s="28">
        <f t="shared" si="74"/>
        <v>7.1283824239187989</v>
      </c>
      <c r="AP13" s="30">
        <f t="shared" si="75"/>
        <v>0.15954302649773497</v>
      </c>
      <c r="AQ13" s="24">
        <f t="shared" si="53"/>
        <v>0.16273388702768968</v>
      </c>
      <c r="AR13" s="31">
        <f t="shared" si="54"/>
        <v>2.2319474835886215</v>
      </c>
      <c r="AS13" s="32" t="s">
        <v>1</v>
      </c>
      <c r="AT13" s="24">
        <v>7.25</v>
      </c>
      <c r="AU13" s="24">
        <v>12.76</v>
      </c>
      <c r="AV13" s="25">
        <f t="shared" si="76"/>
        <v>600.29999999999995</v>
      </c>
      <c r="AW13" s="26">
        <f t="shared" si="55"/>
        <v>0.68434199999999989</v>
      </c>
      <c r="AX13" s="25">
        <f t="shared" si="46"/>
        <v>10.007759999999998</v>
      </c>
      <c r="AY13" s="25"/>
      <c r="AZ13" s="27">
        <f t="shared" si="77"/>
        <v>100.07759999999998</v>
      </c>
      <c r="BA13" s="24">
        <f t="shared" si="78"/>
        <v>0.20465869199999995</v>
      </c>
      <c r="BB13" s="24"/>
      <c r="BC13" s="24">
        <f t="shared" si="79"/>
        <v>0.41512185719999994</v>
      </c>
      <c r="BD13" s="24">
        <f t="shared" si="80"/>
        <v>6.0707072159999989</v>
      </c>
      <c r="BE13" s="24">
        <f t="shared" si="81"/>
        <v>0.13075643831879996</v>
      </c>
      <c r="BF13" s="28">
        <f t="shared" si="82"/>
        <v>6.6165855115187986</v>
      </c>
      <c r="BG13" s="28">
        <f t="shared" si="83"/>
        <v>0.33066394360413787</v>
      </c>
      <c r="BH13" s="24">
        <f t="shared" si="56"/>
        <v>0.83327313788242741</v>
      </c>
      <c r="BI13" s="31">
        <f t="shared" si="57"/>
        <v>11.18508655126498</v>
      </c>
      <c r="BJ13" s="32" t="s">
        <v>1</v>
      </c>
      <c r="BK13" s="24">
        <v>14.35</v>
      </c>
      <c r="BL13" s="24">
        <v>13.59</v>
      </c>
      <c r="BM13" s="25">
        <f t="shared" si="84"/>
        <v>838.19999999999993</v>
      </c>
      <c r="BN13" s="26">
        <f t="shared" si="58"/>
        <v>0.95554799999999984</v>
      </c>
      <c r="BO13" s="25">
        <f t="shared" si="47"/>
        <v>10.007759999999998</v>
      </c>
      <c r="BP13" s="25"/>
      <c r="BQ13" s="27">
        <f t="shared" si="85"/>
        <v>100.07759999999998</v>
      </c>
      <c r="BR13" s="24">
        <f t="shared" si="86"/>
        <v>0.20465869199999995</v>
      </c>
      <c r="BS13" s="24"/>
      <c r="BT13" s="24">
        <f t="shared" si="87"/>
        <v>0.57963541679999997</v>
      </c>
      <c r="BU13" s="24">
        <f t="shared" si="88"/>
        <v>6.0707072159999989</v>
      </c>
      <c r="BV13" s="24">
        <f t="shared" si="89"/>
        <v>0.13075643831879996</v>
      </c>
      <c r="BW13" s="28">
        <f t="shared" si="90"/>
        <v>6.7810990711187991</v>
      </c>
      <c r="BX13" s="28">
        <f t="shared" si="91"/>
        <v>0.24270218579523262</v>
      </c>
      <c r="BY13" s="24">
        <f t="shared" si="59"/>
        <v>0.39317754098827684</v>
      </c>
      <c r="BZ13" s="31">
        <f t="shared" si="48"/>
        <v>5.480378890392422</v>
      </c>
      <c r="CA13" s="22"/>
      <c r="CB13" s="34"/>
      <c r="CC13" s="34"/>
      <c r="CD13" s="34"/>
    </row>
    <row r="14" spans="1:82" x14ac:dyDescent="0.2">
      <c r="A14" s="40" t="s">
        <v>48</v>
      </c>
      <c r="B14" s="162"/>
      <c r="C14" s="79">
        <v>9</v>
      </c>
      <c r="D14" s="79" t="s">
        <v>17</v>
      </c>
      <c r="E14" s="79">
        <v>6</v>
      </c>
      <c r="F14" s="80">
        <v>39817</v>
      </c>
      <c r="G14" s="80">
        <v>39818.333333333336</v>
      </c>
      <c r="H14" s="21">
        <v>9</v>
      </c>
      <c r="I14" s="21">
        <v>3</v>
      </c>
      <c r="J14" s="81">
        <v>39817.694444444445</v>
      </c>
      <c r="K14" s="39">
        <v>11.7</v>
      </c>
      <c r="L14" s="24">
        <v>1.18</v>
      </c>
      <c r="M14" s="24">
        <v>9.18</v>
      </c>
      <c r="N14" s="25">
        <f t="shared" si="60"/>
        <v>310.79999999999995</v>
      </c>
      <c r="O14" s="26">
        <f t="shared" si="61"/>
        <v>0.3543119999999999</v>
      </c>
      <c r="P14" s="25">
        <f t="shared" si="44"/>
        <v>3.1080000000000001</v>
      </c>
      <c r="Q14" s="25"/>
      <c r="R14" s="27">
        <f t="shared" si="62"/>
        <v>31.080000000000002</v>
      </c>
      <c r="S14" s="24">
        <f t="shared" si="63"/>
        <v>6.3558599999999993E-2</v>
      </c>
      <c r="T14" s="24"/>
      <c r="U14" s="24">
        <f t="shared" si="64"/>
        <v>0.21492565919999995</v>
      </c>
      <c r="V14" s="24">
        <f t="shared" si="65"/>
        <v>1.8853128000000001</v>
      </c>
      <c r="W14" s="24">
        <f t="shared" si="66"/>
        <v>4.0607589539999996E-2</v>
      </c>
      <c r="X14" s="28">
        <f t="shared" si="67"/>
        <v>2.1408460487399998</v>
      </c>
      <c r="Y14" s="28">
        <f t="shared" si="49"/>
        <v>0.20664537150000001</v>
      </c>
      <c r="Z14" s="24">
        <f t="shared" si="50"/>
        <v>0.26450607551999999</v>
      </c>
      <c r="AA14" s="29">
        <f t="shared" si="51"/>
        <v>10.996563573883163</v>
      </c>
      <c r="AB14" s="39">
        <v>17</v>
      </c>
      <c r="AC14" s="25">
        <v>22.91</v>
      </c>
      <c r="AD14" s="25">
        <v>21.77</v>
      </c>
      <c r="AE14" s="25">
        <f t="shared" si="68"/>
        <v>1340.4</v>
      </c>
      <c r="AF14" s="26">
        <f t="shared" si="52"/>
        <v>1.5280560000000001</v>
      </c>
      <c r="AG14" s="25">
        <f t="shared" si="45"/>
        <v>3.1080000000000001</v>
      </c>
      <c r="AH14" s="25"/>
      <c r="AI14" s="27">
        <f t="shared" si="69"/>
        <v>31.080000000000002</v>
      </c>
      <c r="AJ14" s="24">
        <f t="shared" si="70"/>
        <v>6.3558599999999993E-2</v>
      </c>
      <c r="AK14" s="24"/>
      <c r="AL14" s="24">
        <f t="shared" si="71"/>
        <v>0.92691876960000008</v>
      </c>
      <c r="AM14" s="24">
        <f t="shared" si="72"/>
        <v>1.8853128000000001</v>
      </c>
      <c r="AN14" s="24">
        <f t="shared" si="73"/>
        <v>4.0607589539999996E-2</v>
      </c>
      <c r="AO14" s="28">
        <f t="shared" si="74"/>
        <v>2.8528391591400002</v>
      </c>
      <c r="AP14" s="30">
        <f t="shared" si="75"/>
        <v>6.3850473570725166E-2</v>
      </c>
      <c r="AQ14" s="24">
        <f t="shared" si="53"/>
        <v>6.5127483042139667E-2</v>
      </c>
      <c r="AR14" s="31">
        <f t="shared" si="54"/>
        <v>2.2319474835886215</v>
      </c>
      <c r="AS14" s="32" t="s">
        <v>1</v>
      </c>
      <c r="AT14" s="24">
        <v>7.25</v>
      </c>
      <c r="AU14" s="24">
        <v>12.76</v>
      </c>
      <c r="AV14" s="25">
        <f t="shared" si="76"/>
        <v>600.29999999999995</v>
      </c>
      <c r="AW14" s="26">
        <f t="shared" si="55"/>
        <v>0.68434199999999989</v>
      </c>
      <c r="AX14" s="25">
        <f t="shared" si="46"/>
        <v>3.1080000000000001</v>
      </c>
      <c r="AY14" s="25"/>
      <c r="AZ14" s="27">
        <f t="shared" si="77"/>
        <v>31.080000000000002</v>
      </c>
      <c r="BA14" s="24">
        <f t="shared" si="78"/>
        <v>6.3558599999999993E-2</v>
      </c>
      <c r="BB14" s="24"/>
      <c r="BC14" s="24">
        <f t="shared" si="79"/>
        <v>0.41512185719999994</v>
      </c>
      <c r="BD14" s="24">
        <f t="shared" si="80"/>
        <v>1.8853128000000001</v>
      </c>
      <c r="BE14" s="24">
        <f t="shared" si="81"/>
        <v>4.0607589539999996E-2</v>
      </c>
      <c r="BF14" s="28">
        <f t="shared" si="82"/>
        <v>2.3410422467400003</v>
      </c>
      <c r="BG14" s="28">
        <f t="shared" si="83"/>
        <v>0.11699361552923541</v>
      </c>
      <c r="BH14" s="24">
        <f t="shared" si="56"/>
        <v>0.29482391113367323</v>
      </c>
      <c r="BI14" s="31">
        <f t="shared" si="57"/>
        <v>11.185086551264982</v>
      </c>
      <c r="BJ14" s="32" t="s">
        <v>1</v>
      </c>
      <c r="BK14" s="24">
        <v>14.35</v>
      </c>
      <c r="BL14" s="24">
        <v>13.59</v>
      </c>
      <c r="BM14" s="25">
        <f t="shared" si="84"/>
        <v>838.19999999999993</v>
      </c>
      <c r="BN14" s="26">
        <f t="shared" si="58"/>
        <v>0.95554799999999984</v>
      </c>
      <c r="BO14" s="25">
        <f t="shared" si="47"/>
        <v>3.1080000000000001</v>
      </c>
      <c r="BP14" s="25"/>
      <c r="BQ14" s="27">
        <f t="shared" si="85"/>
        <v>31.080000000000002</v>
      </c>
      <c r="BR14" s="24">
        <f t="shared" si="86"/>
        <v>6.3558599999999993E-2</v>
      </c>
      <c r="BS14" s="24"/>
      <c r="BT14" s="24">
        <f t="shared" si="87"/>
        <v>0.57963541679999997</v>
      </c>
      <c r="BU14" s="24">
        <f t="shared" si="88"/>
        <v>1.8853128000000001</v>
      </c>
      <c r="BV14" s="24">
        <f t="shared" si="89"/>
        <v>4.0607589539999996E-2</v>
      </c>
      <c r="BW14" s="28">
        <f t="shared" si="90"/>
        <v>2.5055558063399999</v>
      </c>
      <c r="BX14" s="28">
        <f t="shared" si="91"/>
        <v>8.9676299439513246E-2</v>
      </c>
      <c r="BY14" s="24">
        <f t="shared" si="59"/>
        <v>0.14527560509201146</v>
      </c>
      <c r="BZ14" s="31">
        <f t="shared" si="48"/>
        <v>5.4803788903924229</v>
      </c>
      <c r="CA14" s="22"/>
      <c r="CB14" s="34"/>
      <c r="CC14" s="34"/>
      <c r="CD14" s="34"/>
    </row>
    <row r="15" spans="1:82" x14ac:dyDescent="0.2">
      <c r="A15" s="40" t="s">
        <v>49</v>
      </c>
      <c r="B15" s="162"/>
      <c r="C15" s="79">
        <v>10</v>
      </c>
      <c r="D15" s="79" t="s">
        <v>10</v>
      </c>
      <c r="E15" s="79">
        <v>7</v>
      </c>
      <c r="F15" s="80">
        <v>39819.666666666664</v>
      </c>
      <c r="G15" s="80">
        <v>39820.666666608799</v>
      </c>
      <c r="H15" s="21">
        <v>24</v>
      </c>
      <c r="I15" s="21">
        <v>8</v>
      </c>
      <c r="J15" s="97">
        <v>39820.409722222219</v>
      </c>
      <c r="K15" s="43">
        <v>160</v>
      </c>
      <c r="L15" s="24">
        <v>1.18</v>
      </c>
      <c r="M15" s="24">
        <v>9.18</v>
      </c>
      <c r="N15" s="25">
        <f t="shared" si="60"/>
        <v>310.79999999999995</v>
      </c>
      <c r="O15" s="26">
        <f t="shared" si="61"/>
        <v>0.3543119999999999</v>
      </c>
      <c r="P15" s="25">
        <f t="shared" si="44"/>
        <v>8.2880000000000003</v>
      </c>
      <c r="Q15" s="25"/>
      <c r="R15" s="27">
        <f t="shared" si="62"/>
        <v>82.88</v>
      </c>
      <c r="S15" s="24">
        <f t="shared" si="63"/>
        <v>0.16948959999999999</v>
      </c>
      <c r="T15" s="24"/>
      <c r="U15" s="24">
        <f t="shared" si="64"/>
        <v>0.21492565919999995</v>
      </c>
      <c r="V15" s="24">
        <f t="shared" si="65"/>
        <v>5.0275008000000003</v>
      </c>
      <c r="W15" s="24">
        <f t="shared" si="66"/>
        <v>0.10828690544</v>
      </c>
      <c r="X15" s="28">
        <f t="shared" si="67"/>
        <v>5.3507133646400007</v>
      </c>
      <c r="Y15" s="28">
        <f t="shared" si="49"/>
        <v>0.51647812400000015</v>
      </c>
      <c r="Z15" s="24">
        <f t="shared" si="50"/>
        <v>0.66109199872000024</v>
      </c>
      <c r="AA15" s="29">
        <f t="shared" si="51"/>
        <v>10.996563573883163</v>
      </c>
      <c r="AB15" s="43">
        <v>100</v>
      </c>
      <c r="AC15" s="25">
        <v>22.91</v>
      </c>
      <c r="AD15" s="25">
        <v>21.77</v>
      </c>
      <c r="AE15" s="25">
        <f t="shared" si="68"/>
        <v>1340.4</v>
      </c>
      <c r="AF15" s="26">
        <f t="shared" si="52"/>
        <v>1.5280560000000001</v>
      </c>
      <c r="AG15" s="25">
        <f t="shared" si="45"/>
        <v>8.2880000000000003</v>
      </c>
      <c r="AH15" s="25"/>
      <c r="AI15" s="27">
        <f t="shared" si="69"/>
        <v>82.88</v>
      </c>
      <c r="AJ15" s="24">
        <f t="shared" si="70"/>
        <v>0.16948959999999999</v>
      </c>
      <c r="AK15" s="24"/>
      <c r="AL15" s="24">
        <f t="shared" si="71"/>
        <v>0.92691876960000008</v>
      </c>
      <c r="AM15" s="24">
        <f t="shared" si="72"/>
        <v>5.0275008000000003</v>
      </c>
      <c r="AN15" s="24">
        <f t="shared" si="73"/>
        <v>0.10828690544</v>
      </c>
      <c r="AO15" s="28">
        <f t="shared" si="74"/>
        <v>6.0627064750400006</v>
      </c>
      <c r="AP15" s="30">
        <f t="shared" si="75"/>
        <v>0.13569172952193376</v>
      </c>
      <c r="AQ15" s="24">
        <f t="shared" si="53"/>
        <v>0.13840556411237243</v>
      </c>
      <c r="AR15" s="31">
        <f t="shared" si="54"/>
        <v>2.2319474835886211</v>
      </c>
      <c r="AS15" s="44">
        <v>75</v>
      </c>
      <c r="AT15" s="24">
        <v>7.25</v>
      </c>
      <c r="AU15" s="24">
        <v>12.76</v>
      </c>
      <c r="AV15" s="25">
        <f t="shared" si="76"/>
        <v>600.29999999999995</v>
      </c>
      <c r="AW15" s="26">
        <f t="shared" si="55"/>
        <v>0.68434199999999989</v>
      </c>
      <c r="AX15" s="25">
        <f t="shared" si="46"/>
        <v>8.2880000000000003</v>
      </c>
      <c r="AY15" s="25"/>
      <c r="AZ15" s="27">
        <f t="shared" si="77"/>
        <v>82.88</v>
      </c>
      <c r="BA15" s="24">
        <f t="shared" si="78"/>
        <v>0.16948959999999999</v>
      </c>
      <c r="BB15" s="24"/>
      <c r="BC15" s="24">
        <f t="shared" si="79"/>
        <v>0.41512185719999994</v>
      </c>
      <c r="BD15" s="24">
        <f t="shared" si="80"/>
        <v>5.0275008000000003</v>
      </c>
      <c r="BE15" s="24">
        <f t="shared" si="81"/>
        <v>0.10828690544</v>
      </c>
      <c r="BF15" s="28">
        <f t="shared" si="82"/>
        <v>5.5509095626400002</v>
      </c>
      <c r="BG15" s="28">
        <f t="shared" si="83"/>
        <v>0.27740677474462772</v>
      </c>
      <c r="BH15" s="24">
        <f t="shared" si="56"/>
        <v>0.69906507235646187</v>
      </c>
      <c r="BI15" s="31">
        <f t="shared" si="57"/>
        <v>11.18508655126498</v>
      </c>
      <c r="BJ15" s="32" t="s">
        <v>1</v>
      </c>
      <c r="BK15" s="24">
        <v>14.35</v>
      </c>
      <c r="BL15" s="24">
        <v>13.59</v>
      </c>
      <c r="BM15" s="25">
        <f t="shared" si="84"/>
        <v>838.19999999999993</v>
      </c>
      <c r="BN15" s="26">
        <f t="shared" si="58"/>
        <v>0.95554799999999984</v>
      </c>
      <c r="BO15" s="25">
        <f t="shared" si="47"/>
        <v>8.2880000000000003</v>
      </c>
      <c r="BP15" s="25"/>
      <c r="BQ15" s="27">
        <f t="shared" si="85"/>
        <v>82.88</v>
      </c>
      <c r="BR15" s="24">
        <f t="shared" si="86"/>
        <v>0.16948959999999999</v>
      </c>
      <c r="BS15" s="24"/>
      <c r="BT15" s="24">
        <f t="shared" si="87"/>
        <v>0.57963541679999997</v>
      </c>
      <c r="BU15" s="24">
        <f t="shared" si="88"/>
        <v>5.0275008000000003</v>
      </c>
      <c r="BV15" s="24">
        <f t="shared" si="89"/>
        <v>0.10828690544</v>
      </c>
      <c r="BW15" s="28">
        <f t="shared" si="90"/>
        <v>5.7154231222400007</v>
      </c>
      <c r="BX15" s="28">
        <f t="shared" si="91"/>
        <v>0.2045605985053687</v>
      </c>
      <c r="BY15" s="24">
        <f t="shared" si="59"/>
        <v>0.33138816957869732</v>
      </c>
      <c r="BZ15" s="31">
        <f t="shared" si="48"/>
        <v>5.4803788903924238</v>
      </c>
      <c r="CA15" s="21"/>
      <c r="CB15" s="34"/>
      <c r="CC15" s="34"/>
      <c r="CD15" s="34"/>
    </row>
    <row r="16" spans="1:82" x14ac:dyDescent="0.2">
      <c r="A16" s="40" t="s">
        <v>50</v>
      </c>
      <c r="B16" s="162"/>
      <c r="C16" s="79">
        <v>11</v>
      </c>
      <c r="D16" s="79" t="s">
        <v>11</v>
      </c>
      <c r="E16" s="79">
        <v>8</v>
      </c>
      <c r="F16" s="80">
        <v>39823.458333333336</v>
      </c>
      <c r="G16" s="80">
        <v>39824.583333333336</v>
      </c>
      <c r="H16" s="21">
        <v>28</v>
      </c>
      <c r="I16" s="22">
        <v>9.33</v>
      </c>
      <c r="J16" s="81">
        <v>39824.604166666664</v>
      </c>
      <c r="K16" s="39">
        <v>14</v>
      </c>
      <c r="L16" s="24">
        <v>1.18</v>
      </c>
      <c r="M16" s="24">
        <v>9.18</v>
      </c>
      <c r="N16" s="25">
        <f t="shared" si="60"/>
        <v>310.79999999999995</v>
      </c>
      <c r="O16" s="26">
        <f t="shared" si="61"/>
        <v>0.3543119999999999</v>
      </c>
      <c r="P16" s="25">
        <f t="shared" si="44"/>
        <v>9.6658799999999996</v>
      </c>
      <c r="Q16" s="25"/>
      <c r="R16" s="27">
        <f t="shared" si="62"/>
        <v>96.658799999999999</v>
      </c>
      <c r="S16" s="24">
        <f t="shared" si="63"/>
        <v>0.19766724600000002</v>
      </c>
      <c r="T16" s="24"/>
      <c r="U16" s="24">
        <f t="shared" si="64"/>
        <v>0.21492565919999995</v>
      </c>
      <c r="V16" s="24">
        <f t="shared" si="65"/>
        <v>5.8633228080000004</v>
      </c>
      <c r="W16" s="24">
        <f t="shared" si="66"/>
        <v>0.12628960346940002</v>
      </c>
      <c r="X16" s="28">
        <f t="shared" si="67"/>
        <v>6.2045380706693996</v>
      </c>
      <c r="Y16" s="28">
        <f t="shared" si="49"/>
        <v>0.59889363616500002</v>
      </c>
      <c r="Z16" s="24">
        <f t="shared" si="50"/>
        <v>0.76658385429120002</v>
      </c>
      <c r="AA16" s="29">
        <f t="shared" si="51"/>
        <v>10.996563573883162</v>
      </c>
      <c r="AB16" s="39">
        <v>28</v>
      </c>
      <c r="AC16" s="25">
        <v>22.91</v>
      </c>
      <c r="AD16" s="25">
        <v>21.77</v>
      </c>
      <c r="AE16" s="25">
        <f t="shared" si="68"/>
        <v>1340.4</v>
      </c>
      <c r="AF16" s="26">
        <f t="shared" si="52"/>
        <v>1.5280560000000001</v>
      </c>
      <c r="AG16" s="25">
        <f t="shared" si="45"/>
        <v>9.6658799999999996</v>
      </c>
      <c r="AH16" s="25"/>
      <c r="AI16" s="27">
        <f t="shared" si="69"/>
        <v>96.658799999999999</v>
      </c>
      <c r="AJ16" s="24">
        <f t="shared" si="70"/>
        <v>0.19766724600000002</v>
      </c>
      <c r="AK16" s="24"/>
      <c r="AL16" s="24">
        <f t="shared" si="71"/>
        <v>0.92691876960000008</v>
      </c>
      <c r="AM16" s="24">
        <f t="shared" si="72"/>
        <v>5.8633228080000004</v>
      </c>
      <c r="AN16" s="24">
        <f t="shared" si="73"/>
        <v>0.12628960346940002</v>
      </c>
      <c r="AO16" s="28">
        <f t="shared" si="74"/>
        <v>6.9165311810694003</v>
      </c>
      <c r="AP16" s="30">
        <f t="shared" si="75"/>
        <v>0.15480150360495526</v>
      </c>
      <c r="AQ16" s="24">
        <f t="shared" si="53"/>
        <v>0.15789753367705436</v>
      </c>
      <c r="AR16" s="31">
        <f t="shared" si="54"/>
        <v>2.2319474835886215</v>
      </c>
      <c r="AS16" s="44">
        <v>30</v>
      </c>
      <c r="AT16" s="24">
        <v>7.25</v>
      </c>
      <c r="AU16" s="24">
        <v>12.76</v>
      </c>
      <c r="AV16" s="25">
        <f t="shared" si="76"/>
        <v>600.29999999999995</v>
      </c>
      <c r="AW16" s="26">
        <f t="shared" si="55"/>
        <v>0.68434199999999989</v>
      </c>
      <c r="AX16" s="25">
        <f t="shared" si="46"/>
        <v>9.6658799999999996</v>
      </c>
      <c r="AY16" s="25"/>
      <c r="AZ16" s="27">
        <f t="shared" si="77"/>
        <v>96.658799999999999</v>
      </c>
      <c r="BA16" s="24">
        <f t="shared" si="78"/>
        <v>0.19766724600000002</v>
      </c>
      <c r="BB16" s="24"/>
      <c r="BC16" s="24">
        <f t="shared" si="79"/>
        <v>0.41512185719999994</v>
      </c>
      <c r="BD16" s="24">
        <f t="shared" si="80"/>
        <v>5.8633228080000004</v>
      </c>
      <c r="BE16" s="24">
        <f t="shared" si="81"/>
        <v>0.12628960346940002</v>
      </c>
      <c r="BF16" s="28">
        <f t="shared" si="82"/>
        <v>6.4047342686694</v>
      </c>
      <c r="BG16" s="28">
        <f t="shared" si="83"/>
        <v>0.32007667509592208</v>
      </c>
      <c r="BH16" s="24">
        <f t="shared" si="56"/>
        <v>0.80659322124172361</v>
      </c>
      <c r="BI16" s="31">
        <f t="shared" si="57"/>
        <v>11.18508655126498</v>
      </c>
      <c r="BJ16" s="32" t="s">
        <v>1</v>
      </c>
      <c r="BK16" s="24">
        <v>14.35</v>
      </c>
      <c r="BL16" s="24">
        <v>13.59</v>
      </c>
      <c r="BM16" s="25">
        <f t="shared" si="84"/>
        <v>838.19999999999993</v>
      </c>
      <c r="BN16" s="26">
        <f t="shared" si="58"/>
        <v>0.95554799999999984</v>
      </c>
      <c r="BO16" s="25">
        <f t="shared" si="47"/>
        <v>9.6658799999999996</v>
      </c>
      <c r="BP16" s="25"/>
      <c r="BQ16" s="27">
        <f t="shared" si="85"/>
        <v>96.658799999999999</v>
      </c>
      <c r="BR16" s="24">
        <f t="shared" si="86"/>
        <v>0.19766724600000002</v>
      </c>
      <c r="BS16" s="24"/>
      <c r="BT16" s="24">
        <f t="shared" si="87"/>
        <v>0.57963541679999997</v>
      </c>
      <c r="BU16" s="24">
        <f t="shared" si="88"/>
        <v>5.8633228080000004</v>
      </c>
      <c r="BV16" s="24">
        <f t="shared" si="89"/>
        <v>0.12628960346940002</v>
      </c>
      <c r="BW16" s="28">
        <f t="shared" si="90"/>
        <v>6.5692478282693996</v>
      </c>
      <c r="BX16" s="28">
        <f t="shared" si="91"/>
        <v>0.2351198220568862</v>
      </c>
      <c r="BY16" s="24">
        <f t="shared" si="59"/>
        <v>0.38089411173215565</v>
      </c>
      <c r="BZ16" s="31">
        <f t="shared" si="48"/>
        <v>5.4803788903924229</v>
      </c>
      <c r="CA16" s="21"/>
      <c r="CB16" s="34"/>
      <c r="CC16" s="34"/>
      <c r="CD16" s="34"/>
    </row>
    <row r="17" spans="1:82" x14ac:dyDescent="0.2">
      <c r="A17" s="40" t="s">
        <v>51</v>
      </c>
      <c r="B17" s="162"/>
      <c r="C17" s="79">
        <v>12</v>
      </c>
      <c r="D17" s="79" t="s">
        <v>18</v>
      </c>
      <c r="E17" s="79">
        <v>9</v>
      </c>
      <c r="F17" s="80">
        <v>39828.020833333336</v>
      </c>
      <c r="G17" s="80">
        <v>39828.666666666664</v>
      </c>
      <c r="H17" s="21">
        <v>14.5</v>
      </c>
      <c r="I17" s="22">
        <v>4.83</v>
      </c>
      <c r="J17" s="81">
        <v>39828.173611111109</v>
      </c>
      <c r="K17" s="39">
        <v>15</v>
      </c>
      <c r="L17" s="24">
        <v>1.18</v>
      </c>
      <c r="M17" s="24">
        <v>9.18</v>
      </c>
      <c r="N17" s="25">
        <f t="shared" si="60"/>
        <v>310.79999999999995</v>
      </c>
      <c r="O17" s="26">
        <f t="shared" si="61"/>
        <v>0.3543119999999999</v>
      </c>
      <c r="P17" s="25">
        <f t="shared" si="44"/>
        <v>5.0038799999999988</v>
      </c>
      <c r="Q17" s="25"/>
      <c r="R17" s="27">
        <f t="shared" si="62"/>
        <v>50.038799999999988</v>
      </c>
      <c r="S17" s="24">
        <f t="shared" si="63"/>
        <v>0.10232934599999997</v>
      </c>
      <c r="T17" s="24"/>
      <c r="U17" s="24">
        <f t="shared" si="64"/>
        <v>0.21492565919999995</v>
      </c>
      <c r="V17" s="24">
        <f t="shared" si="65"/>
        <v>3.0353536079999994</v>
      </c>
      <c r="W17" s="24">
        <f t="shared" si="66"/>
        <v>6.5378219159399981E-2</v>
      </c>
      <c r="X17" s="28">
        <f t="shared" si="67"/>
        <v>3.3156574863593993</v>
      </c>
      <c r="Y17" s="28">
        <f t="shared" si="49"/>
        <v>0.32004415891499993</v>
      </c>
      <c r="Z17" s="24">
        <f t="shared" si="50"/>
        <v>0.4096565234111999</v>
      </c>
      <c r="AA17" s="29">
        <f t="shared" si="51"/>
        <v>10.996563573883162</v>
      </c>
      <c r="AB17" s="39">
        <v>19</v>
      </c>
      <c r="AC17" s="25">
        <v>22.91</v>
      </c>
      <c r="AD17" s="25">
        <v>21.77</v>
      </c>
      <c r="AE17" s="25">
        <f t="shared" si="68"/>
        <v>1340.4</v>
      </c>
      <c r="AF17" s="26">
        <f t="shared" si="52"/>
        <v>1.5280560000000001</v>
      </c>
      <c r="AG17" s="25">
        <f t="shared" si="45"/>
        <v>5.0038799999999988</v>
      </c>
      <c r="AH17" s="25"/>
      <c r="AI17" s="27">
        <f t="shared" si="69"/>
        <v>50.038799999999988</v>
      </c>
      <c r="AJ17" s="24">
        <f t="shared" si="70"/>
        <v>0.10232934599999997</v>
      </c>
      <c r="AK17" s="24"/>
      <c r="AL17" s="24">
        <f t="shared" si="71"/>
        <v>0.92691876960000008</v>
      </c>
      <c r="AM17" s="24">
        <f t="shared" si="72"/>
        <v>3.0353536079999994</v>
      </c>
      <c r="AN17" s="24">
        <f t="shared" si="73"/>
        <v>6.5378219159399981E-2</v>
      </c>
      <c r="AO17" s="28">
        <f t="shared" si="74"/>
        <v>4.0276505967593996</v>
      </c>
      <c r="AP17" s="30">
        <f t="shared" si="75"/>
        <v>9.0144373248867496E-2</v>
      </c>
      <c r="AQ17" s="24">
        <f t="shared" si="53"/>
        <v>9.1947260713844847E-2</v>
      </c>
      <c r="AR17" s="31">
        <f t="shared" si="54"/>
        <v>2.2319474835886219</v>
      </c>
      <c r="AS17" s="45">
        <v>30</v>
      </c>
      <c r="AT17" s="24">
        <v>7.25</v>
      </c>
      <c r="AU17" s="24">
        <v>12.76</v>
      </c>
      <c r="AV17" s="25">
        <f t="shared" si="76"/>
        <v>600.29999999999995</v>
      </c>
      <c r="AW17" s="26">
        <f t="shared" si="55"/>
        <v>0.68434199999999989</v>
      </c>
      <c r="AX17" s="25">
        <f t="shared" si="46"/>
        <v>5.0038799999999988</v>
      </c>
      <c r="AY17" s="25"/>
      <c r="AZ17" s="27">
        <f t="shared" si="77"/>
        <v>50.038799999999988</v>
      </c>
      <c r="BA17" s="24">
        <f t="shared" si="78"/>
        <v>0.10232934599999997</v>
      </c>
      <c r="BB17" s="24"/>
      <c r="BC17" s="24">
        <f t="shared" si="79"/>
        <v>0.41512185719999994</v>
      </c>
      <c r="BD17" s="24">
        <f t="shared" si="80"/>
        <v>3.0353536079999994</v>
      </c>
      <c r="BE17" s="24">
        <f t="shared" si="81"/>
        <v>6.5378219159399981E-2</v>
      </c>
      <c r="BF17" s="28">
        <f t="shared" si="82"/>
        <v>3.5158536843593993</v>
      </c>
      <c r="BG17" s="28">
        <f t="shared" si="83"/>
        <v>0.17570483180206894</v>
      </c>
      <c r="BH17" s="24">
        <f t="shared" si="56"/>
        <v>0.44277617614121373</v>
      </c>
      <c r="BI17" s="31">
        <f t="shared" si="57"/>
        <v>11.18508655126498</v>
      </c>
      <c r="BJ17" s="32" t="s">
        <v>1</v>
      </c>
      <c r="BK17" s="24">
        <v>14.35</v>
      </c>
      <c r="BL17" s="24">
        <v>13.59</v>
      </c>
      <c r="BM17" s="25">
        <f t="shared" si="84"/>
        <v>838.19999999999993</v>
      </c>
      <c r="BN17" s="26">
        <f t="shared" si="58"/>
        <v>0.95554799999999984</v>
      </c>
      <c r="BO17" s="25">
        <f t="shared" si="47"/>
        <v>5.0038799999999988</v>
      </c>
      <c r="BP17" s="25"/>
      <c r="BQ17" s="27">
        <f t="shared" si="85"/>
        <v>50.038799999999988</v>
      </c>
      <c r="BR17" s="24">
        <f t="shared" si="86"/>
        <v>0.10232934599999997</v>
      </c>
      <c r="BS17" s="24"/>
      <c r="BT17" s="24">
        <f t="shared" si="87"/>
        <v>0.57963541679999997</v>
      </c>
      <c r="BU17" s="24">
        <f t="shared" si="88"/>
        <v>3.0353536079999994</v>
      </c>
      <c r="BV17" s="24">
        <f t="shared" si="89"/>
        <v>6.5378219159399981E-2</v>
      </c>
      <c r="BW17" s="28">
        <f t="shared" si="90"/>
        <v>3.6803672439593993</v>
      </c>
      <c r="BX17" s="28">
        <f t="shared" si="91"/>
        <v>0.13172395289761632</v>
      </c>
      <c r="BY17" s="24">
        <f t="shared" si="59"/>
        <v>0.21339280369413846</v>
      </c>
      <c r="BZ17" s="31">
        <f t="shared" si="48"/>
        <v>5.4803788903924238</v>
      </c>
      <c r="CA17" s="21"/>
      <c r="CB17" s="34"/>
      <c r="CC17" s="34"/>
      <c r="CD17" s="34"/>
    </row>
    <row r="18" spans="1:82" x14ac:dyDescent="0.2">
      <c r="A18" s="40" t="s">
        <v>52</v>
      </c>
      <c r="B18" s="162"/>
      <c r="C18" s="79">
        <v>13</v>
      </c>
      <c r="D18" s="79" t="s">
        <v>12</v>
      </c>
      <c r="E18" s="79">
        <v>10</v>
      </c>
      <c r="F18" s="80">
        <v>39831.020833333336</v>
      </c>
      <c r="G18" s="80">
        <v>39832.5</v>
      </c>
      <c r="H18" s="21">
        <v>23.5</v>
      </c>
      <c r="I18" s="22">
        <v>7.83</v>
      </c>
      <c r="J18" s="81">
        <v>39831.708333333336</v>
      </c>
      <c r="K18" s="39">
        <v>13</v>
      </c>
      <c r="L18" s="24">
        <v>1.18</v>
      </c>
      <c r="M18" s="24">
        <v>9.18</v>
      </c>
      <c r="N18" s="25">
        <f t="shared" si="60"/>
        <v>310.79999999999995</v>
      </c>
      <c r="O18" s="26">
        <f t="shared" si="61"/>
        <v>0.3543119999999999</v>
      </c>
      <c r="P18" s="25">
        <f t="shared" si="44"/>
        <v>8.1118799999999993</v>
      </c>
      <c r="Q18" s="25"/>
      <c r="R18" s="27">
        <f t="shared" si="62"/>
        <v>81.118799999999993</v>
      </c>
      <c r="S18" s="24">
        <f t="shared" si="63"/>
        <v>0.16588794599999998</v>
      </c>
      <c r="T18" s="24"/>
      <c r="U18" s="24">
        <f t="shared" si="64"/>
        <v>0.21492565919999995</v>
      </c>
      <c r="V18" s="24">
        <f t="shared" si="65"/>
        <v>4.9206664079999998</v>
      </c>
      <c r="W18" s="24">
        <f t="shared" si="66"/>
        <v>0.1059858086994</v>
      </c>
      <c r="X18" s="28">
        <f t="shared" si="67"/>
        <v>5.2415778758993996</v>
      </c>
      <c r="Y18" s="28">
        <f t="shared" si="49"/>
        <v>0.50594381041500003</v>
      </c>
      <c r="Z18" s="24">
        <f t="shared" si="50"/>
        <v>0.64760807733120007</v>
      </c>
      <c r="AA18" s="29">
        <f t="shared" si="51"/>
        <v>10.996563573883163</v>
      </c>
      <c r="AB18" s="39">
        <v>19</v>
      </c>
      <c r="AC18" s="25">
        <v>22.91</v>
      </c>
      <c r="AD18" s="25">
        <v>21.77</v>
      </c>
      <c r="AE18" s="25">
        <f t="shared" si="68"/>
        <v>1340.4</v>
      </c>
      <c r="AF18" s="26">
        <f t="shared" si="52"/>
        <v>1.5280560000000001</v>
      </c>
      <c r="AG18" s="25">
        <f t="shared" si="45"/>
        <v>8.1118799999999993</v>
      </c>
      <c r="AH18" s="25"/>
      <c r="AI18" s="27">
        <f t="shared" si="69"/>
        <v>81.118799999999993</v>
      </c>
      <c r="AJ18" s="24">
        <f t="shared" si="70"/>
        <v>0.16588794599999998</v>
      </c>
      <c r="AK18" s="24"/>
      <c r="AL18" s="24">
        <f t="shared" si="71"/>
        <v>0.92691876960000008</v>
      </c>
      <c r="AM18" s="24">
        <f t="shared" si="72"/>
        <v>4.9206664079999998</v>
      </c>
      <c r="AN18" s="24">
        <f t="shared" si="73"/>
        <v>0.1059858086994</v>
      </c>
      <c r="AO18" s="28">
        <f t="shared" si="74"/>
        <v>5.9535709862994004</v>
      </c>
      <c r="AP18" s="30">
        <f t="shared" si="75"/>
        <v>0.13324912681959267</v>
      </c>
      <c r="AQ18" s="24">
        <f t="shared" si="53"/>
        <v>0.13591410935598452</v>
      </c>
      <c r="AR18" s="31">
        <f t="shared" si="54"/>
        <v>2.2319474835886215</v>
      </c>
      <c r="AS18" s="45">
        <v>27</v>
      </c>
      <c r="AT18" s="24">
        <v>7.25</v>
      </c>
      <c r="AU18" s="24">
        <v>12.76</v>
      </c>
      <c r="AV18" s="25">
        <f t="shared" si="76"/>
        <v>600.29999999999995</v>
      </c>
      <c r="AW18" s="26">
        <f t="shared" si="55"/>
        <v>0.68434199999999989</v>
      </c>
      <c r="AX18" s="25">
        <f t="shared" si="46"/>
        <v>8.1118799999999993</v>
      </c>
      <c r="AY18" s="25"/>
      <c r="AZ18" s="27">
        <f t="shared" si="77"/>
        <v>81.118799999999993</v>
      </c>
      <c r="BA18" s="24">
        <f t="shared" si="78"/>
        <v>0.16588794599999998</v>
      </c>
      <c r="BB18" s="24"/>
      <c r="BC18" s="24">
        <f t="shared" si="79"/>
        <v>0.41512185719999994</v>
      </c>
      <c r="BD18" s="24">
        <f t="shared" si="80"/>
        <v>4.9206664079999998</v>
      </c>
      <c r="BE18" s="24">
        <f t="shared" si="81"/>
        <v>0.1059858086994</v>
      </c>
      <c r="BF18" s="28">
        <f t="shared" si="82"/>
        <v>5.4417740738994</v>
      </c>
      <c r="BG18" s="28">
        <f t="shared" si="83"/>
        <v>0.27195272733130438</v>
      </c>
      <c r="BH18" s="24">
        <f t="shared" si="56"/>
        <v>0.68532087287488708</v>
      </c>
      <c r="BI18" s="31">
        <f t="shared" si="57"/>
        <v>11.185086551264982</v>
      </c>
      <c r="BJ18" s="32" t="s">
        <v>1</v>
      </c>
      <c r="BK18" s="24">
        <v>14.35</v>
      </c>
      <c r="BL18" s="24">
        <v>13.59</v>
      </c>
      <c r="BM18" s="25">
        <f t="shared" si="84"/>
        <v>838.19999999999993</v>
      </c>
      <c r="BN18" s="26">
        <f t="shared" si="58"/>
        <v>0.95554799999999984</v>
      </c>
      <c r="BO18" s="25">
        <f t="shared" si="47"/>
        <v>8.1118799999999993</v>
      </c>
      <c r="BP18" s="25"/>
      <c r="BQ18" s="27">
        <f t="shared" si="85"/>
        <v>81.118799999999993</v>
      </c>
      <c r="BR18" s="24">
        <f t="shared" si="86"/>
        <v>0.16588794599999998</v>
      </c>
      <c r="BS18" s="24"/>
      <c r="BT18" s="24">
        <f t="shared" si="87"/>
        <v>0.57963541679999997</v>
      </c>
      <c r="BU18" s="24">
        <f t="shared" si="88"/>
        <v>4.9206664079999998</v>
      </c>
      <c r="BV18" s="24">
        <f t="shared" si="89"/>
        <v>0.1059858086994</v>
      </c>
      <c r="BW18" s="28">
        <f t="shared" si="90"/>
        <v>5.6062876334993996</v>
      </c>
      <c r="BX18" s="28">
        <f t="shared" si="91"/>
        <v>0.20065453233712957</v>
      </c>
      <c r="BY18" s="24">
        <f t="shared" si="59"/>
        <v>0.32506034238614995</v>
      </c>
      <c r="BZ18" s="31">
        <f t="shared" si="48"/>
        <v>5.4803788903924229</v>
      </c>
      <c r="CA18" s="21"/>
      <c r="CB18" s="34"/>
      <c r="CC18" s="35"/>
      <c r="CD18" s="35"/>
    </row>
    <row r="19" spans="1:82" x14ac:dyDescent="0.2">
      <c r="A19" s="40" t="s">
        <v>53</v>
      </c>
      <c r="B19" s="162"/>
      <c r="C19" s="79">
        <v>14</v>
      </c>
      <c r="D19" s="79" t="s">
        <v>25</v>
      </c>
      <c r="E19" s="79">
        <v>11</v>
      </c>
      <c r="F19" s="80">
        <v>39832.625</v>
      </c>
      <c r="G19" s="80">
        <v>39833.072916666664</v>
      </c>
      <c r="H19" s="21">
        <v>11.75</v>
      </c>
      <c r="I19" s="22">
        <v>3.91</v>
      </c>
      <c r="J19" s="81">
        <v>39832.659722222219</v>
      </c>
      <c r="K19" s="39">
        <v>13</v>
      </c>
      <c r="L19" s="24">
        <v>1.18</v>
      </c>
      <c r="M19" s="24">
        <v>9.18</v>
      </c>
      <c r="N19" s="25">
        <f t="shared" si="60"/>
        <v>310.79999999999995</v>
      </c>
      <c r="O19" s="26">
        <f t="shared" si="61"/>
        <v>0.3543119999999999</v>
      </c>
      <c r="P19" s="25">
        <f t="shared" si="44"/>
        <v>4.0507599999999995</v>
      </c>
      <c r="Q19" s="25"/>
      <c r="R19" s="27">
        <f t="shared" si="62"/>
        <v>40.507599999999996</v>
      </c>
      <c r="S19" s="24">
        <f t="shared" si="63"/>
        <v>8.2838041999999987E-2</v>
      </c>
      <c r="T19" s="24"/>
      <c r="U19" s="24">
        <f t="shared" si="64"/>
        <v>0.21492565919999995</v>
      </c>
      <c r="V19" s="24">
        <f t="shared" si="65"/>
        <v>2.4571910159999999</v>
      </c>
      <c r="W19" s="24">
        <f t="shared" si="66"/>
        <v>5.2925225033799997E-2</v>
      </c>
      <c r="X19" s="28">
        <f t="shared" si="67"/>
        <v>2.7250419002338</v>
      </c>
      <c r="Y19" s="28">
        <f t="shared" si="49"/>
        <v>0.26303493245500004</v>
      </c>
      <c r="Z19" s="24">
        <f t="shared" si="50"/>
        <v>0.33668471354240004</v>
      </c>
      <c r="AA19" s="29">
        <f t="shared" si="51"/>
        <v>10.996563573883163</v>
      </c>
      <c r="AB19" s="39">
        <v>20</v>
      </c>
      <c r="AC19" s="25">
        <v>22.91</v>
      </c>
      <c r="AD19" s="25">
        <v>21.77</v>
      </c>
      <c r="AE19" s="25">
        <f t="shared" si="68"/>
        <v>1340.4</v>
      </c>
      <c r="AF19" s="26">
        <f t="shared" si="52"/>
        <v>1.5280560000000001</v>
      </c>
      <c r="AG19" s="25">
        <f t="shared" si="45"/>
        <v>4.0507599999999995</v>
      </c>
      <c r="AH19" s="25"/>
      <c r="AI19" s="27">
        <f t="shared" si="69"/>
        <v>40.507599999999996</v>
      </c>
      <c r="AJ19" s="24">
        <f t="shared" si="70"/>
        <v>8.2838041999999987E-2</v>
      </c>
      <c r="AK19" s="24"/>
      <c r="AL19" s="24">
        <f t="shared" si="71"/>
        <v>0.92691876960000008</v>
      </c>
      <c r="AM19" s="24">
        <f t="shared" si="72"/>
        <v>2.4571910159999999</v>
      </c>
      <c r="AN19" s="24">
        <f t="shared" si="73"/>
        <v>5.2925225033799997E-2</v>
      </c>
      <c r="AO19" s="28">
        <f t="shared" si="74"/>
        <v>3.4370350106337999</v>
      </c>
      <c r="AP19" s="30">
        <f t="shared" si="75"/>
        <v>7.6925582153845123E-2</v>
      </c>
      <c r="AQ19" s="24">
        <f t="shared" si="53"/>
        <v>7.8464093796922027E-2</v>
      </c>
      <c r="AR19" s="31">
        <f t="shared" si="54"/>
        <v>2.2319474835886215</v>
      </c>
      <c r="AS19" s="44">
        <v>30</v>
      </c>
      <c r="AT19" s="24">
        <v>7.25</v>
      </c>
      <c r="AU19" s="24">
        <v>12.76</v>
      </c>
      <c r="AV19" s="25">
        <f t="shared" si="76"/>
        <v>600.29999999999995</v>
      </c>
      <c r="AW19" s="26">
        <f t="shared" si="55"/>
        <v>0.68434199999999989</v>
      </c>
      <c r="AX19" s="25">
        <f t="shared" si="46"/>
        <v>4.0507599999999995</v>
      </c>
      <c r="AY19" s="25"/>
      <c r="AZ19" s="27">
        <f t="shared" si="77"/>
        <v>40.507599999999996</v>
      </c>
      <c r="BA19" s="24">
        <f t="shared" si="78"/>
        <v>8.2838041999999987E-2</v>
      </c>
      <c r="BB19" s="24"/>
      <c r="BC19" s="24">
        <f t="shared" si="79"/>
        <v>0.41512185719999994</v>
      </c>
      <c r="BD19" s="24">
        <f t="shared" si="80"/>
        <v>2.4571910159999999</v>
      </c>
      <c r="BE19" s="24">
        <f t="shared" si="81"/>
        <v>5.2925225033799997E-2</v>
      </c>
      <c r="BF19" s="28">
        <f t="shared" si="82"/>
        <v>2.9252380982338</v>
      </c>
      <c r="BG19" s="28">
        <f t="shared" si="83"/>
        <v>0.14618881050643678</v>
      </c>
      <c r="BH19" s="24">
        <f t="shared" si="56"/>
        <v>0.36839580247622072</v>
      </c>
      <c r="BI19" s="31">
        <f t="shared" si="57"/>
        <v>11.185086551264982</v>
      </c>
      <c r="BJ19" s="32" t="s">
        <v>1</v>
      </c>
      <c r="BK19" s="24">
        <v>14.35</v>
      </c>
      <c r="BL19" s="24">
        <v>13.59</v>
      </c>
      <c r="BM19" s="25">
        <f t="shared" si="84"/>
        <v>838.19999999999993</v>
      </c>
      <c r="BN19" s="26">
        <f t="shared" si="58"/>
        <v>0.95554799999999984</v>
      </c>
      <c r="BO19" s="25">
        <f t="shared" si="47"/>
        <v>4.0507599999999995</v>
      </c>
      <c r="BP19" s="25"/>
      <c r="BQ19" s="27">
        <f t="shared" si="85"/>
        <v>40.507599999999996</v>
      </c>
      <c r="BR19" s="24">
        <f t="shared" si="86"/>
        <v>8.2838041999999987E-2</v>
      </c>
      <c r="BS19" s="24"/>
      <c r="BT19" s="24">
        <f t="shared" si="87"/>
        <v>0.57963541679999997</v>
      </c>
      <c r="BU19" s="24">
        <f t="shared" si="88"/>
        <v>2.4571910159999999</v>
      </c>
      <c r="BV19" s="24">
        <f t="shared" si="89"/>
        <v>5.2925225033799997E-2</v>
      </c>
      <c r="BW19" s="28">
        <f t="shared" si="90"/>
        <v>3.0897516578338</v>
      </c>
      <c r="BX19" s="28">
        <f t="shared" si="91"/>
        <v>0.11058524186949893</v>
      </c>
      <c r="BY19" s="24">
        <f t="shared" si="59"/>
        <v>0.17914809182858829</v>
      </c>
      <c r="BZ19" s="31">
        <f t="shared" si="48"/>
        <v>5.4803788903924229</v>
      </c>
      <c r="CA19" s="36"/>
      <c r="CB19" s="34"/>
      <c r="CC19" s="34"/>
      <c r="CD19" s="46"/>
    </row>
    <row r="20" spans="1:82" x14ac:dyDescent="0.2">
      <c r="A20" s="40" t="s">
        <v>54</v>
      </c>
      <c r="B20" s="162"/>
      <c r="C20" s="79">
        <v>15</v>
      </c>
      <c r="D20" s="79" t="s">
        <v>15</v>
      </c>
      <c r="E20" s="79">
        <v>12</v>
      </c>
      <c r="F20" s="80">
        <v>39840.916666666664</v>
      </c>
      <c r="G20" s="80">
        <v>39842.333333333336</v>
      </c>
      <c r="H20" s="21">
        <v>35</v>
      </c>
      <c r="I20" s="47">
        <v>11.66</v>
      </c>
      <c r="J20" s="81">
        <v>39841.777777777781</v>
      </c>
      <c r="K20" s="39">
        <v>84</v>
      </c>
      <c r="L20" s="24">
        <v>1.18</v>
      </c>
      <c r="M20" s="24">
        <v>9.18</v>
      </c>
      <c r="N20" s="25">
        <f t="shared" si="60"/>
        <v>310.79999999999995</v>
      </c>
      <c r="O20" s="26">
        <f t="shared" si="61"/>
        <v>0.3543119999999999</v>
      </c>
      <c r="P20" s="25">
        <f t="shared" si="44"/>
        <v>12.079759999999998</v>
      </c>
      <c r="Q20" s="25"/>
      <c r="R20" s="27">
        <f t="shared" si="62"/>
        <v>120.79759999999999</v>
      </c>
      <c r="S20" s="24">
        <f t="shared" si="63"/>
        <v>0.24703109199999998</v>
      </c>
      <c r="T20" s="24"/>
      <c r="U20" s="24">
        <f t="shared" si="64"/>
        <v>0.21492565919999995</v>
      </c>
      <c r="V20" s="24">
        <f t="shared" si="65"/>
        <v>7.3275824159999994</v>
      </c>
      <c r="W20" s="24">
        <f t="shared" si="66"/>
        <v>0.15782816467879998</v>
      </c>
      <c r="X20" s="28">
        <f t="shared" si="67"/>
        <v>7.7003362398787987</v>
      </c>
      <c r="Y20" s="28">
        <f t="shared" si="49"/>
        <v>0.74327569882999989</v>
      </c>
      <c r="Z20" s="24">
        <f t="shared" si="50"/>
        <v>0.95139289450239983</v>
      </c>
      <c r="AA20" s="29">
        <f t="shared" si="51"/>
        <v>10.996563573883162</v>
      </c>
      <c r="AB20" s="39">
        <v>200</v>
      </c>
      <c r="AC20" s="25">
        <v>22.91</v>
      </c>
      <c r="AD20" s="25">
        <v>21.77</v>
      </c>
      <c r="AE20" s="25">
        <f t="shared" si="68"/>
        <v>1340.4</v>
      </c>
      <c r="AF20" s="26">
        <f t="shared" si="52"/>
        <v>1.5280560000000001</v>
      </c>
      <c r="AG20" s="25">
        <f t="shared" si="45"/>
        <v>12.079759999999998</v>
      </c>
      <c r="AH20" s="25"/>
      <c r="AI20" s="27">
        <f t="shared" si="69"/>
        <v>120.79759999999999</v>
      </c>
      <c r="AJ20" s="24">
        <f t="shared" si="70"/>
        <v>0.24703109199999998</v>
      </c>
      <c r="AK20" s="24"/>
      <c r="AL20" s="24">
        <f t="shared" si="71"/>
        <v>0.92691876960000008</v>
      </c>
      <c r="AM20" s="24">
        <f t="shared" si="72"/>
        <v>7.3275824159999994</v>
      </c>
      <c r="AN20" s="24">
        <f t="shared" si="73"/>
        <v>0.15782816467879998</v>
      </c>
      <c r="AO20" s="28">
        <f t="shared" si="74"/>
        <v>8.4123293502787995</v>
      </c>
      <c r="AP20" s="30">
        <f t="shared" si="75"/>
        <v>0.18827952887821844</v>
      </c>
      <c r="AQ20" s="24">
        <f t="shared" si="53"/>
        <v>0.19204511945578281</v>
      </c>
      <c r="AR20" s="31">
        <f t="shared" si="54"/>
        <v>2.2319474835886219</v>
      </c>
      <c r="AS20" s="44">
        <v>78</v>
      </c>
      <c r="AT20" s="24">
        <v>7.25</v>
      </c>
      <c r="AU20" s="24">
        <v>12.76</v>
      </c>
      <c r="AV20" s="25">
        <f t="shared" si="76"/>
        <v>600.29999999999995</v>
      </c>
      <c r="AW20" s="26">
        <f t="shared" si="55"/>
        <v>0.68434199999999989</v>
      </c>
      <c r="AX20" s="25">
        <f t="shared" si="46"/>
        <v>12.079759999999998</v>
      </c>
      <c r="AY20" s="25"/>
      <c r="AZ20" s="27">
        <f t="shared" si="77"/>
        <v>120.79759999999999</v>
      </c>
      <c r="BA20" s="24">
        <f t="shared" si="78"/>
        <v>0.24703109199999998</v>
      </c>
      <c r="BB20" s="24"/>
      <c r="BC20" s="24">
        <f t="shared" si="79"/>
        <v>0.41512185719999994</v>
      </c>
      <c r="BD20" s="24">
        <f t="shared" si="80"/>
        <v>7.3275824159999994</v>
      </c>
      <c r="BE20" s="24">
        <f t="shared" si="81"/>
        <v>0.15782816467879998</v>
      </c>
      <c r="BF20" s="28">
        <f t="shared" si="82"/>
        <v>7.9005324378787991</v>
      </c>
      <c r="BG20" s="28">
        <f t="shared" si="83"/>
        <v>0.39482920729029486</v>
      </c>
      <c r="BH20" s="24">
        <f t="shared" si="56"/>
        <v>0.99496960237154308</v>
      </c>
      <c r="BI20" s="31">
        <f t="shared" si="57"/>
        <v>11.185086551264982</v>
      </c>
      <c r="BJ20" s="32" t="s">
        <v>1</v>
      </c>
      <c r="BK20" s="24">
        <v>14.35</v>
      </c>
      <c r="BL20" s="24">
        <v>13.59</v>
      </c>
      <c r="BM20" s="25">
        <f t="shared" si="84"/>
        <v>838.19999999999993</v>
      </c>
      <c r="BN20" s="26">
        <f t="shared" si="58"/>
        <v>0.95554799999999984</v>
      </c>
      <c r="BO20" s="25">
        <f t="shared" si="47"/>
        <v>12.079759999999998</v>
      </c>
      <c r="BP20" s="25"/>
      <c r="BQ20" s="27">
        <f t="shared" si="85"/>
        <v>120.79759999999999</v>
      </c>
      <c r="BR20" s="24">
        <f t="shared" si="86"/>
        <v>0.24703109199999998</v>
      </c>
      <c r="BS20" s="24"/>
      <c r="BT20" s="24">
        <f t="shared" si="87"/>
        <v>0.57963541679999997</v>
      </c>
      <c r="BU20" s="24">
        <f t="shared" si="88"/>
        <v>7.3275824159999994</v>
      </c>
      <c r="BV20" s="24">
        <f t="shared" si="89"/>
        <v>0.15782816467879998</v>
      </c>
      <c r="BW20" s="28">
        <f t="shared" si="90"/>
        <v>8.0650459974787996</v>
      </c>
      <c r="BX20" s="28">
        <f t="shared" si="91"/>
        <v>0.28865590542157482</v>
      </c>
      <c r="BY20" s="24">
        <f t="shared" si="59"/>
        <v>0.46762256678295122</v>
      </c>
      <c r="BZ20" s="31">
        <f t="shared" si="48"/>
        <v>5.4803788903924229</v>
      </c>
      <c r="CA20" s="21"/>
      <c r="CB20" s="34"/>
      <c r="CC20" s="37"/>
      <c r="CD20" s="42"/>
    </row>
    <row r="21" spans="1:82" x14ac:dyDescent="0.2">
      <c r="A21" s="40" t="s">
        <v>55</v>
      </c>
      <c r="B21" s="162"/>
      <c r="C21" s="79">
        <v>16</v>
      </c>
      <c r="D21" s="79" t="s">
        <v>16</v>
      </c>
      <c r="E21" s="79">
        <v>14</v>
      </c>
      <c r="F21" s="80">
        <v>39846.895833333336</v>
      </c>
      <c r="G21" s="80">
        <v>39848.333333333336</v>
      </c>
      <c r="H21" s="21">
        <v>35.5</v>
      </c>
      <c r="I21" s="47">
        <v>11.83</v>
      </c>
      <c r="J21" s="81">
        <v>39849.694444444445</v>
      </c>
      <c r="K21" s="39">
        <v>15</v>
      </c>
      <c r="L21" s="24">
        <v>1.18</v>
      </c>
      <c r="M21" s="24">
        <v>9.18</v>
      </c>
      <c r="N21" s="25">
        <f t="shared" si="60"/>
        <v>310.79999999999995</v>
      </c>
      <c r="O21" s="26">
        <f t="shared" si="61"/>
        <v>0.3543119999999999</v>
      </c>
      <c r="P21" s="25">
        <f t="shared" si="44"/>
        <v>12.255879999999999</v>
      </c>
      <c r="Q21" s="25"/>
      <c r="R21" s="27">
        <f t="shared" si="62"/>
        <v>122.55879999999999</v>
      </c>
      <c r="S21" s="24">
        <f t="shared" si="63"/>
        <v>0.25063274599999996</v>
      </c>
      <c r="T21" s="24"/>
      <c r="U21" s="24">
        <f t="shared" si="64"/>
        <v>0.21492565919999995</v>
      </c>
      <c r="V21" s="24">
        <f t="shared" si="65"/>
        <v>7.4344168079999999</v>
      </c>
      <c r="W21" s="24">
        <f t="shared" si="66"/>
        <v>0.16012926141939998</v>
      </c>
      <c r="X21" s="28">
        <f t="shared" si="67"/>
        <v>7.8094717286194006</v>
      </c>
      <c r="Y21" s="28">
        <f t="shared" si="49"/>
        <v>0.75381001241500012</v>
      </c>
      <c r="Z21" s="24">
        <f t="shared" si="50"/>
        <v>0.96487681589120022</v>
      </c>
      <c r="AA21" s="29">
        <f t="shared" si="51"/>
        <v>10.996563573883163</v>
      </c>
      <c r="AB21" s="39">
        <v>19</v>
      </c>
      <c r="AC21" s="25">
        <v>22.91</v>
      </c>
      <c r="AD21" s="25">
        <v>21.77</v>
      </c>
      <c r="AE21" s="25">
        <f t="shared" si="68"/>
        <v>1340.4</v>
      </c>
      <c r="AF21" s="26">
        <f t="shared" si="52"/>
        <v>1.5280560000000001</v>
      </c>
      <c r="AG21" s="25">
        <f t="shared" si="45"/>
        <v>12.255879999999999</v>
      </c>
      <c r="AH21" s="25"/>
      <c r="AI21" s="27">
        <f t="shared" si="69"/>
        <v>122.55879999999999</v>
      </c>
      <c r="AJ21" s="24">
        <f t="shared" si="70"/>
        <v>0.25063274599999996</v>
      </c>
      <c r="AK21" s="24"/>
      <c r="AL21" s="24">
        <f t="shared" si="71"/>
        <v>0.92691876960000008</v>
      </c>
      <c r="AM21" s="24">
        <f t="shared" si="72"/>
        <v>7.4344168079999999</v>
      </c>
      <c r="AN21" s="24">
        <f t="shared" si="73"/>
        <v>0.16012926141939998</v>
      </c>
      <c r="AO21" s="28">
        <f t="shared" si="74"/>
        <v>8.5214648390193997</v>
      </c>
      <c r="AP21" s="30">
        <f t="shared" si="75"/>
        <v>0.19072213158055953</v>
      </c>
      <c r="AQ21" s="24">
        <f t="shared" si="53"/>
        <v>0.19453657421217072</v>
      </c>
      <c r="AR21" s="31">
        <f t="shared" si="54"/>
        <v>2.2319474835886215</v>
      </c>
      <c r="AS21" s="38">
        <v>36</v>
      </c>
      <c r="AT21" s="24">
        <v>7.25</v>
      </c>
      <c r="AU21" s="24">
        <v>12.76</v>
      </c>
      <c r="AV21" s="25">
        <f t="shared" si="76"/>
        <v>600.29999999999995</v>
      </c>
      <c r="AW21" s="26">
        <f t="shared" si="55"/>
        <v>0.68434199999999989</v>
      </c>
      <c r="AX21" s="25">
        <f t="shared" si="46"/>
        <v>12.255879999999999</v>
      </c>
      <c r="AY21" s="25"/>
      <c r="AZ21" s="27">
        <f t="shared" si="77"/>
        <v>122.55879999999999</v>
      </c>
      <c r="BA21" s="24">
        <f t="shared" si="78"/>
        <v>0.25063274599999996</v>
      </c>
      <c r="BB21" s="24"/>
      <c r="BC21" s="24">
        <f t="shared" si="79"/>
        <v>0.41512185719999994</v>
      </c>
      <c r="BD21" s="24">
        <f t="shared" si="80"/>
        <v>7.4344168079999999</v>
      </c>
      <c r="BE21" s="24">
        <f t="shared" si="81"/>
        <v>0.16012926141939998</v>
      </c>
      <c r="BF21" s="28">
        <f t="shared" si="82"/>
        <v>8.0096679266194002</v>
      </c>
      <c r="BG21" s="28">
        <f t="shared" si="83"/>
        <v>0.40028325470361825</v>
      </c>
      <c r="BH21" s="24">
        <f t="shared" si="56"/>
        <v>1.0087138018531181</v>
      </c>
      <c r="BI21" s="31">
        <f t="shared" si="57"/>
        <v>11.185086551264982</v>
      </c>
      <c r="BJ21" s="32" t="s">
        <v>1</v>
      </c>
      <c r="BK21" s="24">
        <v>14.35</v>
      </c>
      <c r="BL21" s="24">
        <v>13.59</v>
      </c>
      <c r="BM21" s="25">
        <f t="shared" si="84"/>
        <v>838.19999999999993</v>
      </c>
      <c r="BN21" s="26">
        <f t="shared" si="58"/>
        <v>0.95554799999999984</v>
      </c>
      <c r="BO21" s="25">
        <f t="shared" si="47"/>
        <v>12.255879999999999</v>
      </c>
      <c r="BP21" s="25"/>
      <c r="BQ21" s="27">
        <f t="shared" si="85"/>
        <v>122.55879999999999</v>
      </c>
      <c r="BR21" s="24">
        <f t="shared" si="86"/>
        <v>0.25063274599999996</v>
      </c>
      <c r="BS21" s="24"/>
      <c r="BT21" s="24">
        <f t="shared" si="87"/>
        <v>0.57963541679999997</v>
      </c>
      <c r="BU21" s="24">
        <f t="shared" si="88"/>
        <v>7.4344168079999999</v>
      </c>
      <c r="BV21" s="24">
        <f t="shared" si="89"/>
        <v>0.16012926141939998</v>
      </c>
      <c r="BW21" s="28">
        <f t="shared" si="90"/>
        <v>8.1741814862193998</v>
      </c>
      <c r="BX21" s="28">
        <f t="shared" si="91"/>
        <v>0.2925619715898139</v>
      </c>
      <c r="BY21" s="24">
        <f t="shared" si="59"/>
        <v>0.47395039397549854</v>
      </c>
      <c r="BZ21" s="31">
        <f t="shared" si="48"/>
        <v>5.4803788903924229</v>
      </c>
      <c r="CA21" s="21"/>
      <c r="CB21" s="34"/>
      <c r="CC21" s="37"/>
      <c r="CD21" s="42"/>
    </row>
    <row r="22" spans="1:82" x14ac:dyDescent="0.2">
      <c r="A22" s="40" t="s">
        <v>56</v>
      </c>
      <c r="B22" s="162"/>
      <c r="C22" s="79">
        <v>17</v>
      </c>
      <c r="D22" s="79" t="s">
        <v>28</v>
      </c>
      <c r="E22" s="79">
        <v>17</v>
      </c>
      <c r="F22" s="80">
        <v>39862.666666666664</v>
      </c>
      <c r="G22" s="80">
        <v>39863.25</v>
      </c>
      <c r="H22" s="21">
        <v>17</v>
      </c>
      <c r="I22" s="22">
        <v>5.66</v>
      </c>
      <c r="J22" s="81">
        <v>39863.256944444445</v>
      </c>
      <c r="K22" s="48">
        <v>15.6</v>
      </c>
      <c r="L22" s="24">
        <v>1.18</v>
      </c>
      <c r="M22" s="24">
        <v>9.18</v>
      </c>
      <c r="N22" s="25">
        <f t="shared" si="60"/>
        <v>310.79999999999995</v>
      </c>
      <c r="O22" s="26">
        <f t="shared" si="61"/>
        <v>0.3543119999999999</v>
      </c>
      <c r="P22" s="25">
        <f t="shared" si="44"/>
        <v>5.8637600000000001</v>
      </c>
      <c r="Q22" s="25"/>
      <c r="R22" s="27">
        <f t="shared" si="62"/>
        <v>58.637599999999999</v>
      </c>
      <c r="S22" s="24">
        <f t="shared" si="63"/>
        <v>0.11991389199999999</v>
      </c>
      <c r="T22" s="24"/>
      <c r="U22" s="24">
        <f t="shared" si="64"/>
        <v>0.21492565919999995</v>
      </c>
      <c r="V22" s="24">
        <f t="shared" si="65"/>
        <v>3.556956816</v>
      </c>
      <c r="W22" s="24">
        <f t="shared" si="66"/>
        <v>7.6612985598800004E-2</v>
      </c>
      <c r="X22" s="28">
        <f t="shared" si="67"/>
        <v>3.8484954607987998</v>
      </c>
      <c r="Y22" s="28">
        <f t="shared" si="49"/>
        <v>0.37147639582999997</v>
      </c>
      <c r="Z22" s="24">
        <f t="shared" si="50"/>
        <v>0.47548978666239999</v>
      </c>
      <c r="AA22" s="29">
        <f t="shared" si="51"/>
        <v>10.996563573883162</v>
      </c>
      <c r="AB22" s="48" t="s">
        <v>1</v>
      </c>
      <c r="AC22" s="25">
        <v>22.91</v>
      </c>
      <c r="AD22" s="25">
        <v>21.77</v>
      </c>
      <c r="AE22" s="25">
        <f t="shared" si="68"/>
        <v>1340.4</v>
      </c>
      <c r="AF22" s="26">
        <f t="shared" si="52"/>
        <v>1.5280560000000001</v>
      </c>
      <c r="AG22" s="25">
        <f t="shared" si="45"/>
        <v>5.8637600000000001</v>
      </c>
      <c r="AH22" s="25"/>
      <c r="AI22" s="27">
        <f t="shared" si="69"/>
        <v>58.637599999999999</v>
      </c>
      <c r="AJ22" s="24">
        <f t="shared" si="70"/>
        <v>0.11991389199999999</v>
      </c>
      <c r="AK22" s="24"/>
      <c r="AL22" s="24">
        <f t="shared" si="71"/>
        <v>0.92691876960000008</v>
      </c>
      <c r="AM22" s="24">
        <f t="shared" si="72"/>
        <v>3.556956816</v>
      </c>
      <c r="AN22" s="24">
        <f t="shared" si="73"/>
        <v>7.6612985598800004E-2</v>
      </c>
      <c r="AO22" s="28">
        <f t="shared" si="74"/>
        <v>4.5604885711987997</v>
      </c>
      <c r="AP22" s="30">
        <f t="shared" si="75"/>
        <v>0.10207002173676813</v>
      </c>
      <c r="AQ22" s="24">
        <f t="shared" si="53"/>
        <v>0.10411142217150349</v>
      </c>
      <c r="AR22" s="31">
        <f t="shared" si="54"/>
        <v>2.2319474835886215</v>
      </c>
      <c r="AS22" s="38">
        <v>42</v>
      </c>
      <c r="AT22" s="24">
        <v>7.25</v>
      </c>
      <c r="AU22" s="24">
        <v>12.76</v>
      </c>
      <c r="AV22" s="25">
        <f t="shared" si="76"/>
        <v>600.29999999999995</v>
      </c>
      <c r="AW22" s="26">
        <f t="shared" si="55"/>
        <v>0.68434199999999989</v>
      </c>
      <c r="AX22" s="25">
        <f t="shared" si="46"/>
        <v>5.8637600000000001</v>
      </c>
      <c r="AY22" s="25"/>
      <c r="AZ22" s="27">
        <f t="shared" si="77"/>
        <v>58.637599999999999</v>
      </c>
      <c r="BA22" s="24">
        <f t="shared" si="78"/>
        <v>0.11991389199999999</v>
      </c>
      <c r="BB22" s="24"/>
      <c r="BC22" s="24">
        <f t="shared" si="79"/>
        <v>0.41512185719999994</v>
      </c>
      <c r="BD22" s="24">
        <f t="shared" si="80"/>
        <v>3.556956816</v>
      </c>
      <c r="BE22" s="24">
        <f t="shared" si="81"/>
        <v>7.6612985598800004E-2</v>
      </c>
      <c r="BF22" s="28">
        <f t="shared" si="82"/>
        <v>4.0486916587988002</v>
      </c>
      <c r="BG22" s="28">
        <f t="shared" si="83"/>
        <v>0.20233341623182413</v>
      </c>
      <c r="BH22" s="24">
        <f t="shared" si="56"/>
        <v>0.50988020890419683</v>
      </c>
      <c r="BI22" s="31">
        <f t="shared" si="57"/>
        <v>11.185086551264982</v>
      </c>
      <c r="BJ22" s="38">
        <v>61</v>
      </c>
      <c r="BK22" s="24">
        <v>14.35</v>
      </c>
      <c r="BL22" s="24">
        <v>13.59</v>
      </c>
      <c r="BM22" s="25">
        <f t="shared" si="84"/>
        <v>838.19999999999993</v>
      </c>
      <c r="BN22" s="26">
        <f t="shared" si="58"/>
        <v>0.95554799999999984</v>
      </c>
      <c r="BO22" s="25">
        <f t="shared" si="47"/>
        <v>5.8637600000000001</v>
      </c>
      <c r="BP22" s="25"/>
      <c r="BQ22" s="27">
        <f t="shared" si="85"/>
        <v>58.637599999999999</v>
      </c>
      <c r="BR22" s="24">
        <f t="shared" si="86"/>
        <v>0.11991389199999999</v>
      </c>
      <c r="BS22" s="24"/>
      <c r="BT22" s="24">
        <f t="shared" si="87"/>
        <v>0.57963541679999997</v>
      </c>
      <c r="BU22" s="24">
        <f t="shared" si="88"/>
        <v>3.556956816</v>
      </c>
      <c r="BV22" s="24">
        <f t="shared" si="89"/>
        <v>7.6612985598800004E-2</v>
      </c>
      <c r="BW22" s="28">
        <f t="shared" si="90"/>
        <v>4.2132052183987998</v>
      </c>
      <c r="BX22" s="28">
        <f t="shared" si="91"/>
        <v>0.15079474654254832</v>
      </c>
      <c r="BY22" s="24">
        <f t="shared" si="59"/>
        <v>0.2442874893989283</v>
      </c>
      <c r="BZ22" s="31">
        <f t="shared" si="48"/>
        <v>5.4803788903924229</v>
      </c>
      <c r="CA22" s="21"/>
      <c r="CB22" s="34"/>
      <c r="CC22" s="34"/>
      <c r="CD22" s="34"/>
    </row>
    <row r="23" spans="1:82" x14ac:dyDescent="0.2">
      <c r="A23" s="40" t="s">
        <v>57</v>
      </c>
      <c r="B23" s="162"/>
      <c r="C23" s="79">
        <v>18</v>
      </c>
      <c r="D23" s="79" t="s">
        <v>29</v>
      </c>
      <c r="E23" s="79">
        <v>18</v>
      </c>
      <c r="F23" s="80">
        <v>39863.666666608799</v>
      </c>
      <c r="G23" s="80">
        <v>39864.333333333336</v>
      </c>
      <c r="H23" s="21">
        <v>17</v>
      </c>
      <c r="I23" s="22">
        <v>5.66</v>
      </c>
      <c r="J23" s="81">
        <v>39863.743055555555</v>
      </c>
      <c r="K23" s="39">
        <v>13</v>
      </c>
      <c r="L23" s="24">
        <v>1.18</v>
      </c>
      <c r="M23" s="24">
        <v>9.18</v>
      </c>
      <c r="N23" s="25">
        <f t="shared" si="60"/>
        <v>310.79999999999995</v>
      </c>
      <c r="O23" s="26">
        <f t="shared" si="61"/>
        <v>0.3543119999999999</v>
      </c>
      <c r="P23" s="25">
        <f t="shared" si="44"/>
        <v>5.8637600000000001</v>
      </c>
      <c r="Q23" s="25"/>
      <c r="R23" s="27">
        <f t="shared" si="62"/>
        <v>58.637599999999999</v>
      </c>
      <c r="S23" s="24">
        <f t="shared" si="63"/>
        <v>0.11991389199999999</v>
      </c>
      <c r="T23" s="24"/>
      <c r="U23" s="24">
        <f t="shared" si="64"/>
        <v>0.21492565919999995</v>
      </c>
      <c r="V23" s="24">
        <f t="shared" si="65"/>
        <v>3.556956816</v>
      </c>
      <c r="W23" s="24">
        <f t="shared" si="66"/>
        <v>7.6612985598800004E-2</v>
      </c>
      <c r="X23" s="28">
        <f t="shared" si="67"/>
        <v>3.8484954607987998</v>
      </c>
      <c r="Y23" s="28">
        <f t="shared" si="49"/>
        <v>0.37147639582999997</v>
      </c>
      <c r="Z23" s="24">
        <f t="shared" si="50"/>
        <v>0.47548978666239999</v>
      </c>
      <c r="AA23" s="29">
        <f t="shared" si="51"/>
        <v>10.996563573883162</v>
      </c>
      <c r="AB23" s="48" t="s">
        <v>1</v>
      </c>
      <c r="AC23" s="25">
        <v>22.91</v>
      </c>
      <c r="AD23" s="25">
        <v>21.77</v>
      </c>
      <c r="AE23" s="25">
        <f t="shared" si="68"/>
        <v>1340.4</v>
      </c>
      <c r="AF23" s="26">
        <f t="shared" si="52"/>
        <v>1.5280560000000001</v>
      </c>
      <c r="AG23" s="25">
        <f t="shared" si="45"/>
        <v>5.8637600000000001</v>
      </c>
      <c r="AH23" s="25"/>
      <c r="AI23" s="27">
        <f t="shared" si="69"/>
        <v>58.637599999999999</v>
      </c>
      <c r="AJ23" s="24">
        <f t="shared" si="70"/>
        <v>0.11991389199999999</v>
      </c>
      <c r="AK23" s="24"/>
      <c r="AL23" s="24">
        <f t="shared" si="71"/>
        <v>0.92691876960000008</v>
      </c>
      <c r="AM23" s="24">
        <f t="shared" si="72"/>
        <v>3.556956816</v>
      </c>
      <c r="AN23" s="24">
        <f t="shared" si="73"/>
        <v>7.6612985598800004E-2</v>
      </c>
      <c r="AO23" s="28">
        <f t="shared" si="74"/>
        <v>4.5604885711987997</v>
      </c>
      <c r="AP23" s="30">
        <f t="shared" si="75"/>
        <v>0.10207002173676813</v>
      </c>
      <c r="AQ23" s="24">
        <f t="shared" si="53"/>
        <v>0.10411142217150349</v>
      </c>
      <c r="AR23" s="31">
        <f t="shared" si="54"/>
        <v>2.2319474835886215</v>
      </c>
      <c r="AS23" s="38">
        <v>36</v>
      </c>
      <c r="AT23" s="24">
        <v>7.25</v>
      </c>
      <c r="AU23" s="24">
        <v>12.76</v>
      </c>
      <c r="AV23" s="25">
        <f t="shared" si="76"/>
        <v>600.29999999999995</v>
      </c>
      <c r="AW23" s="26">
        <f t="shared" si="55"/>
        <v>0.68434199999999989</v>
      </c>
      <c r="AX23" s="25">
        <f t="shared" si="46"/>
        <v>5.8637600000000001</v>
      </c>
      <c r="AY23" s="25"/>
      <c r="AZ23" s="27">
        <f t="shared" si="77"/>
        <v>58.637599999999999</v>
      </c>
      <c r="BA23" s="24">
        <f t="shared" si="78"/>
        <v>0.11991389199999999</v>
      </c>
      <c r="BB23" s="24"/>
      <c r="BC23" s="24">
        <f t="shared" si="79"/>
        <v>0.41512185719999994</v>
      </c>
      <c r="BD23" s="24">
        <f t="shared" si="80"/>
        <v>3.556956816</v>
      </c>
      <c r="BE23" s="24">
        <f t="shared" si="81"/>
        <v>7.6612985598800004E-2</v>
      </c>
      <c r="BF23" s="28">
        <f t="shared" si="82"/>
        <v>4.0486916587988002</v>
      </c>
      <c r="BG23" s="28">
        <f t="shared" si="83"/>
        <v>0.20233341623182413</v>
      </c>
      <c r="BH23" s="24">
        <f t="shared" si="56"/>
        <v>0.50988020890419683</v>
      </c>
      <c r="BI23" s="31">
        <f t="shared" si="57"/>
        <v>11.185086551264982</v>
      </c>
      <c r="BJ23" s="49">
        <v>46</v>
      </c>
      <c r="BK23" s="24">
        <v>14.35</v>
      </c>
      <c r="BL23" s="24">
        <v>13.59</v>
      </c>
      <c r="BM23" s="25">
        <f t="shared" si="84"/>
        <v>838.19999999999993</v>
      </c>
      <c r="BN23" s="26">
        <f t="shared" si="58"/>
        <v>0.95554799999999984</v>
      </c>
      <c r="BO23" s="25">
        <f t="shared" si="47"/>
        <v>5.8637600000000001</v>
      </c>
      <c r="BP23" s="25"/>
      <c r="BQ23" s="27">
        <f t="shared" si="85"/>
        <v>58.637599999999999</v>
      </c>
      <c r="BR23" s="24">
        <f t="shared" si="86"/>
        <v>0.11991389199999999</v>
      </c>
      <c r="BS23" s="24"/>
      <c r="BT23" s="24">
        <f t="shared" si="87"/>
        <v>0.57963541679999997</v>
      </c>
      <c r="BU23" s="24">
        <f t="shared" si="88"/>
        <v>3.556956816</v>
      </c>
      <c r="BV23" s="24">
        <f t="shared" si="89"/>
        <v>7.6612985598800004E-2</v>
      </c>
      <c r="BW23" s="28">
        <f t="shared" si="90"/>
        <v>4.2132052183987998</v>
      </c>
      <c r="BX23" s="28">
        <f t="shared" si="91"/>
        <v>0.15079474654254832</v>
      </c>
      <c r="BY23" s="24">
        <f t="shared" si="59"/>
        <v>0.2442874893989283</v>
      </c>
      <c r="BZ23" s="31">
        <f t="shared" si="48"/>
        <v>5.4803788903924229</v>
      </c>
      <c r="CA23" s="21"/>
      <c r="CB23" s="34"/>
      <c r="CC23" s="34"/>
      <c r="CD23" s="34"/>
    </row>
    <row r="24" spans="1:82" x14ac:dyDescent="0.2">
      <c r="A24" s="33" t="s">
        <v>58</v>
      </c>
      <c r="B24" s="162"/>
      <c r="C24" s="79">
        <v>19</v>
      </c>
      <c r="D24" s="79" t="s">
        <v>19</v>
      </c>
      <c r="E24" s="79">
        <v>19</v>
      </c>
      <c r="F24" s="81">
        <v>39866.458333333336</v>
      </c>
      <c r="G24" s="81">
        <v>39867.333333333336</v>
      </c>
      <c r="H24" s="50">
        <v>22</v>
      </c>
      <c r="I24" s="51">
        <v>7.33</v>
      </c>
      <c r="J24" s="81">
        <v>39866.520833333336</v>
      </c>
      <c r="K24" s="39">
        <v>52</v>
      </c>
      <c r="L24" s="24">
        <v>1.18</v>
      </c>
      <c r="M24" s="24">
        <v>9.18</v>
      </c>
      <c r="N24" s="25">
        <f t="shared" si="60"/>
        <v>310.79999999999995</v>
      </c>
      <c r="O24" s="26">
        <f t="shared" si="61"/>
        <v>0.3543119999999999</v>
      </c>
      <c r="P24" s="25">
        <f t="shared" si="44"/>
        <v>7.5938800000000004</v>
      </c>
      <c r="Q24" s="25"/>
      <c r="R24" s="27">
        <f t="shared" si="62"/>
        <v>75.938800000000001</v>
      </c>
      <c r="S24" s="24">
        <f t="shared" si="63"/>
        <v>0.15529484600000001</v>
      </c>
      <c r="T24" s="24"/>
      <c r="U24" s="24">
        <f t="shared" si="64"/>
        <v>0.21492565919999995</v>
      </c>
      <c r="V24" s="24">
        <f t="shared" si="65"/>
        <v>4.6064476080000007</v>
      </c>
      <c r="W24" s="24">
        <f t="shared" si="66"/>
        <v>9.9217877109400013E-2</v>
      </c>
      <c r="X24" s="28">
        <f t="shared" si="67"/>
        <v>4.9205911443093999</v>
      </c>
      <c r="Y24" s="28">
        <f t="shared" si="49"/>
        <v>0.47496053516500003</v>
      </c>
      <c r="Z24" s="24">
        <f t="shared" si="50"/>
        <v>0.60794948501120005</v>
      </c>
      <c r="AA24" s="29">
        <f t="shared" si="51"/>
        <v>10.996563573883163</v>
      </c>
      <c r="AB24" s="48" t="s">
        <v>1</v>
      </c>
      <c r="AC24" s="25">
        <v>22.91</v>
      </c>
      <c r="AD24" s="25">
        <v>21.77</v>
      </c>
      <c r="AE24" s="25">
        <f t="shared" si="68"/>
        <v>1340.4</v>
      </c>
      <c r="AF24" s="26">
        <f t="shared" si="52"/>
        <v>1.5280560000000001</v>
      </c>
      <c r="AG24" s="25">
        <f t="shared" si="45"/>
        <v>7.5938800000000004</v>
      </c>
      <c r="AH24" s="25"/>
      <c r="AI24" s="27">
        <f t="shared" si="69"/>
        <v>75.938800000000001</v>
      </c>
      <c r="AJ24" s="24">
        <f t="shared" si="70"/>
        <v>0.15529484600000001</v>
      </c>
      <c r="AK24" s="24"/>
      <c r="AL24" s="24">
        <f t="shared" si="71"/>
        <v>0.92691876960000008</v>
      </c>
      <c r="AM24" s="24">
        <f t="shared" si="72"/>
        <v>4.6064476080000007</v>
      </c>
      <c r="AN24" s="24">
        <f t="shared" si="73"/>
        <v>9.9217877109400013E-2</v>
      </c>
      <c r="AO24" s="28">
        <f t="shared" si="74"/>
        <v>5.6325842547094007</v>
      </c>
      <c r="AP24" s="30">
        <f t="shared" si="75"/>
        <v>0.12606500122447181</v>
      </c>
      <c r="AQ24" s="24">
        <f t="shared" si="53"/>
        <v>0.12858630124896125</v>
      </c>
      <c r="AR24" s="31">
        <f t="shared" si="54"/>
        <v>2.2319474835886215</v>
      </c>
      <c r="AS24" s="38">
        <v>40</v>
      </c>
      <c r="AT24" s="24">
        <v>7.25</v>
      </c>
      <c r="AU24" s="24">
        <v>12.76</v>
      </c>
      <c r="AV24" s="25">
        <f t="shared" si="76"/>
        <v>600.29999999999995</v>
      </c>
      <c r="AW24" s="26">
        <f t="shared" si="55"/>
        <v>0.68434199999999989</v>
      </c>
      <c r="AX24" s="25">
        <f t="shared" si="46"/>
        <v>7.5938800000000004</v>
      </c>
      <c r="AY24" s="25"/>
      <c r="AZ24" s="27">
        <f t="shared" si="77"/>
        <v>75.938800000000001</v>
      </c>
      <c r="BA24" s="24">
        <f t="shared" si="78"/>
        <v>0.15529484600000001</v>
      </c>
      <c r="BB24" s="24"/>
      <c r="BC24" s="24">
        <f t="shared" si="79"/>
        <v>0.41512185719999994</v>
      </c>
      <c r="BD24" s="24">
        <f t="shared" si="80"/>
        <v>4.6064476080000007</v>
      </c>
      <c r="BE24" s="24">
        <f t="shared" si="81"/>
        <v>9.9217877109400013E-2</v>
      </c>
      <c r="BF24" s="28">
        <f t="shared" si="82"/>
        <v>5.1207873423094004</v>
      </c>
      <c r="BG24" s="28">
        <f t="shared" si="83"/>
        <v>0.25591141140976514</v>
      </c>
      <c r="BH24" s="24">
        <f t="shared" si="56"/>
        <v>0.64489675675260816</v>
      </c>
      <c r="BI24" s="31">
        <f t="shared" si="57"/>
        <v>11.18508655126498</v>
      </c>
      <c r="BJ24" s="44">
        <v>59</v>
      </c>
      <c r="BK24" s="24">
        <v>14.35</v>
      </c>
      <c r="BL24" s="24">
        <v>13.59</v>
      </c>
      <c r="BM24" s="25">
        <f t="shared" si="84"/>
        <v>838.19999999999993</v>
      </c>
      <c r="BN24" s="26">
        <f t="shared" si="58"/>
        <v>0.95554799999999984</v>
      </c>
      <c r="BO24" s="25">
        <f t="shared" si="47"/>
        <v>7.5938800000000004</v>
      </c>
      <c r="BP24" s="25"/>
      <c r="BQ24" s="27">
        <f t="shared" si="85"/>
        <v>75.938800000000001</v>
      </c>
      <c r="BR24" s="24">
        <f t="shared" si="86"/>
        <v>0.15529484600000001</v>
      </c>
      <c r="BS24" s="24"/>
      <c r="BT24" s="24">
        <f t="shared" si="87"/>
        <v>0.57963541679999997</v>
      </c>
      <c r="BU24" s="24">
        <f t="shared" si="88"/>
        <v>4.6064476080000007</v>
      </c>
      <c r="BV24" s="24">
        <f t="shared" si="89"/>
        <v>9.9217877109400013E-2</v>
      </c>
      <c r="BW24" s="28">
        <f t="shared" si="90"/>
        <v>5.2853009019093999</v>
      </c>
      <c r="BX24" s="28">
        <f t="shared" si="91"/>
        <v>0.18916610243054405</v>
      </c>
      <c r="BY24" s="24">
        <f t="shared" si="59"/>
        <v>0.30644908593748138</v>
      </c>
      <c r="BZ24" s="31">
        <f t="shared" si="48"/>
        <v>5.4803788903924229</v>
      </c>
      <c r="CA24" s="21"/>
      <c r="CB24" s="34"/>
      <c r="CC24" s="34"/>
      <c r="CD24" s="34"/>
    </row>
    <row r="25" spans="1:82" x14ac:dyDescent="0.2">
      <c r="A25" s="40" t="s">
        <v>59</v>
      </c>
      <c r="B25" s="162"/>
      <c r="C25" s="79">
        <v>20</v>
      </c>
      <c r="D25" s="79" t="s">
        <v>30</v>
      </c>
      <c r="E25" s="79">
        <v>21</v>
      </c>
      <c r="F25" s="80">
        <v>39873.083333333336</v>
      </c>
      <c r="G25" s="80">
        <v>39873.583333333336</v>
      </c>
      <c r="H25" s="21">
        <v>12</v>
      </c>
      <c r="I25" s="21">
        <v>4</v>
      </c>
      <c r="J25" s="81">
        <v>39873.090277777781</v>
      </c>
      <c r="K25" s="43">
        <v>12</v>
      </c>
      <c r="L25" s="24">
        <v>1.18</v>
      </c>
      <c r="M25" s="24">
        <v>9.18</v>
      </c>
      <c r="N25" s="25">
        <f t="shared" si="60"/>
        <v>310.79999999999995</v>
      </c>
      <c r="O25" s="26">
        <f t="shared" si="61"/>
        <v>0.3543119999999999</v>
      </c>
      <c r="P25" s="25">
        <f t="shared" si="44"/>
        <v>4.1440000000000001</v>
      </c>
      <c r="Q25" s="25"/>
      <c r="R25" s="27">
        <f t="shared" si="62"/>
        <v>41.44</v>
      </c>
      <c r="S25" s="24">
        <f t="shared" si="63"/>
        <v>8.4744799999999995E-2</v>
      </c>
      <c r="T25" s="24"/>
      <c r="U25" s="24">
        <f t="shared" si="64"/>
        <v>0.21492565919999995</v>
      </c>
      <c r="V25" s="24">
        <f t="shared" si="65"/>
        <v>2.5137504000000002</v>
      </c>
      <c r="W25" s="24">
        <f t="shared" si="66"/>
        <v>5.4143452719999999E-2</v>
      </c>
      <c r="X25" s="28">
        <f t="shared" si="67"/>
        <v>2.7828195119200001</v>
      </c>
      <c r="Y25" s="28">
        <f t="shared" si="49"/>
        <v>0.268611922</v>
      </c>
      <c r="Z25" s="24">
        <f t="shared" si="50"/>
        <v>0.34382326016000003</v>
      </c>
      <c r="AA25" s="29">
        <f t="shared" si="51"/>
        <v>10.99656357388316</v>
      </c>
      <c r="AB25" s="52" t="s">
        <v>1</v>
      </c>
      <c r="AC25" s="25">
        <v>22.91</v>
      </c>
      <c r="AD25" s="25">
        <v>21.77</v>
      </c>
      <c r="AE25" s="25">
        <f t="shared" si="68"/>
        <v>1340.4</v>
      </c>
      <c r="AF25" s="26">
        <f t="shared" si="52"/>
        <v>1.5280560000000001</v>
      </c>
      <c r="AG25" s="25">
        <f t="shared" si="45"/>
        <v>4.1440000000000001</v>
      </c>
      <c r="AH25" s="25"/>
      <c r="AI25" s="27">
        <f t="shared" si="69"/>
        <v>41.44</v>
      </c>
      <c r="AJ25" s="24">
        <f t="shared" si="70"/>
        <v>8.4744799999999995E-2</v>
      </c>
      <c r="AK25" s="24"/>
      <c r="AL25" s="24">
        <f t="shared" si="71"/>
        <v>0.92691876960000008</v>
      </c>
      <c r="AM25" s="24">
        <f t="shared" si="72"/>
        <v>2.5137504000000002</v>
      </c>
      <c r="AN25" s="24">
        <f t="shared" si="73"/>
        <v>5.4143452719999999E-2</v>
      </c>
      <c r="AO25" s="28">
        <f t="shared" si="74"/>
        <v>3.4948126223200005</v>
      </c>
      <c r="AP25" s="30">
        <f t="shared" si="75"/>
        <v>7.821872476096689E-2</v>
      </c>
      <c r="AQ25" s="24">
        <f t="shared" si="53"/>
        <v>7.9783099256186235E-2</v>
      </c>
      <c r="AR25" s="31">
        <f t="shared" si="54"/>
        <v>2.2319474835886219</v>
      </c>
      <c r="AS25" s="49">
        <v>30</v>
      </c>
      <c r="AT25" s="24">
        <v>7.25</v>
      </c>
      <c r="AU25" s="24">
        <v>12.76</v>
      </c>
      <c r="AV25" s="25">
        <f t="shared" si="76"/>
        <v>600.29999999999995</v>
      </c>
      <c r="AW25" s="26">
        <f t="shared" si="55"/>
        <v>0.68434199999999989</v>
      </c>
      <c r="AX25" s="25">
        <f t="shared" si="46"/>
        <v>4.1440000000000001</v>
      </c>
      <c r="AY25" s="25"/>
      <c r="AZ25" s="27">
        <f t="shared" si="77"/>
        <v>41.44</v>
      </c>
      <c r="BA25" s="24">
        <f t="shared" si="78"/>
        <v>8.4744799999999995E-2</v>
      </c>
      <c r="BB25" s="24"/>
      <c r="BC25" s="24">
        <f t="shared" si="79"/>
        <v>0.41512185719999994</v>
      </c>
      <c r="BD25" s="24">
        <f t="shared" si="80"/>
        <v>2.5137504000000002</v>
      </c>
      <c r="BE25" s="24">
        <f t="shared" si="81"/>
        <v>5.4143452719999999E-2</v>
      </c>
      <c r="BF25" s="28">
        <f t="shared" si="82"/>
        <v>2.9830157099200001</v>
      </c>
      <c r="BG25" s="28">
        <f t="shared" si="83"/>
        <v>0.14907624737231387</v>
      </c>
      <c r="BH25" s="24">
        <f t="shared" si="56"/>
        <v>0.37567214337823096</v>
      </c>
      <c r="BI25" s="31">
        <f t="shared" si="57"/>
        <v>11.185086551264982</v>
      </c>
      <c r="BJ25" s="44">
        <v>47</v>
      </c>
      <c r="BK25" s="24">
        <v>14.35</v>
      </c>
      <c r="BL25" s="24">
        <v>13.59</v>
      </c>
      <c r="BM25" s="25">
        <f t="shared" si="84"/>
        <v>838.19999999999993</v>
      </c>
      <c r="BN25" s="26">
        <f t="shared" si="58"/>
        <v>0.95554799999999984</v>
      </c>
      <c r="BO25" s="25">
        <f t="shared" si="47"/>
        <v>4.1440000000000001</v>
      </c>
      <c r="BP25" s="25"/>
      <c r="BQ25" s="27">
        <f t="shared" si="85"/>
        <v>41.44</v>
      </c>
      <c r="BR25" s="24">
        <f t="shared" si="86"/>
        <v>8.4744799999999995E-2</v>
      </c>
      <c r="BS25" s="24"/>
      <c r="BT25" s="24">
        <f t="shared" si="87"/>
        <v>0.57963541679999997</v>
      </c>
      <c r="BU25" s="24">
        <f t="shared" si="88"/>
        <v>2.5137504000000002</v>
      </c>
      <c r="BV25" s="24">
        <f t="shared" si="89"/>
        <v>5.4143452719999999E-2</v>
      </c>
      <c r="BW25" s="28">
        <f t="shared" si="90"/>
        <v>3.1475292695200001</v>
      </c>
      <c r="BX25" s="28">
        <f t="shared" si="91"/>
        <v>0.11265315925268433</v>
      </c>
      <c r="BY25" s="24">
        <f t="shared" si="59"/>
        <v>0.18249811798934865</v>
      </c>
      <c r="BZ25" s="31">
        <f t="shared" si="48"/>
        <v>5.4803788903924229</v>
      </c>
      <c r="CA25" s="21"/>
      <c r="CB25" s="34"/>
      <c r="CC25" s="34"/>
      <c r="CD25" s="34"/>
    </row>
    <row r="26" spans="1:82" x14ac:dyDescent="0.2">
      <c r="A26" s="33" t="s">
        <v>60</v>
      </c>
      <c r="B26" s="162"/>
      <c r="C26" s="82">
        <v>21</v>
      </c>
      <c r="D26" s="82" t="s">
        <v>24</v>
      </c>
      <c r="E26" s="79">
        <v>22</v>
      </c>
      <c r="F26" s="81">
        <v>39873.833333333336</v>
      </c>
      <c r="G26" s="81">
        <v>39874.875</v>
      </c>
      <c r="H26" s="50">
        <v>25</v>
      </c>
      <c r="I26" s="50">
        <v>8.33</v>
      </c>
      <c r="J26" s="81">
        <v>39874.881944444445</v>
      </c>
      <c r="K26" s="43">
        <v>12</v>
      </c>
      <c r="L26" s="24">
        <v>1.18</v>
      </c>
      <c r="M26" s="24">
        <v>9.18</v>
      </c>
      <c r="N26" s="25">
        <f t="shared" si="60"/>
        <v>310.79999999999995</v>
      </c>
      <c r="O26" s="26">
        <f t="shared" si="61"/>
        <v>0.3543119999999999</v>
      </c>
      <c r="P26" s="25">
        <f t="shared" si="44"/>
        <v>8.62988</v>
      </c>
      <c r="Q26" s="25"/>
      <c r="R26" s="27">
        <f t="shared" si="62"/>
        <v>86.2988</v>
      </c>
      <c r="S26" s="24">
        <f t="shared" si="63"/>
        <v>0.176481046</v>
      </c>
      <c r="T26" s="24"/>
      <c r="U26" s="24">
        <f t="shared" si="64"/>
        <v>0.21492565919999995</v>
      </c>
      <c r="V26" s="24">
        <f t="shared" si="65"/>
        <v>5.2348852080000006</v>
      </c>
      <c r="W26" s="24">
        <f t="shared" si="66"/>
        <v>0.11275374028940001</v>
      </c>
      <c r="X26" s="28">
        <f t="shared" si="67"/>
        <v>5.5625646074894002</v>
      </c>
      <c r="Y26" s="28">
        <f t="shared" si="49"/>
        <v>0.53692708566500003</v>
      </c>
      <c r="Z26" s="24">
        <f t="shared" si="50"/>
        <v>0.68726666965120009</v>
      </c>
      <c r="AA26" s="29">
        <f t="shared" si="51"/>
        <v>10.996563573883162</v>
      </c>
      <c r="AB26" s="52" t="s">
        <v>1</v>
      </c>
      <c r="AC26" s="25">
        <v>22.91</v>
      </c>
      <c r="AD26" s="25">
        <v>21.77</v>
      </c>
      <c r="AE26" s="25">
        <f t="shared" si="68"/>
        <v>1340.4</v>
      </c>
      <c r="AF26" s="26">
        <f t="shared" si="52"/>
        <v>1.5280560000000001</v>
      </c>
      <c r="AG26" s="25">
        <f t="shared" si="45"/>
        <v>8.62988</v>
      </c>
      <c r="AH26" s="25"/>
      <c r="AI26" s="27">
        <f t="shared" si="69"/>
        <v>86.2988</v>
      </c>
      <c r="AJ26" s="24">
        <f t="shared" si="70"/>
        <v>0.176481046</v>
      </c>
      <c r="AK26" s="24"/>
      <c r="AL26" s="24">
        <f t="shared" si="71"/>
        <v>0.92691876960000008</v>
      </c>
      <c r="AM26" s="24">
        <f t="shared" si="72"/>
        <v>5.2348852080000006</v>
      </c>
      <c r="AN26" s="24">
        <f t="shared" si="73"/>
        <v>0.11275374028940001</v>
      </c>
      <c r="AO26" s="28">
        <f t="shared" si="74"/>
        <v>6.274557717889401</v>
      </c>
      <c r="AP26" s="30">
        <f t="shared" si="75"/>
        <v>0.14043325241471355</v>
      </c>
      <c r="AQ26" s="24">
        <f t="shared" si="53"/>
        <v>0.14324191746300782</v>
      </c>
      <c r="AR26" s="31">
        <f t="shared" si="54"/>
        <v>2.2319474835886215</v>
      </c>
      <c r="AS26" s="38">
        <v>33</v>
      </c>
      <c r="AT26" s="24">
        <v>7.25</v>
      </c>
      <c r="AU26" s="24">
        <v>12.76</v>
      </c>
      <c r="AV26" s="25">
        <f t="shared" si="76"/>
        <v>600.29999999999995</v>
      </c>
      <c r="AW26" s="26">
        <f t="shared" si="55"/>
        <v>0.68434199999999989</v>
      </c>
      <c r="AX26" s="25">
        <f t="shared" si="46"/>
        <v>8.62988</v>
      </c>
      <c r="AY26" s="25"/>
      <c r="AZ26" s="27">
        <f t="shared" si="77"/>
        <v>86.2988</v>
      </c>
      <c r="BA26" s="24">
        <f t="shared" si="78"/>
        <v>0.176481046</v>
      </c>
      <c r="BB26" s="24"/>
      <c r="BC26" s="24">
        <f t="shared" si="79"/>
        <v>0.41512185719999994</v>
      </c>
      <c r="BD26" s="24">
        <f t="shared" si="80"/>
        <v>5.2348852080000006</v>
      </c>
      <c r="BE26" s="24">
        <f t="shared" si="81"/>
        <v>0.11275374028940001</v>
      </c>
      <c r="BF26" s="28">
        <f t="shared" si="82"/>
        <v>5.7627608054894006</v>
      </c>
      <c r="BG26" s="28">
        <f t="shared" si="83"/>
        <v>0.28799404325284361</v>
      </c>
      <c r="BH26" s="24">
        <f t="shared" si="56"/>
        <v>0.72574498899716589</v>
      </c>
      <c r="BI26" s="31">
        <f t="shared" si="57"/>
        <v>11.18508655126498</v>
      </c>
      <c r="BJ26" s="43">
        <v>54.3</v>
      </c>
      <c r="BK26" s="24">
        <v>14.35</v>
      </c>
      <c r="BL26" s="24">
        <v>13.59</v>
      </c>
      <c r="BM26" s="25">
        <f t="shared" si="84"/>
        <v>838.19999999999993</v>
      </c>
      <c r="BN26" s="26">
        <f t="shared" si="58"/>
        <v>0.95554799999999984</v>
      </c>
      <c r="BO26" s="25">
        <f t="shared" si="47"/>
        <v>8.62988</v>
      </c>
      <c r="BP26" s="25"/>
      <c r="BQ26" s="27">
        <f t="shared" si="85"/>
        <v>86.2988</v>
      </c>
      <c r="BR26" s="24">
        <f t="shared" si="86"/>
        <v>0.176481046</v>
      </c>
      <c r="BS26" s="24"/>
      <c r="BT26" s="24">
        <f t="shared" si="87"/>
        <v>0.57963541679999997</v>
      </c>
      <c r="BU26" s="24">
        <f t="shared" si="88"/>
        <v>5.2348852080000006</v>
      </c>
      <c r="BV26" s="24">
        <f t="shared" si="89"/>
        <v>0.11275374028940001</v>
      </c>
      <c r="BW26" s="28">
        <f t="shared" si="90"/>
        <v>5.9272743650894002</v>
      </c>
      <c r="BX26" s="28">
        <f t="shared" si="91"/>
        <v>0.21214296224371512</v>
      </c>
      <c r="BY26" s="24">
        <f t="shared" si="59"/>
        <v>0.34367159883481851</v>
      </c>
      <c r="BZ26" s="31">
        <f t="shared" si="48"/>
        <v>5.4803788903924229</v>
      </c>
      <c r="CA26" s="21"/>
      <c r="CB26" s="34"/>
      <c r="CC26" s="34"/>
      <c r="CD26" s="34"/>
    </row>
    <row r="27" spans="1:82" s="12" customFormat="1" x14ac:dyDescent="0.2">
      <c r="A27" s="102" t="s">
        <v>88</v>
      </c>
      <c r="B27" s="163"/>
      <c r="C27" s="117"/>
      <c r="D27" s="117"/>
      <c r="E27" s="117"/>
      <c r="F27" s="118"/>
      <c r="G27" s="118"/>
      <c r="H27" s="119"/>
      <c r="I27" s="119"/>
      <c r="J27" s="118"/>
      <c r="K27" s="120"/>
      <c r="L27" s="121"/>
      <c r="M27" s="121"/>
      <c r="N27" s="122"/>
      <c r="O27" s="123"/>
      <c r="P27" s="122"/>
      <c r="Q27" s="122"/>
      <c r="R27" s="124"/>
      <c r="S27" s="121"/>
      <c r="T27" s="121"/>
      <c r="U27" s="121"/>
      <c r="V27" s="121"/>
      <c r="W27" s="125"/>
      <c r="X27" s="126">
        <f>SUM(X6:X26)</f>
        <v>94.075156691441805</v>
      </c>
      <c r="Y27" s="127"/>
      <c r="Z27" s="126">
        <f>SUM(Z6:Z26)</f>
        <v>11.623185382726401</v>
      </c>
      <c r="AA27" s="128"/>
      <c r="AB27" s="129"/>
      <c r="AC27" s="122"/>
      <c r="AD27" s="122"/>
      <c r="AE27" s="122"/>
      <c r="AF27" s="123"/>
      <c r="AG27" s="122"/>
      <c r="AH27" s="122"/>
      <c r="AI27" s="124"/>
      <c r="AJ27" s="121"/>
      <c r="AK27" s="121"/>
      <c r="AL27" s="121"/>
      <c r="AM27" s="121"/>
      <c r="AN27" s="125"/>
      <c r="AO27" s="126">
        <f>SUM(AO6:AO26)</f>
        <v>109.0270120098418</v>
      </c>
      <c r="AP27" s="130"/>
      <c r="AQ27" s="126">
        <f>SUM(AQ6:AQ26)</f>
        <v>2.4889783404216352</v>
      </c>
      <c r="AR27" s="128"/>
      <c r="AS27" s="131"/>
      <c r="AT27" s="121"/>
      <c r="AU27" s="121"/>
      <c r="AV27" s="122"/>
      <c r="AW27" s="123"/>
      <c r="AX27" s="122"/>
      <c r="AY27" s="122"/>
      <c r="AZ27" s="124"/>
      <c r="BA27" s="121"/>
      <c r="BB27" s="121"/>
      <c r="BC27" s="121"/>
      <c r="BD27" s="121"/>
      <c r="BE27" s="125"/>
      <c r="BF27" s="126">
        <f>SUM(BF6:BF26)</f>
        <v>98.2792768494418</v>
      </c>
      <c r="BG27" s="127"/>
      <c r="BH27" s="126">
        <f>SUM(BH6:BH26)</f>
        <v>12.377000382838249</v>
      </c>
      <c r="BI27" s="128"/>
      <c r="BJ27" s="120"/>
      <c r="BK27" s="121"/>
      <c r="BL27" s="121"/>
      <c r="BM27" s="122"/>
      <c r="BN27" s="123"/>
      <c r="BO27" s="122"/>
      <c r="BP27" s="122"/>
      <c r="BQ27" s="124"/>
      <c r="BR27" s="121"/>
      <c r="BS27" s="121"/>
      <c r="BT27" s="121"/>
      <c r="BU27" s="121"/>
      <c r="BV27" s="125"/>
      <c r="BW27" s="126">
        <f>SUM(BW6:BW26)</f>
        <v>101.73406160104179</v>
      </c>
      <c r="BX27" s="127"/>
      <c r="BY27" s="126">
        <f>SUM(BY6:BY26)</f>
        <v>5.8986821687075075</v>
      </c>
      <c r="BZ27" s="132"/>
      <c r="CA27" s="21"/>
      <c r="CB27" s="34"/>
      <c r="CC27" s="34"/>
      <c r="CD27" s="34"/>
    </row>
    <row r="28" spans="1:82" s="12" customFormat="1" x14ac:dyDescent="0.2">
      <c r="A28" s="144"/>
      <c r="B28" s="144"/>
      <c r="C28" s="144"/>
      <c r="D28" s="144"/>
      <c r="E28" s="144"/>
      <c r="F28" s="144"/>
      <c r="G28" s="144"/>
      <c r="H28" s="144"/>
      <c r="I28" s="144"/>
      <c r="J28" s="144"/>
      <c r="K28" s="144"/>
      <c r="L28" s="144"/>
      <c r="M28" s="144"/>
      <c r="N28" s="144"/>
      <c r="O28" s="144"/>
      <c r="P28" s="144"/>
      <c r="Q28" s="106"/>
      <c r="R28" s="108"/>
      <c r="S28" s="105"/>
      <c r="T28" s="105"/>
      <c r="U28" s="105"/>
      <c r="V28" s="105"/>
      <c r="W28" s="109"/>
      <c r="X28" s="110"/>
      <c r="Y28" s="111"/>
      <c r="Z28" s="110"/>
      <c r="AA28" s="112"/>
      <c r="AB28" s="113"/>
      <c r="AC28" s="106"/>
      <c r="AD28" s="106"/>
      <c r="AE28" s="106"/>
      <c r="AF28" s="107"/>
      <c r="AG28" s="106"/>
      <c r="AH28" s="106"/>
      <c r="AI28" s="108"/>
      <c r="AJ28" s="105"/>
      <c r="AK28" s="105"/>
      <c r="AL28" s="105"/>
      <c r="AM28" s="105"/>
      <c r="AN28" s="109"/>
      <c r="AO28" s="110"/>
      <c r="AP28" s="114"/>
      <c r="AQ28" s="110"/>
      <c r="AR28" s="112"/>
      <c r="AS28" s="115"/>
      <c r="AT28" s="105"/>
      <c r="AU28" s="105"/>
      <c r="AV28" s="106"/>
      <c r="AW28" s="107"/>
      <c r="AX28" s="106"/>
      <c r="AY28" s="106"/>
      <c r="AZ28" s="108"/>
      <c r="BA28" s="105"/>
      <c r="BB28" s="105"/>
      <c r="BC28" s="105"/>
      <c r="BD28" s="105"/>
      <c r="BE28" s="109"/>
      <c r="BF28" s="110"/>
      <c r="BG28" s="111"/>
      <c r="BH28" s="110"/>
      <c r="BI28" s="112"/>
      <c r="BJ28" s="104"/>
      <c r="BK28" s="105"/>
      <c r="BL28" s="105"/>
      <c r="BM28" s="106"/>
      <c r="BN28" s="107"/>
      <c r="BO28" s="106"/>
      <c r="BP28" s="106"/>
      <c r="BQ28" s="108"/>
      <c r="BR28" s="105"/>
      <c r="BS28" s="105"/>
      <c r="BT28" s="105"/>
      <c r="BU28" s="105"/>
      <c r="BV28" s="109"/>
      <c r="BW28" s="110"/>
      <c r="BX28" s="111"/>
      <c r="BY28" s="110"/>
      <c r="BZ28" s="116"/>
      <c r="CA28" s="21"/>
      <c r="CB28" s="34"/>
      <c r="CC28" s="34"/>
      <c r="CD28" s="34"/>
    </row>
    <row r="29" spans="1:82" ht="12.75" customHeight="1" x14ac:dyDescent="0.2">
      <c r="A29" s="83" t="s">
        <v>61</v>
      </c>
      <c r="B29" s="164" t="s">
        <v>90</v>
      </c>
      <c r="C29" s="84">
        <v>22</v>
      </c>
      <c r="D29" s="84" t="s">
        <v>21</v>
      </c>
      <c r="E29" s="79">
        <v>31</v>
      </c>
      <c r="F29" s="85">
        <v>40152.625</v>
      </c>
      <c r="G29" s="85">
        <v>40153.3125</v>
      </c>
      <c r="H29" s="54">
        <v>16.5</v>
      </c>
      <c r="I29" s="54">
        <v>5.5</v>
      </c>
      <c r="J29" s="98">
        <v>40152.944444444445</v>
      </c>
      <c r="K29" s="44">
        <v>12</v>
      </c>
      <c r="L29" s="24">
        <v>1.18</v>
      </c>
      <c r="M29" s="24">
        <v>9.18</v>
      </c>
      <c r="N29" s="25">
        <f t="shared" si="60"/>
        <v>310.79999999999995</v>
      </c>
      <c r="O29" s="26">
        <f t="shared" si="61"/>
        <v>0.3543119999999999</v>
      </c>
      <c r="P29" s="25">
        <f t="shared" si="44"/>
        <v>5.6980000000000004</v>
      </c>
      <c r="Q29" s="25"/>
      <c r="R29" s="27">
        <f t="shared" si="62"/>
        <v>56.980000000000004</v>
      </c>
      <c r="S29" s="24">
        <f t="shared" si="63"/>
        <v>0.11652410000000001</v>
      </c>
      <c r="T29" s="24"/>
      <c r="U29" s="24">
        <f t="shared" si="64"/>
        <v>0.21492565919999995</v>
      </c>
      <c r="V29" s="24">
        <f t="shared" si="65"/>
        <v>3.4564068000000003</v>
      </c>
      <c r="W29" s="24">
        <f t="shared" si="66"/>
        <v>7.4447247490000007E-2</v>
      </c>
      <c r="X29" s="28">
        <f t="shared" si="67"/>
        <v>3.7457797066900005</v>
      </c>
      <c r="Y29" s="28">
        <f t="shared" si="49"/>
        <v>0.36156174775000005</v>
      </c>
      <c r="Z29" s="24">
        <f t="shared" si="50"/>
        <v>0.46279903712000009</v>
      </c>
      <c r="AA29" s="29">
        <f t="shared" si="51"/>
        <v>10.996563573883162</v>
      </c>
      <c r="AB29" s="44">
        <v>19.7</v>
      </c>
      <c r="AC29" s="25">
        <v>22.91</v>
      </c>
      <c r="AD29" s="25">
        <v>21.77</v>
      </c>
      <c r="AE29" s="25">
        <f t="shared" si="68"/>
        <v>1340.4</v>
      </c>
      <c r="AF29" s="26">
        <f t="shared" si="52"/>
        <v>1.5280560000000001</v>
      </c>
      <c r="AG29" s="25">
        <f t="shared" ref="AG29:AG45" si="92">($L29+$M29)*$I29*200/2000</f>
        <v>5.6980000000000004</v>
      </c>
      <c r="AH29" s="25"/>
      <c r="AI29" s="27">
        <f t="shared" si="69"/>
        <v>56.980000000000004</v>
      </c>
      <c r="AJ29" s="24">
        <f t="shared" si="70"/>
        <v>0.11652410000000001</v>
      </c>
      <c r="AK29" s="24"/>
      <c r="AL29" s="24">
        <f t="shared" si="71"/>
        <v>0.92691876960000008</v>
      </c>
      <c r="AM29" s="24">
        <f t="shared" si="72"/>
        <v>3.4564068000000003</v>
      </c>
      <c r="AN29" s="24">
        <f t="shared" si="73"/>
        <v>7.4447247490000007E-2</v>
      </c>
      <c r="AO29" s="28">
        <f t="shared" si="74"/>
        <v>4.4577728170900004</v>
      </c>
      <c r="AP29" s="30">
        <f t="shared" si="75"/>
        <v>9.9771101546329469E-2</v>
      </c>
      <c r="AQ29" s="24">
        <f t="shared" si="53"/>
        <v>0.10176652357725606</v>
      </c>
      <c r="AR29" s="31">
        <f t="shared" si="54"/>
        <v>2.2319474835886219</v>
      </c>
      <c r="AS29" s="43">
        <v>19.399999999999999</v>
      </c>
      <c r="AT29" s="24">
        <v>7.25</v>
      </c>
      <c r="AU29" s="24">
        <v>12.76</v>
      </c>
      <c r="AV29" s="25">
        <f t="shared" si="76"/>
        <v>600.29999999999995</v>
      </c>
      <c r="AW29" s="26">
        <f t="shared" si="55"/>
        <v>0.68434199999999989</v>
      </c>
      <c r="AX29" s="25">
        <f t="shared" si="46"/>
        <v>5.6980000000000004</v>
      </c>
      <c r="AY29" s="25"/>
      <c r="AZ29" s="27">
        <f t="shared" si="77"/>
        <v>56.980000000000004</v>
      </c>
      <c r="BA29" s="24">
        <f t="shared" si="78"/>
        <v>0.11652410000000001</v>
      </c>
      <c r="BB29" s="24"/>
      <c r="BC29" s="24">
        <f t="shared" si="79"/>
        <v>0.41512185719999994</v>
      </c>
      <c r="BD29" s="24">
        <f t="shared" si="80"/>
        <v>3.4564068000000003</v>
      </c>
      <c r="BE29" s="24">
        <f t="shared" si="81"/>
        <v>7.4447247490000007E-2</v>
      </c>
      <c r="BF29" s="28">
        <f t="shared" si="82"/>
        <v>3.9459759046900005</v>
      </c>
      <c r="BG29" s="28">
        <f t="shared" si="83"/>
        <v>0.19720019513693157</v>
      </c>
      <c r="BH29" s="24">
        <f t="shared" si="56"/>
        <v>0.49694449174506755</v>
      </c>
      <c r="BI29" s="31">
        <f t="shared" si="57"/>
        <v>11.185086551264982</v>
      </c>
      <c r="BJ29" s="45">
        <v>32.4</v>
      </c>
      <c r="BK29" s="24">
        <v>14.35</v>
      </c>
      <c r="BL29" s="24">
        <v>13.59</v>
      </c>
      <c r="BM29" s="25">
        <f t="shared" si="84"/>
        <v>838.19999999999993</v>
      </c>
      <c r="BN29" s="26">
        <f t="shared" si="58"/>
        <v>0.95554799999999984</v>
      </c>
      <c r="BO29" s="25">
        <f t="shared" si="47"/>
        <v>5.6980000000000004</v>
      </c>
      <c r="BP29" s="25"/>
      <c r="BQ29" s="27">
        <f t="shared" si="85"/>
        <v>56.980000000000004</v>
      </c>
      <c r="BR29" s="24">
        <f t="shared" si="86"/>
        <v>0.11652410000000001</v>
      </c>
      <c r="BS29" s="24"/>
      <c r="BT29" s="24">
        <f t="shared" si="87"/>
        <v>0.57963541679999997</v>
      </c>
      <c r="BU29" s="24">
        <f t="shared" si="88"/>
        <v>3.4564068000000003</v>
      </c>
      <c r="BV29" s="24">
        <f t="shared" si="89"/>
        <v>7.4447247490000007E-2</v>
      </c>
      <c r="BW29" s="28">
        <f t="shared" si="90"/>
        <v>4.1104894642900005</v>
      </c>
      <c r="BX29" s="28">
        <f t="shared" si="91"/>
        <v>0.14711844897244097</v>
      </c>
      <c r="BY29" s="24">
        <f t="shared" si="59"/>
        <v>0.2383318873353544</v>
      </c>
      <c r="BZ29" s="31">
        <f t="shared" si="48"/>
        <v>5.4803788903924238</v>
      </c>
      <c r="CA29" s="21"/>
      <c r="CB29" s="34"/>
      <c r="CC29" s="34"/>
      <c r="CD29" s="34"/>
    </row>
    <row r="30" spans="1:82" x14ac:dyDescent="0.2">
      <c r="A30" s="86" t="s">
        <v>42</v>
      </c>
      <c r="B30" s="165"/>
      <c r="C30" s="79">
        <v>23</v>
      </c>
      <c r="D30" s="79" t="s">
        <v>20</v>
      </c>
      <c r="E30" s="79">
        <v>32</v>
      </c>
      <c r="F30" s="87">
        <v>40156</v>
      </c>
      <c r="G30" s="87">
        <v>40156.541666666664</v>
      </c>
      <c r="H30" s="55">
        <v>13</v>
      </c>
      <c r="I30" s="55">
        <v>4.3</v>
      </c>
      <c r="J30" s="98">
        <v>40156.548611111109</v>
      </c>
      <c r="K30" s="43">
        <v>100</v>
      </c>
      <c r="L30" s="24">
        <v>1.18</v>
      </c>
      <c r="M30" s="24">
        <v>9.18</v>
      </c>
      <c r="N30" s="25">
        <f t="shared" si="60"/>
        <v>310.79999999999995</v>
      </c>
      <c r="O30" s="26">
        <f t="shared" si="61"/>
        <v>0.3543119999999999</v>
      </c>
      <c r="P30" s="25">
        <f t="shared" si="44"/>
        <v>4.4547999999999996</v>
      </c>
      <c r="Q30" s="25"/>
      <c r="R30" s="27">
        <f t="shared" si="62"/>
        <v>44.547999999999995</v>
      </c>
      <c r="S30" s="24">
        <f t="shared" si="63"/>
        <v>9.1100659999999986E-2</v>
      </c>
      <c r="T30" s="24"/>
      <c r="U30" s="24">
        <f t="shared" si="64"/>
        <v>0.21492565919999995</v>
      </c>
      <c r="V30" s="24">
        <f t="shared" si="65"/>
        <v>2.70228168</v>
      </c>
      <c r="W30" s="24">
        <f t="shared" si="66"/>
        <v>5.8204211673999993E-2</v>
      </c>
      <c r="X30" s="28">
        <f t="shared" si="67"/>
        <v>2.975411550874</v>
      </c>
      <c r="Y30" s="28">
        <f t="shared" si="49"/>
        <v>0.28720188715</v>
      </c>
      <c r="Z30" s="24">
        <f t="shared" si="50"/>
        <v>0.36761841555200003</v>
      </c>
      <c r="AA30" s="29">
        <f t="shared" si="51"/>
        <v>10.996563573883162</v>
      </c>
      <c r="AB30" s="43">
        <v>180</v>
      </c>
      <c r="AC30" s="25">
        <v>22.91</v>
      </c>
      <c r="AD30" s="25">
        <v>21.77</v>
      </c>
      <c r="AE30" s="25">
        <f t="shared" si="68"/>
        <v>1340.4</v>
      </c>
      <c r="AF30" s="26">
        <f t="shared" si="52"/>
        <v>1.5280560000000001</v>
      </c>
      <c r="AG30" s="25">
        <f t="shared" si="92"/>
        <v>4.4547999999999996</v>
      </c>
      <c r="AH30" s="25"/>
      <c r="AI30" s="27">
        <f t="shared" si="69"/>
        <v>44.547999999999995</v>
      </c>
      <c r="AJ30" s="24">
        <f t="shared" si="70"/>
        <v>9.1100659999999986E-2</v>
      </c>
      <c r="AK30" s="24"/>
      <c r="AL30" s="24">
        <f t="shared" si="71"/>
        <v>0.92691876960000008</v>
      </c>
      <c r="AM30" s="24">
        <f t="shared" si="72"/>
        <v>2.70228168</v>
      </c>
      <c r="AN30" s="24">
        <f t="shared" si="73"/>
        <v>5.8204211673999993E-2</v>
      </c>
      <c r="AO30" s="28">
        <f t="shared" si="74"/>
        <v>3.6874046612739999</v>
      </c>
      <c r="AP30" s="30">
        <f t="shared" si="75"/>
        <v>8.2529200118039395E-2</v>
      </c>
      <c r="AQ30" s="24">
        <f t="shared" si="53"/>
        <v>8.4179784120400183E-2</v>
      </c>
      <c r="AR30" s="31">
        <f t="shared" si="54"/>
        <v>2.2319474835886215</v>
      </c>
      <c r="AS30" s="43">
        <v>77.91</v>
      </c>
      <c r="AT30" s="24">
        <v>7.25</v>
      </c>
      <c r="AU30" s="24">
        <v>12.76</v>
      </c>
      <c r="AV30" s="25">
        <f t="shared" si="76"/>
        <v>600.29999999999995</v>
      </c>
      <c r="AW30" s="26">
        <f t="shared" si="55"/>
        <v>0.68434199999999989</v>
      </c>
      <c r="AX30" s="25">
        <f t="shared" si="46"/>
        <v>4.4547999999999996</v>
      </c>
      <c r="AY30" s="25"/>
      <c r="AZ30" s="27">
        <f t="shared" si="77"/>
        <v>44.547999999999995</v>
      </c>
      <c r="BA30" s="24">
        <f t="shared" si="78"/>
        <v>9.1100659999999986E-2</v>
      </c>
      <c r="BB30" s="24"/>
      <c r="BC30" s="24">
        <f t="shared" si="79"/>
        <v>0.41512185719999994</v>
      </c>
      <c r="BD30" s="24">
        <f t="shared" si="80"/>
        <v>2.70228168</v>
      </c>
      <c r="BE30" s="24">
        <f t="shared" si="81"/>
        <v>5.8204211673999993E-2</v>
      </c>
      <c r="BF30" s="28">
        <f t="shared" si="82"/>
        <v>3.175607748874</v>
      </c>
      <c r="BG30" s="28">
        <f t="shared" si="83"/>
        <v>0.1587010369252374</v>
      </c>
      <c r="BH30" s="24">
        <f t="shared" si="56"/>
        <v>0.39992661305159827</v>
      </c>
      <c r="BI30" s="31">
        <f t="shared" si="57"/>
        <v>11.185086551264982</v>
      </c>
      <c r="BJ30" s="56">
        <v>51</v>
      </c>
      <c r="BK30" s="24">
        <v>14.35</v>
      </c>
      <c r="BL30" s="24">
        <v>13.59</v>
      </c>
      <c r="BM30" s="25">
        <f t="shared" si="84"/>
        <v>838.19999999999993</v>
      </c>
      <c r="BN30" s="26">
        <f t="shared" si="58"/>
        <v>0.95554799999999984</v>
      </c>
      <c r="BO30" s="25">
        <f t="shared" si="47"/>
        <v>4.4547999999999996</v>
      </c>
      <c r="BP30" s="25"/>
      <c r="BQ30" s="27">
        <f t="shared" si="85"/>
        <v>44.547999999999995</v>
      </c>
      <c r="BR30" s="24">
        <f t="shared" si="86"/>
        <v>9.1100659999999986E-2</v>
      </c>
      <c r="BS30" s="24"/>
      <c r="BT30" s="24">
        <f t="shared" si="87"/>
        <v>0.57963541679999997</v>
      </c>
      <c r="BU30" s="24">
        <f t="shared" si="88"/>
        <v>2.70228168</v>
      </c>
      <c r="BV30" s="24">
        <f t="shared" si="89"/>
        <v>5.8204211673999993E-2</v>
      </c>
      <c r="BW30" s="28">
        <f t="shared" si="90"/>
        <v>3.340121308474</v>
      </c>
      <c r="BX30" s="28">
        <f t="shared" si="91"/>
        <v>0.11954621719663566</v>
      </c>
      <c r="BY30" s="24">
        <f t="shared" si="59"/>
        <v>0.19366487185854978</v>
      </c>
      <c r="BZ30" s="31">
        <f t="shared" si="48"/>
        <v>5.4803788903924229</v>
      </c>
      <c r="CA30" s="21"/>
      <c r="CB30" s="34"/>
      <c r="CC30" s="34"/>
      <c r="CD30" s="34"/>
    </row>
    <row r="31" spans="1:82" x14ac:dyDescent="0.2">
      <c r="A31" s="86" t="s">
        <v>43</v>
      </c>
      <c r="B31" s="165"/>
      <c r="C31" s="79">
        <v>24</v>
      </c>
      <c r="D31" s="79" t="s">
        <v>8</v>
      </c>
      <c r="E31" s="79">
        <v>33</v>
      </c>
      <c r="F31" s="87">
        <v>40160.416666666664</v>
      </c>
      <c r="G31" s="87">
        <v>40160.708333333336</v>
      </c>
      <c r="H31" s="55">
        <v>8</v>
      </c>
      <c r="I31" s="55">
        <v>2.7</v>
      </c>
      <c r="J31" s="89">
        <v>40160.826388888891</v>
      </c>
      <c r="K31" s="43">
        <v>13</v>
      </c>
      <c r="L31" s="24">
        <v>1.18</v>
      </c>
      <c r="M31" s="24">
        <v>9.18</v>
      </c>
      <c r="N31" s="25">
        <f t="shared" si="60"/>
        <v>310.79999999999995</v>
      </c>
      <c r="O31" s="26">
        <f t="shared" si="61"/>
        <v>0.3543119999999999</v>
      </c>
      <c r="P31" s="25">
        <f t="shared" si="44"/>
        <v>2.7972000000000001</v>
      </c>
      <c r="Q31" s="25"/>
      <c r="R31" s="27">
        <f t="shared" si="62"/>
        <v>27.972000000000001</v>
      </c>
      <c r="S31" s="24">
        <f t="shared" si="63"/>
        <v>5.7202740000000002E-2</v>
      </c>
      <c r="T31" s="24"/>
      <c r="U31" s="24">
        <f t="shared" si="64"/>
        <v>0.21492565919999995</v>
      </c>
      <c r="V31" s="24">
        <f t="shared" si="65"/>
        <v>1.6967815200000003</v>
      </c>
      <c r="W31" s="24">
        <f t="shared" si="66"/>
        <v>3.6546830586000001E-2</v>
      </c>
      <c r="X31" s="28">
        <f t="shared" si="67"/>
        <v>1.9482540097860002</v>
      </c>
      <c r="Y31" s="28">
        <f t="shared" si="49"/>
        <v>0.18805540635000004</v>
      </c>
      <c r="Z31" s="24">
        <f t="shared" si="50"/>
        <v>0.24071092012800005</v>
      </c>
      <c r="AA31" s="29">
        <f t="shared" si="51"/>
        <v>10.996563573883162</v>
      </c>
      <c r="AB31" s="43">
        <v>15</v>
      </c>
      <c r="AC31" s="25">
        <v>22.91</v>
      </c>
      <c r="AD31" s="25">
        <v>21.77</v>
      </c>
      <c r="AE31" s="25">
        <f t="shared" si="68"/>
        <v>1340.4</v>
      </c>
      <c r="AF31" s="26">
        <f t="shared" si="52"/>
        <v>1.5280560000000001</v>
      </c>
      <c r="AG31" s="25">
        <f t="shared" si="92"/>
        <v>2.7972000000000001</v>
      </c>
      <c r="AH31" s="25"/>
      <c r="AI31" s="27">
        <f t="shared" si="69"/>
        <v>27.972000000000001</v>
      </c>
      <c r="AJ31" s="24">
        <f t="shared" si="70"/>
        <v>5.7202740000000002E-2</v>
      </c>
      <c r="AK31" s="24"/>
      <c r="AL31" s="24">
        <f t="shared" si="71"/>
        <v>0.92691876960000008</v>
      </c>
      <c r="AM31" s="24">
        <f t="shared" si="72"/>
        <v>1.6967815200000003</v>
      </c>
      <c r="AN31" s="24">
        <f t="shared" si="73"/>
        <v>3.6546830586000001E-2</v>
      </c>
      <c r="AO31" s="28">
        <f t="shared" si="74"/>
        <v>2.6602471201860003</v>
      </c>
      <c r="AP31" s="30">
        <f t="shared" si="75"/>
        <v>5.9539998213652648E-2</v>
      </c>
      <c r="AQ31" s="24">
        <f t="shared" si="53"/>
        <v>6.0730798177925704E-2</v>
      </c>
      <c r="AR31" s="31">
        <f t="shared" si="54"/>
        <v>2.2319474835886219</v>
      </c>
      <c r="AS31" s="43">
        <v>22.03</v>
      </c>
      <c r="AT31" s="24">
        <v>7.25</v>
      </c>
      <c r="AU31" s="24">
        <v>12.76</v>
      </c>
      <c r="AV31" s="25">
        <f t="shared" si="76"/>
        <v>600.29999999999995</v>
      </c>
      <c r="AW31" s="26">
        <f t="shared" si="55"/>
        <v>0.68434199999999989</v>
      </c>
      <c r="AX31" s="25">
        <f t="shared" si="46"/>
        <v>2.7972000000000001</v>
      </c>
      <c r="AY31" s="25"/>
      <c r="AZ31" s="27">
        <f t="shared" si="77"/>
        <v>27.972000000000001</v>
      </c>
      <c r="BA31" s="24">
        <f t="shared" si="78"/>
        <v>5.7202740000000002E-2</v>
      </c>
      <c r="BB31" s="24"/>
      <c r="BC31" s="24">
        <f t="shared" si="79"/>
        <v>0.41512185719999994</v>
      </c>
      <c r="BD31" s="24">
        <f t="shared" si="80"/>
        <v>1.6967815200000003</v>
      </c>
      <c r="BE31" s="24">
        <f t="shared" si="81"/>
        <v>3.6546830586000001E-2</v>
      </c>
      <c r="BF31" s="28">
        <f t="shared" si="82"/>
        <v>2.1484502077859999</v>
      </c>
      <c r="BG31" s="28">
        <f t="shared" si="83"/>
        <v>0.10736882597631185</v>
      </c>
      <c r="BH31" s="24">
        <f t="shared" si="56"/>
        <v>0.27056944146030587</v>
      </c>
      <c r="BI31" s="31">
        <f t="shared" si="57"/>
        <v>11.185086551264982</v>
      </c>
      <c r="BJ31" s="56">
        <v>37</v>
      </c>
      <c r="BK31" s="24">
        <v>14.35</v>
      </c>
      <c r="BL31" s="24">
        <v>13.59</v>
      </c>
      <c r="BM31" s="25">
        <f t="shared" si="84"/>
        <v>838.19999999999993</v>
      </c>
      <c r="BN31" s="26">
        <f t="shared" si="58"/>
        <v>0.95554799999999984</v>
      </c>
      <c r="BO31" s="25">
        <f t="shared" si="47"/>
        <v>2.7972000000000001</v>
      </c>
      <c r="BP31" s="25"/>
      <c r="BQ31" s="27">
        <f t="shared" si="85"/>
        <v>27.972000000000001</v>
      </c>
      <c r="BR31" s="24">
        <f t="shared" si="86"/>
        <v>5.7202740000000002E-2</v>
      </c>
      <c r="BS31" s="24"/>
      <c r="BT31" s="24">
        <f t="shared" si="87"/>
        <v>0.57963541679999997</v>
      </c>
      <c r="BU31" s="24">
        <f t="shared" si="88"/>
        <v>1.6967815200000003</v>
      </c>
      <c r="BV31" s="24">
        <f t="shared" si="89"/>
        <v>3.6546830586000001E-2</v>
      </c>
      <c r="BW31" s="28">
        <f t="shared" si="90"/>
        <v>2.3129637673860004</v>
      </c>
      <c r="BX31" s="28">
        <f t="shared" si="91"/>
        <v>8.2783241495561946E-2</v>
      </c>
      <c r="BY31" s="24">
        <f t="shared" si="59"/>
        <v>0.13410885122281035</v>
      </c>
      <c r="BZ31" s="31">
        <f t="shared" si="48"/>
        <v>5.4803788903924229</v>
      </c>
      <c r="CA31" s="21"/>
      <c r="CB31" s="34"/>
      <c r="CC31" s="34"/>
      <c r="CD31" s="34"/>
    </row>
    <row r="32" spans="1:82" x14ac:dyDescent="0.2">
      <c r="A32" s="86" t="s">
        <v>44</v>
      </c>
      <c r="B32" s="165"/>
      <c r="C32" s="79">
        <v>25</v>
      </c>
      <c r="D32" s="79" t="s">
        <v>7</v>
      </c>
      <c r="E32" s="79">
        <v>34</v>
      </c>
      <c r="F32" s="87">
        <v>40166.416666666664</v>
      </c>
      <c r="G32" s="87">
        <v>40167.6875</v>
      </c>
      <c r="H32" s="55">
        <v>7.5</v>
      </c>
      <c r="I32" s="55">
        <v>2.5</v>
      </c>
      <c r="J32" s="89">
        <v>40167.347222222219</v>
      </c>
      <c r="K32" s="43">
        <v>11</v>
      </c>
      <c r="L32" s="24">
        <v>1.18</v>
      </c>
      <c r="M32" s="24">
        <v>9.18</v>
      </c>
      <c r="N32" s="25">
        <f t="shared" si="60"/>
        <v>310.79999999999995</v>
      </c>
      <c r="O32" s="26">
        <f t="shared" si="61"/>
        <v>0.3543119999999999</v>
      </c>
      <c r="P32" s="25">
        <f t="shared" si="44"/>
        <v>2.59</v>
      </c>
      <c r="Q32" s="25"/>
      <c r="R32" s="27">
        <f t="shared" si="62"/>
        <v>25.9</v>
      </c>
      <c r="S32" s="24">
        <f t="shared" si="63"/>
        <v>5.2965499999999999E-2</v>
      </c>
      <c r="T32" s="24"/>
      <c r="U32" s="24">
        <f t="shared" si="64"/>
        <v>0.21492565919999995</v>
      </c>
      <c r="V32" s="24">
        <f t="shared" si="65"/>
        <v>1.571094</v>
      </c>
      <c r="W32" s="24">
        <f t="shared" si="66"/>
        <v>3.3839657949999997E-2</v>
      </c>
      <c r="X32" s="28">
        <f t="shared" si="67"/>
        <v>1.8198593171499999</v>
      </c>
      <c r="Y32" s="28">
        <f t="shared" si="49"/>
        <v>0.17566209625000001</v>
      </c>
      <c r="Z32" s="24">
        <f t="shared" si="50"/>
        <v>0.22484748320000003</v>
      </c>
      <c r="AA32" s="29">
        <f t="shared" si="51"/>
        <v>10.996563573883162</v>
      </c>
      <c r="AB32" s="43">
        <v>16</v>
      </c>
      <c r="AC32" s="25">
        <v>22.91</v>
      </c>
      <c r="AD32" s="25">
        <v>21.77</v>
      </c>
      <c r="AE32" s="25">
        <f t="shared" si="68"/>
        <v>1340.4</v>
      </c>
      <c r="AF32" s="26">
        <f t="shared" si="52"/>
        <v>1.5280560000000001</v>
      </c>
      <c r="AG32" s="25">
        <f t="shared" si="92"/>
        <v>2.59</v>
      </c>
      <c r="AH32" s="25"/>
      <c r="AI32" s="27">
        <f t="shared" si="69"/>
        <v>25.9</v>
      </c>
      <c r="AJ32" s="24">
        <f t="shared" si="70"/>
        <v>5.2965499999999999E-2</v>
      </c>
      <c r="AK32" s="24"/>
      <c r="AL32" s="24">
        <f t="shared" si="71"/>
        <v>0.92691876960000008</v>
      </c>
      <c r="AM32" s="24">
        <f t="shared" si="72"/>
        <v>1.571094</v>
      </c>
      <c r="AN32" s="24">
        <f t="shared" si="73"/>
        <v>3.3839657949999997E-2</v>
      </c>
      <c r="AO32" s="28">
        <f t="shared" si="74"/>
        <v>2.5318524275500001</v>
      </c>
      <c r="AP32" s="30">
        <f t="shared" si="75"/>
        <v>5.6666347975604298E-2</v>
      </c>
      <c r="AQ32" s="24">
        <f t="shared" si="53"/>
        <v>5.7799674935116382E-2</v>
      </c>
      <c r="AR32" s="31">
        <f t="shared" si="54"/>
        <v>2.2319474835886211</v>
      </c>
      <c r="AS32" s="44">
        <v>24</v>
      </c>
      <c r="AT32" s="24">
        <v>7.25</v>
      </c>
      <c r="AU32" s="24">
        <v>12.76</v>
      </c>
      <c r="AV32" s="25">
        <f t="shared" si="76"/>
        <v>600.29999999999995</v>
      </c>
      <c r="AW32" s="26">
        <f t="shared" si="55"/>
        <v>0.68434199999999989</v>
      </c>
      <c r="AX32" s="25">
        <f t="shared" si="46"/>
        <v>2.59</v>
      </c>
      <c r="AY32" s="25"/>
      <c r="AZ32" s="27">
        <f t="shared" si="77"/>
        <v>25.9</v>
      </c>
      <c r="BA32" s="24">
        <f t="shared" si="78"/>
        <v>5.2965499999999999E-2</v>
      </c>
      <c r="BB32" s="24"/>
      <c r="BC32" s="24">
        <f t="shared" si="79"/>
        <v>0.41512185719999994</v>
      </c>
      <c r="BD32" s="24">
        <f t="shared" si="80"/>
        <v>1.571094</v>
      </c>
      <c r="BE32" s="24">
        <f t="shared" si="81"/>
        <v>3.3839657949999997E-2</v>
      </c>
      <c r="BF32" s="28">
        <f t="shared" si="82"/>
        <v>2.0200555151500001</v>
      </c>
      <c r="BG32" s="28">
        <f t="shared" si="83"/>
        <v>0.10095229960769617</v>
      </c>
      <c r="BH32" s="24">
        <f t="shared" si="56"/>
        <v>0.25439979501139431</v>
      </c>
      <c r="BI32" s="31">
        <f t="shared" si="57"/>
        <v>11.18508655126498</v>
      </c>
      <c r="BJ32" s="44">
        <v>44</v>
      </c>
      <c r="BK32" s="24">
        <v>14.35</v>
      </c>
      <c r="BL32" s="24">
        <v>13.59</v>
      </c>
      <c r="BM32" s="25">
        <f t="shared" si="84"/>
        <v>838.19999999999993</v>
      </c>
      <c r="BN32" s="26">
        <f t="shared" si="58"/>
        <v>0.95554799999999984</v>
      </c>
      <c r="BO32" s="25">
        <f t="shared" si="47"/>
        <v>2.59</v>
      </c>
      <c r="BP32" s="25"/>
      <c r="BQ32" s="27">
        <f t="shared" si="85"/>
        <v>25.9</v>
      </c>
      <c r="BR32" s="24">
        <f t="shared" si="86"/>
        <v>5.2965499999999999E-2</v>
      </c>
      <c r="BS32" s="24"/>
      <c r="BT32" s="24">
        <f t="shared" si="87"/>
        <v>0.57963541679999997</v>
      </c>
      <c r="BU32" s="24">
        <f t="shared" si="88"/>
        <v>1.571094</v>
      </c>
      <c r="BV32" s="24">
        <f t="shared" si="89"/>
        <v>3.3839657949999997E-2</v>
      </c>
      <c r="BW32" s="28">
        <f t="shared" si="90"/>
        <v>2.1845690747500002</v>
      </c>
      <c r="BX32" s="28">
        <f t="shared" si="91"/>
        <v>7.8187869532927709E-2</v>
      </c>
      <c r="BY32" s="24">
        <f t="shared" si="59"/>
        <v>0.12666434864334289</v>
      </c>
      <c r="BZ32" s="31">
        <f t="shared" si="48"/>
        <v>5.480378890392422</v>
      </c>
      <c r="CA32" s="21"/>
      <c r="CB32" s="34"/>
      <c r="CC32" s="34"/>
      <c r="CD32" s="34"/>
    </row>
    <row r="33" spans="1:82" x14ac:dyDescent="0.2">
      <c r="A33" s="86" t="s">
        <v>62</v>
      </c>
      <c r="B33" s="165"/>
      <c r="C33" s="79">
        <v>26</v>
      </c>
      <c r="D33" s="79" t="s">
        <v>23</v>
      </c>
      <c r="E33" s="79">
        <v>35</v>
      </c>
      <c r="F33" s="87">
        <v>40172.875</v>
      </c>
      <c r="G33" s="87">
        <v>40173.458333333336</v>
      </c>
      <c r="H33" s="55">
        <v>14</v>
      </c>
      <c r="I33" s="55">
        <v>4.7</v>
      </c>
      <c r="J33" s="89">
        <v>40173.993055555555</v>
      </c>
      <c r="K33" s="43">
        <v>20</v>
      </c>
      <c r="L33" s="24">
        <v>1.18</v>
      </c>
      <c r="M33" s="24">
        <v>9.18</v>
      </c>
      <c r="N33" s="25">
        <f t="shared" si="60"/>
        <v>310.79999999999995</v>
      </c>
      <c r="O33" s="26">
        <f t="shared" si="61"/>
        <v>0.3543119999999999</v>
      </c>
      <c r="P33" s="25">
        <f t="shared" si="44"/>
        <v>4.8692000000000002</v>
      </c>
      <c r="Q33" s="25"/>
      <c r="R33" s="27">
        <f t="shared" si="62"/>
        <v>48.692</v>
      </c>
      <c r="S33" s="24">
        <f t="shared" si="63"/>
        <v>9.9575139999999993E-2</v>
      </c>
      <c r="T33" s="24"/>
      <c r="U33" s="24">
        <f t="shared" si="64"/>
        <v>0.21492565919999995</v>
      </c>
      <c r="V33" s="24">
        <f t="shared" si="65"/>
        <v>2.9536567200000001</v>
      </c>
      <c r="W33" s="24">
        <f t="shared" si="66"/>
        <v>6.3618556945999993E-2</v>
      </c>
      <c r="X33" s="28">
        <f t="shared" si="67"/>
        <v>3.232200936146</v>
      </c>
      <c r="Y33" s="28">
        <f t="shared" si="49"/>
        <v>0.31198850735</v>
      </c>
      <c r="Z33" s="24">
        <f t="shared" si="50"/>
        <v>0.39934528940800001</v>
      </c>
      <c r="AA33" s="29">
        <f t="shared" si="51"/>
        <v>10.996563573883162</v>
      </c>
      <c r="AB33" s="43">
        <v>24</v>
      </c>
      <c r="AC33" s="25">
        <v>22.91</v>
      </c>
      <c r="AD33" s="25">
        <v>21.77</v>
      </c>
      <c r="AE33" s="25">
        <f t="shared" si="68"/>
        <v>1340.4</v>
      </c>
      <c r="AF33" s="26">
        <f t="shared" si="52"/>
        <v>1.5280560000000001</v>
      </c>
      <c r="AG33" s="25">
        <f t="shared" si="92"/>
        <v>4.8692000000000002</v>
      </c>
      <c r="AH33" s="25"/>
      <c r="AI33" s="27">
        <f t="shared" si="69"/>
        <v>48.692</v>
      </c>
      <c r="AJ33" s="24">
        <f t="shared" si="70"/>
        <v>9.9575139999999993E-2</v>
      </c>
      <c r="AK33" s="24"/>
      <c r="AL33" s="24">
        <f t="shared" si="71"/>
        <v>0.92691876960000008</v>
      </c>
      <c r="AM33" s="24">
        <f t="shared" si="72"/>
        <v>2.9536567200000001</v>
      </c>
      <c r="AN33" s="24">
        <f t="shared" si="73"/>
        <v>6.3618556945999993E-2</v>
      </c>
      <c r="AO33" s="28">
        <f t="shared" si="74"/>
        <v>3.9441940465459999</v>
      </c>
      <c r="AP33" s="30">
        <f t="shared" si="75"/>
        <v>8.8276500594136081E-2</v>
      </c>
      <c r="AQ33" s="24">
        <f t="shared" si="53"/>
        <v>9.00420306060188E-2</v>
      </c>
      <c r="AR33" s="31">
        <f t="shared" si="54"/>
        <v>2.2319474835886211</v>
      </c>
      <c r="AS33" s="43">
        <v>36.6</v>
      </c>
      <c r="AT33" s="24">
        <v>7.25</v>
      </c>
      <c r="AU33" s="24">
        <v>12.76</v>
      </c>
      <c r="AV33" s="25">
        <f t="shared" si="76"/>
        <v>600.29999999999995</v>
      </c>
      <c r="AW33" s="26">
        <f t="shared" si="55"/>
        <v>0.68434199999999989</v>
      </c>
      <c r="AX33" s="25">
        <f t="shared" si="46"/>
        <v>4.8692000000000002</v>
      </c>
      <c r="AY33" s="25"/>
      <c r="AZ33" s="27">
        <f t="shared" si="77"/>
        <v>48.692</v>
      </c>
      <c r="BA33" s="24">
        <f t="shared" si="78"/>
        <v>9.9575139999999993E-2</v>
      </c>
      <c r="BB33" s="24"/>
      <c r="BC33" s="24">
        <f t="shared" si="79"/>
        <v>0.41512185719999994</v>
      </c>
      <c r="BD33" s="24">
        <f t="shared" si="80"/>
        <v>2.9536567200000001</v>
      </c>
      <c r="BE33" s="24">
        <f t="shared" si="81"/>
        <v>6.3618556945999993E-2</v>
      </c>
      <c r="BF33" s="28">
        <f t="shared" si="82"/>
        <v>3.432397134146</v>
      </c>
      <c r="BG33" s="28">
        <f t="shared" si="83"/>
        <v>0.17153408966246877</v>
      </c>
      <c r="BH33" s="24">
        <f t="shared" si="56"/>
        <v>0.43226590594942133</v>
      </c>
      <c r="BI33" s="31">
        <f t="shared" si="57"/>
        <v>11.18508655126498</v>
      </c>
      <c r="BJ33" s="38">
        <v>58</v>
      </c>
      <c r="BK33" s="24">
        <v>14.35</v>
      </c>
      <c r="BL33" s="24">
        <v>13.59</v>
      </c>
      <c r="BM33" s="25">
        <f t="shared" si="84"/>
        <v>838.19999999999993</v>
      </c>
      <c r="BN33" s="26">
        <f t="shared" si="58"/>
        <v>0.95554799999999984</v>
      </c>
      <c r="BO33" s="25">
        <f t="shared" si="47"/>
        <v>4.8692000000000002</v>
      </c>
      <c r="BP33" s="25"/>
      <c r="BQ33" s="27">
        <f t="shared" si="85"/>
        <v>48.692</v>
      </c>
      <c r="BR33" s="24">
        <f t="shared" si="86"/>
        <v>9.9575139999999993E-2</v>
      </c>
      <c r="BS33" s="24"/>
      <c r="BT33" s="24">
        <f t="shared" si="87"/>
        <v>0.57963541679999997</v>
      </c>
      <c r="BU33" s="24">
        <f t="shared" si="88"/>
        <v>2.9536567200000001</v>
      </c>
      <c r="BV33" s="24">
        <f t="shared" si="89"/>
        <v>6.3618556945999993E-2</v>
      </c>
      <c r="BW33" s="28">
        <f t="shared" si="90"/>
        <v>3.596910693746</v>
      </c>
      <c r="BX33" s="28">
        <f t="shared" si="91"/>
        <v>0.12873696112190408</v>
      </c>
      <c r="BY33" s="24">
        <f t="shared" si="59"/>
        <v>0.20855387701748462</v>
      </c>
      <c r="BZ33" s="31">
        <f t="shared" si="48"/>
        <v>5.4803788903924229</v>
      </c>
      <c r="CA33" s="21"/>
      <c r="CB33" s="34"/>
      <c r="CC33" s="34"/>
      <c r="CD33" s="34"/>
    </row>
    <row r="34" spans="1:82" x14ac:dyDescent="0.2">
      <c r="A34" s="86" t="s">
        <v>46</v>
      </c>
      <c r="B34" s="165"/>
      <c r="C34" s="79">
        <v>27</v>
      </c>
      <c r="D34" s="79" t="s">
        <v>22</v>
      </c>
      <c r="E34" s="79">
        <v>36</v>
      </c>
      <c r="F34" s="87">
        <v>40175.25</v>
      </c>
      <c r="G34" s="87">
        <v>40175.583333333336</v>
      </c>
      <c r="H34" s="55">
        <v>8</v>
      </c>
      <c r="I34" s="55">
        <v>2.7</v>
      </c>
      <c r="J34" s="89">
        <v>40175.027777777781</v>
      </c>
      <c r="K34" s="43">
        <v>16</v>
      </c>
      <c r="L34" s="24">
        <v>1.18</v>
      </c>
      <c r="M34" s="24">
        <v>9.18</v>
      </c>
      <c r="N34" s="25">
        <f t="shared" si="60"/>
        <v>310.79999999999995</v>
      </c>
      <c r="O34" s="26">
        <f t="shared" si="61"/>
        <v>0.3543119999999999</v>
      </c>
      <c r="P34" s="25">
        <f t="shared" si="44"/>
        <v>2.7972000000000001</v>
      </c>
      <c r="Q34" s="25"/>
      <c r="R34" s="27">
        <f t="shared" si="62"/>
        <v>27.972000000000001</v>
      </c>
      <c r="S34" s="24">
        <f t="shared" si="63"/>
        <v>5.7202740000000002E-2</v>
      </c>
      <c r="T34" s="24"/>
      <c r="U34" s="24">
        <f t="shared" si="64"/>
        <v>0.21492565919999995</v>
      </c>
      <c r="V34" s="24">
        <f t="shared" si="65"/>
        <v>1.6967815200000003</v>
      </c>
      <c r="W34" s="24">
        <f t="shared" si="66"/>
        <v>3.6546830586000001E-2</v>
      </c>
      <c r="X34" s="28">
        <f t="shared" si="67"/>
        <v>1.9482540097860002</v>
      </c>
      <c r="Y34" s="28">
        <f t="shared" si="49"/>
        <v>0.18805540635000004</v>
      </c>
      <c r="Z34" s="24">
        <f t="shared" si="50"/>
        <v>0.24071092012800005</v>
      </c>
      <c r="AA34" s="29">
        <f t="shared" si="51"/>
        <v>10.996563573883162</v>
      </c>
      <c r="AB34" s="43">
        <v>16</v>
      </c>
      <c r="AC34" s="25">
        <v>22.91</v>
      </c>
      <c r="AD34" s="25">
        <v>21.77</v>
      </c>
      <c r="AE34" s="25">
        <f t="shared" si="68"/>
        <v>1340.4</v>
      </c>
      <c r="AF34" s="26">
        <f t="shared" si="52"/>
        <v>1.5280560000000001</v>
      </c>
      <c r="AG34" s="25">
        <f t="shared" si="92"/>
        <v>2.7972000000000001</v>
      </c>
      <c r="AH34" s="25"/>
      <c r="AI34" s="27">
        <f t="shared" si="69"/>
        <v>27.972000000000001</v>
      </c>
      <c r="AJ34" s="24">
        <f t="shared" si="70"/>
        <v>5.7202740000000002E-2</v>
      </c>
      <c r="AK34" s="24"/>
      <c r="AL34" s="24">
        <f t="shared" si="71"/>
        <v>0.92691876960000008</v>
      </c>
      <c r="AM34" s="24">
        <f t="shared" si="72"/>
        <v>1.6967815200000003</v>
      </c>
      <c r="AN34" s="24">
        <f t="shared" si="73"/>
        <v>3.6546830586000001E-2</v>
      </c>
      <c r="AO34" s="28">
        <f t="shared" si="74"/>
        <v>2.6602471201860003</v>
      </c>
      <c r="AP34" s="30">
        <f t="shared" si="75"/>
        <v>5.9539998213652648E-2</v>
      </c>
      <c r="AQ34" s="24">
        <f t="shared" si="53"/>
        <v>6.0730798177925704E-2</v>
      </c>
      <c r="AR34" s="31">
        <f t="shared" si="54"/>
        <v>2.2319474835886219</v>
      </c>
      <c r="AS34" s="38">
        <v>27</v>
      </c>
      <c r="AT34" s="24">
        <v>7.25</v>
      </c>
      <c r="AU34" s="24">
        <v>12.76</v>
      </c>
      <c r="AV34" s="25">
        <f t="shared" si="76"/>
        <v>600.29999999999995</v>
      </c>
      <c r="AW34" s="26">
        <f t="shared" si="55"/>
        <v>0.68434199999999989</v>
      </c>
      <c r="AX34" s="25">
        <f t="shared" si="46"/>
        <v>2.7972000000000001</v>
      </c>
      <c r="AY34" s="25"/>
      <c r="AZ34" s="27">
        <f t="shared" si="77"/>
        <v>27.972000000000001</v>
      </c>
      <c r="BA34" s="24">
        <f t="shared" si="78"/>
        <v>5.7202740000000002E-2</v>
      </c>
      <c r="BB34" s="24"/>
      <c r="BC34" s="24">
        <f t="shared" si="79"/>
        <v>0.41512185719999994</v>
      </c>
      <c r="BD34" s="24">
        <f t="shared" si="80"/>
        <v>1.6967815200000003</v>
      </c>
      <c r="BE34" s="24">
        <f t="shared" si="81"/>
        <v>3.6546830586000001E-2</v>
      </c>
      <c r="BF34" s="28">
        <f t="shared" si="82"/>
        <v>2.1484502077859999</v>
      </c>
      <c r="BG34" s="28">
        <f t="shared" si="83"/>
        <v>0.10736882597631185</v>
      </c>
      <c r="BH34" s="24">
        <f t="shared" si="56"/>
        <v>0.27056944146030587</v>
      </c>
      <c r="BI34" s="31">
        <f t="shared" si="57"/>
        <v>11.185086551264982</v>
      </c>
      <c r="BJ34" s="38">
        <v>40</v>
      </c>
      <c r="BK34" s="24">
        <v>14.35</v>
      </c>
      <c r="BL34" s="24">
        <v>13.59</v>
      </c>
      <c r="BM34" s="25">
        <f t="shared" si="84"/>
        <v>838.19999999999993</v>
      </c>
      <c r="BN34" s="26">
        <f t="shared" si="58"/>
        <v>0.95554799999999984</v>
      </c>
      <c r="BO34" s="25">
        <f t="shared" si="47"/>
        <v>2.7972000000000001</v>
      </c>
      <c r="BP34" s="25"/>
      <c r="BQ34" s="27">
        <f t="shared" si="85"/>
        <v>27.972000000000001</v>
      </c>
      <c r="BR34" s="24">
        <f t="shared" si="86"/>
        <v>5.7202740000000002E-2</v>
      </c>
      <c r="BS34" s="24"/>
      <c r="BT34" s="24">
        <f t="shared" si="87"/>
        <v>0.57963541679999997</v>
      </c>
      <c r="BU34" s="24">
        <f t="shared" si="88"/>
        <v>1.6967815200000003</v>
      </c>
      <c r="BV34" s="24">
        <f t="shared" si="89"/>
        <v>3.6546830586000001E-2</v>
      </c>
      <c r="BW34" s="28">
        <f t="shared" si="90"/>
        <v>2.3129637673860004</v>
      </c>
      <c r="BX34" s="28">
        <f t="shared" si="91"/>
        <v>8.2783241495561946E-2</v>
      </c>
      <c r="BY34" s="24">
        <f t="shared" si="59"/>
        <v>0.13410885122281035</v>
      </c>
      <c r="BZ34" s="31">
        <f t="shared" si="48"/>
        <v>5.4803788903924229</v>
      </c>
      <c r="CA34" s="21"/>
      <c r="CB34" s="34"/>
      <c r="CC34" s="34"/>
      <c r="CD34" s="34"/>
    </row>
    <row r="35" spans="1:82" x14ac:dyDescent="0.2">
      <c r="A35" s="86" t="s">
        <v>45</v>
      </c>
      <c r="B35" s="165"/>
      <c r="C35" s="79">
        <v>28</v>
      </c>
      <c r="D35" s="79" t="s">
        <v>6</v>
      </c>
      <c r="E35" s="79">
        <v>37</v>
      </c>
      <c r="F35" s="87">
        <v>40178.333333333336</v>
      </c>
      <c r="G35" s="87">
        <v>40179.375</v>
      </c>
      <c r="H35" s="55">
        <v>13</v>
      </c>
      <c r="I35" s="55">
        <v>4.3</v>
      </c>
      <c r="J35" s="89">
        <v>39814.798611111109</v>
      </c>
      <c r="K35" s="43">
        <v>15</v>
      </c>
      <c r="L35" s="24">
        <v>1.18</v>
      </c>
      <c r="M35" s="24">
        <v>9.18</v>
      </c>
      <c r="N35" s="25">
        <f t="shared" si="60"/>
        <v>310.79999999999995</v>
      </c>
      <c r="O35" s="26">
        <f t="shared" si="61"/>
        <v>0.3543119999999999</v>
      </c>
      <c r="P35" s="25">
        <f t="shared" si="44"/>
        <v>4.4547999999999996</v>
      </c>
      <c r="Q35" s="25"/>
      <c r="R35" s="27">
        <f t="shared" si="62"/>
        <v>44.547999999999995</v>
      </c>
      <c r="S35" s="24">
        <f t="shared" si="63"/>
        <v>9.1100659999999986E-2</v>
      </c>
      <c r="T35" s="24"/>
      <c r="U35" s="24">
        <f t="shared" si="64"/>
        <v>0.21492565919999995</v>
      </c>
      <c r="V35" s="24">
        <f t="shared" si="65"/>
        <v>2.70228168</v>
      </c>
      <c r="W35" s="24">
        <f t="shared" si="66"/>
        <v>5.8204211673999993E-2</v>
      </c>
      <c r="X35" s="28">
        <f t="shared" si="67"/>
        <v>2.975411550874</v>
      </c>
      <c r="Y35" s="28">
        <f t="shared" si="49"/>
        <v>0.28720188715</v>
      </c>
      <c r="Z35" s="24">
        <f t="shared" si="50"/>
        <v>0.36761841555200003</v>
      </c>
      <c r="AA35" s="29">
        <f t="shared" si="51"/>
        <v>10.996563573883162</v>
      </c>
      <c r="AB35" s="43">
        <v>25</v>
      </c>
      <c r="AC35" s="25">
        <v>22.91</v>
      </c>
      <c r="AD35" s="25">
        <v>21.77</v>
      </c>
      <c r="AE35" s="25">
        <f t="shared" si="68"/>
        <v>1340.4</v>
      </c>
      <c r="AF35" s="26">
        <f t="shared" si="52"/>
        <v>1.5280560000000001</v>
      </c>
      <c r="AG35" s="25">
        <f t="shared" si="92"/>
        <v>4.4547999999999996</v>
      </c>
      <c r="AH35" s="25"/>
      <c r="AI35" s="27">
        <f t="shared" si="69"/>
        <v>44.547999999999995</v>
      </c>
      <c r="AJ35" s="24">
        <f t="shared" si="70"/>
        <v>9.1100659999999986E-2</v>
      </c>
      <c r="AK35" s="24"/>
      <c r="AL35" s="24">
        <f t="shared" si="71"/>
        <v>0.92691876960000008</v>
      </c>
      <c r="AM35" s="24">
        <f t="shared" si="72"/>
        <v>2.70228168</v>
      </c>
      <c r="AN35" s="24">
        <f t="shared" si="73"/>
        <v>5.8204211673999993E-2</v>
      </c>
      <c r="AO35" s="28">
        <f t="shared" si="74"/>
        <v>3.6874046612739999</v>
      </c>
      <c r="AP35" s="30">
        <f t="shared" si="75"/>
        <v>8.2529200118039395E-2</v>
      </c>
      <c r="AQ35" s="24">
        <f t="shared" si="53"/>
        <v>8.4179784120400183E-2</v>
      </c>
      <c r="AR35" s="31">
        <f t="shared" si="54"/>
        <v>2.2319474835886215</v>
      </c>
      <c r="AS35" s="38">
        <v>25</v>
      </c>
      <c r="AT35" s="24">
        <v>7.25</v>
      </c>
      <c r="AU35" s="24">
        <v>12.76</v>
      </c>
      <c r="AV35" s="25">
        <f t="shared" si="76"/>
        <v>600.29999999999995</v>
      </c>
      <c r="AW35" s="26">
        <f t="shared" si="55"/>
        <v>0.68434199999999989</v>
      </c>
      <c r="AX35" s="25">
        <f t="shared" si="46"/>
        <v>4.4547999999999996</v>
      </c>
      <c r="AY35" s="25"/>
      <c r="AZ35" s="27">
        <f t="shared" si="77"/>
        <v>44.547999999999995</v>
      </c>
      <c r="BA35" s="24">
        <f t="shared" si="78"/>
        <v>9.1100659999999986E-2</v>
      </c>
      <c r="BB35" s="24"/>
      <c r="BC35" s="24">
        <f t="shared" si="79"/>
        <v>0.41512185719999994</v>
      </c>
      <c r="BD35" s="24">
        <f t="shared" si="80"/>
        <v>2.70228168</v>
      </c>
      <c r="BE35" s="24">
        <f t="shared" si="81"/>
        <v>5.8204211673999993E-2</v>
      </c>
      <c r="BF35" s="28">
        <f t="shared" si="82"/>
        <v>3.175607748874</v>
      </c>
      <c r="BG35" s="28">
        <f t="shared" si="83"/>
        <v>0.1587010369252374</v>
      </c>
      <c r="BH35" s="24">
        <f t="shared" si="56"/>
        <v>0.39992661305159827</v>
      </c>
      <c r="BI35" s="31">
        <f t="shared" si="57"/>
        <v>11.185086551264982</v>
      </c>
      <c r="BJ35" s="38">
        <v>49</v>
      </c>
      <c r="BK35" s="24">
        <v>14.35</v>
      </c>
      <c r="BL35" s="24">
        <v>13.59</v>
      </c>
      <c r="BM35" s="25">
        <f t="shared" si="84"/>
        <v>838.19999999999993</v>
      </c>
      <c r="BN35" s="26">
        <f t="shared" si="58"/>
        <v>0.95554799999999984</v>
      </c>
      <c r="BO35" s="25">
        <f t="shared" si="47"/>
        <v>4.4547999999999996</v>
      </c>
      <c r="BP35" s="25"/>
      <c r="BQ35" s="27">
        <f t="shared" si="85"/>
        <v>44.547999999999995</v>
      </c>
      <c r="BR35" s="24">
        <f t="shared" si="86"/>
        <v>9.1100659999999986E-2</v>
      </c>
      <c r="BS35" s="24"/>
      <c r="BT35" s="24">
        <f t="shared" si="87"/>
        <v>0.57963541679999997</v>
      </c>
      <c r="BU35" s="24">
        <f t="shared" si="88"/>
        <v>2.70228168</v>
      </c>
      <c r="BV35" s="24">
        <f t="shared" si="89"/>
        <v>5.8204211673999993E-2</v>
      </c>
      <c r="BW35" s="28">
        <f t="shared" si="90"/>
        <v>3.340121308474</v>
      </c>
      <c r="BX35" s="28">
        <f t="shared" si="91"/>
        <v>0.11954621719663566</v>
      </c>
      <c r="BY35" s="24">
        <f t="shared" si="59"/>
        <v>0.19366487185854978</v>
      </c>
      <c r="BZ35" s="31">
        <f t="shared" si="48"/>
        <v>5.4803788903924229</v>
      </c>
      <c r="CA35" s="21"/>
      <c r="CB35" s="34"/>
      <c r="CC35" s="34"/>
      <c r="CD35" s="34"/>
    </row>
    <row r="36" spans="1:82" x14ac:dyDescent="0.2">
      <c r="A36" s="86" t="s">
        <v>47</v>
      </c>
      <c r="B36" s="165"/>
      <c r="C36" s="79">
        <v>29</v>
      </c>
      <c r="D36" s="79" t="s">
        <v>9</v>
      </c>
      <c r="E36" s="79">
        <v>38</v>
      </c>
      <c r="F36" s="87">
        <v>40179.791666666664</v>
      </c>
      <c r="G36" s="87">
        <v>40180.583333333336</v>
      </c>
      <c r="H36" s="55">
        <v>7</v>
      </c>
      <c r="I36" s="55">
        <v>2.2999999999999998</v>
      </c>
      <c r="J36" s="89">
        <v>40180.659722222219</v>
      </c>
      <c r="K36" s="43">
        <v>13</v>
      </c>
      <c r="L36" s="24">
        <v>1.18</v>
      </c>
      <c r="M36" s="24">
        <v>9.18</v>
      </c>
      <c r="N36" s="25">
        <f t="shared" si="60"/>
        <v>310.79999999999995</v>
      </c>
      <c r="O36" s="26">
        <f t="shared" si="61"/>
        <v>0.3543119999999999</v>
      </c>
      <c r="P36" s="25">
        <f t="shared" si="44"/>
        <v>2.3827999999999996</v>
      </c>
      <c r="Q36" s="25"/>
      <c r="R36" s="27">
        <f t="shared" si="62"/>
        <v>23.827999999999996</v>
      </c>
      <c r="S36" s="24">
        <f t="shared" si="63"/>
        <v>4.8728259999999989E-2</v>
      </c>
      <c r="T36" s="24"/>
      <c r="U36" s="24">
        <f t="shared" si="64"/>
        <v>0.21492565919999995</v>
      </c>
      <c r="V36" s="24">
        <f t="shared" si="65"/>
        <v>1.4454064799999997</v>
      </c>
      <c r="W36" s="24">
        <f t="shared" si="66"/>
        <v>3.1132485313999994E-2</v>
      </c>
      <c r="X36" s="28">
        <f t="shared" si="67"/>
        <v>1.6914646245139997</v>
      </c>
      <c r="Y36" s="28">
        <f t="shared" si="49"/>
        <v>0.16326878614999998</v>
      </c>
      <c r="Z36" s="24">
        <f t="shared" si="50"/>
        <v>0.20898404627199998</v>
      </c>
      <c r="AA36" s="29">
        <f t="shared" si="51"/>
        <v>10.996563573883162</v>
      </c>
      <c r="AB36" s="43">
        <v>43</v>
      </c>
      <c r="AC36" s="25">
        <v>22.91</v>
      </c>
      <c r="AD36" s="25">
        <v>21.77</v>
      </c>
      <c r="AE36" s="25">
        <f t="shared" si="68"/>
        <v>1340.4</v>
      </c>
      <c r="AF36" s="26">
        <f t="shared" si="52"/>
        <v>1.5280560000000001</v>
      </c>
      <c r="AG36" s="25">
        <f t="shared" si="92"/>
        <v>2.3827999999999996</v>
      </c>
      <c r="AH36" s="25"/>
      <c r="AI36" s="27">
        <f t="shared" si="69"/>
        <v>23.827999999999996</v>
      </c>
      <c r="AJ36" s="24">
        <f t="shared" si="70"/>
        <v>4.8728259999999989E-2</v>
      </c>
      <c r="AK36" s="24"/>
      <c r="AL36" s="24">
        <f t="shared" si="71"/>
        <v>0.92691876960000008</v>
      </c>
      <c r="AM36" s="24">
        <f t="shared" si="72"/>
        <v>1.4454064799999997</v>
      </c>
      <c r="AN36" s="24">
        <f t="shared" si="73"/>
        <v>3.1132485313999994E-2</v>
      </c>
      <c r="AO36" s="28">
        <f t="shared" si="74"/>
        <v>2.4034577349139998</v>
      </c>
      <c r="AP36" s="30">
        <f t="shared" si="75"/>
        <v>5.3792697737555947E-2</v>
      </c>
      <c r="AQ36" s="24">
        <f t="shared" si="53"/>
        <v>5.4868551692307067E-2</v>
      </c>
      <c r="AR36" s="31">
        <f t="shared" si="54"/>
        <v>2.2319474835886215</v>
      </c>
      <c r="AS36" s="38">
        <v>30</v>
      </c>
      <c r="AT36" s="24">
        <v>7.25</v>
      </c>
      <c r="AU36" s="24">
        <v>12.76</v>
      </c>
      <c r="AV36" s="25">
        <f t="shared" si="76"/>
        <v>600.29999999999995</v>
      </c>
      <c r="AW36" s="26">
        <f t="shared" si="55"/>
        <v>0.68434199999999989</v>
      </c>
      <c r="AX36" s="25">
        <f t="shared" si="46"/>
        <v>2.3827999999999996</v>
      </c>
      <c r="AY36" s="25"/>
      <c r="AZ36" s="27">
        <f t="shared" si="77"/>
        <v>23.827999999999996</v>
      </c>
      <c r="BA36" s="24">
        <f t="shared" si="78"/>
        <v>4.8728259999999989E-2</v>
      </c>
      <c r="BB36" s="24"/>
      <c r="BC36" s="24">
        <f t="shared" si="79"/>
        <v>0.41512185719999994</v>
      </c>
      <c r="BD36" s="24">
        <f t="shared" si="80"/>
        <v>1.4454064799999997</v>
      </c>
      <c r="BE36" s="24">
        <f t="shared" si="81"/>
        <v>3.1132485313999994E-2</v>
      </c>
      <c r="BF36" s="28">
        <f t="shared" si="82"/>
        <v>1.8916608225139997</v>
      </c>
      <c r="BG36" s="28">
        <f t="shared" si="83"/>
        <v>9.4535773239080453E-2</v>
      </c>
      <c r="BH36" s="24">
        <f t="shared" si="56"/>
        <v>0.23823014856248276</v>
      </c>
      <c r="BI36" s="31">
        <f t="shared" si="57"/>
        <v>11.185086551264982</v>
      </c>
      <c r="BJ36" s="44">
        <v>62</v>
      </c>
      <c r="BK36" s="24">
        <v>14.35</v>
      </c>
      <c r="BL36" s="24">
        <v>13.59</v>
      </c>
      <c r="BM36" s="25">
        <f t="shared" si="84"/>
        <v>838.19999999999993</v>
      </c>
      <c r="BN36" s="26">
        <f t="shared" si="58"/>
        <v>0.95554799999999984</v>
      </c>
      <c r="BO36" s="25">
        <f t="shared" si="47"/>
        <v>2.3827999999999996</v>
      </c>
      <c r="BP36" s="25"/>
      <c r="BQ36" s="27">
        <f t="shared" si="85"/>
        <v>23.827999999999996</v>
      </c>
      <c r="BR36" s="24">
        <f t="shared" si="86"/>
        <v>4.8728259999999989E-2</v>
      </c>
      <c r="BS36" s="24"/>
      <c r="BT36" s="24">
        <f t="shared" si="87"/>
        <v>0.57963541679999997</v>
      </c>
      <c r="BU36" s="24">
        <f t="shared" si="88"/>
        <v>1.4454064799999997</v>
      </c>
      <c r="BV36" s="24">
        <f t="shared" si="89"/>
        <v>3.1132485313999994E-2</v>
      </c>
      <c r="BW36" s="28">
        <f t="shared" si="90"/>
        <v>2.0561743821139995</v>
      </c>
      <c r="BX36" s="28">
        <f t="shared" si="91"/>
        <v>7.3592497570293472E-2</v>
      </c>
      <c r="BY36" s="24">
        <f t="shared" si="59"/>
        <v>0.11921984606387544</v>
      </c>
      <c r="BZ36" s="31">
        <f t="shared" si="48"/>
        <v>5.480378890392422</v>
      </c>
      <c r="CA36" s="21"/>
      <c r="CB36" s="34"/>
      <c r="CC36" s="35"/>
      <c r="CD36" s="35"/>
    </row>
    <row r="37" spans="1:82" x14ac:dyDescent="0.2">
      <c r="A37" s="88" t="s">
        <v>49</v>
      </c>
      <c r="B37" s="165"/>
      <c r="C37" s="79">
        <v>30</v>
      </c>
      <c r="D37" s="79" t="s">
        <v>10</v>
      </c>
      <c r="E37" s="79">
        <v>39</v>
      </c>
      <c r="F37" s="89">
        <v>40181.083333333336</v>
      </c>
      <c r="G37" s="89">
        <v>40182.333333333336</v>
      </c>
      <c r="H37" s="57">
        <v>6</v>
      </c>
      <c r="I37" s="57">
        <v>2</v>
      </c>
      <c r="J37" s="89">
        <v>40183.395833333336</v>
      </c>
      <c r="K37" s="43">
        <v>12</v>
      </c>
      <c r="L37" s="24">
        <v>1.18</v>
      </c>
      <c r="M37" s="24">
        <v>9.18</v>
      </c>
      <c r="N37" s="25">
        <f t="shared" si="60"/>
        <v>310.79999999999995</v>
      </c>
      <c r="O37" s="26">
        <f t="shared" si="61"/>
        <v>0.3543119999999999</v>
      </c>
      <c r="P37" s="25">
        <f t="shared" si="44"/>
        <v>2.0720000000000001</v>
      </c>
      <c r="Q37" s="25"/>
      <c r="R37" s="27">
        <f t="shared" si="62"/>
        <v>20.72</v>
      </c>
      <c r="S37" s="24">
        <f t="shared" si="63"/>
        <v>4.2372399999999998E-2</v>
      </c>
      <c r="T37" s="24"/>
      <c r="U37" s="24">
        <f t="shared" si="64"/>
        <v>0.21492565919999995</v>
      </c>
      <c r="V37" s="24">
        <f t="shared" si="65"/>
        <v>1.2568752000000001</v>
      </c>
      <c r="W37" s="24">
        <f t="shared" si="66"/>
        <v>2.7071726359999999E-2</v>
      </c>
      <c r="X37" s="28">
        <f t="shared" si="67"/>
        <v>1.49887258556</v>
      </c>
      <c r="Y37" s="28">
        <f t="shared" si="49"/>
        <v>0.14467882100000001</v>
      </c>
      <c r="Z37" s="24">
        <f t="shared" si="50"/>
        <v>0.18518889088000001</v>
      </c>
      <c r="AA37" s="29">
        <f t="shared" si="51"/>
        <v>10.996563573883162</v>
      </c>
      <c r="AB37" s="43">
        <v>19</v>
      </c>
      <c r="AC37" s="25">
        <v>22.91</v>
      </c>
      <c r="AD37" s="25">
        <v>21.77</v>
      </c>
      <c r="AE37" s="25">
        <f t="shared" si="68"/>
        <v>1340.4</v>
      </c>
      <c r="AF37" s="26">
        <f t="shared" si="52"/>
        <v>1.5280560000000001</v>
      </c>
      <c r="AG37" s="25">
        <f t="shared" si="92"/>
        <v>2.0720000000000001</v>
      </c>
      <c r="AH37" s="25"/>
      <c r="AI37" s="27">
        <f t="shared" si="69"/>
        <v>20.72</v>
      </c>
      <c r="AJ37" s="24">
        <f t="shared" si="70"/>
        <v>4.2372399999999998E-2</v>
      </c>
      <c r="AK37" s="24"/>
      <c r="AL37" s="24">
        <f t="shared" si="71"/>
        <v>0.92691876960000008</v>
      </c>
      <c r="AM37" s="24">
        <f t="shared" si="72"/>
        <v>1.2568752000000001</v>
      </c>
      <c r="AN37" s="24">
        <f t="shared" si="73"/>
        <v>2.7071726359999999E-2</v>
      </c>
      <c r="AO37" s="28">
        <f t="shared" si="74"/>
        <v>2.2108656959599999</v>
      </c>
      <c r="AP37" s="30">
        <f t="shared" si="75"/>
        <v>4.9482222380483436E-2</v>
      </c>
      <c r="AQ37" s="24">
        <f t="shared" si="53"/>
        <v>5.0471866828093105E-2</v>
      </c>
      <c r="AR37" s="31">
        <f t="shared" si="54"/>
        <v>2.2319474835886211</v>
      </c>
      <c r="AS37" s="44">
        <v>30</v>
      </c>
      <c r="AT37" s="24">
        <v>7.25</v>
      </c>
      <c r="AU37" s="24">
        <v>12.76</v>
      </c>
      <c r="AV37" s="25">
        <f t="shared" si="76"/>
        <v>600.29999999999995</v>
      </c>
      <c r="AW37" s="26">
        <f t="shared" si="55"/>
        <v>0.68434199999999989</v>
      </c>
      <c r="AX37" s="25">
        <f t="shared" si="46"/>
        <v>2.0720000000000001</v>
      </c>
      <c r="AY37" s="25"/>
      <c r="AZ37" s="27">
        <f t="shared" si="77"/>
        <v>20.72</v>
      </c>
      <c r="BA37" s="24">
        <f t="shared" si="78"/>
        <v>4.2372399999999998E-2</v>
      </c>
      <c r="BB37" s="24"/>
      <c r="BC37" s="24">
        <f t="shared" si="79"/>
        <v>0.41512185719999994</v>
      </c>
      <c r="BD37" s="24">
        <f t="shared" si="80"/>
        <v>1.2568752000000001</v>
      </c>
      <c r="BE37" s="24">
        <f t="shared" si="81"/>
        <v>2.7071726359999999E-2</v>
      </c>
      <c r="BF37" s="28">
        <f t="shared" si="82"/>
        <v>1.69906878356</v>
      </c>
      <c r="BG37" s="28">
        <f t="shared" si="83"/>
        <v>8.4910983686156932E-2</v>
      </c>
      <c r="BH37" s="24">
        <f t="shared" si="56"/>
        <v>0.21397567888911548</v>
      </c>
      <c r="BI37" s="31">
        <f t="shared" si="57"/>
        <v>11.185086551264982</v>
      </c>
      <c r="BJ37" s="58">
        <v>42.5</v>
      </c>
      <c r="BK37" s="24">
        <v>14.35</v>
      </c>
      <c r="BL37" s="24">
        <v>13.59</v>
      </c>
      <c r="BM37" s="25">
        <f t="shared" si="84"/>
        <v>838.19999999999993</v>
      </c>
      <c r="BN37" s="26">
        <f t="shared" si="58"/>
        <v>0.95554799999999984</v>
      </c>
      <c r="BO37" s="25">
        <f t="shared" si="47"/>
        <v>2.0720000000000001</v>
      </c>
      <c r="BP37" s="25"/>
      <c r="BQ37" s="27">
        <f t="shared" si="85"/>
        <v>20.72</v>
      </c>
      <c r="BR37" s="24">
        <f t="shared" si="86"/>
        <v>4.2372399999999998E-2</v>
      </c>
      <c r="BS37" s="24"/>
      <c r="BT37" s="24">
        <f t="shared" si="87"/>
        <v>0.57963541679999997</v>
      </c>
      <c r="BU37" s="24">
        <f t="shared" si="88"/>
        <v>1.2568752000000001</v>
      </c>
      <c r="BV37" s="24">
        <f t="shared" si="89"/>
        <v>2.7071726359999999E-2</v>
      </c>
      <c r="BW37" s="28">
        <f t="shared" si="90"/>
        <v>1.86358234316</v>
      </c>
      <c r="BX37" s="28">
        <f t="shared" si="91"/>
        <v>6.6699439626342172E-2</v>
      </c>
      <c r="BY37" s="24">
        <f t="shared" si="59"/>
        <v>0.10805309219467432</v>
      </c>
      <c r="BZ37" s="31">
        <f t="shared" si="48"/>
        <v>5.4803788903924229</v>
      </c>
      <c r="CA37" s="36"/>
      <c r="CB37" s="34"/>
      <c r="CC37" s="34"/>
      <c r="CD37" s="46"/>
    </row>
    <row r="38" spans="1:82" x14ac:dyDescent="0.2">
      <c r="A38" s="86" t="s">
        <v>48</v>
      </c>
      <c r="B38" s="165"/>
      <c r="C38" s="79">
        <v>31</v>
      </c>
      <c r="D38" s="79" t="s">
        <v>17</v>
      </c>
      <c r="E38" s="79">
        <v>41</v>
      </c>
      <c r="F38" s="87">
        <v>40186.125</v>
      </c>
      <c r="G38" s="87">
        <v>40186.8125</v>
      </c>
      <c r="H38" s="55">
        <v>9</v>
      </c>
      <c r="I38" s="55">
        <v>3</v>
      </c>
      <c r="J38" s="89">
        <v>40186.6875</v>
      </c>
      <c r="K38" s="43">
        <v>12</v>
      </c>
      <c r="L38" s="24">
        <v>1.18</v>
      </c>
      <c r="M38" s="24">
        <v>9.18</v>
      </c>
      <c r="N38" s="25">
        <f t="shared" si="60"/>
        <v>310.79999999999995</v>
      </c>
      <c r="O38" s="26">
        <f t="shared" si="61"/>
        <v>0.3543119999999999</v>
      </c>
      <c r="P38" s="25">
        <f t="shared" si="44"/>
        <v>3.1080000000000001</v>
      </c>
      <c r="Q38" s="25"/>
      <c r="R38" s="27">
        <f t="shared" si="62"/>
        <v>31.080000000000002</v>
      </c>
      <c r="S38" s="24">
        <f t="shared" si="63"/>
        <v>6.3558599999999993E-2</v>
      </c>
      <c r="T38" s="24"/>
      <c r="U38" s="24">
        <f t="shared" si="64"/>
        <v>0.21492565919999995</v>
      </c>
      <c r="V38" s="24">
        <f t="shared" si="65"/>
        <v>1.8853128000000001</v>
      </c>
      <c r="W38" s="24">
        <f t="shared" si="66"/>
        <v>4.0607589539999996E-2</v>
      </c>
      <c r="X38" s="28">
        <f t="shared" si="67"/>
        <v>2.1408460487399998</v>
      </c>
      <c r="Y38" s="28">
        <f t="shared" si="49"/>
        <v>0.20664537150000001</v>
      </c>
      <c r="Z38" s="24">
        <f t="shared" si="50"/>
        <v>0.26450607551999999</v>
      </c>
      <c r="AA38" s="29">
        <f t="shared" si="51"/>
        <v>10.996563573883163</v>
      </c>
      <c r="AB38" s="43">
        <v>20</v>
      </c>
      <c r="AC38" s="25">
        <v>22.91</v>
      </c>
      <c r="AD38" s="25">
        <v>21.77</v>
      </c>
      <c r="AE38" s="25">
        <f t="shared" si="68"/>
        <v>1340.4</v>
      </c>
      <c r="AF38" s="26">
        <f t="shared" si="52"/>
        <v>1.5280560000000001</v>
      </c>
      <c r="AG38" s="25">
        <f t="shared" si="92"/>
        <v>3.1080000000000001</v>
      </c>
      <c r="AH38" s="25"/>
      <c r="AI38" s="27">
        <f t="shared" si="69"/>
        <v>31.080000000000002</v>
      </c>
      <c r="AJ38" s="24">
        <f t="shared" si="70"/>
        <v>6.3558599999999993E-2</v>
      </c>
      <c r="AK38" s="24"/>
      <c r="AL38" s="24">
        <f t="shared" si="71"/>
        <v>0.92691876960000008</v>
      </c>
      <c r="AM38" s="24">
        <f t="shared" si="72"/>
        <v>1.8853128000000001</v>
      </c>
      <c r="AN38" s="24">
        <f t="shared" si="73"/>
        <v>4.0607589539999996E-2</v>
      </c>
      <c r="AO38" s="28">
        <f t="shared" si="74"/>
        <v>2.8528391591400002</v>
      </c>
      <c r="AP38" s="30">
        <f t="shared" si="75"/>
        <v>6.3850473570725166E-2</v>
      </c>
      <c r="AQ38" s="24">
        <f t="shared" si="53"/>
        <v>6.5127483042139667E-2</v>
      </c>
      <c r="AR38" s="31">
        <f t="shared" si="54"/>
        <v>2.2319474835886215</v>
      </c>
      <c r="AS38" s="44">
        <v>33</v>
      </c>
      <c r="AT38" s="24">
        <v>7.25</v>
      </c>
      <c r="AU38" s="24">
        <v>12.76</v>
      </c>
      <c r="AV38" s="25">
        <f t="shared" si="76"/>
        <v>600.29999999999995</v>
      </c>
      <c r="AW38" s="26">
        <f t="shared" si="55"/>
        <v>0.68434199999999989</v>
      </c>
      <c r="AX38" s="25">
        <f t="shared" si="46"/>
        <v>3.1080000000000001</v>
      </c>
      <c r="AY38" s="25"/>
      <c r="AZ38" s="27">
        <f t="shared" si="77"/>
        <v>31.080000000000002</v>
      </c>
      <c r="BA38" s="24">
        <f t="shared" si="78"/>
        <v>6.3558599999999993E-2</v>
      </c>
      <c r="BB38" s="24"/>
      <c r="BC38" s="24">
        <f t="shared" si="79"/>
        <v>0.41512185719999994</v>
      </c>
      <c r="BD38" s="24">
        <f t="shared" si="80"/>
        <v>1.8853128000000001</v>
      </c>
      <c r="BE38" s="24">
        <f t="shared" si="81"/>
        <v>4.0607589539999996E-2</v>
      </c>
      <c r="BF38" s="28">
        <f t="shared" si="82"/>
        <v>2.3410422467400003</v>
      </c>
      <c r="BG38" s="28">
        <f t="shared" si="83"/>
        <v>0.11699361552923541</v>
      </c>
      <c r="BH38" s="24">
        <f t="shared" si="56"/>
        <v>0.29482391113367323</v>
      </c>
      <c r="BI38" s="31">
        <f t="shared" si="57"/>
        <v>11.185086551264982</v>
      </c>
      <c r="BJ38" s="44">
        <v>65</v>
      </c>
      <c r="BK38" s="24">
        <v>14.35</v>
      </c>
      <c r="BL38" s="24">
        <v>13.59</v>
      </c>
      <c r="BM38" s="25">
        <f t="shared" si="84"/>
        <v>838.19999999999993</v>
      </c>
      <c r="BN38" s="26">
        <f t="shared" si="58"/>
        <v>0.95554799999999984</v>
      </c>
      <c r="BO38" s="25">
        <f t="shared" si="47"/>
        <v>3.1080000000000001</v>
      </c>
      <c r="BP38" s="25"/>
      <c r="BQ38" s="27">
        <f t="shared" si="85"/>
        <v>31.080000000000002</v>
      </c>
      <c r="BR38" s="24">
        <f t="shared" si="86"/>
        <v>6.3558599999999993E-2</v>
      </c>
      <c r="BS38" s="24"/>
      <c r="BT38" s="24">
        <f t="shared" si="87"/>
        <v>0.57963541679999997</v>
      </c>
      <c r="BU38" s="24">
        <f t="shared" si="88"/>
        <v>1.8853128000000001</v>
      </c>
      <c r="BV38" s="24">
        <f t="shared" si="89"/>
        <v>4.0607589539999996E-2</v>
      </c>
      <c r="BW38" s="28">
        <f t="shared" si="90"/>
        <v>2.5055558063399999</v>
      </c>
      <c r="BX38" s="28">
        <f t="shared" si="91"/>
        <v>8.9676299439513246E-2</v>
      </c>
      <c r="BY38" s="24">
        <f t="shared" si="59"/>
        <v>0.14527560509201146</v>
      </c>
      <c r="BZ38" s="31">
        <f t="shared" si="48"/>
        <v>5.4803788903924229</v>
      </c>
      <c r="CA38" s="21"/>
      <c r="CB38" s="34"/>
      <c r="CC38" s="37"/>
      <c r="CD38" s="42"/>
    </row>
    <row r="39" spans="1:82" x14ac:dyDescent="0.2">
      <c r="A39" s="86" t="s">
        <v>51</v>
      </c>
      <c r="B39" s="165"/>
      <c r="C39" s="79">
        <v>32</v>
      </c>
      <c r="D39" s="79" t="s">
        <v>18</v>
      </c>
      <c r="E39" s="79">
        <v>42</v>
      </c>
      <c r="F39" s="87">
        <v>40195.604166666664</v>
      </c>
      <c r="G39" s="87">
        <v>40196.520833333336</v>
      </c>
      <c r="H39" s="55">
        <v>9.5</v>
      </c>
      <c r="I39" s="55">
        <v>3.2</v>
      </c>
      <c r="J39" s="89">
        <v>40195.666666666664</v>
      </c>
      <c r="K39" s="43">
        <v>24</v>
      </c>
      <c r="L39" s="24">
        <v>1.18</v>
      </c>
      <c r="M39" s="24">
        <v>9.18</v>
      </c>
      <c r="N39" s="25">
        <f t="shared" si="60"/>
        <v>310.79999999999995</v>
      </c>
      <c r="O39" s="26">
        <f t="shared" si="61"/>
        <v>0.3543119999999999</v>
      </c>
      <c r="P39" s="25">
        <f t="shared" si="44"/>
        <v>3.3152000000000004</v>
      </c>
      <c r="Q39" s="25"/>
      <c r="R39" s="27">
        <f t="shared" si="62"/>
        <v>33.152000000000001</v>
      </c>
      <c r="S39" s="24">
        <f t="shared" si="63"/>
        <v>6.7795839999999996E-2</v>
      </c>
      <c r="T39" s="24"/>
      <c r="U39" s="24">
        <f t="shared" si="64"/>
        <v>0.21492565919999995</v>
      </c>
      <c r="V39" s="24">
        <f t="shared" si="65"/>
        <v>2.0110003200000004</v>
      </c>
      <c r="W39" s="24">
        <f t="shared" si="66"/>
        <v>4.3314762175999999E-2</v>
      </c>
      <c r="X39" s="28">
        <f t="shared" si="67"/>
        <v>2.2692407413760005</v>
      </c>
      <c r="Y39" s="28">
        <f t="shared" si="49"/>
        <v>0.21903868160000006</v>
      </c>
      <c r="Z39" s="24">
        <f t="shared" si="50"/>
        <v>0.28036951244800007</v>
      </c>
      <c r="AA39" s="29">
        <f t="shared" si="51"/>
        <v>10.996563573883163</v>
      </c>
      <c r="AB39" s="43">
        <v>150</v>
      </c>
      <c r="AC39" s="25">
        <v>22.91</v>
      </c>
      <c r="AD39" s="25">
        <v>21.77</v>
      </c>
      <c r="AE39" s="25">
        <f t="shared" si="68"/>
        <v>1340.4</v>
      </c>
      <c r="AF39" s="26">
        <f t="shared" si="52"/>
        <v>1.5280560000000001</v>
      </c>
      <c r="AG39" s="25">
        <f t="shared" si="92"/>
        <v>3.3152000000000004</v>
      </c>
      <c r="AH39" s="25"/>
      <c r="AI39" s="27">
        <f t="shared" si="69"/>
        <v>33.152000000000001</v>
      </c>
      <c r="AJ39" s="24">
        <f t="shared" si="70"/>
        <v>6.7795839999999996E-2</v>
      </c>
      <c r="AK39" s="24"/>
      <c r="AL39" s="24">
        <f t="shared" si="71"/>
        <v>0.92691876960000008</v>
      </c>
      <c r="AM39" s="24">
        <f t="shared" si="72"/>
        <v>2.0110003200000004</v>
      </c>
      <c r="AN39" s="24">
        <f t="shared" si="73"/>
        <v>4.3314762175999999E-2</v>
      </c>
      <c r="AO39" s="28">
        <f t="shared" si="74"/>
        <v>2.9812338517760004</v>
      </c>
      <c r="AP39" s="30">
        <f t="shared" si="75"/>
        <v>6.6724123808773517E-2</v>
      </c>
      <c r="AQ39" s="24">
        <f t="shared" si="53"/>
        <v>6.8058606284948989E-2</v>
      </c>
      <c r="AR39" s="31">
        <f t="shared" si="54"/>
        <v>2.2319474835886215</v>
      </c>
      <c r="AS39" s="44">
        <v>71</v>
      </c>
      <c r="AT39" s="24">
        <v>7.25</v>
      </c>
      <c r="AU39" s="24">
        <v>12.76</v>
      </c>
      <c r="AV39" s="25">
        <f t="shared" si="76"/>
        <v>600.29999999999995</v>
      </c>
      <c r="AW39" s="26">
        <f t="shared" si="55"/>
        <v>0.68434199999999989</v>
      </c>
      <c r="AX39" s="25">
        <f t="shared" si="46"/>
        <v>3.3152000000000004</v>
      </c>
      <c r="AY39" s="25"/>
      <c r="AZ39" s="27">
        <f t="shared" si="77"/>
        <v>33.152000000000001</v>
      </c>
      <c r="BA39" s="24">
        <f t="shared" si="78"/>
        <v>6.7795839999999996E-2</v>
      </c>
      <c r="BB39" s="24"/>
      <c r="BC39" s="24">
        <f t="shared" si="79"/>
        <v>0.41512185719999994</v>
      </c>
      <c r="BD39" s="24">
        <f t="shared" si="80"/>
        <v>2.0110003200000004</v>
      </c>
      <c r="BE39" s="24">
        <f t="shared" si="81"/>
        <v>4.3314762175999999E-2</v>
      </c>
      <c r="BF39" s="28">
        <f t="shared" si="82"/>
        <v>2.4694369393760005</v>
      </c>
      <c r="BG39" s="28">
        <f t="shared" si="83"/>
        <v>0.12341014189785111</v>
      </c>
      <c r="BH39" s="24">
        <f t="shared" si="56"/>
        <v>0.31099355758258479</v>
      </c>
      <c r="BI39" s="31">
        <f t="shared" si="57"/>
        <v>11.18508655126498</v>
      </c>
      <c r="BJ39" s="44">
        <v>89</v>
      </c>
      <c r="BK39" s="24">
        <v>14.35</v>
      </c>
      <c r="BL39" s="24">
        <v>13.59</v>
      </c>
      <c r="BM39" s="25">
        <f t="shared" si="84"/>
        <v>838.19999999999993</v>
      </c>
      <c r="BN39" s="26">
        <f t="shared" si="58"/>
        <v>0.95554799999999984</v>
      </c>
      <c r="BO39" s="25">
        <f t="shared" si="47"/>
        <v>3.3152000000000004</v>
      </c>
      <c r="BP39" s="25"/>
      <c r="BQ39" s="27">
        <f t="shared" si="85"/>
        <v>33.152000000000001</v>
      </c>
      <c r="BR39" s="24">
        <f t="shared" si="86"/>
        <v>6.7795839999999996E-2</v>
      </c>
      <c r="BS39" s="24"/>
      <c r="BT39" s="24">
        <f t="shared" si="87"/>
        <v>0.57963541679999997</v>
      </c>
      <c r="BU39" s="24">
        <f t="shared" si="88"/>
        <v>2.0110003200000004</v>
      </c>
      <c r="BV39" s="24">
        <f t="shared" si="89"/>
        <v>4.3314762175999999E-2</v>
      </c>
      <c r="BW39" s="28">
        <f t="shared" si="90"/>
        <v>2.6339504989760005</v>
      </c>
      <c r="BX39" s="28">
        <f t="shared" si="91"/>
        <v>9.4271671402147483E-2</v>
      </c>
      <c r="BY39" s="24">
        <f t="shared" si="59"/>
        <v>0.15272010767147892</v>
      </c>
      <c r="BZ39" s="31">
        <f t="shared" si="48"/>
        <v>5.4803788903924229</v>
      </c>
      <c r="CA39" s="21"/>
      <c r="CB39" s="34"/>
      <c r="CC39" s="37"/>
      <c r="CD39" s="42"/>
    </row>
    <row r="40" spans="1:82" x14ac:dyDescent="0.2">
      <c r="A40" s="86" t="s">
        <v>53</v>
      </c>
      <c r="B40" s="165"/>
      <c r="C40" s="79">
        <v>33</v>
      </c>
      <c r="D40" s="79" t="s">
        <v>25</v>
      </c>
      <c r="E40" s="79">
        <v>44</v>
      </c>
      <c r="F40" s="87">
        <v>40206.270833333336</v>
      </c>
      <c r="G40" s="87">
        <v>40207.666666666664</v>
      </c>
      <c r="H40" s="55">
        <v>9.5</v>
      </c>
      <c r="I40" s="55">
        <v>3.2</v>
      </c>
      <c r="J40" s="89">
        <v>40207.833333333336</v>
      </c>
      <c r="K40" s="43">
        <v>11</v>
      </c>
      <c r="L40" s="24">
        <v>1.18</v>
      </c>
      <c r="M40" s="24">
        <v>9.18</v>
      </c>
      <c r="N40" s="25">
        <f t="shared" si="60"/>
        <v>310.79999999999995</v>
      </c>
      <c r="O40" s="26">
        <f t="shared" si="61"/>
        <v>0.3543119999999999</v>
      </c>
      <c r="P40" s="25">
        <f t="shared" si="44"/>
        <v>3.3152000000000004</v>
      </c>
      <c r="Q40" s="25"/>
      <c r="R40" s="27">
        <f t="shared" si="62"/>
        <v>33.152000000000001</v>
      </c>
      <c r="S40" s="24">
        <f t="shared" si="63"/>
        <v>6.7795839999999996E-2</v>
      </c>
      <c r="T40" s="24"/>
      <c r="U40" s="24">
        <f t="shared" si="64"/>
        <v>0.21492565919999995</v>
      </c>
      <c r="V40" s="24">
        <f t="shared" si="65"/>
        <v>2.0110003200000004</v>
      </c>
      <c r="W40" s="24">
        <f t="shared" si="66"/>
        <v>4.3314762175999999E-2</v>
      </c>
      <c r="X40" s="28">
        <f t="shared" si="67"/>
        <v>2.2692407413760005</v>
      </c>
      <c r="Y40" s="28">
        <f t="shared" si="49"/>
        <v>0.21903868160000006</v>
      </c>
      <c r="Z40" s="24">
        <f t="shared" si="50"/>
        <v>0.28036951244800007</v>
      </c>
      <c r="AA40" s="29">
        <f t="shared" si="51"/>
        <v>10.996563573883163</v>
      </c>
      <c r="AB40" s="43">
        <v>18</v>
      </c>
      <c r="AC40" s="25">
        <v>22.91</v>
      </c>
      <c r="AD40" s="25">
        <v>21.77</v>
      </c>
      <c r="AE40" s="25">
        <f t="shared" si="68"/>
        <v>1340.4</v>
      </c>
      <c r="AF40" s="26">
        <f t="shared" si="52"/>
        <v>1.5280560000000001</v>
      </c>
      <c r="AG40" s="25">
        <f t="shared" si="92"/>
        <v>3.3152000000000004</v>
      </c>
      <c r="AH40" s="25"/>
      <c r="AI40" s="27">
        <f t="shared" si="69"/>
        <v>33.152000000000001</v>
      </c>
      <c r="AJ40" s="24">
        <f t="shared" si="70"/>
        <v>6.7795839999999996E-2</v>
      </c>
      <c r="AK40" s="24"/>
      <c r="AL40" s="24">
        <f t="shared" si="71"/>
        <v>0.92691876960000008</v>
      </c>
      <c r="AM40" s="24">
        <f t="shared" si="72"/>
        <v>2.0110003200000004</v>
      </c>
      <c r="AN40" s="24">
        <f t="shared" si="73"/>
        <v>4.3314762175999999E-2</v>
      </c>
      <c r="AO40" s="28">
        <f t="shared" si="74"/>
        <v>2.9812338517760004</v>
      </c>
      <c r="AP40" s="30">
        <f t="shared" si="75"/>
        <v>6.6724123808773517E-2</v>
      </c>
      <c r="AQ40" s="24">
        <f t="shared" si="53"/>
        <v>6.8058606284948989E-2</v>
      </c>
      <c r="AR40" s="31">
        <f t="shared" si="54"/>
        <v>2.2319474835886215</v>
      </c>
      <c r="AS40" s="44">
        <v>29</v>
      </c>
      <c r="AT40" s="24">
        <v>7.25</v>
      </c>
      <c r="AU40" s="24">
        <v>12.76</v>
      </c>
      <c r="AV40" s="25">
        <f t="shared" si="76"/>
        <v>600.29999999999995</v>
      </c>
      <c r="AW40" s="26">
        <f t="shared" si="55"/>
        <v>0.68434199999999989</v>
      </c>
      <c r="AX40" s="25">
        <f t="shared" si="46"/>
        <v>3.3152000000000004</v>
      </c>
      <c r="AY40" s="25"/>
      <c r="AZ40" s="27">
        <f t="shared" si="77"/>
        <v>33.152000000000001</v>
      </c>
      <c r="BA40" s="24">
        <f t="shared" si="78"/>
        <v>6.7795839999999996E-2</v>
      </c>
      <c r="BB40" s="24"/>
      <c r="BC40" s="24">
        <f t="shared" si="79"/>
        <v>0.41512185719999994</v>
      </c>
      <c r="BD40" s="24">
        <f t="shared" si="80"/>
        <v>2.0110003200000004</v>
      </c>
      <c r="BE40" s="24">
        <f t="shared" si="81"/>
        <v>4.3314762175999999E-2</v>
      </c>
      <c r="BF40" s="28">
        <f t="shared" si="82"/>
        <v>2.4694369393760005</v>
      </c>
      <c r="BG40" s="28">
        <f t="shared" si="83"/>
        <v>0.12341014189785111</v>
      </c>
      <c r="BH40" s="24">
        <f t="shared" si="56"/>
        <v>0.31099355758258479</v>
      </c>
      <c r="BI40" s="31">
        <f t="shared" si="57"/>
        <v>11.18508655126498</v>
      </c>
      <c r="BJ40" s="38">
        <v>44</v>
      </c>
      <c r="BK40" s="24">
        <v>14.35</v>
      </c>
      <c r="BL40" s="24">
        <v>13.59</v>
      </c>
      <c r="BM40" s="25">
        <f t="shared" si="84"/>
        <v>838.19999999999993</v>
      </c>
      <c r="BN40" s="26">
        <f t="shared" si="58"/>
        <v>0.95554799999999984</v>
      </c>
      <c r="BO40" s="25">
        <f t="shared" si="47"/>
        <v>3.3152000000000004</v>
      </c>
      <c r="BP40" s="25"/>
      <c r="BQ40" s="27">
        <f t="shared" si="85"/>
        <v>33.152000000000001</v>
      </c>
      <c r="BR40" s="24">
        <f t="shared" si="86"/>
        <v>6.7795839999999996E-2</v>
      </c>
      <c r="BS40" s="24"/>
      <c r="BT40" s="24">
        <f t="shared" si="87"/>
        <v>0.57963541679999997</v>
      </c>
      <c r="BU40" s="24">
        <f t="shared" si="88"/>
        <v>2.0110003200000004</v>
      </c>
      <c r="BV40" s="24">
        <f t="shared" si="89"/>
        <v>4.3314762175999999E-2</v>
      </c>
      <c r="BW40" s="28">
        <f t="shared" si="90"/>
        <v>2.6339504989760005</v>
      </c>
      <c r="BX40" s="28">
        <f t="shared" si="91"/>
        <v>9.4271671402147483E-2</v>
      </c>
      <c r="BY40" s="24">
        <f t="shared" si="59"/>
        <v>0.15272010767147892</v>
      </c>
      <c r="BZ40" s="31">
        <f t="shared" si="48"/>
        <v>5.4803788903924229</v>
      </c>
      <c r="CA40" s="21"/>
      <c r="CB40" s="34"/>
      <c r="CC40" s="34"/>
      <c r="CD40" s="34"/>
    </row>
    <row r="41" spans="1:82" x14ac:dyDescent="0.2">
      <c r="A41" s="86" t="s">
        <v>50</v>
      </c>
      <c r="B41" s="165"/>
      <c r="C41" s="79">
        <v>34</v>
      </c>
      <c r="D41" s="79" t="s">
        <v>11</v>
      </c>
      <c r="E41" s="79">
        <v>45</v>
      </c>
      <c r="F41" s="87">
        <v>40211.854166666664</v>
      </c>
      <c r="G41" s="87">
        <v>40212.333333333336</v>
      </c>
      <c r="H41" s="55">
        <v>12.5</v>
      </c>
      <c r="I41" s="55">
        <v>4.2</v>
      </c>
      <c r="J41" s="89">
        <v>40212.756944444445</v>
      </c>
      <c r="K41" s="43">
        <v>13</v>
      </c>
      <c r="L41" s="24">
        <v>1.18</v>
      </c>
      <c r="M41" s="24">
        <v>9.18</v>
      </c>
      <c r="N41" s="25">
        <f t="shared" si="60"/>
        <v>310.79999999999995</v>
      </c>
      <c r="O41" s="26">
        <f t="shared" si="61"/>
        <v>0.3543119999999999</v>
      </c>
      <c r="P41" s="25">
        <f t="shared" si="44"/>
        <v>4.3511999999999995</v>
      </c>
      <c r="Q41" s="25"/>
      <c r="R41" s="27">
        <f t="shared" si="62"/>
        <v>43.511999999999993</v>
      </c>
      <c r="S41" s="24">
        <f t="shared" si="63"/>
        <v>8.8982039999999984E-2</v>
      </c>
      <c r="T41" s="24"/>
      <c r="U41" s="24">
        <f t="shared" si="64"/>
        <v>0.21492565919999995</v>
      </c>
      <c r="V41" s="24">
        <f t="shared" si="65"/>
        <v>2.6394379199999998</v>
      </c>
      <c r="W41" s="24">
        <f t="shared" si="66"/>
        <v>5.6850625355999995E-2</v>
      </c>
      <c r="X41" s="28">
        <f t="shared" si="67"/>
        <v>2.9112142045559999</v>
      </c>
      <c r="Y41" s="28">
        <f t="shared" si="49"/>
        <v>0.2810052321</v>
      </c>
      <c r="Z41" s="24">
        <f t="shared" si="50"/>
        <v>0.359686697088</v>
      </c>
      <c r="AA41" s="29">
        <f t="shared" si="51"/>
        <v>10.996563573883162</v>
      </c>
      <c r="AB41" s="43">
        <v>27</v>
      </c>
      <c r="AC41" s="25">
        <v>22.91</v>
      </c>
      <c r="AD41" s="25">
        <v>21.77</v>
      </c>
      <c r="AE41" s="25">
        <f t="shared" si="68"/>
        <v>1340.4</v>
      </c>
      <c r="AF41" s="26">
        <f t="shared" si="52"/>
        <v>1.5280560000000001</v>
      </c>
      <c r="AG41" s="25">
        <f t="shared" si="92"/>
        <v>4.3511999999999995</v>
      </c>
      <c r="AH41" s="25"/>
      <c r="AI41" s="27">
        <f t="shared" si="69"/>
        <v>43.511999999999993</v>
      </c>
      <c r="AJ41" s="24">
        <f t="shared" si="70"/>
        <v>8.8982039999999984E-2</v>
      </c>
      <c r="AK41" s="24"/>
      <c r="AL41" s="24">
        <f t="shared" si="71"/>
        <v>0.92691876960000008</v>
      </c>
      <c r="AM41" s="24">
        <f t="shared" si="72"/>
        <v>2.6394379199999998</v>
      </c>
      <c r="AN41" s="24">
        <f t="shared" si="73"/>
        <v>5.6850625355999995E-2</v>
      </c>
      <c r="AO41" s="28">
        <f t="shared" si="74"/>
        <v>3.6232073149560002</v>
      </c>
      <c r="AP41" s="30">
        <f t="shared" si="75"/>
        <v>8.1092374999015226E-2</v>
      </c>
      <c r="AQ41" s="24">
        <f t="shared" si="53"/>
        <v>8.2714222498995529E-2</v>
      </c>
      <c r="AR41" s="31">
        <f t="shared" si="54"/>
        <v>2.2319474835886215</v>
      </c>
      <c r="AS41" s="44">
        <v>25</v>
      </c>
      <c r="AT41" s="24">
        <v>7.25</v>
      </c>
      <c r="AU41" s="24">
        <v>12.76</v>
      </c>
      <c r="AV41" s="25">
        <f t="shared" si="76"/>
        <v>600.29999999999995</v>
      </c>
      <c r="AW41" s="26">
        <f t="shared" si="55"/>
        <v>0.68434199999999989</v>
      </c>
      <c r="AX41" s="25">
        <f t="shared" si="46"/>
        <v>4.3511999999999995</v>
      </c>
      <c r="AY41" s="25"/>
      <c r="AZ41" s="27">
        <f t="shared" si="77"/>
        <v>43.511999999999993</v>
      </c>
      <c r="BA41" s="24">
        <f t="shared" si="78"/>
        <v>8.8982039999999984E-2</v>
      </c>
      <c r="BB41" s="24"/>
      <c r="BC41" s="24">
        <f t="shared" si="79"/>
        <v>0.41512185719999994</v>
      </c>
      <c r="BD41" s="24">
        <f t="shared" si="80"/>
        <v>2.6394379199999998</v>
      </c>
      <c r="BE41" s="24">
        <f t="shared" si="81"/>
        <v>5.6850625355999995E-2</v>
      </c>
      <c r="BF41" s="28">
        <f t="shared" si="82"/>
        <v>3.1114104025559999</v>
      </c>
      <c r="BG41" s="28">
        <f t="shared" si="83"/>
        <v>0.15549277374092954</v>
      </c>
      <c r="BH41" s="24">
        <f t="shared" si="56"/>
        <v>0.39184178982714246</v>
      </c>
      <c r="BI41" s="31">
        <f t="shared" si="57"/>
        <v>11.18508655126498</v>
      </c>
      <c r="BJ41" s="38">
        <v>44</v>
      </c>
      <c r="BK41" s="24">
        <v>14.35</v>
      </c>
      <c r="BL41" s="24">
        <v>13.59</v>
      </c>
      <c r="BM41" s="25">
        <f t="shared" si="84"/>
        <v>838.19999999999993</v>
      </c>
      <c r="BN41" s="26">
        <f t="shared" si="58"/>
        <v>0.95554799999999984</v>
      </c>
      <c r="BO41" s="25">
        <f t="shared" si="47"/>
        <v>4.3511999999999995</v>
      </c>
      <c r="BP41" s="25"/>
      <c r="BQ41" s="27">
        <f t="shared" si="85"/>
        <v>43.511999999999993</v>
      </c>
      <c r="BR41" s="24">
        <f t="shared" si="86"/>
        <v>8.8982039999999984E-2</v>
      </c>
      <c r="BS41" s="24"/>
      <c r="BT41" s="24">
        <f t="shared" si="87"/>
        <v>0.57963541679999997</v>
      </c>
      <c r="BU41" s="24">
        <f t="shared" si="88"/>
        <v>2.6394379199999998</v>
      </c>
      <c r="BV41" s="24">
        <f t="shared" si="89"/>
        <v>5.6850625355999995E-2</v>
      </c>
      <c r="BW41" s="28">
        <f t="shared" si="90"/>
        <v>3.2759239621559999</v>
      </c>
      <c r="BX41" s="28">
        <f t="shared" si="91"/>
        <v>0.11724853121531854</v>
      </c>
      <c r="BY41" s="24">
        <f t="shared" si="59"/>
        <v>0.18994262056881606</v>
      </c>
      <c r="BZ41" s="31">
        <f t="shared" si="48"/>
        <v>5.4803788903924229</v>
      </c>
      <c r="CA41" s="21"/>
      <c r="CB41" s="34"/>
      <c r="CC41" s="34"/>
      <c r="CD41" s="34"/>
    </row>
    <row r="42" spans="1:82" x14ac:dyDescent="0.2">
      <c r="A42" s="86" t="s">
        <v>52</v>
      </c>
      <c r="B42" s="165"/>
      <c r="C42" s="79">
        <v>35</v>
      </c>
      <c r="D42" s="79" t="s">
        <v>12</v>
      </c>
      <c r="E42" s="79">
        <v>47</v>
      </c>
      <c r="F42" s="87">
        <v>40219.041666666664</v>
      </c>
      <c r="G42" s="87">
        <v>40220.333333333336</v>
      </c>
      <c r="H42" s="55">
        <v>7</v>
      </c>
      <c r="I42" s="55">
        <v>2.2999999999999998</v>
      </c>
      <c r="J42" s="89">
        <v>40220.409722222219</v>
      </c>
      <c r="K42" s="43">
        <v>14</v>
      </c>
      <c r="L42" s="24">
        <v>1.18</v>
      </c>
      <c r="M42" s="24">
        <v>9.18</v>
      </c>
      <c r="N42" s="25">
        <f t="shared" si="60"/>
        <v>310.79999999999995</v>
      </c>
      <c r="O42" s="26">
        <f t="shared" si="61"/>
        <v>0.3543119999999999</v>
      </c>
      <c r="P42" s="25">
        <f t="shared" si="44"/>
        <v>2.3827999999999996</v>
      </c>
      <c r="Q42" s="25"/>
      <c r="R42" s="27">
        <f t="shared" si="62"/>
        <v>23.827999999999996</v>
      </c>
      <c r="S42" s="24">
        <f t="shared" si="63"/>
        <v>4.8728259999999989E-2</v>
      </c>
      <c r="T42" s="24"/>
      <c r="U42" s="24">
        <f t="shared" si="64"/>
        <v>0.21492565919999995</v>
      </c>
      <c r="V42" s="24">
        <f t="shared" si="65"/>
        <v>1.4454064799999997</v>
      </c>
      <c r="W42" s="24">
        <f t="shared" si="66"/>
        <v>3.1132485313999994E-2</v>
      </c>
      <c r="X42" s="28">
        <f t="shared" si="67"/>
        <v>1.6914646245139997</v>
      </c>
      <c r="Y42" s="28">
        <f t="shared" si="49"/>
        <v>0.16326878614999998</v>
      </c>
      <c r="Z42" s="24">
        <f t="shared" si="50"/>
        <v>0.20898404627199998</v>
      </c>
      <c r="AA42" s="29">
        <f t="shared" si="51"/>
        <v>10.996563573883162</v>
      </c>
      <c r="AB42" s="43">
        <v>110</v>
      </c>
      <c r="AC42" s="25">
        <v>22.91</v>
      </c>
      <c r="AD42" s="25">
        <v>21.77</v>
      </c>
      <c r="AE42" s="25">
        <f t="shared" si="68"/>
        <v>1340.4</v>
      </c>
      <c r="AF42" s="26">
        <f t="shared" si="52"/>
        <v>1.5280560000000001</v>
      </c>
      <c r="AG42" s="25">
        <f t="shared" si="92"/>
        <v>2.3827999999999996</v>
      </c>
      <c r="AH42" s="25"/>
      <c r="AI42" s="27">
        <f t="shared" si="69"/>
        <v>23.827999999999996</v>
      </c>
      <c r="AJ42" s="24">
        <f t="shared" si="70"/>
        <v>4.8728259999999989E-2</v>
      </c>
      <c r="AK42" s="24"/>
      <c r="AL42" s="24">
        <f t="shared" si="71"/>
        <v>0.92691876960000008</v>
      </c>
      <c r="AM42" s="24">
        <f t="shared" si="72"/>
        <v>1.4454064799999997</v>
      </c>
      <c r="AN42" s="24">
        <f t="shared" si="73"/>
        <v>3.1132485313999994E-2</v>
      </c>
      <c r="AO42" s="28">
        <f t="shared" si="74"/>
        <v>2.4034577349139998</v>
      </c>
      <c r="AP42" s="30">
        <f t="shared" si="75"/>
        <v>5.3792697737555947E-2</v>
      </c>
      <c r="AQ42" s="24">
        <f t="shared" si="53"/>
        <v>5.4868551692307067E-2</v>
      </c>
      <c r="AR42" s="31">
        <f t="shared" si="54"/>
        <v>2.2319474835886215</v>
      </c>
      <c r="AS42" s="38">
        <v>33</v>
      </c>
      <c r="AT42" s="24">
        <v>7.25</v>
      </c>
      <c r="AU42" s="24">
        <v>12.76</v>
      </c>
      <c r="AV42" s="25">
        <f t="shared" si="76"/>
        <v>600.29999999999995</v>
      </c>
      <c r="AW42" s="26">
        <f t="shared" si="55"/>
        <v>0.68434199999999989</v>
      </c>
      <c r="AX42" s="25">
        <f t="shared" si="46"/>
        <v>2.3827999999999996</v>
      </c>
      <c r="AY42" s="25"/>
      <c r="AZ42" s="27">
        <f t="shared" si="77"/>
        <v>23.827999999999996</v>
      </c>
      <c r="BA42" s="24">
        <f t="shared" si="78"/>
        <v>4.8728259999999989E-2</v>
      </c>
      <c r="BB42" s="24"/>
      <c r="BC42" s="24">
        <f t="shared" si="79"/>
        <v>0.41512185719999994</v>
      </c>
      <c r="BD42" s="24">
        <f t="shared" si="80"/>
        <v>1.4454064799999997</v>
      </c>
      <c r="BE42" s="24">
        <f t="shared" si="81"/>
        <v>3.1132485313999994E-2</v>
      </c>
      <c r="BF42" s="28">
        <f t="shared" si="82"/>
        <v>1.8916608225139997</v>
      </c>
      <c r="BG42" s="28">
        <f t="shared" si="83"/>
        <v>9.4535773239080453E-2</v>
      </c>
      <c r="BH42" s="24">
        <f t="shared" si="56"/>
        <v>0.23823014856248276</v>
      </c>
      <c r="BI42" s="31">
        <f t="shared" si="57"/>
        <v>11.185086551264982</v>
      </c>
      <c r="BJ42" s="38">
        <v>60</v>
      </c>
      <c r="BK42" s="24">
        <v>14.35</v>
      </c>
      <c r="BL42" s="24">
        <v>13.59</v>
      </c>
      <c r="BM42" s="25">
        <f t="shared" si="84"/>
        <v>838.19999999999993</v>
      </c>
      <c r="BN42" s="26">
        <f t="shared" si="58"/>
        <v>0.95554799999999984</v>
      </c>
      <c r="BO42" s="25">
        <f t="shared" si="47"/>
        <v>2.3827999999999996</v>
      </c>
      <c r="BP42" s="25"/>
      <c r="BQ42" s="27">
        <f t="shared" si="85"/>
        <v>23.827999999999996</v>
      </c>
      <c r="BR42" s="24">
        <f t="shared" si="86"/>
        <v>4.8728259999999989E-2</v>
      </c>
      <c r="BS42" s="24"/>
      <c r="BT42" s="24">
        <f t="shared" si="87"/>
        <v>0.57963541679999997</v>
      </c>
      <c r="BU42" s="24">
        <f t="shared" si="88"/>
        <v>1.4454064799999997</v>
      </c>
      <c r="BV42" s="24">
        <f t="shared" si="89"/>
        <v>3.1132485313999994E-2</v>
      </c>
      <c r="BW42" s="28">
        <f t="shared" si="90"/>
        <v>2.0561743821139995</v>
      </c>
      <c r="BX42" s="28">
        <f t="shared" si="91"/>
        <v>7.3592497570293472E-2</v>
      </c>
      <c r="BY42" s="24">
        <f t="shared" si="59"/>
        <v>0.11921984606387544</v>
      </c>
      <c r="BZ42" s="31">
        <f t="shared" si="48"/>
        <v>5.480378890392422</v>
      </c>
      <c r="CA42" s="21"/>
      <c r="CB42" s="34"/>
      <c r="CC42" s="34"/>
      <c r="CD42" s="34"/>
    </row>
    <row r="43" spans="1:82" x14ac:dyDescent="0.2">
      <c r="A43" s="86" t="s">
        <v>54</v>
      </c>
      <c r="B43" s="165"/>
      <c r="C43" s="79">
        <v>36</v>
      </c>
      <c r="D43" s="79" t="s">
        <v>15</v>
      </c>
      <c r="E43" s="79">
        <v>48</v>
      </c>
      <c r="F43" s="87">
        <v>40224.833333333336</v>
      </c>
      <c r="G43" s="87">
        <v>40225.333333333336</v>
      </c>
      <c r="H43" s="55">
        <v>12</v>
      </c>
      <c r="I43" s="55">
        <v>4</v>
      </c>
      <c r="J43" s="89">
        <v>40225.625</v>
      </c>
      <c r="K43" s="43">
        <v>15</v>
      </c>
      <c r="L43" s="24">
        <v>1.18</v>
      </c>
      <c r="M43" s="24">
        <v>9.18</v>
      </c>
      <c r="N43" s="25">
        <f t="shared" si="60"/>
        <v>310.79999999999995</v>
      </c>
      <c r="O43" s="26">
        <f t="shared" si="61"/>
        <v>0.3543119999999999</v>
      </c>
      <c r="P43" s="25">
        <f t="shared" si="44"/>
        <v>4.1440000000000001</v>
      </c>
      <c r="Q43" s="25"/>
      <c r="R43" s="27">
        <f t="shared" si="62"/>
        <v>41.44</v>
      </c>
      <c r="S43" s="24">
        <f t="shared" si="63"/>
        <v>8.4744799999999995E-2</v>
      </c>
      <c r="T43" s="24"/>
      <c r="U43" s="24">
        <f t="shared" si="64"/>
        <v>0.21492565919999995</v>
      </c>
      <c r="V43" s="24">
        <f t="shared" si="65"/>
        <v>2.5137504000000002</v>
      </c>
      <c r="W43" s="24">
        <f t="shared" si="66"/>
        <v>5.4143452719999999E-2</v>
      </c>
      <c r="X43" s="28">
        <f t="shared" si="67"/>
        <v>2.7828195119200001</v>
      </c>
      <c r="Y43" s="28">
        <f t="shared" si="49"/>
        <v>0.268611922</v>
      </c>
      <c r="Z43" s="24">
        <f t="shared" si="50"/>
        <v>0.34382326016000003</v>
      </c>
      <c r="AA43" s="29">
        <f t="shared" si="51"/>
        <v>10.99656357388316</v>
      </c>
      <c r="AB43" s="43">
        <v>57</v>
      </c>
      <c r="AC43" s="25">
        <v>22.91</v>
      </c>
      <c r="AD43" s="25">
        <v>21.77</v>
      </c>
      <c r="AE43" s="25">
        <f t="shared" si="68"/>
        <v>1340.4</v>
      </c>
      <c r="AF43" s="26">
        <f t="shared" si="52"/>
        <v>1.5280560000000001</v>
      </c>
      <c r="AG43" s="25">
        <f t="shared" si="92"/>
        <v>4.1440000000000001</v>
      </c>
      <c r="AH43" s="25"/>
      <c r="AI43" s="27">
        <f t="shared" si="69"/>
        <v>41.44</v>
      </c>
      <c r="AJ43" s="24">
        <f t="shared" si="70"/>
        <v>8.4744799999999995E-2</v>
      </c>
      <c r="AK43" s="24"/>
      <c r="AL43" s="24">
        <f t="shared" si="71"/>
        <v>0.92691876960000008</v>
      </c>
      <c r="AM43" s="24">
        <f t="shared" si="72"/>
        <v>2.5137504000000002</v>
      </c>
      <c r="AN43" s="24">
        <f t="shared" si="73"/>
        <v>5.4143452719999999E-2</v>
      </c>
      <c r="AO43" s="28">
        <f t="shared" si="74"/>
        <v>3.4948126223200005</v>
      </c>
      <c r="AP43" s="30">
        <f t="shared" si="75"/>
        <v>7.821872476096689E-2</v>
      </c>
      <c r="AQ43" s="24">
        <f t="shared" si="53"/>
        <v>7.9783099256186235E-2</v>
      </c>
      <c r="AR43" s="31">
        <f t="shared" si="54"/>
        <v>2.2319474835886219</v>
      </c>
      <c r="AS43" s="38">
        <v>29</v>
      </c>
      <c r="AT43" s="24">
        <v>7.25</v>
      </c>
      <c r="AU43" s="24">
        <v>12.76</v>
      </c>
      <c r="AV43" s="25">
        <f t="shared" si="76"/>
        <v>600.29999999999995</v>
      </c>
      <c r="AW43" s="26">
        <f t="shared" si="55"/>
        <v>0.68434199999999989</v>
      </c>
      <c r="AX43" s="25">
        <f t="shared" si="46"/>
        <v>4.1440000000000001</v>
      </c>
      <c r="AY43" s="25"/>
      <c r="AZ43" s="27">
        <f t="shared" si="77"/>
        <v>41.44</v>
      </c>
      <c r="BA43" s="24">
        <f t="shared" si="78"/>
        <v>8.4744799999999995E-2</v>
      </c>
      <c r="BB43" s="24"/>
      <c r="BC43" s="24">
        <f t="shared" si="79"/>
        <v>0.41512185719999994</v>
      </c>
      <c r="BD43" s="24">
        <f t="shared" si="80"/>
        <v>2.5137504000000002</v>
      </c>
      <c r="BE43" s="24">
        <f t="shared" si="81"/>
        <v>5.4143452719999999E-2</v>
      </c>
      <c r="BF43" s="28">
        <f t="shared" si="82"/>
        <v>2.9830157099200001</v>
      </c>
      <c r="BG43" s="28">
        <f t="shared" si="83"/>
        <v>0.14907624737231387</v>
      </c>
      <c r="BH43" s="24">
        <f t="shared" si="56"/>
        <v>0.37567214337823096</v>
      </c>
      <c r="BI43" s="31">
        <f t="shared" si="57"/>
        <v>11.185086551264982</v>
      </c>
      <c r="BJ43" s="44">
        <v>87</v>
      </c>
      <c r="BK43" s="24">
        <v>14.35</v>
      </c>
      <c r="BL43" s="24">
        <v>13.59</v>
      </c>
      <c r="BM43" s="25">
        <f t="shared" si="84"/>
        <v>838.19999999999993</v>
      </c>
      <c r="BN43" s="26">
        <f t="shared" si="58"/>
        <v>0.95554799999999984</v>
      </c>
      <c r="BO43" s="25">
        <f t="shared" si="47"/>
        <v>4.1440000000000001</v>
      </c>
      <c r="BP43" s="25"/>
      <c r="BQ43" s="27">
        <f t="shared" si="85"/>
        <v>41.44</v>
      </c>
      <c r="BR43" s="24">
        <f t="shared" si="86"/>
        <v>8.4744799999999995E-2</v>
      </c>
      <c r="BS43" s="24"/>
      <c r="BT43" s="24">
        <f t="shared" si="87"/>
        <v>0.57963541679999997</v>
      </c>
      <c r="BU43" s="24">
        <f t="shared" si="88"/>
        <v>2.5137504000000002</v>
      </c>
      <c r="BV43" s="24">
        <f t="shared" si="89"/>
        <v>5.4143452719999999E-2</v>
      </c>
      <c r="BW43" s="28">
        <f t="shared" si="90"/>
        <v>3.1475292695200001</v>
      </c>
      <c r="BX43" s="28">
        <f t="shared" si="91"/>
        <v>0.11265315925268433</v>
      </c>
      <c r="BY43" s="24">
        <f t="shared" si="59"/>
        <v>0.18249811798934865</v>
      </c>
      <c r="BZ43" s="31">
        <f t="shared" si="48"/>
        <v>5.4803788903924229</v>
      </c>
      <c r="CA43" s="21"/>
      <c r="CB43" s="34"/>
      <c r="CC43" s="34"/>
      <c r="CD43" s="34"/>
    </row>
    <row r="44" spans="1:82" x14ac:dyDescent="0.2">
      <c r="A44" s="86" t="s">
        <v>55</v>
      </c>
      <c r="B44" s="165"/>
      <c r="C44" s="79">
        <v>37</v>
      </c>
      <c r="D44" s="79" t="s">
        <v>16</v>
      </c>
      <c r="E44" s="79">
        <v>50</v>
      </c>
      <c r="F44" s="87">
        <v>40232</v>
      </c>
      <c r="G44" s="87">
        <v>40233.416666666664</v>
      </c>
      <c r="H44" s="55">
        <v>10</v>
      </c>
      <c r="I44" s="55">
        <v>3.3</v>
      </c>
      <c r="J44" s="89">
        <v>40233.666666666664</v>
      </c>
      <c r="K44" s="43">
        <v>22</v>
      </c>
      <c r="L44" s="24">
        <v>1.18</v>
      </c>
      <c r="M44" s="24">
        <v>9.18</v>
      </c>
      <c r="N44" s="25">
        <f t="shared" si="60"/>
        <v>310.79999999999995</v>
      </c>
      <c r="O44" s="26">
        <f t="shared" si="61"/>
        <v>0.3543119999999999</v>
      </c>
      <c r="P44" s="25">
        <f t="shared" si="44"/>
        <v>3.4187999999999996</v>
      </c>
      <c r="Q44" s="25"/>
      <c r="R44" s="27">
        <f t="shared" si="62"/>
        <v>34.187999999999995</v>
      </c>
      <c r="S44" s="24">
        <f t="shared" si="63"/>
        <v>6.9914459999999998E-2</v>
      </c>
      <c r="T44" s="24"/>
      <c r="U44" s="24">
        <f t="shared" si="64"/>
        <v>0.21492565919999995</v>
      </c>
      <c r="V44" s="24">
        <f t="shared" si="65"/>
        <v>2.0738440799999998</v>
      </c>
      <c r="W44" s="24">
        <f t="shared" si="66"/>
        <v>4.4668348493999997E-2</v>
      </c>
      <c r="X44" s="28">
        <f t="shared" si="67"/>
        <v>2.3334380876939997</v>
      </c>
      <c r="Y44" s="28">
        <f t="shared" si="49"/>
        <v>0.22523533664999998</v>
      </c>
      <c r="Z44" s="24">
        <f t="shared" si="50"/>
        <v>0.28830123091199999</v>
      </c>
      <c r="AA44" s="29">
        <f t="shared" si="51"/>
        <v>10.996563573883163</v>
      </c>
      <c r="AB44" s="43">
        <v>24</v>
      </c>
      <c r="AC44" s="25">
        <v>22.91</v>
      </c>
      <c r="AD44" s="25">
        <v>21.77</v>
      </c>
      <c r="AE44" s="25">
        <f t="shared" si="68"/>
        <v>1340.4</v>
      </c>
      <c r="AF44" s="26">
        <f t="shared" si="52"/>
        <v>1.5280560000000001</v>
      </c>
      <c r="AG44" s="25">
        <f t="shared" si="92"/>
        <v>3.4187999999999996</v>
      </c>
      <c r="AH44" s="25"/>
      <c r="AI44" s="27">
        <f t="shared" si="69"/>
        <v>34.187999999999995</v>
      </c>
      <c r="AJ44" s="24">
        <f t="shared" si="70"/>
        <v>6.9914459999999998E-2</v>
      </c>
      <c r="AK44" s="24"/>
      <c r="AL44" s="24">
        <f t="shared" si="71"/>
        <v>0.92691876960000008</v>
      </c>
      <c r="AM44" s="24">
        <f t="shared" si="72"/>
        <v>2.0738440799999998</v>
      </c>
      <c r="AN44" s="24">
        <f t="shared" si="73"/>
        <v>4.4668348493999997E-2</v>
      </c>
      <c r="AO44" s="28">
        <f t="shared" si="74"/>
        <v>3.0454311980940001</v>
      </c>
      <c r="AP44" s="30">
        <f t="shared" si="75"/>
        <v>6.8160948927797671E-2</v>
      </c>
      <c r="AQ44" s="24">
        <f t="shared" si="53"/>
        <v>6.9524167906353629E-2</v>
      </c>
      <c r="AR44" s="31">
        <f t="shared" si="54"/>
        <v>2.2319474835886215</v>
      </c>
      <c r="AS44" s="38">
        <v>41</v>
      </c>
      <c r="AT44" s="24">
        <v>7.25</v>
      </c>
      <c r="AU44" s="24">
        <v>12.76</v>
      </c>
      <c r="AV44" s="25">
        <f t="shared" si="76"/>
        <v>600.29999999999995</v>
      </c>
      <c r="AW44" s="26">
        <f t="shared" si="55"/>
        <v>0.68434199999999989</v>
      </c>
      <c r="AX44" s="25">
        <f t="shared" si="46"/>
        <v>3.4187999999999996</v>
      </c>
      <c r="AY44" s="25"/>
      <c r="AZ44" s="27">
        <f t="shared" si="77"/>
        <v>34.187999999999995</v>
      </c>
      <c r="BA44" s="24">
        <f t="shared" si="78"/>
        <v>6.9914459999999998E-2</v>
      </c>
      <c r="BB44" s="24"/>
      <c r="BC44" s="24">
        <f t="shared" si="79"/>
        <v>0.41512185719999994</v>
      </c>
      <c r="BD44" s="24">
        <f t="shared" si="80"/>
        <v>2.0738440799999998</v>
      </c>
      <c r="BE44" s="24">
        <f t="shared" si="81"/>
        <v>4.4668348493999997E-2</v>
      </c>
      <c r="BF44" s="28">
        <f t="shared" si="82"/>
        <v>2.5336342856939997</v>
      </c>
      <c r="BG44" s="28">
        <f t="shared" si="83"/>
        <v>0.12661840508215891</v>
      </c>
      <c r="BH44" s="24">
        <f t="shared" si="56"/>
        <v>0.31907838080704043</v>
      </c>
      <c r="BI44" s="31">
        <f t="shared" si="57"/>
        <v>11.18508655126498</v>
      </c>
      <c r="BJ44" s="38">
        <v>57</v>
      </c>
      <c r="BK44" s="24">
        <v>14.35</v>
      </c>
      <c r="BL44" s="24">
        <v>13.59</v>
      </c>
      <c r="BM44" s="25">
        <f t="shared" si="84"/>
        <v>838.19999999999993</v>
      </c>
      <c r="BN44" s="26">
        <f t="shared" si="58"/>
        <v>0.95554799999999984</v>
      </c>
      <c r="BO44" s="25">
        <f t="shared" si="47"/>
        <v>3.4187999999999996</v>
      </c>
      <c r="BP44" s="25"/>
      <c r="BQ44" s="27">
        <f t="shared" si="85"/>
        <v>34.187999999999995</v>
      </c>
      <c r="BR44" s="24">
        <f t="shared" si="86"/>
        <v>6.9914459999999998E-2</v>
      </c>
      <c r="BS44" s="24"/>
      <c r="BT44" s="24">
        <f t="shared" si="87"/>
        <v>0.57963541679999997</v>
      </c>
      <c r="BU44" s="24">
        <f t="shared" si="88"/>
        <v>2.0738440799999998</v>
      </c>
      <c r="BV44" s="24">
        <f t="shared" si="89"/>
        <v>4.4668348493999997E-2</v>
      </c>
      <c r="BW44" s="28">
        <f t="shared" si="90"/>
        <v>2.6981478452939998</v>
      </c>
      <c r="BX44" s="28">
        <f t="shared" si="91"/>
        <v>9.656935738346456E-2</v>
      </c>
      <c r="BY44" s="24">
        <f t="shared" si="59"/>
        <v>0.15644235896121259</v>
      </c>
      <c r="BZ44" s="31">
        <f t="shared" si="48"/>
        <v>5.4803788903924229</v>
      </c>
      <c r="CA44" s="21"/>
      <c r="CB44" s="34"/>
      <c r="CC44" s="34"/>
      <c r="CD44" s="34"/>
    </row>
    <row r="45" spans="1:82" x14ac:dyDescent="0.2">
      <c r="A45" s="88" t="s">
        <v>58</v>
      </c>
      <c r="B45" s="165"/>
      <c r="C45" s="82">
        <v>38</v>
      </c>
      <c r="D45" s="79" t="s">
        <v>19</v>
      </c>
      <c r="E45" s="79">
        <v>51</v>
      </c>
      <c r="F45" s="89">
        <v>40234.833333333336</v>
      </c>
      <c r="G45" s="89">
        <v>40236.458333333336</v>
      </c>
      <c r="H45" s="57">
        <v>15</v>
      </c>
      <c r="I45" s="57">
        <v>5</v>
      </c>
      <c r="J45" s="89">
        <v>40234.847222222219</v>
      </c>
      <c r="K45" s="43">
        <v>14</v>
      </c>
      <c r="L45" s="24">
        <v>1.18</v>
      </c>
      <c r="M45" s="24">
        <v>9.18</v>
      </c>
      <c r="N45" s="25">
        <f t="shared" si="60"/>
        <v>310.79999999999995</v>
      </c>
      <c r="O45" s="26">
        <f t="shared" si="61"/>
        <v>0.3543119999999999</v>
      </c>
      <c r="P45" s="25">
        <f t="shared" si="44"/>
        <v>5.18</v>
      </c>
      <c r="Q45" s="25"/>
      <c r="R45" s="27">
        <f t="shared" si="62"/>
        <v>51.8</v>
      </c>
      <c r="S45" s="24">
        <f t="shared" si="63"/>
        <v>0.105931</v>
      </c>
      <c r="T45" s="24"/>
      <c r="U45" s="24">
        <f t="shared" si="64"/>
        <v>0.21492565919999995</v>
      </c>
      <c r="V45" s="24">
        <f t="shared" si="65"/>
        <v>3.142188</v>
      </c>
      <c r="W45" s="24">
        <f t="shared" si="66"/>
        <v>6.7679315899999995E-2</v>
      </c>
      <c r="X45" s="28">
        <f t="shared" si="67"/>
        <v>3.4247929750999999</v>
      </c>
      <c r="Y45" s="28">
        <f t="shared" si="49"/>
        <v>0.3305784725</v>
      </c>
      <c r="Z45" s="24">
        <f t="shared" si="50"/>
        <v>0.42314044480000002</v>
      </c>
      <c r="AA45" s="29">
        <f t="shared" si="51"/>
        <v>10.996563573883162</v>
      </c>
      <c r="AB45" s="43">
        <v>58</v>
      </c>
      <c r="AC45" s="25">
        <v>22.91</v>
      </c>
      <c r="AD45" s="25">
        <v>21.77</v>
      </c>
      <c r="AE45" s="25">
        <f t="shared" si="68"/>
        <v>1340.4</v>
      </c>
      <c r="AF45" s="26">
        <f t="shared" si="52"/>
        <v>1.5280560000000001</v>
      </c>
      <c r="AG45" s="25">
        <f t="shared" si="92"/>
        <v>5.18</v>
      </c>
      <c r="AH45" s="25"/>
      <c r="AI45" s="27">
        <f t="shared" si="69"/>
        <v>51.8</v>
      </c>
      <c r="AJ45" s="24">
        <f t="shared" si="70"/>
        <v>0.105931</v>
      </c>
      <c r="AK45" s="24"/>
      <c r="AL45" s="24">
        <f t="shared" si="71"/>
        <v>0.92691876960000008</v>
      </c>
      <c r="AM45" s="24">
        <f t="shared" si="72"/>
        <v>3.142188</v>
      </c>
      <c r="AN45" s="24">
        <f t="shared" si="73"/>
        <v>6.7679315899999995E-2</v>
      </c>
      <c r="AO45" s="28">
        <f t="shared" si="74"/>
        <v>4.1367860855000007</v>
      </c>
      <c r="AP45" s="30">
        <f t="shared" si="75"/>
        <v>9.2586975951208614E-2</v>
      </c>
      <c r="AQ45" s="24">
        <f t="shared" si="53"/>
        <v>9.443871547023279E-2</v>
      </c>
      <c r="AR45" s="31">
        <f t="shared" si="54"/>
        <v>2.2319474835886219</v>
      </c>
      <c r="AS45" s="38">
        <v>26</v>
      </c>
      <c r="AT45" s="24">
        <v>7.25</v>
      </c>
      <c r="AU45" s="24">
        <v>12.76</v>
      </c>
      <c r="AV45" s="25">
        <f t="shared" si="76"/>
        <v>600.29999999999995</v>
      </c>
      <c r="AW45" s="26">
        <f t="shared" si="55"/>
        <v>0.68434199999999989</v>
      </c>
      <c r="AX45" s="25">
        <f t="shared" si="46"/>
        <v>5.18</v>
      </c>
      <c r="AY45" s="25"/>
      <c r="AZ45" s="27">
        <f t="shared" si="77"/>
        <v>51.8</v>
      </c>
      <c r="BA45" s="24">
        <f t="shared" si="78"/>
        <v>0.105931</v>
      </c>
      <c r="BB45" s="24"/>
      <c r="BC45" s="24">
        <f t="shared" si="79"/>
        <v>0.41512185719999994</v>
      </c>
      <c r="BD45" s="24">
        <f t="shared" si="80"/>
        <v>3.142188</v>
      </c>
      <c r="BE45" s="24">
        <f t="shared" si="81"/>
        <v>6.7679315899999995E-2</v>
      </c>
      <c r="BF45" s="28">
        <f t="shared" si="82"/>
        <v>3.6249891730999999</v>
      </c>
      <c r="BG45" s="28">
        <f t="shared" si="83"/>
        <v>0.18115887921539231</v>
      </c>
      <c r="BH45" s="24">
        <f t="shared" si="56"/>
        <v>0.45652037562278863</v>
      </c>
      <c r="BI45" s="31">
        <f t="shared" si="57"/>
        <v>11.18508655126498</v>
      </c>
      <c r="BJ45" s="38">
        <v>40</v>
      </c>
      <c r="BK45" s="24">
        <v>14.35</v>
      </c>
      <c r="BL45" s="24">
        <v>13.59</v>
      </c>
      <c r="BM45" s="25">
        <f t="shared" si="84"/>
        <v>838.19999999999993</v>
      </c>
      <c r="BN45" s="26">
        <f t="shared" si="58"/>
        <v>0.95554799999999984</v>
      </c>
      <c r="BO45" s="25">
        <f t="shared" si="47"/>
        <v>5.18</v>
      </c>
      <c r="BP45" s="25"/>
      <c r="BQ45" s="27">
        <f t="shared" si="85"/>
        <v>51.8</v>
      </c>
      <c r="BR45" s="24">
        <f t="shared" si="86"/>
        <v>0.105931</v>
      </c>
      <c r="BS45" s="24"/>
      <c r="BT45" s="24">
        <f t="shared" si="87"/>
        <v>0.57963541679999997</v>
      </c>
      <c r="BU45" s="24">
        <f t="shared" si="88"/>
        <v>3.142188</v>
      </c>
      <c r="BV45" s="24">
        <f t="shared" si="89"/>
        <v>6.7679315899999995E-2</v>
      </c>
      <c r="BW45" s="28">
        <f t="shared" si="90"/>
        <v>3.7895027326999999</v>
      </c>
      <c r="BX45" s="28">
        <f t="shared" si="91"/>
        <v>0.13563001906585542</v>
      </c>
      <c r="BY45" s="24">
        <f t="shared" si="59"/>
        <v>0.21972063088668581</v>
      </c>
      <c r="BZ45" s="31">
        <f t="shared" si="48"/>
        <v>5.4803788903924238</v>
      </c>
      <c r="CA45" s="21"/>
      <c r="CB45" s="34"/>
      <c r="CC45" s="34"/>
      <c r="CD45" s="34"/>
    </row>
    <row r="46" spans="1:82" s="12" customFormat="1" x14ac:dyDescent="0.2">
      <c r="A46" s="102" t="s">
        <v>88</v>
      </c>
      <c r="B46" s="166"/>
      <c r="C46" s="103"/>
      <c r="D46" s="103"/>
      <c r="E46" s="103"/>
      <c r="F46" s="133"/>
      <c r="G46" s="133"/>
      <c r="H46" s="134"/>
      <c r="I46" s="134"/>
      <c r="J46" s="133"/>
      <c r="K46" s="104"/>
      <c r="L46" s="105"/>
      <c r="M46" s="105"/>
      <c r="N46" s="106"/>
      <c r="O46" s="107"/>
      <c r="P46" s="106"/>
      <c r="Q46" s="106"/>
      <c r="R46" s="108"/>
      <c r="S46" s="105"/>
      <c r="T46" s="105"/>
      <c r="U46" s="105"/>
      <c r="V46" s="105"/>
      <c r="W46" s="109"/>
      <c r="X46" s="110">
        <f>SUM(X29:X45)</f>
        <v>41.658565226656009</v>
      </c>
      <c r="Y46" s="111"/>
      <c r="Z46" s="110">
        <f>SUM(Z29:Z45)</f>
        <v>5.1470041978880001</v>
      </c>
      <c r="AA46" s="112">
        <f>X46+Z46</f>
        <v>46.805569424544011</v>
      </c>
      <c r="AB46" s="104"/>
      <c r="AC46" s="106"/>
      <c r="AD46" s="106"/>
      <c r="AE46" s="106"/>
      <c r="AF46" s="107"/>
      <c r="AG46" s="106"/>
      <c r="AH46" s="106"/>
      <c r="AI46" s="108"/>
      <c r="AJ46" s="105"/>
      <c r="AK46" s="105"/>
      <c r="AL46" s="105"/>
      <c r="AM46" s="105"/>
      <c r="AN46" s="109"/>
      <c r="AO46" s="110">
        <f>SUM(AO29:AO45)</f>
        <v>53.762448103455988</v>
      </c>
      <c r="AP46" s="114"/>
      <c r="AQ46" s="110">
        <f>SUM(AQ29:AQ45)</f>
        <v>1.2273432646715563</v>
      </c>
      <c r="AR46" s="112">
        <f>AO46+AQ46</f>
        <v>54.989791368127541</v>
      </c>
      <c r="AS46" s="115"/>
      <c r="AT46" s="105"/>
      <c r="AU46" s="105"/>
      <c r="AV46" s="106"/>
      <c r="AW46" s="107"/>
      <c r="AX46" s="106"/>
      <c r="AY46" s="106"/>
      <c r="AZ46" s="108"/>
      <c r="BA46" s="105"/>
      <c r="BB46" s="105"/>
      <c r="BC46" s="105"/>
      <c r="BD46" s="105"/>
      <c r="BE46" s="109"/>
      <c r="BF46" s="110">
        <f>SUM(BF29:BF45)</f>
        <v>45.061900592655988</v>
      </c>
      <c r="BG46" s="111"/>
      <c r="BH46" s="110">
        <f>SUM(BH29:BH45)</f>
        <v>5.674961993677818</v>
      </c>
      <c r="BI46" s="112">
        <f>BF46+BH46</f>
        <v>50.736862586333807</v>
      </c>
      <c r="BJ46" s="115"/>
      <c r="BK46" s="105"/>
      <c r="BL46" s="105"/>
      <c r="BM46" s="106"/>
      <c r="BN46" s="107"/>
      <c r="BO46" s="106"/>
      <c r="BP46" s="106"/>
      <c r="BQ46" s="108"/>
      <c r="BR46" s="105"/>
      <c r="BS46" s="105"/>
      <c r="BT46" s="105"/>
      <c r="BU46" s="105"/>
      <c r="BV46" s="109"/>
      <c r="BW46" s="110">
        <f>SUM(BW29:BW45)</f>
        <v>47.858631105856006</v>
      </c>
      <c r="BX46" s="111"/>
      <c r="BY46" s="110">
        <f>SUM(BY29:BY45)</f>
        <v>2.7749098923223596</v>
      </c>
      <c r="BZ46" s="116"/>
      <c r="CA46" s="21"/>
      <c r="CB46" s="34"/>
      <c r="CC46" s="34"/>
      <c r="CD46" s="34"/>
    </row>
    <row r="47" spans="1:82" s="12" customFormat="1" ht="12.75" customHeight="1" x14ac:dyDescent="0.2">
      <c r="A47" s="144"/>
      <c r="B47" s="144"/>
      <c r="C47" s="144"/>
      <c r="D47" s="144"/>
      <c r="E47" s="144"/>
      <c r="F47" s="144"/>
      <c r="G47" s="144"/>
      <c r="H47" s="144"/>
      <c r="I47" s="144"/>
      <c r="J47" s="144"/>
      <c r="K47" s="144"/>
      <c r="L47" s="144"/>
      <c r="M47" s="144"/>
      <c r="N47" s="144"/>
      <c r="O47" s="144"/>
      <c r="P47" s="144"/>
      <c r="Q47" s="106"/>
      <c r="R47" s="108"/>
      <c r="S47" s="105"/>
      <c r="T47" s="105"/>
      <c r="U47" s="105"/>
      <c r="V47" s="105"/>
      <c r="W47" s="109"/>
      <c r="X47" s="110"/>
      <c r="Y47" s="111"/>
      <c r="Z47" s="110"/>
      <c r="AA47" s="112"/>
      <c r="AB47" s="104"/>
      <c r="AC47" s="106"/>
      <c r="AD47" s="106"/>
      <c r="AE47" s="106"/>
      <c r="AF47" s="107"/>
      <c r="AG47" s="106"/>
      <c r="AH47" s="106"/>
      <c r="AI47" s="108"/>
      <c r="AJ47" s="105"/>
      <c r="AK47" s="105"/>
      <c r="AL47" s="105"/>
      <c r="AM47" s="105"/>
      <c r="AN47" s="109"/>
      <c r="AO47" s="110"/>
      <c r="AP47" s="114"/>
      <c r="AQ47" s="110"/>
      <c r="AR47" s="112"/>
      <c r="AS47" s="115"/>
      <c r="AT47" s="105"/>
      <c r="AU47" s="105"/>
      <c r="AV47" s="106"/>
      <c r="AW47" s="107"/>
      <c r="AX47" s="106"/>
      <c r="AY47" s="106"/>
      <c r="AZ47" s="108"/>
      <c r="BA47" s="105"/>
      <c r="BB47" s="105"/>
      <c r="BC47" s="105"/>
      <c r="BD47" s="105"/>
      <c r="BE47" s="109"/>
      <c r="BF47" s="110"/>
      <c r="BG47" s="111"/>
      <c r="BH47" s="110"/>
      <c r="BI47" s="112"/>
      <c r="BJ47" s="115"/>
      <c r="BK47" s="105"/>
      <c r="BL47" s="105"/>
      <c r="BM47" s="106"/>
      <c r="BN47" s="107"/>
      <c r="BO47" s="106"/>
      <c r="BP47" s="106"/>
      <c r="BQ47" s="108"/>
      <c r="BR47" s="105"/>
      <c r="BS47" s="105"/>
      <c r="BT47" s="105"/>
      <c r="BU47" s="105"/>
      <c r="BV47" s="109"/>
      <c r="BW47" s="110"/>
      <c r="BX47" s="111"/>
      <c r="BY47" s="110"/>
      <c r="BZ47" s="116"/>
      <c r="CA47" s="21"/>
      <c r="CB47" s="34"/>
      <c r="CC47" s="34"/>
      <c r="CD47" s="34"/>
    </row>
    <row r="48" spans="1:82" ht="12.75" customHeight="1" x14ac:dyDescent="0.2">
      <c r="A48" s="72" t="s">
        <v>40</v>
      </c>
      <c r="B48" s="153" t="s">
        <v>92</v>
      </c>
      <c r="C48" s="79">
        <v>39</v>
      </c>
      <c r="D48" s="79" t="s">
        <v>23</v>
      </c>
      <c r="E48" s="79">
        <v>56</v>
      </c>
      <c r="F48" s="89">
        <v>40490.041666666672</v>
      </c>
      <c r="G48" s="89">
        <v>40490.5</v>
      </c>
      <c r="H48" s="59">
        <v>11.000000000058208</v>
      </c>
      <c r="I48" s="60">
        <f>H48/3</f>
        <v>3.6666666666860692</v>
      </c>
      <c r="J48" s="89">
        <v>40491.0625</v>
      </c>
      <c r="K48" s="43">
        <v>18.399999999999999</v>
      </c>
      <c r="L48" s="24">
        <v>1.18</v>
      </c>
      <c r="M48" s="24">
        <v>9.18</v>
      </c>
      <c r="N48" s="25">
        <f t="shared" si="60"/>
        <v>310.79999999999995</v>
      </c>
      <c r="O48" s="26">
        <f t="shared" si="61"/>
        <v>0.3543119999999999</v>
      </c>
      <c r="P48" s="25">
        <f t="shared" si="44"/>
        <v>3.7986666666867679</v>
      </c>
      <c r="Q48" s="25"/>
      <c r="R48" s="27">
        <f t="shared" si="62"/>
        <v>37.986666666867677</v>
      </c>
      <c r="S48" s="24">
        <f t="shared" si="63"/>
        <v>7.7682733333744397E-2</v>
      </c>
      <c r="T48" s="24"/>
      <c r="U48" s="24">
        <f t="shared" si="64"/>
        <v>0.21492565919999995</v>
      </c>
      <c r="V48" s="24">
        <f t="shared" si="65"/>
        <v>2.3042712000121934</v>
      </c>
      <c r="W48" s="24">
        <f t="shared" si="66"/>
        <v>4.9631498326929299E-2</v>
      </c>
      <c r="X48" s="28">
        <f t="shared" si="67"/>
        <v>2.5688283575391226</v>
      </c>
      <c r="Y48" s="28">
        <f t="shared" si="49"/>
        <v>0.24795640516786899</v>
      </c>
      <c r="Z48" s="24">
        <f t="shared" si="50"/>
        <v>0.31738419861487233</v>
      </c>
      <c r="AA48" s="29">
        <f t="shared" si="51"/>
        <v>10.996563573883163</v>
      </c>
      <c r="AB48" s="43">
        <v>48</v>
      </c>
      <c r="AC48" s="25">
        <v>22.91</v>
      </c>
      <c r="AD48" s="25">
        <v>21.77</v>
      </c>
      <c r="AE48" s="25">
        <f t="shared" si="68"/>
        <v>1340.4</v>
      </c>
      <c r="AF48" s="26">
        <f t="shared" si="52"/>
        <v>1.5280560000000001</v>
      </c>
      <c r="AG48" s="25">
        <f t="shared" ref="AG48:AG67" si="93">($L48+$M48)*$I48*200/2000</f>
        <v>3.7986666666867679</v>
      </c>
      <c r="AH48" s="25"/>
      <c r="AI48" s="27">
        <f t="shared" si="69"/>
        <v>37.986666666867677</v>
      </c>
      <c r="AJ48" s="24">
        <f t="shared" si="70"/>
        <v>7.7682733333744397E-2</v>
      </c>
      <c r="AK48" s="24"/>
      <c r="AL48" s="24">
        <f t="shared" si="71"/>
        <v>0.92691876960000008</v>
      </c>
      <c r="AM48" s="24">
        <f t="shared" si="72"/>
        <v>2.3042712000121934</v>
      </c>
      <c r="AN48" s="24">
        <f t="shared" si="73"/>
        <v>4.9631498326929299E-2</v>
      </c>
      <c r="AO48" s="28">
        <f t="shared" si="74"/>
        <v>3.280821467939123</v>
      </c>
      <c r="AP48" s="30">
        <f t="shared" si="75"/>
        <v>7.3429307697831764E-2</v>
      </c>
      <c r="AQ48" s="24">
        <f t="shared" si="53"/>
        <v>7.4897893851788397E-2</v>
      </c>
      <c r="AR48" s="31">
        <f t="shared" si="54"/>
        <v>2.2319474835886215</v>
      </c>
      <c r="AS48" s="44">
        <v>47</v>
      </c>
      <c r="AT48" s="24">
        <v>7.25</v>
      </c>
      <c r="AU48" s="24">
        <v>12.76</v>
      </c>
      <c r="AV48" s="25">
        <f t="shared" si="76"/>
        <v>600.29999999999995</v>
      </c>
      <c r="AW48" s="26">
        <f t="shared" si="55"/>
        <v>0.68434199999999989</v>
      </c>
      <c r="AX48" s="25">
        <f t="shared" si="46"/>
        <v>3.7986666666867679</v>
      </c>
      <c r="AY48" s="25"/>
      <c r="AZ48" s="27">
        <f t="shared" si="77"/>
        <v>37.986666666867677</v>
      </c>
      <c r="BA48" s="24">
        <f t="shared" si="78"/>
        <v>7.7682733333744397E-2</v>
      </c>
      <c r="BB48" s="24"/>
      <c r="BC48" s="24">
        <f t="shared" si="79"/>
        <v>0.41512185719999994</v>
      </c>
      <c r="BD48" s="24">
        <f t="shared" si="80"/>
        <v>2.3042712000121934</v>
      </c>
      <c r="BE48" s="24">
        <f t="shared" si="81"/>
        <v>4.9631498326929299E-2</v>
      </c>
      <c r="BF48" s="28">
        <f t="shared" si="82"/>
        <v>2.7690245555391226</v>
      </c>
      <c r="BG48" s="28">
        <f t="shared" si="83"/>
        <v>0.13838203675857685</v>
      </c>
      <c r="BH48" s="24">
        <f t="shared" si="56"/>
        <v>0.34872273263161369</v>
      </c>
      <c r="BI48" s="31">
        <f t="shared" si="57"/>
        <v>11.185086551264982</v>
      </c>
      <c r="BJ48" s="44">
        <v>87</v>
      </c>
      <c r="BK48" s="24">
        <v>14.35</v>
      </c>
      <c r="BL48" s="24">
        <v>13.59</v>
      </c>
      <c r="BM48" s="25">
        <f t="shared" si="84"/>
        <v>838.19999999999993</v>
      </c>
      <c r="BN48" s="26">
        <f t="shared" si="58"/>
        <v>0.95554799999999984</v>
      </c>
      <c r="BO48" s="25">
        <f t="shared" si="47"/>
        <v>3.7986666666867679</v>
      </c>
      <c r="BP48" s="25"/>
      <c r="BQ48" s="27">
        <f t="shared" si="85"/>
        <v>37.986666666867677</v>
      </c>
      <c r="BR48" s="24">
        <f t="shared" si="86"/>
        <v>7.7682733333744397E-2</v>
      </c>
      <c r="BS48" s="24"/>
      <c r="BT48" s="24">
        <f t="shared" si="87"/>
        <v>0.57963541679999997</v>
      </c>
      <c r="BU48" s="24">
        <f t="shared" si="88"/>
        <v>2.3042712000121934</v>
      </c>
      <c r="BV48" s="24">
        <f t="shared" si="89"/>
        <v>4.9631498326929299E-2</v>
      </c>
      <c r="BW48" s="28">
        <f t="shared" si="90"/>
        <v>2.9335381151391227</v>
      </c>
      <c r="BX48" s="28">
        <f t="shared" si="91"/>
        <v>0.10499420598207311</v>
      </c>
      <c r="BY48" s="24">
        <f t="shared" si="59"/>
        <v>0.17009061369095846</v>
      </c>
      <c r="BZ48" s="31">
        <f t="shared" si="48"/>
        <v>5.4803788903924229</v>
      </c>
      <c r="CA48" s="21"/>
      <c r="CB48" s="34"/>
      <c r="CC48" s="34"/>
      <c r="CD48" s="34"/>
    </row>
    <row r="49" spans="1:82" x14ac:dyDescent="0.2">
      <c r="A49" s="72" t="s">
        <v>46</v>
      </c>
      <c r="B49" s="154"/>
      <c r="C49" s="79">
        <v>40</v>
      </c>
      <c r="D49" s="79" t="s">
        <v>22</v>
      </c>
      <c r="E49" s="79">
        <v>57</v>
      </c>
      <c r="F49" s="89">
        <v>40522.666666666672</v>
      </c>
      <c r="G49" s="89">
        <v>40523.0625</v>
      </c>
      <c r="H49" s="61">
        <v>9.5000000000582077</v>
      </c>
      <c r="I49" s="60">
        <f t="shared" ref="I49:I66" si="94">H49/3</f>
        <v>3.1666666666860692</v>
      </c>
      <c r="J49" s="89">
        <v>40520.583333333336</v>
      </c>
      <c r="K49" s="43">
        <v>15</v>
      </c>
      <c r="L49" s="24">
        <v>1.18</v>
      </c>
      <c r="M49" s="24">
        <v>9.18</v>
      </c>
      <c r="N49" s="25">
        <f t="shared" si="60"/>
        <v>310.79999999999995</v>
      </c>
      <c r="O49" s="26">
        <f t="shared" si="61"/>
        <v>0.3543119999999999</v>
      </c>
      <c r="P49" s="25">
        <f t="shared" si="44"/>
        <v>3.2806666666867677</v>
      </c>
      <c r="Q49" s="25"/>
      <c r="R49" s="27">
        <f t="shared" si="62"/>
        <v>32.806666666867677</v>
      </c>
      <c r="S49" s="24">
        <f t="shared" si="63"/>
        <v>6.7089633333744403E-2</v>
      </c>
      <c r="T49" s="24"/>
      <c r="U49" s="24">
        <f t="shared" si="64"/>
        <v>0.21492565919999995</v>
      </c>
      <c r="V49" s="24">
        <f t="shared" si="65"/>
        <v>1.9900524000121933</v>
      </c>
      <c r="W49" s="24">
        <f t="shared" si="66"/>
        <v>4.2863566736929301E-2</v>
      </c>
      <c r="X49" s="28">
        <f t="shared" si="67"/>
        <v>2.2478416259491225</v>
      </c>
      <c r="Y49" s="28">
        <f t="shared" si="49"/>
        <v>0.21697312991786899</v>
      </c>
      <c r="Z49" s="24">
        <f t="shared" si="50"/>
        <v>0.27772560629487231</v>
      </c>
      <c r="AA49" s="29">
        <f t="shared" si="51"/>
        <v>10.996563573883163</v>
      </c>
      <c r="AB49" s="43">
        <v>19</v>
      </c>
      <c r="AC49" s="25">
        <v>22.91</v>
      </c>
      <c r="AD49" s="25">
        <v>21.77</v>
      </c>
      <c r="AE49" s="25">
        <f t="shared" si="68"/>
        <v>1340.4</v>
      </c>
      <c r="AF49" s="26">
        <f t="shared" si="52"/>
        <v>1.5280560000000001</v>
      </c>
      <c r="AG49" s="25">
        <f t="shared" si="93"/>
        <v>3.2806666666867677</v>
      </c>
      <c r="AH49" s="25"/>
      <c r="AI49" s="27">
        <f t="shared" si="69"/>
        <v>32.806666666867677</v>
      </c>
      <c r="AJ49" s="24">
        <f t="shared" si="70"/>
        <v>6.7089633333744403E-2</v>
      </c>
      <c r="AK49" s="24"/>
      <c r="AL49" s="24">
        <f t="shared" si="71"/>
        <v>0.92691876960000008</v>
      </c>
      <c r="AM49" s="24">
        <f t="shared" si="72"/>
        <v>1.9900524000121933</v>
      </c>
      <c r="AN49" s="24">
        <f t="shared" si="73"/>
        <v>4.2863566736929301E-2</v>
      </c>
      <c r="AO49" s="28">
        <f t="shared" si="74"/>
        <v>2.9598347363491229</v>
      </c>
      <c r="AP49" s="30">
        <f t="shared" si="75"/>
        <v>6.6245182102710895E-2</v>
      </c>
      <c r="AQ49" s="24">
        <f t="shared" si="53"/>
        <v>6.7570085744765113E-2</v>
      </c>
      <c r="AR49" s="31">
        <f t="shared" si="54"/>
        <v>2.2319474835886215</v>
      </c>
      <c r="AS49" s="38">
        <v>34</v>
      </c>
      <c r="AT49" s="24">
        <v>7.25</v>
      </c>
      <c r="AU49" s="24">
        <v>12.76</v>
      </c>
      <c r="AV49" s="25">
        <f t="shared" si="76"/>
        <v>600.29999999999995</v>
      </c>
      <c r="AW49" s="26">
        <f t="shared" si="55"/>
        <v>0.68434199999999989</v>
      </c>
      <c r="AX49" s="25">
        <f t="shared" si="46"/>
        <v>3.2806666666867677</v>
      </c>
      <c r="AY49" s="25"/>
      <c r="AZ49" s="27">
        <f t="shared" si="77"/>
        <v>32.806666666867677</v>
      </c>
      <c r="BA49" s="24">
        <f t="shared" si="78"/>
        <v>6.7089633333744403E-2</v>
      </c>
      <c r="BB49" s="24"/>
      <c r="BC49" s="24">
        <f t="shared" si="79"/>
        <v>0.41512185719999994</v>
      </c>
      <c r="BD49" s="24">
        <f t="shared" si="80"/>
        <v>1.9900524000121933</v>
      </c>
      <c r="BE49" s="24">
        <f t="shared" si="81"/>
        <v>4.2863566736929301E-2</v>
      </c>
      <c r="BF49" s="28">
        <f t="shared" si="82"/>
        <v>2.4480378239491229</v>
      </c>
      <c r="BG49" s="28">
        <f t="shared" si="83"/>
        <v>0.12234072083703765</v>
      </c>
      <c r="BH49" s="24">
        <f t="shared" si="56"/>
        <v>0.30829861650933488</v>
      </c>
      <c r="BI49" s="31">
        <f t="shared" si="57"/>
        <v>11.185086551264982</v>
      </c>
      <c r="BJ49" s="44">
        <v>53</v>
      </c>
      <c r="BK49" s="24">
        <v>14.35</v>
      </c>
      <c r="BL49" s="24">
        <v>13.59</v>
      </c>
      <c r="BM49" s="25">
        <f t="shared" si="84"/>
        <v>838.19999999999993</v>
      </c>
      <c r="BN49" s="26">
        <f t="shared" si="58"/>
        <v>0.95554799999999984</v>
      </c>
      <c r="BO49" s="25">
        <f t="shared" si="47"/>
        <v>3.2806666666867677</v>
      </c>
      <c r="BP49" s="25"/>
      <c r="BQ49" s="27">
        <f t="shared" si="85"/>
        <v>32.806666666867677</v>
      </c>
      <c r="BR49" s="24">
        <f t="shared" si="86"/>
        <v>6.7089633333744403E-2</v>
      </c>
      <c r="BS49" s="24"/>
      <c r="BT49" s="24">
        <f t="shared" si="87"/>
        <v>0.57963541679999997</v>
      </c>
      <c r="BU49" s="24">
        <f t="shared" si="88"/>
        <v>1.9900524000121933</v>
      </c>
      <c r="BV49" s="24">
        <f t="shared" si="89"/>
        <v>4.2863566736929301E-2</v>
      </c>
      <c r="BW49" s="28">
        <f t="shared" si="90"/>
        <v>2.6125513835491225</v>
      </c>
      <c r="BX49" s="28">
        <f t="shared" si="91"/>
        <v>9.3505776075487573E-2</v>
      </c>
      <c r="BY49" s="24">
        <f t="shared" si="59"/>
        <v>0.15147935724228989</v>
      </c>
      <c r="BZ49" s="31">
        <f t="shared" si="48"/>
        <v>5.4803788903924247</v>
      </c>
      <c r="CA49" s="21"/>
      <c r="CB49" s="34"/>
      <c r="CC49" s="34"/>
      <c r="CD49" s="34"/>
    </row>
    <row r="50" spans="1:82" x14ac:dyDescent="0.2">
      <c r="A50" s="72" t="s">
        <v>41</v>
      </c>
      <c r="B50" s="154"/>
      <c r="C50" s="79">
        <v>41</v>
      </c>
      <c r="D50" s="79" t="s">
        <v>21</v>
      </c>
      <c r="E50" s="79">
        <v>58</v>
      </c>
      <c r="F50" s="89">
        <v>40524.052083333328</v>
      </c>
      <c r="G50" s="89">
        <v>40524.5</v>
      </c>
      <c r="H50" s="61">
        <v>10.749999999941792</v>
      </c>
      <c r="I50" s="60">
        <f t="shared" si="94"/>
        <v>3.5833333333139308</v>
      </c>
      <c r="J50" s="89">
        <v>40524.875</v>
      </c>
      <c r="K50" s="43">
        <v>21</v>
      </c>
      <c r="L50" s="24">
        <v>1.18</v>
      </c>
      <c r="M50" s="24">
        <v>9.18</v>
      </c>
      <c r="N50" s="25">
        <f t="shared" si="60"/>
        <v>310.79999999999995</v>
      </c>
      <c r="O50" s="26">
        <f t="shared" si="61"/>
        <v>0.3543119999999999</v>
      </c>
      <c r="P50" s="25">
        <f t="shared" si="44"/>
        <v>3.7123333333132322</v>
      </c>
      <c r="Q50" s="25"/>
      <c r="R50" s="27">
        <f t="shared" si="62"/>
        <v>37.123333333132322</v>
      </c>
      <c r="S50" s="24">
        <f t="shared" si="63"/>
        <v>7.5917216666255602E-2</v>
      </c>
      <c r="T50" s="24"/>
      <c r="U50" s="24">
        <f t="shared" si="64"/>
        <v>0.21492565919999995</v>
      </c>
      <c r="V50" s="24">
        <f t="shared" si="65"/>
        <v>2.2519013999878066</v>
      </c>
      <c r="W50" s="24">
        <f t="shared" si="66"/>
        <v>4.8503509728070708E-2</v>
      </c>
      <c r="X50" s="28">
        <f t="shared" si="67"/>
        <v>2.5153305689158771</v>
      </c>
      <c r="Y50" s="28">
        <f t="shared" si="49"/>
        <v>0.24279252595713102</v>
      </c>
      <c r="Z50" s="24">
        <f t="shared" si="50"/>
        <v>0.31077443322512771</v>
      </c>
      <c r="AA50" s="29">
        <f t="shared" si="51"/>
        <v>10.996563573883163</v>
      </c>
      <c r="AB50" s="43">
        <v>25</v>
      </c>
      <c r="AC50" s="25">
        <v>22.91</v>
      </c>
      <c r="AD50" s="25">
        <v>21.77</v>
      </c>
      <c r="AE50" s="25">
        <f t="shared" si="68"/>
        <v>1340.4</v>
      </c>
      <c r="AF50" s="26">
        <f t="shared" si="52"/>
        <v>1.5280560000000001</v>
      </c>
      <c r="AG50" s="25">
        <f t="shared" si="93"/>
        <v>3.7123333333132322</v>
      </c>
      <c r="AH50" s="25"/>
      <c r="AI50" s="27">
        <f t="shared" si="69"/>
        <v>37.123333333132322</v>
      </c>
      <c r="AJ50" s="24">
        <f t="shared" si="70"/>
        <v>7.5917216666255602E-2</v>
      </c>
      <c r="AK50" s="24"/>
      <c r="AL50" s="24">
        <f t="shared" si="71"/>
        <v>0.92691876960000008</v>
      </c>
      <c r="AM50" s="24">
        <f t="shared" si="72"/>
        <v>2.2519013999878066</v>
      </c>
      <c r="AN50" s="24">
        <f t="shared" si="73"/>
        <v>4.8503509728070708E-2</v>
      </c>
      <c r="AO50" s="28">
        <f t="shared" si="74"/>
        <v>3.2273236793158775</v>
      </c>
      <c r="AP50" s="30">
        <f t="shared" si="75"/>
        <v>7.223195343142072E-2</v>
      </c>
      <c r="AQ50" s="24">
        <f t="shared" si="53"/>
        <v>7.367659250004914E-2</v>
      </c>
      <c r="AR50" s="31">
        <f t="shared" si="54"/>
        <v>2.2319474835886219</v>
      </c>
      <c r="AS50" s="38">
        <v>37</v>
      </c>
      <c r="AT50" s="24">
        <v>7.25</v>
      </c>
      <c r="AU50" s="24">
        <v>12.76</v>
      </c>
      <c r="AV50" s="25">
        <f t="shared" si="76"/>
        <v>600.29999999999995</v>
      </c>
      <c r="AW50" s="26">
        <f t="shared" si="55"/>
        <v>0.68434199999999989</v>
      </c>
      <c r="AX50" s="25">
        <f t="shared" si="46"/>
        <v>3.7123333333132322</v>
      </c>
      <c r="AY50" s="25"/>
      <c r="AZ50" s="27">
        <f t="shared" si="77"/>
        <v>37.123333333132322</v>
      </c>
      <c r="BA50" s="24">
        <f t="shared" si="78"/>
        <v>7.5917216666255602E-2</v>
      </c>
      <c r="BB50" s="24"/>
      <c r="BC50" s="24">
        <f t="shared" si="79"/>
        <v>0.41512185719999994</v>
      </c>
      <c r="BD50" s="24">
        <f t="shared" si="80"/>
        <v>2.2519013999878066</v>
      </c>
      <c r="BE50" s="24">
        <f t="shared" si="81"/>
        <v>4.8503509728070708E-2</v>
      </c>
      <c r="BF50" s="28">
        <f t="shared" si="82"/>
        <v>2.7155267669158771</v>
      </c>
      <c r="BG50" s="28">
        <f t="shared" si="83"/>
        <v>0.13570848410374201</v>
      </c>
      <c r="BH50" s="24">
        <f t="shared" si="56"/>
        <v>0.34198537994142986</v>
      </c>
      <c r="BI50" s="31">
        <f t="shared" si="57"/>
        <v>11.185086551264984</v>
      </c>
      <c r="BJ50" s="44">
        <v>49</v>
      </c>
      <c r="BK50" s="24">
        <v>14.35</v>
      </c>
      <c r="BL50" s="24">
        <v>13.59</v>
      </c>
      <c r="BM50" s="25">
        <f t="shared" si="84"/>
        <v>838.19999999999993</v>
      </c>
      <c r="BN50" s="26">
        <f t="shared" si="58"/>
        <v>0.95554799999999984</v>
      </c>
      <c r="BO50" s="25">
        <f t="shared" si="47"/>
        <v>3.7123333333132322</v>
      </c>
      <c r="BP50" s="25"/>
      <c r="BQ50" s="27">
        <f t="shared" si="85"/>
        <v>37.123333333132322</v>
      </c>
      <c r="BR50" s="24">
        <f t="shared" si="86"/>
        <v>7.5917216666255602E-2</v>
      </c>
      <c r="BS50" s="24"/>
      <c r="BT50" s="24">
        <f t="shared" si="87"/>
        <v>0.57963541679999997</v>
      </c>
      <c r="BU50" s="24">
        <f t="shared" si="88"/>
        <v>2.2519013999878066</v>
      </c>
      <c r="BV50" s="24">
        <f t="shared" si="89"/>
        <v>4.8503509728070708E-2</v>
      </c>
      <c r="BW50" s="28">
        <f t="shared" si="90"/>
        <v>2.8800403265158772</v>
      </c>
      <c r="BX50" s="28">
        <f t="shared" si="91"/>
        <v>0.10307946766341723</v>
      </c>
      <c r="BY50" s="24">
        <f t="shared" si="59"/>
        <v>0.16698873761473593</v>
      </c>
      <c r="BZ50" s="31">
        <f t="shared" si="48"/>
        <v>5.4803788903924229</v>
      </c>
      <c r="CA50" s="21"/>
      <c r="CB50" s="34"/>
      <c r="CC50" s="34"/>
      <c r="CD50" s="34"/>
    </row>
    <row r="51" spans="1:82" x14ac:dyDescent="0.2">
      <c r="A51" s="72" t="s">
        <v>42</v>
      </c>
      <c r="B51" s="154"/>
      <c r="C51" s="79">
        <v>42</v>
      </c>
      <c r="D51" s="79" t="s">
        <v>20</v>
      </c>
      <c r="E51" s="79">
        <v>59</v>
      </c>
      <c r="F51" s="89">
        <v>40525.75</v>
      </c>
      <c r="G51" s="89">
        <v>40526.333333333336</v>
      </c>
      <c r="H51" s="59">
        <v>14.000000000058208</v>
      </c>
      <c r="I51" s="60">
        <f t="shared" si="94"/>
        <v>4.6666666666860692</v>
      </c>
      <c r="J51" s="89">
        <v>40525.006944444445</v>
      </c>
      <c r="K51" s="43">
        <v>17</v>
      </c>
      <c r="L51" s="24">
        <v>1.18</v>
      </c>
      <c r="M51" s="24">
        <v>9.18</v>
      </c>
      <c r="N51" s="25">
        <f t="shared" si="60"/>
        <v>310.79999999999995</v>
      </c>
      <c r="O51" s="26">
        <f t="shared" si="61"/>
        <v>0.3543119999999999</v>
      </c>
      <c r="P51" s="25">
        <f t="shared" si="44"/>
        <v>4.8346666666867675</v>
      </c>
      <c r="Q51" s="25"/>
      <c r="R51" s="27">
        <f t="shared" si="62"/>
        <v>48.346666666867677</v>
      </c>
      <c r="S51" s="24">
        <f t="shared" si="63"/>
        <v>9.8868933333744399E-2</v>
      </c>
      <c r="T51" s="24"/>
      <c r="U51" s="24">
        <f t="shared" si="64"/>
        <v>0.21492565919999995</v>
      </c>
      <c r="V51" s="24">
        <f t="shared" si="65"/>
        <v>2.9327088000121933</v>
      </c>
      <c r="W51" s="24">
        <f t="shared" si="66"/>
        <v>6.3167361506929295E-2</v>
      </c>
      <c r="X51" s="28">
        <f t="shared" si="67"/>
        <v>3.2108018207191225</v>
      </c>
      <c r="Y51" s="28">
        <f t="shared" si="49"/>
        <v>0.30992295566786898</v>
      </c>
      <c r="Z51" s="24">
        <f t="shared" si="50"/>
        <v>0.39670138325487231</v>
      </c>
      <c r="AA51" s="29">
        <f t="shared" si="51"/>
        <v>10.996563573883162</v>
      </c>
      <c r="AB51" s="43">
        <v>12</v>
      </c>
      <c r="AC51" s="25">
        <v>22.91</v>
      </c>
      <c r="AD51" s="25">
        <v>21.77</v>
      </c>
      <c r="AE51" s="25">
        <f t="shared" si="68"/>
        <v>1340.4</v>
      </c>
      <c r="AF51" s="26">
        <f t="shared" si="52"/>
        <v>1.5280560000000001</v>
      </c>
      <c r="AG51" s="25">
        <f t="shared" si="93"/>
        <v>4.8346666666867675</v>
      </c>
      <c r="AH51" s="25"/>
      <c r="AI51" s="27">
        <f t="shared" si="69"/>
        <v>48.346666666867677</v>
      </c>
      <c r="AJ51" s="24">
        <f t="shared" si="70"/>
        <v>9.8868933333744399E-2</v>
      </c>
      <c r="AK51" s="24"/>
      <c r="AL51" s="24">
        <f t="shared" si="71"/>
        <v>0.92691876960000008</v>
      </c>
      <c r="AM51" s="24">
        <f t="shared" si="72"/>
        <v>2.9327088000121933</v>
      </c>
      <c r="AN51" s="24">
        <f t="shared" si="73"/>
        <v>6.3167361506929295E-2</v>
      </c>
      <c r="AO51" s="28">
        <f t="shared" si="74"/>
        <v>3.9227949311191228</v>
      </c>
      <c r="AP51" s="30">
        <f t="shared" si="75"/>
        <v>8.7797558888073474E-2</v>
      </c>
      <c r="AQ51" s="24">
        <f t="shared" si="53"/>
        <v>8.9553510065834951E-2</v>
      </c>
      <c r="AR51" s="31">
        <f t="shared" si="54"/>
        <v>2.2319474835886215</v>
      </c>
      <c r="AS51" s="38">
        <v>26</v>
      </c>
      <c r="AT51" s="24">
        <v>7.25</v>
      </c>
      <c r="AU51" s="24">
        <v>12.76</v>
      </c>
      <c r="AV51" s="25">
        <f t="shared" si="76"/>
        <v>600.29999999999995</v>
      </c>
      <c r="AW51" s="26">
        <f t="shared" si="55"/>
        <v>0.68434199999999989</v>
      </c>
      <c r="AX51" s="25">
        <f t="shared" si="46"/>
        <v>4.8346666666867675</v>
      </c>
      <c r="AY51" s="25"/>
      <c r="AZ51" s="27">
        <f t="shared" si="77"/>
        <v>48.346666666867677</v>
      </c>
      <c r="BA51" s="24">
        <f t="shared" si="78"/>
        <v>9.8868933333744399E-2</v>
      </c>
      <c r="BB51" s="24"/>
      <c r="BC51" s="24">
        <f t="shared" si="79"/>
        <v>0.41512185719999994</v>
      </c>
      <c r="BD51" s="24">
        <f t="shared" si="80"/>
        <v>2.9327088000121933</v>
      </c>
      <c r="BE51" s="24">
        <f t="shared" si="81"/>
        <v>6.3167361506929295E-2</v>
      </c>
      <c r="BF51" s="28">
        <f t="shared" si="82"/>
        <v>3.4109980187191224</v>
      </c>
      <c r="BG51" s="28">
        <f t="shared" si="83"/>
        <v>0.17046466860165532</v>
      </c>
      <c r="BH51" s="24">
        <f t="shared" si="56"/>
        <v>0.42957096487617141</v>
      </c>
      <c r="BI51" s="31">
        <f t="shared" si="57"/>
        <v>11.185086551264982</v>
      </c>
      <c r="BJ51" s="43">
        <v>36.5</v>
      </c>
      <c r="BK51" s="24">
        <v>14.35</v>
      </c>
      <c r="BL51" s="24">
        <v>13.59</v>
      </c>
      <c r="BM51" s="25">
        <f t="shared" si="84"/>
        <v>838.19999999999993</v>
      </c>
      <c r="BN51" s="26">
        <f t="shared" si="58"/>
        <v>0.95554799999999984</v>
      </c>
      <c r="BO51" s="25">
        <f t="shared" si="47"/>
        <v>4.8346666666867675</v>
      </c>
      <c r="BP51" s="25"/>
      <c r="BQ51" s="27">
        <f t="shared" si="85"/>
        <v>48.346666666867677</v>
      </c>
      <c r="BR51" s="24">
        <f t="shared" si="86"/>
        <v>9.8868933333744399E-2</v>
      </c>
      <c r="BS51" s="24"/>
      <c r="BT51" s="24">
        <f t="shared" si="87"/>
        <v>0.57963541679999997</v>
      </c>
      <c r="BU51" s="24">
        <f t="shared" si="88"/>
        <v>2.9327088000121933</v>
      </c>
      <c r="BV51" s="24">
        <f t="shared" si="89"/>
        <v>6.3167361506929295E-2</v>
      </c>
      <c r="BW51" s="28">
        <f t="shared" si="90"/>
        <v>3.5755115783191225</v>
      </c>
      <c r="BX51" s="28">
        <f t="shared" si="91"/>
        <v>0.1279710657952442</v>
      </c>
      <c r="BY51" s="24">
        <f t="shared" si="59"/>
        <v>0.20731312658829562</v>
      </c>
      <c r="BZ51" s="31">
        <f t="shared" si="48"/>
        <v>5.4803788903924238</v>
      </c>
      <c r="CA51" s="21"/>
      <c r="CB51" s="34"/>
      <c r="CC51" s="34"/>
      <c r="CD51" s="34"/>
    </row>
    <row r="52" spans="1:82" x14ac:dyDescent="0.2">
      <c r="A52" s="72" t="s">
        <v>43</v>
      </c>
      <c r="B52" s="154"/>
      <c r="C52" s="79">
        <v>43</v>
      </c>
      <c r="D52" s="79" t="s">
        <v>8</v>
      </c>
      <c r="E52" s="79">
        <v>62</v>
      </c>
      <c r="F52" s="89">
        <v>40538.3125</v>
      </c>
      <c r="G52" s="89">
        <v>40539.666666666664</v>
      </c>
      <c r="H52" s="61">
        <v>32.499999999941792</v>
      </c>
      <c r="I52" s="60">
        <f t="shared" si="94"/>
        <v>10.833333333313931</v>
      </c>
      <c r="J52" s="89">
        <v>40538.895833333336</v>
      </c>
      <c r="K52" s="43">
        <v>16</v>
      </c>
      <c r="L52" s="24">
        <v>1.18</v>
      </c>
      <c r="M52" s="24">
        <v>9.18</v>
      </c>
      <c r="N52" s="25">
        <f t="shared" si="60"/>
        <v>310.79999999999995</v>
      </c>
      <c r="O52" s="26">
        <f t="shared" si="61"/>
        <v>0.3543119999999999</v>
      </c>
      <c r="P52" s="25">
        <f t="shared" si="44"/>
        <v>11.223333333313231</v>
      </c>
      <c r="Q52" s="25"/>
      <c r="R52" s="27">
        <f t="shared" si="62"/>
        <v>112.23333333313232</v>
      </c>
      <c r="S52" s="24">
        <f t="shared" si="63"/>
        <v>0.22951716666625557</v>
      </c>
      <c r="T52" s="24"/>
      <c r="U52" s="24">
        <f t="shared" si="64"/>
        <v>0.21492565919999995</v>
      </c>
      <c r="V52" s="24">
        <f t="shared" si="65"/>
        <v>6.8080739999878066</v>
      </c>
      <c r="W52" s="24">
        <f t="shared" si="66"/>
        <v>0.14663851778307069</v>
      </c>
      <c r="X52" s="28">
        <f t="shared" si="67"/>
        <v>7.1696381769708779</v>
      </c>
      <c r="Y52" s="28">
        <f t="shared" si="49"/>
        <v>0.6920500170821311</v>
      </c>
      <c r="Z52" s="24">
        <f t="shared" si="50"/>
        <v>0.88582402186512788</v>
      </c>
      <c r="AA52" s="29">
        <f t="shared" si="51"/>
        <v>10.996563573883162</v>
      </c>
      <c r="AB52" s="43">
        <v>21</v>
      </c>
      <c r="AC52" s="25">
        <v>22.91</v>
      </c>
      <c r="AD52" s="25">
        <v>21.77</v>
      </c>
      <c r="AE52" s="25">
        <f t="shared" si="68"/>
        <v>1340.4</v>
      </c>
      <c r="AF52" s="26">
        <f t="shared" si="52"/>
        <v>1.5280560000000001</v>
      </c>
      <c r="AG52" s="25">
        <f t="shared" si="93"/>
        <v>11.223333333313231</v>
      </c>
      <c r="AH52" s="25"/>
      <c r="AI52" s="27">
        <f t="shared" si="69"/>
        <v>112.23333333313232</v>
      </c>
      <c r="AJ52" s="24">
        <f t="shared" si="70"/>
        <v>0.22951716666625557</v>
      </c>
      <c r="AK52" s="24"/>
      <c r="AL52" s="24">
        <f t="shared" si="71"/>
        <v>0.92691876960000008</v>
      </c>
      <c r="AM52" s="24">
        <f t="shared" si="72"/>
        <v>6.8080739999878066</v>
      </c>
      <c r="AN52" s="24">
        <f t="shared" si="73"/>
        <v>0.14663851778307069</v>
      </c>
      <c r="AO52" s="28">
        <f t="shared" si="74"/>
        <v>7.8816312873708778</v>
      </c>
      <c r="AP52" s="30">
        <f t="shared" si="75"/>
        <v>0.17640177456067319</v>
      </c>
      <c r="AQ52" s="24">
        <f t="shared" si="53"/>
        <v>0.17992981005188666</v>
      </c>
      <c r="AR52" s="31">
        <f t="shared" si="54"/>
        <v>2.2319474835886215</v>
      </c>
      <c r="AS52" s="38">
        <v>30</v>
      </c>
      <c r="AT52" s="24">
        <v>7.25</v>
      </c>
      <c r="AU52" s="24">
        <v>12.76</v>
      </c>
      <c r="AV52" s="25">
        <f t="shared" si="76"/>
        <v>600.29999999999995</v>
      </c>
      <c r="AW52" s="26">
        <f t="shared" si="55"/>
        <v>0.68434199999999989</v>
      </c>
      <c r="AX52" s="25">
        <f t="shared" si="46"/>
        <v>11.223333333313231</v>
      </c>
      <c r="AY52" s="25"/>
      <c r="AZ52" s="27">
        <f t="shared" si="77"/>
        <v>112.23333333313232</v>
      </c>
      <c r="BA52" s="24">
        <f t="shared" si="78"/>
        <v>0.22951716666625557</v>
      </c>
      <c r="BB52" s="24"/>
      <c r="BC52" s="24">
        <f t="shared" si="79"/>
        <v>0.41512185719999994</v>
      </c>
      <c r="BD52" s="24">
        <f t="shared" si="80"/>
        <v>6.8080739999878066</v>
      </c>
      <c r="BE52" s="24">
        <f t="shared" si="81"/>
        <v>0.14663851778307069</v>
      </c>
      <c r="BF52" s="28">
        <f t="shared" si="82"/>
        <v>7.3698343749708775</v>
      </c>
      <c r="BG52" s="28">
        <f t="shared" si="83"/>
        <v>0.36830756496606087</v>
      </c>
      <c r="BH52" s="24">
        <f t="shared" si="56"/>
        <v>0.92813506371447341</v>
      </c>
      <c r="BI52" s="31">
        <f t="shared" si="57"/>
        <v>11.18508655126498</v>
      </c>
      <c r="BJ52" s="43">
        <v>61</v>
      </c>
      <c r="BK52" s="24">
        <v>14.35</v>
      </c>
      <c r="BL52" s="24">
        <v>13.59</v>
      </c>
      <c r="BM52" s="25">
        <f t="shared" si="84"/>
        <v>838.19999999999993</v>
      </c>
      <c r="BN52" s="26">
        <f t="shared" si="58"/>
        <v>0.95554799999999984</v>
      </c>
      <c r="BO52" s="25">
        <f t="shared" si="47"/>
        <v>11.223333333313231</v>
      </c>
      <c r="BP52" s="25"/>
      <c r="BQ52" s="27">
        <f t="shared" si="85"/>
        <v>112.23333333313232</v>
      </c>
      <c r="BR52" s="24">
        <f t="shared" si="86"/>
        <v>0.22951716666625557</v>
      </c>
      <c r="BS52" s="24"/>
      <c r="BT52" s="24">
        <f t="shared" si="87"/>
        <v>0.57963541679999997</v>
      </c>
      <c r="BU52" s="24">
        <f t="shared" si="88"/>
        <v>6.8080739999878066</v>
      </c>
      <c r="BV52" s="24">
        <f t="shared" si="89"/>
        <v>0.14663851778307069</v>
      </c>
      <c r="BW52" s="28">
        <f t="shared" si="90"/>
        <v>7.5343479345708779</v>
      </c>
      <c r="BX52" s="28">
        <f t="shared" si="91"/>
        <v>0.2696617013089076</v>
      </c>
      <c r="BY52" s="24">
        <f t="shared" si="59"/>
        <v>0.43685195612043032</v>
      </c>
      <c r="BZ52" s="31">
        <f t="shared" si="48"/>
        <v>5.480378890392422</v>
      </c>
      <c r="CA52" s="21"/>
      <c r="CB52" s="34"/>
      <c r="CC52" s="34"/>
      <c r="CD52" s="34"/>
    </row>
    <row r="53" spans="1:82" x14ac:dyDescent="0.2">
      <c r="A53" s="72" t="s">
        <v>44</v>
      </c>
      <c r="B53" s="154"/>
      <c r="C53" s="79">
        <v>44</v>
      </c>
      <c r="D53" s="86" t="s">
        <v>7</v>
      </c>
      <c r="E53" s="79">
        <v>65</v>
      </c>
      <c r="F53" s="89">
        <v>40550.1875</v>
      </c>
      <c r="G53" s="89">
        <v>40551.416666666664</v>
      </c>
      <c r="H53" s="61">
        <v>29.499999999941792</v>
      </c>
      <c r="I53" s="60">
        <f t="shared" si="94"/>
        <v>9.8333333333139308</v>
      </c>
      <c r="J53" s="89">
        <v>40550.590277777781</v>
      </c>
      <c r="K53" s="43">
        <v>15</v>
      </c>
      <c r="L53" s="24">
        <v>1.18</v>
      </c>
      <c r="M53" s="24">
        <v>9.18</v>
      </c>
      <c r="N53" s="25">
        <f t="shared" si="60"/>
        <v>310.79999999999995</v>
      </c>
      <c r="O53" s="26">
        <f t="shared" si="61"/>
        <v>0.3543119999999999</v>
      </c>
      <c r="P53" s="25">
        <f t="shared" si="44"/>
        <v>10.187333333313232</v>
      </c>
      <c r="Q53" s="25"/>
      <c r="R53" s="27">
        <f t="shared" si="62"/>
        <v>101.87333333313232</v>
      </c>
      <c r="S53" s="24">
        <f t="shared" si="63"/>
        <v>0.20833096666625558</v>
      </c>
      <c r="T53" s="24"/>
      <c r="U53" s="24">
        <f t="shared" si="64"/>
        <v>0.21492565919999995</v>
      </c>
      <c r="V53" s="24">
        <f t="shared" si="65"/>
        <v>6.1796363999878068</v>
      </c>
      <c r="W53" s="24">
        <f t="shared" si="66"/>
        <v>0.13310265460307069</v>
      </c>
      <c r="X53" s="28">
        <f t="shared" si="67"/>
        <v>6.5276647137908776</v>
      </c>
      <c r="Y53" s="28">
        <f t="shared" si="49"/>
        <v>0.6300834665821311</v>
      </c>
      <c r="Z53" s="24">
        <f t="shared" si="50"/>
        <v>0.80650683722512784</v>
      </c>
      <c r="AA53" s="29">
        <f t="shared" si="51"/>
        <v>10.996563573883162</v>
      </c>
      <c r="AB53" s="43">
        <v>19</v>
      </c>
      <c r="AC53" s="25">
        <v>22.91</v>
      </c>
      <c r="AD53" s="25">
        <v>21.77</v>
      </c>
      <c r="AE53" s="25">
        <f t="shared" si="68"/>
        <v>1340.4</v>
      </c>
      <c r="AF53" s="26">
        <f t="shared" si="52"/>
        <v>1.5280560000000001</v>
      </c>
      <c r="AG53" s="25">
        <f t="shared" si="93"/>
        <v>10.187333333313232</v>
      </c>
      <c r="AH53" s="25"/>
      <c r="AI53" s="27">
        <f t="shared" si="69"/>
        <v>101.87333333313232</v>
      </c>
      <c r="AJ53" s="24">
        <f t="shared" si="70"/>
        <v>0.20833096666625558</v>
      </c>
      <c r="AK53" s="24"/>
      <c r="AL53" s="24">
        <f t="shared" si="71"/>
        <v>0.92691876960000008</v>
      </c>
      <c r="AM53" s="24">
        <f t="shared" si="72"/>
        <v>6.1796363999878068</v>
      </c>
      <c r="AN53" s="24">
        <f t="shared" si="73"/>
        <v>0.13310265460307069</v>
      </c>
      <c r="AO53" s="28">
        <f t="shared" si="74"/>
        <v>7.2396578241908776</v>
      </c>
      <c r="AP53" s="30">
        <f t="shared" si="75"/>
        <v>0.16203352337043145</v>
      </c>
      <c r="AQ53" s="24">
        <f t="shared" si="53"/>
        <v>0.16527419383784009</v>
      </c>
      <c r="AR53" s="31">
        <f t="shared" si="54"/>
        <v>2.2319474835886211</v>
      </c>
      <c r="AS53" s="44">
        <v>28</v>
      </c>
      <c r="AT53" s="24">
        <v>7.25</v>
      </c>
      <c r="AU53" s="24">
        <v>12.76</v>
      </c>
      <c r="AV53" s="25">
        <f t="shared" si="76"/>
        <v>600.29999999999995</v>
      </c>
      <c r="AW53" s="26">
        <f t="shared" si="55"/>
        <v>0.68434199999999989</v>
      </c>
      <c r="AX53" s="25">
        <f t="shared" si="46"/>
        <v>10.187333333313232</v>
      </c>
      <c r="AY53" s="25"/>
      <c r="AZ53" s="27">
        <f t="shared" si="77"/>
        <v>101.87333333313232</v>
      </c>
      <c r="BA53" s="24">
        <f t="shared" si="78"/>
        <v>0.20833096666625558</v>
      </c>
      <c r="BB53" s="24"/>
      <c r="BC53" s="24">
        <f t="shared" si="79"/>
        <v>0.41512185719999994</v>
      </c>
      <c r="BD53" s="24">
        <f t="shared" si="80"/>
        <v>6.1796363999878068</v>
      </c>
      <c r="BE53" s="24">
        <f t="shared" si="81"/>
        <v>0.13310265460307069</v>
      </c>
      <c r="BF53" s="28">
        <f t="shared" si="82"/>
        <v>6.7278609117908772</v>
      </c>
      <c r="BG53" s="28">
        <f t="shared" si="83"/>
        <v>0.33622493312298241</v>
      </c>
      <c r="BH53" s="24">
        <f t="shared" si="56"/>
        <v>0.84728683146991568</v>
      </c>
      <c r="BI53" s="31">
        <f t="shared" si="57"/>
        <v>11.185086551264982</v>
      </c>
      <c r="BJ53" s="44">
        <v>45</v>
      </c>
      <c r="BK53" s="24">
        <v>14.35</v>
      </c>
      <c r="BL53" s="24">
        <v>13.59</v>
      </c>
      <c r="BM53" s="25">
        <f t="shared" si="84"/>
        <v>838.19999999999993</v>
      </c>
      <c r="BN53" s="26">
        <f t="shared" si="58"/>
        <v>0.95554799999999984</v>
      </c>
      <c r="BO53" s="25">
        <f t="shared" si="47"/>
        <v>10.187333333313232</v>
      </c>
      <c r="BP53" s="25"/>
      <c r="BQ53" s="27">
        <f t="shared" si="85"/>
        <v>101.87333333313232</v>
      </c>
      <c r="BR53" s="24">
        <f t="shared" si="86"/>
        <v>0.20833096666625558</v>
      </c>
      <c r="BS53" s="24"/>
      <c r="BT53" s="24">
        <f t="shared" si="87"/>
        <v>0.57963541679999997</v>
      </c>
      <c r="BU53" s="24">
        <f t="shared" si="88"/>
        <v>6.1796363999878068</v>
      </c>
      <c r="BV53" s="24">
        <f t="shared" si="89"/>
        <v>0.13310265460307069</v>
      </c>
      <c r="BW53" s="28">
        <f t="shared" si="90"/>
        <v>6.8923744713908777</v>
      </c>
      <c r="BX53" s="28">
        <f t="shared" si="91"/>
        <v>0.24668484149573652</v>
      </c>
      <c r="BY53" s="24">
        <f t="shared" si="59"/>
        <v>0.39962944322309318</v>
      </c>
      <c r="BZ53" s="31">
        <f t="shared" si="48"/>
        <v>5.4803788903924229</v>
      </c>
      <c r="CA53" s="21"/>
      <c r="CB53" s="34"/>
      <c r="CC53" s="34"/>
      <c r="CD53" s="34"/>
    </row>
    <row r="54" spans="1:82" x14ac:dyDescent="0.2">
      <c r="A54" s="90" t="s">
        <v>45</v>
      </c>
      <c r="B54" s="154"/>
      <c r="C54" s="82">
        <v>45</v>
      </c>
      <c r="D54" s="88" t="s">
        <v>6</v>
      </c>
      <c r="E54" s="79">
        <v>66</v>
      </c>
      <c r="F54" s="89">
        <v>40551.583333333328</v>
      </c>
      <c r="G54" s="89">
        <v>40552.458333333336</v>
      </c>
      <c r="H54" s="62">
        <v>21</v>
      </c>
      <c r="I54" s="63">
        <f t="shared" si="94"/>
        <v>7</v>
      </c>
      <c r="J54" s="89">
        <v>40553.590277777781</v>
      </c>
      <c r="K54" s="43">
        <v>15.8</v>
      </c>
      <c r="L54" s="24">
        <v>1.18</v>
      </c>
      <c r="M54" s="24">
        <v>9.18</v>
      </c>
      <c r="N54" s="25">
        <f t="shared" si="60"/>
        <v>310.79999999999995</v>
      </c>
      <c r="O54" s="26">
        <f t="shared" si="61"/>
        <v>0.3543119999999999</v>
      </c>
      <c r="P54" s="25">
        <f t="shared" si="44"/>
        <v>7.2519999999999998</v>
      </c>
      <c r="Q54" s="25"/>
      <c r="R54" s="27">
        <f t="shared" si="62"/>
        <v>72.52</v>
      </c>
      <c r="S54" s="24">
        <f t="shared" si="63"/>
        <v>0.14830339999999997</v>
      </c>
      <c r="T54" s="24"/>
      <c r="U54" s="24">
        <f t="shared" si="64"/>
        <v>0.21492565919999995</v>
      </c>
      <c r="V54" s="24">
        <f t="shared" si="65"/>
        <v>4.3990632000000005</v>
      </c>
      <c r="W54" s="24">
        <f t="shared" si="66"/>
        <v>9.4751042259999987E-2</v>
      </c>
      <c r="X54" s="28">
        <f t="shared" si="67"/>
        <v>4.7087399014600013</v>
      </c>
      <c r="Y54" s="28">
        <f t="shared" si="49"/>
        <v>0.45451157350000015</v>
      </c>
      <c r="Z54" s="24">
        <f t="shared" si="50"/>
        <v>0.5817748140800002</v>
      </c>
      <c r="AA54" s="29">
        <f t="shared" si="51"/>
        <v>10.996563573883162</v>
      </c>
      <c r="AB54" s="43">
        <v>23</v>
      </c>
      <c r="AC54" s="25">
        <v>22.91</v>
      </c>
      <c r="AD54" s="25">
        <v>21.77</v>
      </c>
      <c r="AE54" s="25">
        <f t="shared" si="68"/>
        <v>1340.4</v>
      </c>
      <c r="AF54" s="26">
        <f t="shared" si="52"/>
        <v>1.5280560000000001</v>
      </c>
      <c r="AG54" s="25">
        <f t="shared" si="93"/>
        <v>7.2519999999999998</v>
      </c>
      <c r="AH54" s="25"/>
      <c r="AI54" s="27">
        <f t="shared" si="69"/>
        <v>72.52</v>
      </c>
      <c r="AJ54" s="24">
        <f t="shared" si="70"/>
        <v>0.14830339999999997</v>
      </c>
      <c r="AK54" s="24"/>
      <c r="AL54" s="24">
        <f t="shared" si="71"/>
        <v>0.92691876960000008</v>
      </c>
      <c r="AM54" s="24">
        <f t="shared" si="72"/>
        <v>4.3990632000000005</v>
      </c>
      <c r="AN54" s="24">
        <f t="shared" si="73"/>
        <v>9.4751042259999987E-2</v>
      </c>
      <c r="AO54" s="28">
        <f t="shared" si="74"/>
        <v>5.4207330118600012</v>
      </c>
      <c r="AP54" s="30">
        <f t="shared" si="75"/>
        <v>0.12132347833169206</v>
      </c>
      <c r="AQ54" s="24">
        <f t="shared" si="53"/>
        <v>0.1237499478983259</v>
      </c>
      <c r="AR54" s="31">
        <f t="shared" si="54"/>
        <v>2.2319474835886211</v>
      </c>
      <c r="AS54" s="44">
        <v>27</v>
      </c>
      <c r="AT54" s="24">
        <v>7.25</v>
      </c>
      <c r="AU54" s="24">
        <v>12.76</v>
      </c>
      <c r="AV54" s="25">
        <f t="shared" si="76"/>
        <v>600.29999999999995</v>
      </c>
      <c r="AW54" s="26">
        <f t="shared" si="55"/>
        <v>0.68434199999999989</v>
      </c>
      <c r="AX54" s="25">
        <f t="shared" si="46"/>
        <v>7.2519999999999998</v>
      </c>
      <c r="AY54" s="25"/>
      <c r="AZ54" s="27">
        <f t="shared" si="77"/>
        <v>72.52</v>
      </c>
      <c r="BA54" s="24">
        <f t="shared" si="78"/>
        <v>0.14830339999999997</v>
      </c>
      <c r="BB54" s="24"/>
      <c r="BC54" s="24">
        <f t="shared" si="79"/>
        <v>0.41512185719999994</v>
      </c>
      <c r="BD54" s="24">
        <f t="shared" si="80"/>
        <v>4.3990632000000005</v>
      </c>
      <c r="BE54" s="24">
        <f t="shared" si="81"/>
        <v>9.4751042259999987E-2</v>
      </c>
      <c r="BF54" s="28">
        <f t="shared" si="82"/>
        <v>4.9089360994600009</v>
      </c>
      <c r="BG54" s="28">
        <f t="shared" si="83"/>
        <v>0.2453241429015493</v>
      </c>
      <c r="BH54" s="24">
        <f t="shared" si="56"/>
        <v>0.61821684011190425</v>
      </c>
      <c r="BI54" s="31">
        <f t="shared" si="57"/>
        <v>11.185086551264982</v>
      </c>
      <c r="BJ54" s="44">
        <v>64</v>
      </c>
      <c r="BK54" s="24">
        <v>14.35</v>
      </c>
      <c r="BL54" s="24">
        <v>13.59</v>
      </c>
      <c r="BM54" s="25">
        <f t="shared" si="84"/>
        <v>838.19999999999993</v>
      </c>
      <c r="BN54" s="26">
        <f t="shared" si="58"/>
        <v>0.95554799999999984</v>
      </c>
      <c r="BO54" s="25">
        <f t="shared" si="47"/>
        <v>7.2519999999999998</v>
      </c>
      <c r="BP54" s="25"/>
      <c r="BQ54" s="27">
        <f t="shared" si="85"/>
        <v>72.52</v>
      </c>
      <c r="BR54" s="24">
        <f t="shared" si="86"/>
        <v>0.14830339999999997</v>
      </c>
      <c r="BS54" s="24"/>
      <c r="BT54" s="24">
        <f t="shared" si="87"/>
        <v>0.57963541679999997</v>
      </c>
      <c r="BU54" s="24">
        <f t="shared" si="88"/>
        <v>4.3990632000000005</v>
      </c>
      <c r="BV54" s="24">
        <f t="shared" si="89"/>
        <v>9.4751042259999987E-2</v>
      </c>
      <c r="BW54" s="28">
        <f t="shared" si="90"/>
        <v>5.0734496590600013</v>
      </c>
      <c r="BX54" s="28">
        <f t="shared" si="91"/>
        <v>0.18158373869219763</v>
      </c>
      <c r="BY54" s="24">
        <f t="shared" si="59"/>
        <v>0.29416565668136019</v>
      </c>
      <c r="BZ54" s="31">
        <f t="shared" si="48"/>
        <v>5.4803788903924229</v>
      </c>
      <c r="CA54" s="21"/>
      <c r="CB54" s="34"/>
      <c r="CC54" s="34"/>
      <c r="CD54" s="34"/>
    </row>
    <row r="55" spans="1:82" x14ac:dyDescent="0.2">
      <c r="A55" s="91" t="s">
        <v>47</v>
      </c>
      <c r="B55" s="154"/>
      <c r="C55" s="92">
        <v>46</v>
      </c>
      <c r="D55" s="93" t="s">
        <v>9</v>
      </c>
      <c r="E55" s="79">
        <v>67</v>
      </c>
      <c r="F55" s="89">
        <v>40554.791666666672</v>
      </c>
      <c r="G55" s="89">
        <v>40556.333333333336</v>
      </c>
      <c r="H55" s="64">
        <v>37.000000000116415</v>
      </c>
      <c r="I55" s="65">
        <f t="shared" si="94"/>
        <v>12.333333333372138</v>
      </c>
      <c r="J55" s="89">
        <v>40555.173611111109</v>
      </c>
      <c r="K55" s="43">
        <v>18</v>
      </c>
      <c r="L55" s="24">
        <v>1.18</v>
      </c>
      <c r="M55" s="24">
        <v>9.18</v>
      </c>
      <c r="N55" s="25">
        <f t="shared" ref="N55:N67" si="95">30*(L55+M55)</f>
        <v>310.79999999999995</v>
      </c>
      <c r="O55" s="26">
        <f t="shared" si="61"/>
        <v>0.3543119999999999</v>
      </c>
      <c r="P55" s="25">
        <f t="shared" si="44"/>
        <v>12.777333333373535</v>
      </c>
      <c r="Q55" s="25"/>
      <c r="R55" s="27">
        <f t="shared" ref="R55:R67" si="96">10*P55</f>
        <v>127.77333333373535</v>
      </c>
      <c r="S55" s="24">
        <f t="shared" ref="S55:S67" si="97">R55*4.09/2000</f>
        <v>0.26129646666748879</v>
      </c>
      <c r="T55" s="24"/>
      <c r="U55" s="24">
        <f t="shared" ref="U55:U67" si="98">O55*0.6066</f>
        <v>0.21492565919999995</v>
      </c>
      <c r="V55" s="24">
        <f t="shared" ref="V55:V67" si="99">P55*0.6066</f>
        <v>7.7507304000243868</v>
      </c>
      <c r="W55" s="24">
        <f t="shared" ref="W55:W67" si="100">S55*0.6389</f>
        <v>0.16694231255385861</v>
      </c>
      <c r="X55" s="28">
        <f t="shared" ref="X55:X67" si="101">SUM(U55:W55)</f>
        <v>8.1325983717782453</v>
      </c>
      <c r="Y55" s="28">
        <f t="shared" si="49"/>
        <v>0.78499984283573798</v>
      </c>
      <c r="Z55" s="24">
        <f t="shared" si="50"/>
        <v>1.0047997988297446</v>
      </c>
      <c r="AA55" s="29">
        <f t="shared" si="51"/>
        <v>10.996563573883163</v>
      </c>
      <c r="AB55" s="43">
        <v>20</v>
      </c>
      <c r="AC55" s="25">
        <v>22.91</v>
      </c>
      <c r="AD55" s="25">
        <v>21.77</v>
      </c>
      <c r="AE55" s="25">
        <f t="shared" ref="AE55:AE67" si="102">30*(AC55+AD55)</f>
        <v>1340.4</v>
      </c>
      <c r="AF55" s="26">
        <f t="shared" si="52"/>
        <v>1.5280560000000001</v>
      </c>
      <c r="AG55" s="25">
        <f t="shared" si="93"/>
        <v>12.777333333373535</v>
      </c>
      <c r="AH55" s="25"/>
      <c r="AI55" s="27">
        <f t="shared" ref="AI55:AI67" si="103">10*AG55</f>
        <v>127.77333333373535</v>
      </c>
      <c r="AJ55" s="24">
        <f t="shared" ref="AJ55:AJ67" si="104">AI55*4.09/2000</f>
        <v>0.26129646666748879</v>
      </c>
      <c r="AK55" s="24"/>
      <c r="AL55" s="24">
        <f t="shared" ref="AL55:AL67" si="105">AF55*0.6066</f>
        <v>0.92691876960000008</v>
      </c>
      <c r="AM55" s="24">
        <f t="shared" ref="AM55:AM67" si="106">AG55*0.6066</f>
        <v>7.7507304000243868</v>
      </c>
      <c r="AN55" s="24">
        <f t="shared" ref="AN55:AN67" si="107">AJ55*0.6389</f>
        <v>0.16694231255385861</v>
      </c>
      <c r="AO55" s="28">
        <f t="shared" ref="AO55:AO67" si="108">SUM(AL55:AN55)</f>
        <v>8.8445914821782452</v>
      </c>
      <c r="AP55" s="30">
        <f t="shared" ref="AP55:AP67" si="109">AO55/(AC55+AD55)</f>
        <v>0.19795415134687211</v>
      </c>
      <c r="AQ55" s="24">
        <f t="shared" si="53"/>
        <v>0.20191323437380956</v>
      </c>
      <c r="AR55" s="31">
        <f t="shared" si="54"/>
        <v>2.2319474835886215</v>
      </c>
      <c r="AS55" s="44">
        <v>31</v>
      </c>
      <c r="AT55" s="24">
        <v>7.25</v>
      </c>
      <c r="AU55" s="24">
        <v>12.76</v>
      </c>
      <c r="AV55" s="25">
        <f t="shared" ref="AV55:AV67" si="110">30*(AT55+AU55)</f>
        <v>600.29999999999995</v>
      </c>
      <c r="AW55" s="26">
        <f t="shared" si="55"/>
        <v>0.68434199999999989</v>
      </c>
      <c r="AX55" s="25">
        <f t="shared" si="46"/>
        <v>12.777333333373535</v>
      </c>
      <c r="AY55" s="25"/>
      <c r="AZ55" s="27">
        <f t="shared" ref="AZ55:AZ67" si="111">10*AX55</f>
        <v>127.77333333373535</v>
      </c>
      <c r="BA55" s="24">
        <f t="shared" ref="BA55:BA67" si="112">AZ55*4.09/2000</f>
        <v>0.26129646666748879</v>
      </c>
      <c r="BB55" s="24"/>
      <c r="BC55" s="24">
        <f t="shared" ref="BC55:BC67" si="113">AW55*0.6066</f>
        <v>0.41512185719999994</v>
      </c>
      <c r="BD55" s="24">
        <f t="shared" ref="BD55:BD67" si="114">AX55*0.6066</f>
        <v>7.7507304000243868</v>
      </c>
      <c r="BE55" s="24">
        <f t="shared" ref="BE55:BE67" si="115">BA55*0.6389</f>
        <v>0.16694231255385861</v>
      </c>
      <c r="BF55" s="28">
        <f t="shared" ref="BF55:BF67" si="116">SUM(BC55:BE55)</f>
        <v>8.3327945697782457</v>
      </c>
      <c r="BG55" s="28">
        <f t="shared" ref="BG55:BG67" si="117">BF55/(AT55+AU55)</f>
        <v>0.41643151273254603</v>
      </c>
      <c r="BH55" s="24">
        <f t="shared" si="56"/>
        <v>1.049407412086016</v>
      </c>
      <c r="BI55" s="31">
        <f t="shared" si="57"/>
        <v>11.18508655126498</v>
      </c>
      <c r="BJ55" s="44">
        <v>56</v>
      </c>
      <c r="BK55" s="24">
        <v>14.35</v>
      </c>
      <c r="BL55" s="24">
        <v>13.59</v>
      </c>
      <c r="BM55" s="25">
        <f t="shared" ref="BM55:BM67" si="118">30*(BK55+BL55)</f>
        <v>838.19999999999993</v>
      </c>
      <c r="BN55" s="26">
        <f t="shared" si="58"/>
        <v>0.95554799999999984</v>
      </c>
      <c r="BO55" s="25">
        <f t="shared" si="47"/>
        <v>12.777333333373535</v>
      </c>
      <c r="BP55" s="25"/>
      <c r="BQ55" s="27">
        <f t="shared" ref="BQ55:BQ67" si="119">10*BO55</f>
        <v>127.77333333373535</v>
      </c>
      <c r="BR55" s="24">
        <f t="shared" ref="BR55:BR67" si="120">BQ55*4.09/2000</f>
        <v>0.26129646666748879</v>
      </c>
      <c r="BS55" s="24"/>
      <c r="BT55" s="24">
        <f t="shared" ref="BT55:BT67" si="121">BN55*0.6066</f>
        <v>0.57963541679999997</v>
      </c>
      <c r="BU55" s="24">
        <f t="shared" ref="BU55:BU67" si="122">BO55*0.6066</f>
        <v>7.7507304000243868</v>
      </c>
      <c r="BV55" s="24">
        <f t="shared" ref="BV55:BV67" si="123">BR55*0.6389</f>
        <v>0.16694231255385861</v>
      </c>
      <c r="BW55" s="28">
        <f t="shared" ref="BW55:BW67" si="124">SUM(BT55:BV55)</f>
        <v>8.4973081293782453</v>
      </c>
      <c r="BX55" s="28">
        <f t="shared" ref="BX55:BX67" si="125">BW55/(BK55+BL55)</f>
        <v>0.30412699103000163</v>
      </c>
      <c r="BY55" s="24">
        <f t="shared" si="59"/>
        <v>0.49268572546860268</v>
      </c>
      <c r="BZ55" s="31">
        <f t="shared" si="48"/>
        <v>5.4803788903924229</v>
      </c>
      <c r="CA55" s="21"/>
      <c r="CB55" s="34"/>
      <c r="CC55" s="34"/>
      <c r="CD55" s="34"/>
    </row>
    <row r="56" spans="1:82" x14ac:dyDescent="0.2">
      <c r="A56" s="94" t="s">
        <v>49</v>
      </c>
      <c r="B56" s="154"/>
      <c r="C56" s="95">
        <v>47</v>
      </c>
      <c r="D56" s="86" t="s">
        <v>10</v>
      </c>
      <c r="E56" s="79">
        <v>69</v>
      </c>
      <c r="F56" s="89">
        <v>40561.020833333328</v>
      </c>
      <c r="G56" s="89">
        <v>40562.333333333336</v>
      </c>
      <c r="H56" s="66">
        <v>31.5</v>
      </c>
      <c r="I56" s="65">
        <f t="shared" si="94"/>
        <v>10.5</v>
      </c>
      <c r="J56" s="89">
        <v>40561.743055555555</v>
      </c>
      <c r="K56" s="43">
        <v>54</v>
      </c>
      <c r="L56" s="24">
        <v>1.18</v>
      </c>
      <c r="M56" s="24">
        <v>9.18</v>
      </c>
      <c r="N56" s="25">
        <f t="shared" si="95"/>
        <v>310.79999999999995</v>
      </c>
      <c r="O56" s="26">
        <f t="shared" si="61"/>
        <v>0.3543119999999999</v>
      </c>
      <c r="P56" s="25">
        <f t="shared" si="44"/>
        <v>10.878</v>
      </c>
      <c r="Q56" s="25"/>
      <c r="R56" s="27">
        <f t="shared" si="96"/>
        <v>108.78</v>
      </c>
      <c r="S56" s="24">
        <f t="shared" si="97"/>
        <v>0.22245509999999999</v>
      </c>
      <c r="T56" s="24"/>
      <c r="U56" s="24">
        <f t="shared" si="98"/>
        <v>0.21492565919999995</v>
      </c>
      <c r="V56" s="24">
        <f t="shared" si="99"/>
        <v>6.5985948000000008</v>
      </c>
      <c r="W56" s="24">
        <f t="shared" si="100"/>
        <v>0.14212656338999999</v>
      </c>
      <c r="X56" s="28">
        <f t="shared" si="101"/>
        <v>6.9556470225900009</v>
      </c>
      <c r="Y56" s="28">
        <f t="shared" si="49"/>
        <v>0.67139450025000014</v>
      </c>
      <c r="Z56" s="24">
        <f t="shared" si="50"/>
        <v>0.85938496032000022</v>
      </c>
      <c r="AA56" s="29">
        <f t="shared" si="51"/>
        <v>10.996563573883163</v>
      </c>
      <c r="AB56" s="43">
        <v>110</v>
      </c>
      <c r="AC56" s="25">
        <v>22.91</v>
      </c>
      <c r="AD56" s="25">
        <v>21.77</v>
      </c>
      <c r="AE56" s="25">
        <f t="shared" si="102"/>
        <v>1340.4</v>
      </c>
      <c r="AF56" s="26">
        <f t="shared" si="52"/>
        <v>1.5280560000000001</v>
      </c>
      <c r="AG56" s="25">
        <f t="shared" si="93"/>
        <v>10.878</v>
      </c>
      <c r="AH56" s="25"/>
      <c r="AI56" s="27">
        <f t="shared" si="103"/>
        <v>108.78</v>
      </c>
      <c r="AJ56" s="24">
        <f t="shared" si="104"/>
        <v>0.22245509999999999</v>
      </c>
      <c r="AK56" s="24"/>
      <c r="AL56" s="24">
        <f t="shared" si="105"/>
        <v>0.92691876960000008</v>
      </c>
      <c r="AM56" s="24">
        <f t="shared" si="106"/>
        <v>6.5985948000000008</v>
      </c>
      <c r="AN56" s="24">
        <f t="shared" si="107"/>
        <v>0.14212656338999999</v>
      </c>
      <c r="AO56" s="28">
        <f t="shared" si="108"/>
        <v>7.6676401329900008</v>
      </c>
      <c r="AP56" s="30">
        <f t="shared" si="109"/>
        <v>0.17161235749753806</v>
      </c>
      <c r="AQ56" s="24">
        <f t="shared" si="53"/>
        <v>0.17504460464748883</v>
      </c>
      <c r="AR56" s="31">
        <f t="shared" si="54"/>
        <v>2.2319474835886215</v>
      </c>
      <c r="AS56" s="44">
        <v>94</v>
      </c>
      <c r="AT56" s="24">
        <v>7.25</v>
      </c>
      <c r="AU56" s="24">
        <v>12.76</v>
      </c>
      <c r="AV56" s="25">
        <f t="shared" si="110"/>
        <v>600.29999999999995</v>
      </c>
      <c r="AW56" s="26">
        <f t="shared" si="55"/>
        <v>0.68434199999999989</v>
      </c>
      <c r="AX56" s="25">
        <f t="shared" si="46"/>
        <v>10.878</v>
      </c>
      <c r="AY56" s="25"/>
      <c r="AZ56" s="27">
        <f t="shared" si="111"/>
        <v>108.78</v>
      </c>
      <c r="BA56" s="24">
        <f t="shared" si="112"/>
        <v>0.22245509999999999</v>
      </c>
      <c r="BB56" s="24"/>
      <c r="BC56" s="24">
        <f t="shared" si="113"/>
        <v>0.41512185719999994</v>
      </c>
      <c r="BD56" s="24">
        <f t="shared" si="114"/>
        <v>6.5985948000000008</v>
      </c>
      <c r="BE56" s="24">
        <f t="shared" si="115"/>
        <v>0.14212656338999999</v>
      </c>
      <c r="BF56" s="28">
        <f t="shared" si="116"/>
        <v>7.1558432205900004</v>
      </c>
      <c r="BG56" s="28">
        <f t="shared" si="117"/>
        <v>0.35761335435232389</v>
      </c>
      <c r="BH56" s="24">
        <f t="shared" si="56"/>
        <v>0.90118565296785624</v>
      </c>
      <c r="BI56" s="31">
        <f t="shared" si="57"/>
        <v>11.185086551264982</v>
      </c>
      <c r="BJ56" s="44">
        <v>163</v>
      </c>
      <c r="BK56" s="24">
        <v>14.35</v>
      </c>
      <c r="BL56" s="24">
        <v>13.59</v>
      </c>
      <c r="BM56" s="25">
        <f t="shared" si="118"/>
        <v>838.19999999999993</v>
      </c>
      <c r="BN56" s="26">
        <f t="shared" si="58"/>
        <v>0.95554799999999984</v>
      </c>
      <c r="BO56" s="25">
        <f t="shared" si="47"/>
        <v>10.878</v>
      </c>
      <c r="BP56" s="25"/>
      <c r="BQ56" s="27">
        <f t="shared" si="119"/>
        <v>108.78</v>
      </c>
      <c r="BR56" s="24">
        <f t="shared" si="120"/>
        <v>0.22245509999999999</v>
      </c>
      <c r="BS56" s="24"/>
      <c r="BT56" s="24">
        <f t="shared" si="121"/>
        <v>0.57963541679999997</v>
      </c>
      <c r="BU56" s="24">
        <f t="shared" si="122"/>
        <v>6.5985948000000008</v>
      </c>
      <c r="BV56" s="24">
        <f t="shared" si="123"/>
        <v>0.14212656338999999</v>
      </c>
      <c r="BW56" s="28">
        <f t="shared" si="124"/>
        <v>7.3203567801900009</v>
      </c>
      <c r="BX56" s="28">
        <f t="shared" si="125"/>
        <v>0.26200274803829643</v>
      </c>
      <c r="BY56" s="24">
        <f t="shared" si="59"/>
        <v>0.42444445182204027</v>
      </c>
      <c r="BZ56" s="31">
        <f t="shared" si="48"/>
        <v>5.4803788903924238</v>
      </c>
      <c r="CA56" s="21"/>
      <c r="CB56" s="34"/>
      <c r="CC56" s="34"/>
      <c r="CD56" s="34"/>
    </row>
    <row r="57" spans="1:82" x14ac:dyDescent="0.2">
      <c r="A57" s="91" t="s">
        <v>50</v>
      </c>
      <c r="B57" s="154"/>
      <c r="C57" s="95">
        <v>48</v>
      </c>
      <c r="D57" s="86" t="s">
        <v>11</v>
      </c>
      <c r="E57" s="79">
        <v>70</v>
      </c>
      <c r="F57" s="89">
        <v>40563.854166666672</v>
      </c>
      <c r="G57" s="89">
        <v>40564.666666666664</v>
      </c>
      <c r="H57" s="66">
        <v>19.5</v>
      </c>
      <c r="I57" s="65">
        <f t="shared" si="94"/>
        <v>6.5</v>
      </c>
      <c r="J57" s="89">
        <v>40564.381944444445</v>
      </c>
      <c r="K57" s="43">
        <v>22</v>
      </c>
      <c r="L57" s="24">
        <v>1.18</v>
      </c>
      <c r="M57" s="24">
        <v>9.18</v>
      </c>
      <c r="N57" s="25">
        <f t="shared" si="95"/>
        <v>310.79999999999995</v>
      </c>
      <c r="O57" s="26">
        <f t="shared" si="61"/>
        <v>0.3543119999999999</v>
      </c>
      <c r="P57" s="25">
        <f t="shared" si="44"/>
        <v>6.734</v>
      </c>
      <c r="Q57" s="25"/>
      <c r="R57" s="27">
        <f t="shared" si="96"/>
        <v>67.34</v>
      </c>
      <c r="S57" s="24">
        <f t="shared" si="97"/>
        <v>0.13771029999999998</v>
      </c>
      <c r="T57" s="24"/>
      <c r="U57" s="24">
        <f t="shared" si="98"/>
        <v>0.21492565919999995</v>
      </c>
      <c r="V57" s="24">
        <f t="shared" si="99"/>
        <v>4.0848444000000006</v>
      </c>
      <c r="W57" s="24">
        <f t="shared" si="100"/>
        <v>8.7983110669999989E-2</v>
      </c>
      <c r="X57" s="28">
        <f t="shared" si="101"/>
        <v>4.3877531698699999</v>
      </c>
      <c r="Y57" s="28">
        <f t="shared" si="49"/>
        <v>0.42352829824999999</v>
      </c>
      <c r="Z57" s="24">
        <f t="shared" si="50"/>
        <v>0.54211622175999996</v>
      </c>
      <c r="AA57" s="29">
        <f t="shared" si="51"/>
        <v>10.996563573883162</v>
      </c>
      <c r="AB57" s="43">
        <v>32</v>
      </c>
      <c r="AC57" s="25">
        <v>22.91</v>
      </c>
      <c r="AD57" s="25">
        <v>21.77</v>
      </c>
      <c r="AE57" s="25">
        <f t="shared" si="102"/>
        <v>1340.4</v>
      </c>
      <c r="AF57" s="26">
        <f t="shared" si="52"/>
        <v>1.5280560000000001</v>
      </c>
      <c r="AG57" s="25">
        <f t="shared" si="93"/>
        <v>6.734</v>
      </c>
      <c r="AH57" s="25"/>
      <c r="AI57" s="27">
        <f t="shared" si="103"/>
        <v>67.34</v>
      </c>
      <c r="AJ57" s="24">
        <f t="shared" si="104"/>
        <v>0.13771029999999998</v>
      </c>
      <c r="AK57" s="24"/>
      <c r="AL57" s="24">
        <f t="shared" si="105"/>
        <v>0.92691876960000008</v>
      </c>
      <c r="AM57" s="24">
        <f t="shared" si="106"/>
        <v>4.0848444000000006</v>
      </c>
      <c r="AN57" s="24">
        <f t="shared" si="107"/>
        <v>8.7983110669999989E-2</v>
      </c>
      <c r="AO57" s="28">
        <f t="shared" si="108"/>
        <v>5.0997462802700007</v>
      </c>
      <c r="AP57" s="30">
        <f t="shared" si="109"/>
        <v>0.11413935273657119</v>
      </c>
      <c r="AQ57" s="24">
        <f t="shared" si="53"/>
        <v>0.11642213979130261</v>
      </c>
      <c r="AR57" s="31">
        <f t="shared" si="54"/>
        <v>2.2319474835886215</v>
      </c>
      <c r="AS57" s="67">
        <v>44</v>
      </c>
      <c r="AT57" s="24">
        <v>7.25</v>
      </c>
      <c r="AU57" s="24">
        <v>12.76</v>
      </c>
      <c r="AV57" s="25">
        <f t="shared" si="110"/>
        <v>600.29999999999995</v>
      </c>
      <c r="AW57" s="26">
        <f t="shared" si="55"/>
        <v>0.68434199999999989</v>
      </c>
      <c r="AX57" s="25">
        <f t="shared" si="46"/>
        <v>6.734</v>
      </c>
      <c r="AY57" s="25"/>
      <c r="AZ57" s="27">
        <f t="shared" si="111"/>
        <v>67.34</v>
      </c>
      <c r="BA57" s="24">
        <f t="shared" si="112"/>
        <v>0.13771029999999998</v>
      </c>
      <c r="BB57" s="24"/>
      <c r="BC57" s="24">
        <f t="shared" si="113"/>
        <v>0.41512185719999994</v>
      </c>
      <c r="BD57" s="24">
        <f t="shared" si="114"/>
        <v>4.0848444000000006</v>
      </c>
      <c r="BE57" s="24">
        <f t="shared" si="115"/>
        <v>8.7983110669999989E-2</v>
      </c>
      <c r="BF57" s="28">
        <f t="shared" si="116"/>
        <v>4.5879493678700003</v>
      </c>
      <c r="BG57" s="28">
        <f t="shared" si="117"/>
        <v>0.22928282698001004</v>
      </c>
      <c r="BH57" s="24">
        <f t="shared" si="56"/>
        <v>0.57779272398962533</v>
      </c>
      <c r="BI57" s="31">
        <f t="shared" si="57"/>
        <v>11.185086551264982</v>
      </c>
      <c r="BJ57" s="44">
        <v>91</v>
      </c>
      <c r="BK57" s="24">
        <v>14.35</v>
      </c>
      <c r="BL57" s="24">
        <v>13.59</v>
      </c>
      <c r="BM57" s="25">
        <f t="shared" si="118"/>
        <v>838.19999999999993</v>
      </c>
      <c r="BN57" s="26">
        <f t="shared" si="58"/>
        <v>0.95554799999999984</v>
      </c>
      <c r="BO57" s="25">
        <f t="shared" si="47"/>
        <v>6.734</v>
      </c>
      <c r="BP57" s="25"/>
      <c r="BQ57" s="27">
        <f t="shared" si="119"/>
        <v>67.34</v>
      </c>
      <c r="BR57" s="24">
        <f t="shared" si="120"/>
        <v>0.13771029999999998</v>
      </c>
      <c r="BS57" s="24"/>
      <c r="BT57" s="24">
        <f t="shared" si="121"/>
        <v>0.57963541679999997</v>
      </c>
      <c r="BU57" s="24">
        <f t="shared" si="122"/>
        <v>4.0848444000000006</v>
      </c>
      <c r="BV57" s="24">
        <f t="shared" si="123"/>
        <v>8.7983110669999989E-2</v>
      </c>
      <c r="BW57" s="28">
        <f t="shared" si="124"/>
        <v>4.7524629274699999</v>
      </c>
      <c r="BX57" s="28">
        <f t="shared" si="125"/>
        <v>0.17009530878561205</v>
      </c>
      <c r="BY57" s="24">
        <f t="shared" si="59"/>
        <v>0.27555440023269151</v>
      </c>
      <c r="BZ57" s="31">
        <f t="shared" si="48"/>
        <v>5.480378890392422</v>
      </c>
      <c r="CA57" s="21"/>
      <c r="CB57" s="34"/>
      <c r="CC57" s="34"/>
      <c r="CD57" s="34"/>
    </row>
    <row r="58" spans="1:82" x14ac:dyDescent="0.2">
      <c r="A58" s="73" t="s">
        <v>52</v>
      </c>
      <c r="B58" s="154"/>
      <c r="C58" s="92">
        <v>49</v>
      </c>
      <c r="D58" s="86" t="s">
        <v>12</v>
      </c>
      <c r="E58" s="79">
        <v>72</v>
      </c>
      <c r="F58" s="89">
        <v>40567.958333333328</v>
      </c>
      <c r="G58" s="89">
        <v>40568.666666666664</v>
      </c>
      <c r="H58" s="59">
        <v>16.999999999883585</v>
      </c>
      <c r="I58" s="60">
        <f t="shared" si="94"/>
        <v>5.6666666666278616</v>
      </c>
      <c r="J58" s="89">
        <v>40568.111111111109</v>
      </c>
      <c r="K58" s="43">
        <v>19</v>
      </c>
      <c r="L58" s="24">
        <v>1.18</v>
      </c>
      <c r="M58" s="24">
        <v>9.18</v>
      </c>
      <c r="N58" s="25">
        <f t="shared" si="95"/>
        <v>310.79999999999995</v>
      </c>
      <c r="O58" s="26">
        <f t="shared" si="61"/>
        <v>0.3543119999999999</v>
      </c>
      <c r="P58" s="25">
        <f t="shared" si="44"/>
        <v>5.8706666666264642</v>
      </c>
      <c r="Q58" s="25"/>
      <c r="R58" s="27">
        <f t="shared" si="96"/>
        <v>58.706666666264638</v>
      </c>
      <c r="S58" s="24">
        <f t="shared" si="97"/>
        <v>0.12005513333251118</v>
      </c>
      <c r="T58" s="24"/>
      <c r="U58" s="24">
        <f t="shared" si="98"/>
        <v>0.21492565919999995</v>
      </c>
      <c r="V58" s="24">
        <f t="shared" si="99"/>
        <v>3.5611463999756134</v>
      </c>
      <c r="W58" s="24">
        <f t="shared" si="100"/>
        <v>7.6703224686141394E-2</v>
      </c>
      <c r="X58" s="28">
        <f t="shared" si="101"/>
        <v>3.8527752838617548</v>
      </c>
      <c r="Y58" s="28">
        <f t="shared" si="49"/>
        <v>0.37188950616426208</v>
      </c>
      <c r="Z58" s="24">
        <f t="shared" si="50"/>
        <v>0.47601856789025548</v>
      </c>
      <c r="AA58" s="29">
        <f t="shared" si="51"/>
        <v>10.996563573883162</v>
      </c>
      <c r="AB58" s="43">
        <v>25</v>
      </c>
      <c r="AC58" s="25">
        <v>22.91</v>
      </c>
      <c r="AD58" s="25">
        <v>21.77</v>
      </c>
      <c r="AE58" s="25">
        <f t="shared" si="102"/>
        <v>1340.4</v>
      </c>
      <c r="AF58" s="26">
        <f t="shared" si="52"/>
        <v>1.5280560000000001</v>
      </c>
      <c r="AG58" s="25">
        <f t="shared" si="93"/>
        <v>5.8706666666264642</v>
      </c>
      <c r="AH58" s="25"/>
      <c r="AI58" s="27">
        <f t="shared" si="103"/>
        <v>58.706666666264638</v>
      </c>
      <c r="AJ58" s="24">
        <f t="shared" si="104"/>
        <v>0.12005513333251118</v>
      </c>
      <c r="AK58" s="24"/>
      <c r="AL58" s="24">
        <f t="shared" si="105"/>
        <v>0.92691876960000008</v>
      </c>
      <c r="AM58" s="24">
        <f t="shared" si="106"/>
        <v>3.5611463999756134</v>
      </c>
      <c r="AN58" s="24">
        <f t="shared" si="107"/>
        <v>7.6703224686141394E-2</v>
      </c>
      <c r="AO58" s="28">
        <f t="shared" si="108"/>
        <v>4.5647683942617547</v>
      </c>
      <c r="AP58" s="30">
        <f t="shared" si="109"/>
        <v>0.10216581007747884</v>
      </c>
      <c r="AQ58" s="24">
        <f t="shared" si="53"/>
        <v>0.10420912627902841</v>
      </c>
      <c r="AR58" s="31">
        <f t="shared" si="54"/>
        <v>2.2319474835886211</v>
      </c>
      <c r="AS58" s="68">
        <v>38</v>
      </c>
      <c r="AT58" s="24">
        <v>7.25</v>
      </c>
      <c r="AU58" s="24">
        <v>12.76</v>
      </c>
      <c r="AV58" s="25">
        <f t="shared" si="110"/>
        <v>600.29999999999995</v>
      </c>
      <c r="AW58" s="26">
        <f t="shared" si="55"/>
        <v>0.68434199999999989</v>
      </c>
      <c r="AX58" s="25">
        <f t="shared" si="46"/>
        <v>5.8706666666264642</v>
      </c>
      <c r="AY58" s="25"/>
      <c r="AZ58" s="27">
        <f t="shared" si="111"/>
        <v>58.706666666264638</v>
      </c>
      <c r="BA58" s="24">
        <f t="shared" si="112"/>
        <v>0.12005513333251118</v>
      </c>
      <c r="BB58" s="24"/>
      <c r="BC58" s="24">
        <f t="shared" si="113"/>
        <v>0.41512185719999994</v>
      </c>
      <c r="BD58" s="24">
        <f t="shared" si="114"/>
        <v>3.5611463999756134</v>
      </c>
      <c r="BE58" s="24">
        <f t="shared" si="115"/>
        <v>7.6703224686141394E-2</v>
      </c>
      <c r="BF58" s="28">
        <f t="shared" si="116"/>
        <v>4.0529714818617544</v>
      </c>
      <c r="BG58" s="28">
        <f t="shared" si="117"/>
        <v>0.20254730044286631</v>
      </c>
      <c r="BH58" s="24">
        <f t="shared" si="56"/>
        <v>0.51041919711602313</v>
      </c>
      <c r="BI58" s="31">
        <f t="shared" si="57"/>
        <v>11.185086551264982</v>
      </c>
      <c r="BJ58" s="44">
        <v>73</v>
      </c>
      <c r="BK58" s="24">
        <v>14.35</v>
      </c>
      <c r="BL58" s="24">
        <v>13.59</v>
      </c>
      <c r="BM58" s="25">
        <f t="shared" si="118"/>
        <v>838.19999999999993</v>
      </c>
      <c r="BN58" s="26">
        <f t="shared" si="58"/>
        <v>0.95554799999999984</v>
      </c>
      <c r="BO58" s="25">
        <f t="shared" si="47"/>
        <v>5.8706666666264642</v>
      </c>
      <c r="BP58" s="25"/>
      <c r="BQ58" s="27">
        <f t="shared" si="119"/>
        <v>58.706666666264638</v>
      </c>
      <c r="BR58" s="24">
        <f t="shared" si="120"/>
        <v>0.12005513333251118</v>
      </c>
      <c r="BS58" s="24"/>
      <c r="BT58" s="24">
        <f t="shared" si="121"/>
        <v>0.57963541679999997</v>
      </c>
      <c r="BU58" s="24">
        <f t="shared" si="122"/>
        <v>3.5611463999756134</v>
      </c>
      <c r="BV58" s="24">
        <f t="shared" si="123"/>
        <v>7.6703224686141394E-2</v>
      </c>
      <c r="BW58" s="28">
        <f t="shared" si="124"/>
        <v>4.217485041461754</v>
      </c>
      <c r="BX58" s="28">
        <f t="shared" si="125"/>
        <v>0.15094792560707782</v>
      </c>
      <c r="BY58" s="24">
        <f t="shared" si="59"/>
        <v>0.24453563948346607</v>
      </c>
      <c r="BZ58" s="31">
        <f t="shared" si="48"/>
        <v>5.480378890392422</v>
      </c>
      <c r="CA58" s="21"/>
      <c r="CB58" s="34"/>
      <c r="CC58" s="34"/>
      <c r="CD58" s="46"/>
    </row>
    <row r="59" spans="1:82" x14ac:dyDescent="0.2">
      <c r="A59" s="91" t="s">
        <v>54</v>
      </c>
      <c r="B59" s="154"/>
      <c r="C59" s="95">
        <v>50</v>
      </c>
      <c r="D59" s="86" t="s">
        <v>15</v>
      </c>
      <c r="E59" s="79">
        <v>73</v>
      </c>
      <c r="F59" s="89">
        <v>40569.333333333328</v>
      </c>
      <c r="G59" s="89">
        <v>40570.666666608799</v>
      </c>
      <c r="H59" s="64">
        <v>31.999998611107003</v>
      </c>
      <c r="I59" s="65">
        <f t="shared" si="94"/>
        <v>10.666666203702334</v>
      </c>
      <c r="J59" s="89">
        <v>40571.534722222219</v>
      </c>
      <c r="K59" s="43">
        <v>20</v>
      </c>
      <c r="L59" s="24">
        <v>1.18</v>
      </c>
      <c r="M59" s="24">
        <v>9.18</v>
      </c>
      <c r="N59" s="25">
        <f t="shared" si="95"/>
        <v>310.79999999999995</v>
      </c>
      <c r="O59" s="26">
        <f t="shared" si="61"/>
        <v>0.3543119999999999</v>
      </c>
      <c r="P59" s="25">
        <f t="shared" si="44"/>
        <v>11.050666187035619</v>
      </c>
      <c r="Q59" s="25"/>
      <c r="R59" s="27">
        <f t="shared" si="96"/>
        <v>110.50666187035618</v>
      </c>
      <c r="S59" s="24">
        <f t="shared" si="97"/>
        <v>0.2259861235248784</v>
      </c>
      <c r="T59" s="24"/>
      <c r="U59" s="24">
        <f t="shared" si="98"/>
        <v>0.21492565919999995</v>
      </c>
      <c r="V59" s="24">
        <f t="shared" si="99"/>
        <v>6.703334109055807</v>
      </c>
      <c r="W59" s="24">
        <f t="shared" si="100"/>
        <v>0.1443825343200448</v>
      </c>
      <c r="X59" s="28">
        <f t="shared" si="101"/>
        <v>7.0626423025758509</v>
      </c>
      <c r="Y59" s="28">
        <f t="shared" si="49"/>
        <v>0.68172222997836407</v>
      </c>
      <c r="Z59" s="24">
        <f t="shared" si="50"/>
        <v>0.87260445437230605</v>
      </c>
      <c r="AA59" s="29">
        <f t="shared" si="51"/>
        <v>10.996563573883163</v>
      </c>
      <c r="AB59" s="43">
        <v>21</v>
      </c>
      <c r="AC59" s="25">
        <v>22.91</v>
      </c>
      <c r="AD59" s="25">
        <v>21.77</v>
      </c>
      <c r="AE59" s="25">
        <f t="shared" si="102"/>
        <v>1340.4</v>
      </c>
      <c r="AF59" s="26">
        <f t="shared" si="52"/>
        <v>1.5280560000000001</v>
      </c>
      <c r="AG59" s="25">
        <f t="shared" si="93"/>
        <v>11.050666187035619</v>
      </c>
      <c r="AH59" s="25"/>
      <c r="AI59" s="27">
        <f t="shared" si="103"/>
        <v>110.50666187035618</v>
      </c>
      <c r="AJ59" s="24">
        <f t="shared" si="104"/>
        <v>0.2259861235248784</v>
      </c>
      <c r="AK59" s="24"/>
      <c r="AL59" s="24">
        <f t="shared" si="105"/>
        <v>0.92691876960000008</v>
      </c>
      <c r="AM59" s="24">
        <f t="shared" si="106"/>
        <v>6.703334109055807</v>
      </c>
      <c r="AN59" s="24">
        <f t="shared" si="107"/>
        <v>0.1443825343200448</v>
      </c>
      <c r="AO59" s="28">
        <f t="shared" si="108"/>
        <v>7.7746354129758517</v>
      </c>
      <c r="AP59" s="30">
        <f t="shared" si="109"/>
        <v>0.17400705937725719</v>
      </c>
      <c r="AQ59" s="24">
        <f t="shared" si="53"/>
        <v>0.17748720056480233</v>
      </c>
      <c r="AR59" s="31">
        <f t="shared" si="54"/>
        <v>2.2319474835886215</v>
      </c>
      <c r="AS59" s="69">
        <v>38</v>
      </c>
      <c r="AT59" s="24">
        <v>7.25</v>
      </c>
      <c r="AU59" s="24">
        <v>12.76</v>
      </c>
      <c r="AV59" s="25">
        <f t="shared" si="110"/>
        <v>600.29999999999995</v>
      </c>
      <c r="AW59" s="26">
        <f t="shared" si="55"/>
        <v>0.68434199999999989</v>
      </c>
      <c r="AX59" s="25">
        <f t="shared" si="46"/>
        <v>11.050666187035619</v>
      </c>
      <c r="AY59" s="25"/>
      <c r="AZ59" s="27">
        <f t="shared" si="111"/>
        <v>110.50666187035618</v>
      </c>
      <c r="BA59" s="24">
        <f t="shared" si="112"/>
        <v>0.2259861235248784</v>
      </c>
      <c r="BB59" s="24"/>
      <c r="BC59" s="24">
        <f t="shared" si="113"/>
        <v>0.41512185719999994</v>
      </c>
      <c r="BD59" s="24">
        <f t="shared" si="114"/>
        <v>6.703334109055807</v>
      </c>
      <c r="BE59" s="24">
        <f t="shared" si="115"/>
        <v>0.1443825343200448</v>
      </c>
      <c r="BF59" s="28">
        <f t="shared" si="116"/>
        <v>7.2628385005758513</v>
      </c>
      <c r="BG59" s="28">
        <f t="shared" si="117"/>
        <v>0.36296044480638939</v>
      </c>
      <c r="BH59" s="24">
        <f t="shared" si="56"/>
        <v>0.91466032091210125</v>
      </c>
      <c r="BI59" s="31">
        <f t="shared" si="57"/>
        <v>11.185086551264979</v>
      </c>
      <c r="BJ59" s="44">
        <v>74</v>
      </c>
      <c r="BK59" s="24">
        <v>14.35</v>
      </c>
      <c r="BL59" s="24">
        <v>13.59</v>
      </c>
      <c r="BM59" s="25">
        <f t="shared" si="118"/>
        <v>838.19999999999993</v>
      </c>
      <c r="BN59" s="26">
        <f t="shared" si="58"/>
        <v>0.95554799999999984</v>
      </c>
      <c r="BO59" s="25">
        <f t="shared" si="47"/>
        <v>11.050666187035619</v>
      </c>
      <c r="BP59" s="25"/>
      <c r="BQ59" s="27">
        <f t="shared" si="119"/>
        <v>110.50666187035618</v>
      </c>
      <c r="BR59" s="24">
        <f t="shared" si="120"/>
        <v>0.2259861235248784</v>
      </c>
      <c r="BS59" s="24"/>
      <c r="BT59" s="24">
        <f t="shared" si="121"/>
        <v>0.57963541679999997</v>
      </c>
      <c r="BU59" s="24">
        <f t="shared" si="122"/>
        <v>6.703334109055807</v>
      </c>
      <c r="BV59" s="24">
        <f t="shared" si="123"/>
        <v>0.1443825343200448</v>
      </c>
      <c r="BW59" s="28">
        <f t="shared" si="124"/>
        <v>7.4273520601758509</v>
      </c>
      <c r="BX59" s="28">
        <f t="shared" si="125"/>
        <v>0.26583221403635832</v>
      </c>
      <c r="BY59" s="24">
        <f t="shared" si="59"/>
        <v>0.43064818673890048</v>
      </c>
      <c r="BZ59" s="31">
        <f t="shared" si="48"/>
        <v>5.480378890392422</v>
      </c>
      <c r="CA59" s="21"/>
      <c r="CB59" s="34"/>
      <c r="CC59" s="41"/>
      <c r="CD59" s="34"/>
    </row>
    <row r="60" spans="1:82" x14ac:dyDescent="0.2">
      <c r="A60" s="91" t="s">
        <v>55</v>
      </c>
      <c r="B60" s="154"/>
      <c r="C60" s="79">
        <v>51</v>
      </c>
      <c r="D60" s="86" t="s">
        <v>16</v>
      </c>
      <c r="E60" s="79">
        <v>74</v>
      </c>
      <c r="F60" s="89">
        <v>40575.041666666672</v>
      </c>
      <c r="G60" s="89">
        <v>40577.333333333336</v>
      </c>
      <c r="H60" s="65">
        <v>55.000000000116415</v>
      </c>
      <c r="I60" s="65">
        <f t="shared" si="94"/>
        <v>18.333333333372138</v>
      </c>
      <c r="J60" s="89">
        <v>40576.465277777781</v>
      </c>
      <c r="K60" s="43">
        <v>80</v>
      </c>
      <c r="L60" s="24">
        <v>1.18</v>
      </c>
      <c r="M60" s="24">
        <v>9.18</v>
      </c>
      <c r="N60" s="25">
        <f t="shared" si="95"/>
        <v>310.79999999999995</v>
      </c>
      <c r="O60" s="26">
        <f t="shared" si="61"/>
        <v>0.3543119999999999</v>
      </c>
      <c r="P60" s="25">
        <f t="shared" si="44"/>
        <v>18.993333333373531</v>
      </c>
      <c r="Q60" s="25"/>
      <c r="R60" s="27">
        <f t="shared" si="96"/>
        <v>189.93333333373531</v>
      </c>
      <c r="S60" s="24">
        <f t="shared" si="97"/>
        <v>0.38841366666748872</v>
      </c>
      <c r="T60" s="24"/>
      <c r="U60" s="24">
        <f t="shared" si="98"/>
        <v>0.21492565919999995</v>
      </c>
      <c r="V60" s="24">
        <f t="shared" si="99"/>
        <v>11.521356000024385</v>
      </c>
      <c r="W60" s="24">
        <f t="shared" si="100"/>
        <v>0.24815749163385856</v>
      </c>
      <c r="X60" s="28">
        <f t="shared" si="101"/>
        <v>11.984439150858243</v>
      </c>
      <c r="Y60" s="28">
        <f t="shared" si="49"/>
        <v>1.1567991458357378</v>
      </c>
      <c r="Z60" s="24">
        <f t="shared" si="50"/>
        <v>1.4807029066697444</v>
      </c>
      <c r="AA60" s="29">
        <f t="shared" si="51"/>
        <v>10.996563573883162</v>
      </c>
      <c r="AB60" s="43">
        <v>130</v>
      </c>
      <c r="AC60" s="25">
        <v>22.91</v>
      </c>
      <c r="AD60" s="25">
        <v>21.77</v>
      </c>
      <c r="AE60" s="25">
        <f t="shared" si="102"/>
        <v>1340.4</v>
      </c>
      <c r="AF60" s="26">
        <f t="shared" si="52"/>
        <v>1.5280560000000001</v>
      </c>
      <c r="AG60" s="25">
        <f t="shared" si="93"/>
        <v>18.993333333373531</v>
      </c>
      <c r="AH60" s="25"/>
      <c r="AI60" s="27">
        <f t="shared" si="103"/>
        <v>189.93333333373531</v>
      </c>
      <c r="AJ60" s="24">
        <f t="shared" si="104"/>
        <v>0.38841366666748872</v>
      </c>
      <c r="AK60" s="24"/>
      <c r="AL60" s="24">
        <f t="shared" si="105"/>
        <v>0.92691876960000008</v>
      </c>
      <c r="AM60" s="24">
        <f t="shared" si="106"/>
        <v>11.521356000024385</v>
      </c>
      <c r="AN60" s="24">
        <f t="shared" si="107"/>
        <v>0.24815749163385856</v>
      </c>
      <c r="AO60" s="28">
        <f t="shared" si="108"/>
        <v>12.696432261258243</v>
      </c>
      <c r="AP60" s="30">
        <f t="shared" si="109"/>
        <v>0.28416365848832237</v>
      </c>
      <c r="AQ60" s="24">
        <f t="shared" si="53"/>
        <v>0.28984693165808884</v>
      </c>
      <c r="AR60" s="31">
        <f t="shared" si="54"/>
        <v>2.2319474835886219</v>
      </c>
      <c r="AS60" s="43">
        <v>93</v>
      </c>
      <c r="AT60" s="24">
        <v>7.25</v>
      </c>
      <c r="AU60" s="24">
        <v>12.76</v>
      </c>
      <c r="AV60" s="25">
        <f t="shared" si="110"/>
        <v>600.29999999999995</v>
      </c>
      <c r="AW60" s="26">
        <f t="shared" si="55"/>
        <v>0.68434199999999989</v>
      </c>
      <c r="AX60" s="25">
        <f t="shared" si="46"/>
        <v>18.993333333373531</v>
      </c>
      <c r="AY60" s="25"/>
      <c r="AZ60" s="27">
        <f t="shared" si="111"/>
        <v>189.93333333373531</v>
      </c>
      <c r="BA60" s="24">
        <f t="shared" si="112"/>
        <v>0.38841366666748872</v>
      </c>
      <c r="BB60" s="24"/>
      <c r="BC60" s="24">
        <f t="shared" si="113"/>
        <v>0.41512185719999994</v>
      </c>
      <c r="BD60" s="24">
        <f t="shared" si="114"/>
        <v>11.521356000024385</v>
      </c>
      <c r="BE60" s="24">
        <f t="shared" si="115"/>
        <v>0.24815749163385856</v>
      </c>
      <c r="BF60" s="28">
        <f t="shared" si="116"/>
        <v>12.184635348858244</v>
      </c>
      <c r="BG60" s="28">
        <f t="shared" si="117"/>
        <v>0.60892730379101678</v>
      </c>
      <c r="BH60" s="24">
        <f t="shared" si="56"/>
        <v>1.5344968055533623</v>
      </c>
      <c r="BI60" s="31">
        <f t="shared" si="57"/>
        <v>11.185086551264984</v>
      </c>
      <c r="BJ60" s="44">
        <v>265</v>
      </c>
      <c r="BK60" s="24">
        <v>14.35</v>
      </c>
      <c r="BL60" s="24">
        <v>13.59</v>
      </c>
      <c r="BM60" s="25">
        <f t="shared" si="118"/>
        <v>838.19999999999993</v>
      </c>
      <c r="BN60" s="26">
        <f t="shared" si="58"/>
        <v>0.95554799999999984</v>
      </c>
      <c r="BO60" s="25">
        <f t="shared" si="47"/>
        <v>18.993333333373531</v>
      </c>
      <c r="BP60" s="25"/>
      <c r="BQ60" s="27">
        <f t="shared" si="119"/>
        <v>189.93333333373531</v>
      </c>
      <c r="BR60" s="24">
        <f t="shared" si="120"/>
        <v>0.38841366666748872</v>
      </c>
      <c r="BS60" s="24"/>
      <c r="BT60" s="24">
        <f t="shared" si="121"/>
        <v>0.57963541679999997</v>
      </c>
      <c r="BU60" s="24">
        <f t="shared" si="122"/>
        <v>11.521356000024385</v>
      </c>
      <c r="BV60" s="24">
        <f t="shared" si="123"/>
        <v>0.24815749163385856</v>
      </c>
      <c r="BW60" s="28">
        <f t="shared" si="124"/>
        <v>12.349148908458243</v>
      </c>
      <c r="BX60" s="28">
        <f t="shared" si="125"/>
        <v>0.44198814990902807</v>
      </c>
      <c r="BY60" s="24">
        <f t="shared" si="59"/>
        <v>0.71602080285262548</v>
      </c>
      <c r="BZ60" s="31">
        <f t="shared" si="48"/>
        <v>5.480378890392422</v>
      </c>
      <c r="CA60" s="21"/>
      <c r="CB60" s="34"/>
      <c r="CC60" s="41"/>
      <c r="CD60" s="34"/>
    </row>
    <row r="61" spans="1:82" x14ac:dyDescent="0.2">
      <c r="A61" s="72" t="s">
        <v>48</v>
      </c>
      <c r="B61" s="154"/>
      <c r="C61" s="79">
        <v>52</v>
      </c>
      <c r="D61" s="86" t="s">
        <v>17</v>
      </c>
      <c r="E61" s="79">
        <v>75</v>
      </c>
      <c r="F61" s="89">
        <v>40579.25</v>
      </c>
      <c r="G61" s="89">
        <v>40579.9375</v>
      </c>
      <c r="H61" s="61">
        <v>16.5</v>
      </c>
      <c r="I61" s="60">
        <f t="shared" si="94"/>
        <v>5.5</v>
      </c>
      <c r="J61" s="89">
        <v>40579.861111111109</v>
      </c>
      <c r="K61" s="43">
        <v>46</v>
      </c>
      <c r="L61" s="24">
        <v>1.18</v>
      </c>
      <c r="M61" s="24">
        <v>9.18</v>
      </c>
      <c r="N61" s="25">
        <f t="shared" si="95"/>
        <v>310.79999999999995</v>
      </c>
      <c r="O61" s="26">
        <f t="shared" si="61"/>
        <v>0.3543119999999999</v>
      </c>
      <c r="P61" s="25">
        <f t="shared" si="44"/>
        <v>5.6980000000000004</v>
      </c>
      <c r="Q61" s="25"/>
      <c r="R61" s="27">
        <f t="shared" si="96"/>
        <v>56.980000000000004</v>
      </c>
      <c r="S61" s="24">
        <f t="shared" si="97"/>
        <v>0.11652410000000001</v>
      </c>
      <c r="T61" s="24"/>
      <c r="U61" s="24">
        <f t="shared" si="98"/>
        <v>0.21492565919999995</v>
      </c>
      <c r="V61" s="24">
        <f t="shared" si="99"/>
        <v>3.4564068000000003</v>
      </c>
      <c r="W61" s="24">
        <f t="shared" si="100"/>
        <v>7.4447247490000007E-2</v>
      </c>
      <c r="X61" s="28">
        <f t="shared" si="101"/>
        <v>3.7457797066900005</v>
      </c>
      <c r="Y61" s="28">
        <f t="shared" si="49"/>
        <v>0.36156174775000005</v>
      </c>
      <c r="Z61" s="24">
        <f t="shared" si="50"/>
        <v>0.46279903712000009</v>
      </c>
      <c r="AA61" s="29">
        <f t="shared" si="51"/>
        <v>10.996563573883162</v>
      </c>
      <c r="AB61" s="43">
        <v>76</v>
      </c>
      <c r="AC61" s="25">
        <v>22.91</v>
      </c>
      <c r="AD61" s="25">
        <v>21.77</v>
      </c>
      <c r="AE61" s="25">
        <f t="shared" si="102"/>
        <v>1340.4</v>
      </c>
      <c r="AF61" s="26">
        <f t="shared" si="52"/>
        <v>1.5280560000000001</v>
      </c>
      <c r="AG61" s="25">
        <f t="shared" si="93"/>
        <v>5.6980000000000004</v>
      </c>
      <c r="AH61" s="25"/>
      <c r="AI61" s="27">
        <f t="shared" si="103"/>
        <v>56.980000000000004</v>
      </c>
      <c r="AJ61" s="24">
        <f t="shared" si="104"/>
        <v>0.11652410000000001</v>
      </c>
      <c r="AK61" s="24"/>
      <c r="AL61" s="24">
        <f t="shared" si="105"/>
        <v>0.92691876960000008</v>
      </c>
      <c r="AM61" s="24">
        <f t="shared" si="106"/>
        <v>3.4564068000000003</v>
      </c>
      <c r="AN61" s="24">
        <f t="shared" si="107"/>
        <v>7.4447247490000007E-2</v>
      </c>
      <c r="AO61" s="28">
        <f t="shared" si="108"/>
        <v>4.4577728170900004</v>
      </c>
      <c r="AP61" s="30">
        <f t="shared" si="109"/>
        <v>9.9771101546329469E-2</v>
      </c>
      <c r="AQ61" s="24">
        <f t="shared" si="53"/>
        <v>0.10176652357725606</v>
      </c>
      <c r="AR61" s="31">
        <f t="shared" si="54"/>
        <v>2.2319474835886219</v>
      </c>
      <c r="AS61" s="44">
        <v>68</v>
      </c>
      <c r="AT61" s="24">
        <v>7.25</v>
      </c>
      <c r="AU61" s="24">
        <v>12.76</v>
      </c>
      <c r="AV61" s="25">
        <f t="shared" si="110"/>
        <v>600.29999999999995</v>
      </c>
      <c r="AW61" s="26">
        <f t="shared" si="55"/>
        <v>0.68434199999999989</v>
      </c>
      <c r="AX61" s="25">
        <f t="shared" si="46"/>
        <v>5.6980000000000004</v>
      </c>
      <c r="AY61" s="25"/>
      <c r="AZ61" s="27">
        <f t="shared" si="111"/>
        <v>56.980000000000004</v>
      </c>
      <c r="BA61" s="24">
        <f t="shared" si="112"/>
        <v>0.11652410000000001</v>
      </c>
      <c r="BB61" s="24"/>
      <c r="BC61" s="24">
        <f t="shared" si="113"/>
        <v>0.41512185719999994</v>
      </c>
      <c r="BD61" s="24">
        <f t="shared" si="114"/>
        <v>3.4564068000000003</v>
      </c>
      <c r="BE61" s="24">
        <f t="shared" si="115"/>
        <v>7.4447247490000007E-2</v>
      </c>
      <c r="BF61" s="28">
        <f t="shared" si="116"/>
        <v>3.9459759046900005</v>
      </c>
      <c r="BG61" s="28">
        <f t="shared" si="117"/>
        <v>0.19720019513693157</v>
      </c>
      <c r="BH61" s="24">
        <f t="shared" si="56"/>
        <v>0.49694449174506755</v>
      </c>
      <c r="BI61" s="31">
        <f t="shared" si="57"/>
        <v>11.185086551264982</v>
      </c>
      <c r="BJ61" s="44">
        <v>132</v>
      </c>
      <c r="BK61" s="24">
        <v>14.35</v>
      </c>
      <c r="BL61" s="24">
        <v>13.59</v>
      </c>
      <c r="BM61" s="25">
        <f t="shared" si="118"/>
        <v>838.19999999999993</v>
      </c>
      <c r="BN61" s="26">
        <f t="shared" si="58"/>
        <v>0.95554799999999984</v>
      </c>
      <c r="BO61" s="25">
        <f t="shared" si="47"/>
        <v>5.6980000000000004</v>
      </c>
      <c r="BP61" s="25"/>
      <c r="BQ61" s="27">
        <f t="shared" si="119"/>
        <v>56.980000000000004</v>
      </c>
      <c r="BR61" s="24">
        <f t="shared" si="120"/>
        <v>0.11652410000000001</v>
      </c>
      <c r="BS61" s="24"/>
      <c r="BT61" s="24">
        <f t="shared" si="121"/>
        <v>0.57963541679999997</v>
      </c>
      <c r="BU61" s="24">
        <f t="shared" si="122"/>
        <v>3.4564068000000003</v>
      </c>
      <c r="BV61" s="24">
        <f t="shared" si="123"/>
        <v>7.4447247490000007E-2</v>
      </c>
      <c r="BW61" s="28">
        <f t="shared" si="124"/>
        <v>4.1104894642900005</v>
      </c>
      <c r="BX61" s="28">
        <f t="shared" si="125"/>
        <v>0.14711844897244097</v>
      </c>
      <c r="BY61" s="24">
        <f t="shared" si="59"/>
        <v>0.2383318873353544</v>
      </c>
      <c r="BZ61" s="31">
        <f t="shared" si="48"/>
        <v>5.4803788903924238</v>
      </c>
      <c r="CA61" s="21"/>
      <c r="CB61" s="41"/>
      <c r="CC61" s="34"/>
      <c r="CD61" s="34"/>
    </row>
    <row r="62" spans="1:82" x14ac:dyDescent="0.2">
      <c r="A62" s="72" t="s">
        <v>51</v>
      </c>
      <c r="B62" s="154"/>
      <c r="C62" s="79">
        <v>53</v>
      </c>
      <c r="D62" s="86" t="s">
        <v>18</v>
      </c>
      <c r="E62" s="79">
        <v>76</v>
      </c>
      <c r="F62" s="89">
        <v>40581.895833333328</v>
      </c>
      <c r="G62" s="89">
        <v>40582.666666666664</v>
      </c>
      <c r="H62" s="61">
        <v>18.499999999883585</v>
      </c>
      <c r="I62" s="60">
        <f t="shared" si="94"/>
        <v>6.1666666666278616</v>
      </c>
      <c r="J62" s="89">
        <v>40582.4375</v>
      </c>
      <c r="K62" s="43">
        <v>45.4</v>
      </c>
      <c r="L62" s="24">
        <v>1.18</v>
      </c>
      <c r="M62" s="24">
        <v>9.18</v>
      </c>
      <c r="N62" s="25">
        <f t="shared" si="95"/>
        <v>310.79999999999995</v>
      </c>
      <c r="O62" s="26">
        <f t="shared" si="61"/>
        <v>0.3543119999999999</v>
      </c>
      <c r="P62" s="25">
        <f t="shared" si="44"/>
        <v>6.3886666666264649</v>
      </c>
      <c r="Q62" s="25"/>
      <c r="R62" s="27">
        <f t="shared" si="96"/>
        <v>63.886666666264645</v>
      </c>
      <c r="S62" s="24">
        <f t="shared" si="97"/>
        <v>0.13064823333251119</v>
      </c>
      <c r="T62" s="24"/>
      <c r="U62" s="24">
        <f t="shared" si="98"/>
        <v>0.21492565919999995</v>
      </c>
      <c r="V62" s="24">
        <f t="shared" si="99"/>
        <v>3.8753651999756138</v>
      </c>
      <c r="W62" s="24">
        <f t="shared" si="100"/>
        <v>8.3471156276141406E-2</v>
      </c>
      <c r="X62" s="28">
        <f t="shared" si="101"/>
        <v>4.1737620154517554</v>
      </c>
      <c r="Y62" s="28">
        <f t="shared" si="49"/>
        <v>0.40287278141426214</v>
      </c>
      <c r="Z62" s="24">
        <f t="shared" si="50"/>
        <v>0.51567716021025556</v>
      </c>
      <c r="AA62" s="29">
        <f t="shared" si="51"/>
        <v>10.996563573883162</v>
      </c>
      <c r="AB62" s="43">
        <v>51</v>
      </c>
      <c r="AC62" s="25">
        <v>22.91</v>
      </c>
      <c r="AD62" s="25">
        <v>21.77</v>
      </c>
      <c r="AE62" s="25">
        <f t="shared" si="102"/>
        <v>1340.4</v>
      </c>
      <c r="AF62" s="26">
        <f t="shared" si="52"/>
        <v>1.5280560000000001</v>
      </c>
      <c r="AG62" s="25">
        <f t="shared" si="93"/>
        <v>6.3886666666264649</v>
      </c>
      <c r="AH62" s="25"/>
      <c r="AI62" s="27">
        <f t="shared" si="103"/>
        <v>63.886666666264645</v>
      </c>
      <c r="AJ62" s="24">
        <f t="shared" si="104"/>
        <v>0.13064823333251119</v>
      </c>
      <c r="AK62" s="24"/>
      <c r="AL62" s="24">
        <f t="shared" si="105"/>
        <v>0.92691876960000008</v>
      </c>
      <c r="AM62" s="24">
        <f t="shared" si="106"/>
        <v>3.8753651999756138</v>
      </c>
      <c r="AN62" s="24">
        <f t="shared" si="107"/>
        <v>8.3471156276141406E-2</v>
      </c>
      <c r="AO62" s="28">
        <f t="shared" si="108"/>
        <v>4.8857551258517553</v>
      </c>
      <c r="AP62" s="30">
        <f t="shared" si="109"/>
        <v>0.10934993567259972</v>
      </c>
      <c r="AQ62" s="24">
        <f t="shared" si="53"/>
        <v>0.11153693438605172</v>
      </c>
      <c r="AR62" s="31">
        <f t="shared" si="54"/>
        <v>2.2319474835886215</v>
      </c>
      <c r="AS62" s="44">
        <v>62</v>
      </c>
      <c r="AT62" s="24">
        <v>7.25</v>
      </c>
      <c r="AU62" s="24">
        <v>12.76</v>
      </c>
      <c r="AV62" s="25">
        <f t="shared" si="110"/>
        <v>600.29999999999995</v>
      </c>
      <c r="AW62" s="26">
        <f t="shared" si="55"/>
        <v>0.68434199999999989</v>
      </c>
      <c r="AX62" s="25">
        <f t="shared" si="46"/>
        <v>6.3886666666264649</v>
      </c>
      <c r="AY62" s="25"/>
      <c r="AZ62" s="27">
        <f t="shared" si="111"/>
        <v>63.886666666264645</v>
      </c>
      <c r="BA62" s="24">
        <f t="shared" si="112"/>
        <v>0.13064823333251119</v>
      </c>
      <c r="BB62" s="24"/>
      <c r="BC62" s="24">
        <f t="shared" si="113"/>
        <v>0.41512185719999994</v>
      </c>
      <c r="BD62" s="24">
        <f t="shared" si="114"/>
        <v>3.8753651999756138</v>
      </c>
      <c r="BE62" s="24">
        <f t="shared" si="115"/>
        <v>8.3471156276141406E-2</v>
      </c>
      <c r="BF62" s="28">
        <f t="shared" si="116"/>
        <v>4.3739582134517558</v>
      </c>
      <c r="BG62" s="28">
        <f t="shared" si="117"/>
        <v>0.2185886163644056</v>
      </c>
      <c r="BH62" s="24">
        <f t="shared" si="56"/>
        <v>0.55084331323830216</v>
      </c>
      <c r="BI62" s="31">
        <f t="shared" si="57"/>
        <v>11.18508655126498</v>
      </c>
      <c r="BJ62" s="44">
        <v>98</v>
      </c>
      <c r="BK62" s="24">
        <v>14.35</v>
      </c>
      <c r="BL62" s="24">
        <v>13.59</v>
      </c>
      <c r="BM62" s="25">
        <f t="shared" si="118"/>
        <v>838.19999999999993</v>
      </c>
      <c r="BN62" s="26">
        <f t="shared" si="58"/>
        <v>0.95554799999999984</v>
      </c>
      <c r="BO62" s="25">
        <f t="shared" si="47"/>
        <v>6.3886666666264649</v>
      </c>
      <c r="BP62" s="25"/>
      <c r="BQ62" s="27">
        <f t="shared" si="119"/>
        <v>63.886666666264645</v>
      </c>
      <c r="BR62" s="24">
        <f t="shared" si="120"/>
        <v>0.13064823333251119</v>
      </c>
      <c r="BS62" s="24"/>
      <c r="BT62" s="24">
        <f t="shared" si="121"/>
        <v>0.57963541679999997</v>
      </c>
      <c r="BU62" s="24">
        <f t="shared" si="122"/>
        <v>3.8753651999756138</v>
      </c>
      <c r="BV62" s="24">
        <f t="shared" si="123"/>
        <v>8.3471156276141406E-2</v>
      </c>
      <c r="BW62" s="28">
        <f t="shared" si="124"/>
        <v>4.5384717730517554</v>
      </c>
      <c r="BX62" s="28">
        <f t="shared" si="125"/>
        <v>0.16243635551366342</v>
      </c>
      <c r="BY62" s="24">
        <f t="shared" si="59"/>
        <v>0.26314689593213475</v>
      </c>
      <c r="BZ62" s="31">
        <f t="shared" si="48"/>
        <v>5.4803788903924238</v>
      </c>
      <c r="CA62" s="21"/>
      <c r="CB62" s="41"/>
      <c r="CC62" s="34"/>
      <c r="CD62" s="34"/>
    </row>
    <row r="63" spans="1:82" x14ac:dyDescent="0.2">
      <c r="A63" s="94" t="s">
        <v>58</v>
      </c>
      <c r="B63" s="154"/>
      <c r="C63" s="79">
        <v>54</v>
      </c>
      <c r="D63" s="86" t="s">
        <v>19</v>
      </c>
      <c r="E63" s="79">
        <v>80</v>
      </c>
      <c r="F63" s="89">
        <v>40594.520833333328</v>
      </c>
      <c r="G63" s="89">
        <v>40595.583333333336</v>
      </c>
      <c r="H63" s="70">
        <v>25.5</v>
      </c>
      <c r="I63" s="71">
        <f t="shared" si="94"/>
        <v>8.5</v>
      </c>
      <c r="J63" s="89">
        <v>40596.680555555555</v>
      </c>
      <c r="K63" s="43">
        <v>21</v>
      </c>
      <c r="L63" s="24">
        <v>1.18</v>
      </c>
      <c r="M63" s="24">
        <v>9.18</v>
      </c>
      <c r="N63" s="25">
        <f t="shared" si="95"/>
        <v>310.79999999999995</v>
      </c>
      <c r="O63" s="26">
        <f t="shared" si="61"/>
        <v>0.3543119999999999</v>
      </c>
      <c r="P63" s="25">
        <f t="shared" si="44"/>
        <v>8.8059999999999992</v>
      </c>
      <c r="Q63" s="25"/>
      <c r="R63" s="27">
        <f t="shared" si="96"/>
        <v>88.059999999999988</v>
      </c>
      <c r="S63" s="24">
        <f t="shared" si="97"/>
        <v>0.18008269999999996</v>
      </c>
      <c r="T63" s="24"/>
      <c r="U63" s="24">
        <f t="shared" si="98"/>
        <v>0.21492565919999995</v>
      </c>
      <c r="V63" s="24">
        <f t="shared" si="99"/>
        <v>5.3417195999999993</v>
      </c>
      <c r="W63" s="24">
        <f t="shared" si="100"/>
        <v>0.11505483702999998</v>
      </c>
      <c r="X63" s="28">
        <f t="shared" si="101"/>
        <v>5.6717000962299995</v>
      </c>
      <c r="Y63" s="28">
        <f t="shared" si="49"/>
        <v>0.54746139925000004</v>
      </c>
      <c r="Z63" s="24">
        <f t="shared" si="50"/>
        <v>0.70075059104000004</v>
      </c>
      <c r="AA63" s="29">
        <f t="shared" si="51"/>
        <v>10.996563573883163</v>
      </c>
      <c r="AB63" s="43">
        <v>36</v>
      </c>
      <c r="AC63" s="25">
        <v>22.91</v>
      </c>
      <c r="AD63" s="25">
        <v>21.77</v>
      </c>
      <c r="AE63" s="25">
        <f t="shared" si="102"/>
        <v>1340.4</v>
      </c>
      <c r="AF63" s="26">
        <f t="shared" si="52"/>
        <v>1.5280560000000001</v>
      </c>
      <c r="AG63" s="25">
        <f t="shared" si="93"/>
        <v>8.8059999999999992</v>
      </c>
      <c r="AH63" s="25"/>
      <c r="AI63" s="27">
        <f t="shared" si="103"/>
        <v>88.059999999999988</v>
      </c>
      <c r="AJ63" s="24">
        <f t="shared" si="104"/>
        <v>0.18008269999999996</v>
      </c>
      <c r="AK63" s="24"/>
      <c r="AL63" s="24">
        <f t="shared" si="105"/>
        <v>0.92691876960000008</v>
      </c>
      <c r="AM63" s="24">
        <f t="shared" si="106"/>
        <v>5.3417195999999993</v>
      </c>
      <c r="AN63" s="24">
        <f t="shared" si="107"/>
        <v>0.11505483702999998</v>
      </c>
      <c r="AO63" s="28">
        <f t="shared" si="108"/>
        <v>6.3836932066299994</v>
      </c>
      <c r="AP63" s="30">
        <f t="shared" si="109"/>
        <v>0.14287585511705458</v>
      </c>
      <c r="AQ63" s="24">
        <f t="shared" si="53"/>
        <v>0.14573337221939567</v>
      </c>
      <c r="AR63" s="31">
        <f t="shared" si="54"/>
        <v>2.2319474835886211</v>
      </c>
      <c r="AS63" s="38">
        <v>46</v>
      </c>
      <c r="AT63" s="24">
        <v>7.25</v>
      </c>
      <c r="AU63" s="24">
        <v>12.76</v>
      </c>
      <c r="AV63" s="25">
        <f t="shared" si="110"/>
        <v>600.29999999999995</v>
      </c>
      <c r="AW63" s="26">
        <f t="shared" si="55"/>
        <v>0.68434199999999989</v>
      </c>
      <c r="AX63" s="25">
        <f t="shared" si="46"/>
        <v>8.8059999999999992</v>
      </c>
      <c r="AY63" s="25"/>
      <c r="AZ63" s="27">
        <f t="shared" si="111"/>
        <v>88.059999999999988</v>
      </c>
      <c r="BA63" s="24">
        <f t="shared" si="112"/>
        <v>0.18008269999999996</v>
      </c>
      <c r="BB63" s="24"/>
      <c r="BC63" s="24">
        <f t="shared" si="113"/>
        <v>0.41512185719999994</v>
      </c>
      <c r="BD63" s="24">
        <f t="shared" si="114"/>
        <v>5.3417195999999993</v>
      </c>
      <c r="BE63" s="24">
        <f t="shared" si="115"/>
        <v>0.11505483702999998</v>
      </c>
      <c r="BF63" s="28">
        <f t="shared" si="116"/>
        <v>5.871896294229999</v>
      </c>
      <c r="BG63" s="28">
        <f t="shared" si="117"/>
        <v>0.29344809066616689</v>
      </c>
      <c r="BH63" s="24">
        <f t="shared" si="56"/>
        <v>0.73948918847874057</v>
      </c>
      <c r="BI63" s="31">
        <f t="shared" si="57"/>
        <v>11.18508655126498</v>
      </c>
      <c r="BJ63" s="44">
        <v>65</v>
      </c>
      <c r="BK63" s="24">
        <v>14.35</v>
      </c>
      <c r="BL63" s="24">
        <v>13.59</v>
      </c>
      <c r="BM63" s="25">
        <f t="shared" si="118"/>
        <v>838.19999999999993</v>
      </c>
      <c r="BN63" s="26">
        <f t="shared" si="58"/>
        <v>0.95554799999999984</v>
      </c>
      <c r="BO63" s="25">
        <f t="shared" si="47"/>
        <v>8.8059999999999992</v>
      </c>
      <c r="BP63" s="25"/>
      <c r="BQ63" s="27">
        <f t="shared" si="119"/>
        <v>88.059999999999988</v>
      </c>
      <c r="BR63" s="24">
        <f t="shared" si="120"/>
        <v>0.18008269999999996</v>
      </c>
      <c r="BS63" s="24"/>
      <c r="BT63" s="24">
        <f t="shared" si="121"/>
        <v>0.57963541679999997</v>
      </c>
      <c r="BU63" s="24">
        <f t="shared" si="122"/>
        <v>5.3417195999999993</v>
      </c>
      <c r="BV63" s="24">
        <f t="shared" si="123"/>
        <v>0.11505483702999998</v>
      </c>
      <c r="BW63" s="28">
        <f t="shared" si="124"/>
        <v>6.0364098538299995</v>
      </c>
      <c r="BX63" s="28">
        <f t="shared" si="125"/>
        <v>0.2160490284119542</v>
      </c>
      <c r="BY63" s="24">
        <f t="shared" si="59"/>
        <v>0.34999942602736583</v>
      </c>
      <c r="BZ63" s="31">
        <f t="shared" si="48"/>
        <v>5.4803788903924229</v>
      </c>
      <c r="CA63" s="21"/>
      <c r="CB63" s="34"/>
      <c r="CC63" s="34"/>
      <c r="CD63" s="34"/>
    </row>
    <row r="64" spans="1:82" x14ac:dyDescent="0.2">
      <c r="A64" s="72" t="s">
        <v>60</v>
      </c>
      <c r="B64" s="154"/>
      <c r="C64" s="79">
        <v>55</v>
      </c>
      <c r="D64" s="79" t="s">
        <v>24</v>
      </c>
      <c r="E64" s="79">
        <v>82</v>
      </c>
      <c r="F64" s="89">
        <v>40600.979166666672</v>
      </c>
      <c r="G64" s="89">
        <v>40601.458333333336</v>
      </c>
      <c r="H64" s="61">
        <v>11.500000000116415</v>
      </c>
      <c r="I64" s="60">
        <f t="shared" si="94"/>
        <v>3.8333333333721384</v>
      </c>
      <c r="J64" s="89">
        <v>40601.479166666664</v>
      </c>
      <c r="K64" s="43">
        <v>22</v>
      </c>
      <c r="L64" s="24">
        <v>1.18</v>
      </c>
      <c r="M64" s="24">
        <v>9.18</v>
      </c>
      <c r="N64" s="25">
        <f t="shared" si="95"/>
        <v>310.79999999999995</v>
      </c>
      <c r="O64" s="26">
        <f t="shared" si="61"/>
        <v>0.3543119999999999</v>
      </c>
      <c r="P64" s="25">
        <f t="shared" si="44"/>
        <v>3.971333333373535</v>
      </c>
      <c r="Q64" s="25"/>
      <c r="R64" s="27">
        <f t="shared" si="96"/>
        <v>39.713333333735349</v>
      </c>
      <c r="S64" s="24">
        <f t="shared" si="97"/>
        <v>8.1213766667488779E-2</v>
      </c>
      <c r="T64" s="24"/>
      <c r="U64" s="24">
        <f t="shared" si="98"/>
        <v>0.21492565919999995</v>
      </c>
      <c r="V64" s="24">
        <f t="shared" si="99"/>
        <v>2.4090108000243866</v>
      </c>
      <c r="W64" s="24">
        <f t="shared" si="100"/>
        <v>5.1887475523858584E-2</v>
      </c>
      <c r="X64" s="28">
        <f t="shared" si="101"/>
        <v>2.6758239347482453</v>
      </c>
      <c r="Y64" s="28">
        <f t="shared" si="49"/>
        <v>0.25828416358573797</v>
      </c>
      <c r="Z64" s="24">
        <f t="shared" si="50"/>
        <v>0.33060372938974458</v>
      </c>
      <c r="AA64" s="29">
        <f t="shared" si="51"/>
        <v>10.996563573883162</v>
      </c>
      <c r="AB64" s="43">
        <v>26</v>
      </c>
      <c r="AC64" s="25">
        <v>22.91</v>
      </c>
      <c r="AD64" s="25">
        <v>21.77</v>
      </c>
      <c r="AE64" s="25">
        <f t="shared" si="102"/>
        <v>1340.4</v>
      </c>
      <c r="AF64" s="26">
        <f t="shared" si="52"/>
        <v>1.5280560000000001</v>
      </c>
      <c r="AG64" s="25">
        <f t="shared" si="93"/>
        <v>3.971333333373535</v>
      </c>
      <c r="AH64" s="25"/>
      <c r="AI64" s="27">
        <f t="shared" si="103"/>
        <v>39.713333333735349</v>
      </c>
      <c r="AJ64" s="24">
        <f t="shared" si="104"/>
        <v>8.1213766667488779E-2</v>
      </c>
      <c r="AK64" s="24"/>
      <c r="AL64" s="24">
        <f t="shared" si="105"/>
        <v>0.92691876960000008</v>
      </c>
      <c r="AM64" s="24">
        <f t="shared" si="106"/>
        <v>2.4090108000243866</v>
      </c>
      <c r="AN64" s="24">
        <f t="shared" si="107"/>
        <v>5.1887475523858584E-2</v>
      </c>
      <c r="AO64" s="28">
        <f t="shared" si="108"/>
        <v>3.3878170451482457</v>
      </c>
      <c r="AP64" s="30">
        <f t="shared" si="109"/>
        <v>7.5824016229817492E-2</v>
      </c>
      <c r="AQ64" s="24">
        <f t="shared" si="53"/>
        <v>7.7340496554413843E-2</v>
      </c>
      <c r="AR64" s="31">
        <f t="shared" si="54"/>
        <v>2.2319474835886215</v>
      </c>
      <c r="AS64" s="38">
        <v>35</v>
      </c>
      <c r="AT64" s="24">
        <v>7.25</v>
      </c>
      <c r="AU64" s="24">
        <v>12.76</v>
      </c>
      <c r="AV64" s="25">
        <f t="shared" si="110"/>
        <v>600.29999999999995</v>
      </c>
      <c r="AW64" s="26">
        <f t="shared" si="55"/>
        <v>0.68434199999999989</v>
      </c>
      <c r="AX64" s="25">
        <f t="shared" si="46"/>
        <v>3.971333333373535</v>
      </c>
      <c r="AY64" s="25"/>
      <c r="AZ64" s="27">
        <f t="shared" si="111"/>
        <v>39.713333333735349</v>
      </c>
      <c r="BA64" s="24">
        <f t="shared" si="112"/>
        <v>8.1213766667488779E-2</v>
      </c>
      <c r="BB64" s="24"/>
      <c r="BC64" s="24">
        <f t="shared" si="113"/>
        <v>0.41512185719999994</v>
      </c>
      <c r="BD64" s="24">
        <f t="shared" si="114"/>
        <v>2.4090108000243866</v>
      </c>
      <c r="BE64" s="24">
        <f t="shared" si="115"/>
        <v>5.1887475523858584E-2</v>
      </c>
      <c r="BF64" s="28">
        <f t="shared" si="116"/>
        <v>2.8760201327482453</v>
      </c>
      <c r="BG64" s="28">
        <f t="shared" si="117"/>
        <v>0.1437291420663791</v>
      </c>
      <c r="BH64" s="24">
        <f t="shared" si="56"/>
        <v>0.36219743800727533</v>
      </c>
      <c r="BI64" s="31">
        <f t="shared" si="57"/>
        <v>11.185086551264982</v>
      </c>
      <c r="BJ64" s="38">
        <v>68</v>
      </c>
      <c r="BK64" s="24">
        <v>14.35</v>
      </c>
      <c r="BL64" s="24">
        <v>13.59</v>
      </c>
      <c r="BM64" s="25">
        <f t="shared" si="118"/>
        <v>838.19999999999993</v>
      </c>
      <c r="BN64" s="26">
        <f t="shared" si="58"/>
        <v>0.95554799999999984</v>
      </c>
      <c r="BO64" s="25">
        <f t="shared" si="47"/>
        <v>3.971333333373535</v>
      </c>
      <c r="BP64" s="25"/>
      <c r="BQ64" s="27">
        <f t="shared" si="119"/>
        <v>39.713333333735349</v>
      </c>
      <c r="BR64" s="24">
        <f t="shared" si="120"/>
        <v>8.1213766667488779E-2</v>
      </c>
      <c r="BS64" s="24"/>
      <c r="BT64" s="24">
        <f t="shared" si="121"/>
        <v>0.57963541679999997</v>
      </c>
      <c r="BU64" s="24">
        <f t="shared" si="122"/>
        <v>2.4090108000243866</v>
      </c>
      <c r="BV64" s="24">
        <f t="shared" si="123"/>
        <v>5.1887475523858584E-2</v>
      </c>
      <c r="BW64" s="28">
        <f t="shared" si="124"/>
        <v>3.0405336923482453</v>
      </c>
      <c r="BX64" s="28">
        <f t="shared" si="125"/>
        <v>0.10882368261804744</v>
      </c>
      <c r="BY64" s="24">
        <f t="shared" si="59"/>
        <v>0.17629436584123687</v>
      </c>
      <c r="BZ64" s="31">
        <f t="shared" si="48"/>
        <v>5.4803788903924238</v>
      </c>
      <c r="CA64" s="21"/>
      <c r="CB64" s="34"/>
      <c r="CC64" s="34"/>
      <c r="CD64" s="34"/>
    </row>
    <row r="65" spans="1:82" x14ac:dyDescent="0.2">
      <c r="A65" s="72" t="s">
        <v>53</v>
      </c>
      <c r="B65" s="154"/>
      <c r="C65" s="79">
        <v>56</v>
      </c>
      <c r="D65" s="79" t="s">
        <v>25</v>
      </c>
      <c r="E65" s="79">
        <v>83</v>
      </c>
      <c r="F65" s="89">
        <v>40602.145833333328</v>
      </c>
      <c r="G65" s="89">
        <v>40602.604166666664</v>
      </c>
      <c r="H65" s="59">
        <v>10.999999999883585</v>
      </c>
      <c r="I65" s="60">
        <f t="shared" si="94"/>
        <v>3.6666666666278616</v>
      </c>
      <c r="J65" s="89">
        <v>40602.451388888891</v>
      </c>
      <c r="K65" s="43">
        <v>37</v>
      </c>
      <c r="L65" s="24">
        <v>1.18</v>
      </c>
      <c r="M65" s="24">
        <v>9.18</v>
      </c>
      <c r="N65" s="25">
        <f t="shared" si="95"/>
        <v>310.79999999999995</v>
      </c>
      <c r="O65" s="26">
        <f t="shared" si="61"/>
        <v>0.3543119999999999</v>
      </c>
      <c r="P65" s="25">
        <f t="shared" si="44"/>
        <v>3.7986666666264646</v>
      </c>
      <c r="Q65" s="25"/>
      <c r="R65" s="27">
        <f t="shared" si="96"/>
        <v>37.986666666264647</v>
      </c>
      <c r="S65" s="24">
        <f t="shared" si="97"/>
        <v>7.7682733332511203E-2</v>
      </c>
      <c r="T65" s="24"/>
      <c r="U65" s="24">
        <f t="shared" si="98"/>
        <v>0.21492565919999995</v>
      </c>
      <c r="V65" s="24">
        <f t="shared" si="99"/>
        <v>2.3042711999756134</v>
      </c>
      <c r="W65" s="24">
        <f t="shared" si="100"/>
        <v>4.9631498326141409E-2</v>
      </c>
      <c r="X65" s="28">
        <f t="shared" si="101"/>
        <v>2.5688283575017548</v>
      </c>
      <c r="Y65" s="28">
        <f t="shared" si="49"/>
        <v>0.24795640516426207</v>
      </c>
      <c r="Z65" s="24">
        <f t="shared" si="50"/>
        <v>0.31738419861025546</v>
      </c>
      <c r="AA65" s="29">
        <f t="shared" si="51"/>
        <v>10.996563573883163</v>
      </c>
      <c r="AB65" s="43">
        <v>31</v>
      </c>
      <c r="AC65" s="25">
        <v>22.91</v>
      </c>
      <c r="AD65" s="25">
        <v>21.77</v>
      </c>
      <c r="AE65" s="25">
        <f t="shared" si="102"/>
        <v>1340.4</v>
      </c>
      <c r="AF65" s="26">
        <f t="shared" si="52"/>
        <v>1.5280560000000001</v>
      </c>
      <c r="AG65" s="25">
        <f t="shared" si="93"/>
        <v>3.7986666666264646</v>
      </c>
      <c r="AH65" s="25"/>
      <c r="AI65" s="27">
        <f t="shared" si="103"/>
        <v>37.986666666264647</v>
      </c>
      <c r="AJ65" s="24">
        <f t="shared" si="104"/>
        <v>7.7682733332511203E-2</v>
      </c>
      <c r="AK65" s="24"/>
      <c r="AL65" s="24">
        <f t="shared" si="105"/>
        <v>0.92691876960000008</v>
      </c>
      <c r="AM65" s="24">
        <f t="shared" si="106"/>
        <v>2.3042711999756134</v>
      </c>
      <c r="AN65" s="24">
        <f t="shared" si="107"/>
        <v>4.9631498326141409E-2</v>
      </c>
      <c r="AO65" s="28">
        <f t="shared" si="108"/>
        <v>3.2808214679017547</v>
      </c>
      <c r="AP65" s="30">
        <f t="shared" si="109"/>
        <v>7.3429307696995405E-2</v>
      </c>
      <c r="AQ65" s="24">
        <f t="shared" si="53"/>
        <v>7.4897893850935315E-2</v>
      </c>
      <c r="AR65" s="31">
        <f t="shared" si="54"/>
        <v>2.2319474835886215</v>
      </c>
      <c r="AS65" s="38">
        <v>35</v>
      </c>
      <c r="AT65" s="24">
        <v>7.25</v>
      </c>
      <c r="AU65" s="24">
        <v>12.76</v>
      </c>
      <c r="AV65" s="25">
        <f t="shared" si="110"/>
        <v>600.29999999999995</v>
      </c>
      <c r="AW65" s="26">
        <f t="shared" si="55"/>
        <v>0.68434199999999989</v>
      </c>
      <c r="AX65" s="25">
        <f t="shared" si="46"/>
        <v>3.7986666666264646</v>
      </c>
      <c r="AY65" s="25"/>
      <c r="AZ65" s="27">
        <f t="shared" si="111"/>
        <v>37.986666666264647</v>
      </c>
      <c r="BA65" s="24">
        <f t="shared" si="112"/>
        <v>7.7682733332511203E-2</v>
      </c>
      <c r="BB65" s="24"/>
      <c r="BC65" s="24">
        <f t="shared" si="113"/>
        <v>0.41512185719999994</v>
      </c>
      <c r="BD65" s="24">
        <f t="shared" si="114"/>
        <v>2.3042711999756134</v>
      </c>
      <c r="BE65" s="24">
        <f t="shared" si="115"/>
        <v>4.9631498326141409E-2</v>
      </c>
      <c r="BF65" s="28">
        <f t="shared" si="116"/>
        <v>2.7690245555017547</v>
      </c>
      <c r="BG65" s="28">
        <f t="shared" si="117"/>
        <v>0.1383820367567094</v>
      </c>
      <c r="BH65" s="24">
        <f t="shared" si="56"/>
        <v>0.34872273262690767</v>
      </c>
      <c r="BI65" s="31">
        <f t="shared" si="57"/>
        <v>11.185086551264982</v>
      </c>
      <c r="BJ65" s="38">
        <v>62</v>
      </c>
      <c r="BK65" s="24">
        <v>14.35</v>
      </c>
      <c r="BL65" s="24">
        <v>13.59</v>
      </c>
      <c r="BM65" s="25">
        <f t="shared" si="118"/>
        <v>838.19999999999993</v>
      </c>
      <c r="BN65" s="26">
        <f t="shared" si="58"/>
        <v>0.95554799999999984</v>
      </c>
      <c r="BO65" s="25">
        <f t="shared" si="47"/>
        <v>3.7986666666264646</v>
      </c>
      <c r="BP65" s="25"/>
      <c r="BQ65" s="27">
        <f t="shared" si="119"/>
        <v>37.986666666264647</v>
      </c>
      <c r="BR65" s="24">
        <f t="shared" si="120"/>
        <v>7.7682733332511203E-2</v>
      </c>
      <c r="BS65" s="24"/>
      <c r="BT65" s="24">
        <f t="shared" si="121"/>
        <v>0.57963541679999997</v>
      </c>
      <c r="BU65" s="24">
        <f t="shared" si="122"/>
        <v>2.3042711999756134</v>
      </c>
      <c r="BV65" s="24">
        <f t="shared" si="123"/>
        <v>4.9631498326141409E-2</v>
      </c>
      <c r="BW65" s="28">
        <f t="shared" si="124"/>
        <v>2.9335381151017548</v>
      </c>
      <c r="BX65" s="28">
        <f t="shared" si="125"/>
        <v>0.10499420598073568</v>
      </c>
      <c r="BY65" s="24">
        <f t="shared" si="59"/>
        <v>0.1700906136887918</v>
      </c>
      <c r="BZ65" s="31">
        <f t="shared" si="48"/>
        <v>5.4803788903924229</v>
      </c>
      <c r="CA65" s="21"/>
      <c r="CB65" s="34"/>
      <c r="CC65" s="34"/>
      <c r="CD65" s="34"/>
    </row>
    <row r="66" spans="1:82" x14ac:dyDescent="0.2">
      <c r="A66" s="72" t="s">
        <v>63</v>
      </c>
      <c r="B66" s="154"/>
      <c r="C66" s="79">
        <v>57</v>
      </c>
      <c r="D66" s="79" t="s">
        <v>26</v>
      </c>
      <c r="E66" s="79">
        <v>84</v>
      </c>
      <c r="F66" s="89">
        <v>40625.229166666672</v>
      </c>
      <c r="G66" s="89">
        <v>40626.333333333336</v>
      </c>
      <c r="H66" s="61">
        <v>26.500000000116415</v>
      </c>
      <c r="I66" s="60">
        <f t="shared" si="94"/>
        <v>8.8333333333721384</v>
      </c>
      <c r="J66" s="89">
        <v>40626.541666666664</v>
      </c>
      <c r="K66" s="43">
        <v>24</v>
      </c>
      <c r="L66" s="24">
        <v>1.18</v>
      </c>
      <c r="M66" s="24">
        <v>9.18</v>
      </c>
      <c r="N66" s="25">
        <f t="shared" si="95"/>
        <v>310.79999999999995</v>
      </c>
      <c r="O66" s="26">
        <f t="shared" si="61"/>
        <v>0.3543119999999999</v>
      </c>
      <c r="P66" s="25">
        <f t="shared" si="44"/>
        <v>9.151333333373536</v>
      </c>
      <c r="Q66" s="25"/>
      <c r="R66" s="27">
        <f t="shared" si="96"/>
        <v>91.51333333373536</v>
      </c>
      <c r="S66" s="24">
        <f t="shared" si="97"/>
        <v>0.1871447666674888</v>
      </c>
      <c r="T66" s="24"/>
      <c r="U66" s="24">
        <f t="shared" si="98"/>
        <v>0.21492565919999995</v>
      </c>
      <c r="V66" s="24">
        <f t="shared" si="99"/>
        <v>5.5511988000243875</v>
      </c>
      <c r="W66" s="24">
        <f t="shared" si="100"/>
        <v>0.11956679142385861</v>
      </c>
      <c r="X66" s="28">
        <f t="shared" si="101"/>
        <v>5.8856912506482466</v>
      </c>
      <c r="Y66" s="28">
        <f t="shared" si="49"/>
        <v>0.56811691608573811</v>
      </c>
      <c r="Z66" s="24">
        <f t="shared" si="50"/>
        <v>0.72718965258974477</v>
      </c>
      <c r="AA66" s="29">
        <f t="shared" si="51"/>
        <v>10.996563573883162</v>
      </c>
      <c r="AB66" s="43">
        <v>38</v>
      </c>
      <c r="AC66" s="25">
        <v>22.91</v>
      </c>
      <c r="AD66" s="25">
        <v>21.77</v>
      </c>
      <c r="AE66" s="25">
        <f t="shared" si="102"/>
        <v>1340.4</v>
      </c>
      <c r="AF66" s="26">
        <f t="shared" si="52"/>
        <v>1.5280560000000001</v>
      </c>
      <c r="AG66" s="25">
        <f t="shared" si="93"/>
        <v>9.151333333373536</v>
      </c>
      <c r="AH66" s="25"/>
      <c r="AI66" s="27">
        <f t="shared" si="103"/>
        <v>91.51333333373536</v>
      </c>
      <c r="AJ66" s="24">
        <f t="shared" si="104"/>
        <v>0.1871447666674888</v>
      </c>
      <c r="AK66" s="24"/>
      <c r="AL66" s="24">
        <f t="shared" si="105"/>
        <v>0.92691876960000008</v>
      </c>
      <c r="AM66" s="24">
        <f t="shared" si="106"/>
        <v>5.5511988000243875</v>
      </c>
      <c r="AN66" s="24">
        <f t="shared" si="107"/>
        <v>0.11956679142385861</v>
      </c>
      <c r="AO66" s="28">
        <f t="shared" si="108"/>
        <v>6.5976843610482465</v>
      </c>
      <c r="AP66" s="30">
        <f t="shared" si="109"/>
        <v>0.1476652721810261</v>
      </c>
      <c r="AQ66" s="24">
        <f t="shared" si="53"/>
        <v>0.15061857762464662</v>
      </c>
      <c r="AR66" s="31">
        <f t="shared" si="54"/>
        <v>2.2319474835886215</v>
      </c>
      <c r="AS66" s="38">
        <v>37</v>
      </c>
      <c r="AT66" s="24">
        <v>7.25</v>
      </c>
      <c r="AU66" s="24">
        <v>12.76</v>
      </c>
      <c r="AV66" s="25">
        <f t="shared" si="110"/>
        <v>600.29999999999995</v>
      </c>
      <c r="AW66" s="26">
        <f t="shared" si="55"/>
        <v>0.68434199999999989</v>
      </c>
      <c r="AX66" s="25">
        <f t="shared" si="46"/>
        <v>9.151333333373536</v>
      </c>
      <c r="AY66" s="25"/>
      <c r="AZ66" s="27">
        <f t="shared" si="111"/>
        <v>91.51333333373536</v>
      </c>
      <c r="BA66" s="24">
        <f t="shared" si="112"/>
        <v>0.1871447666674888</v>
      </c>
      <c r="BB66" s="24"/>
      <c r="BC66" s="24">
        <f t="shared" si="113"/>
        <v>0.41512185719999994</v>
      </c>
      <c r="BD66" s="24">
        <f t="shared" si="114"/>
        <v>5.5511988000243875</v>
      </c>
      <c r="BE66" s="24">
        <f t="shared" si="115"/>
        <v>0.11956679142385861</v>
      </c>
      <c r="BF66" s="28">
        <f t="shared" si="116"/>
        <v>6.0858874486482462</v>
      </c>
      <c r="BG66" s="28">
        <f t="shared" si="117"/>
        <v>0.30414230128177144</v>
      </c>
      <c r="BH66" s="24">
        <f t="shared" si="56"/>
        <v>0.76643859923006408</v>
      </c>
      <c r="BI66" s="31">
        <f t="shared" si="57"/>
        <v>11.18508655126498</v>
      </c>
      <c r="BJ66" s="38">
        <v>61</v>
      </c>
      <c r="BK66" s="24">
        <v>14.35</v>
      </c>
      <c r="BL66" s="24">
        <v>13.59</v>
      </c>
      <c r="BM66" s="25">
        <f t="shared" si="118"/>
        <v>838.19999999999993</v>
      </c>
      <c r="BN66" s="26">
        <f t="shared" si="58"/>
        <v>0.95554799999999984</v>
      </c>
      <c r="BO66" s="25">
        <f t="shared" si="47"/>
        <v>9.151333333373536</v>
      </c>
      <c r="BP66" s="25"/>
      <c r="BQ66" s="27">
        <f t="shared" si="119"/>
        <v>91.51333333373536</v>
      </c>
      <c r="BR66" s="24">
        <f t="shared" si="120"/>
        <v>0.1871447666674888</v>
      </c>
      <c r="BS66" s="24"/>
      <c r="BT66" s="24">
        <f t="shared" si="121"/>
        <v>0.57963541679999997</v>
      </c>
      <c r="BU66" s="24">
        <f t="shared" si="122"/>
        <v>5.5511988000243875</v>
      </c>
      <c r="BV66" s="24">
        <f t="shared" si="123"/>
        <v>0.11956679142385861</v>
      </c>
      <c r="BW66" s="28">
        <f t="shared" si="124"/>
        <v>6.2504010082482466</v>
      </c>
      <c r="BX66" s="28">
        <f t="shared" si="125"/>
        <v>0.22370798168390291</v>
      </c>
      <c r="BY66" s="24">
        <f t="shared" si="59"/>
        <v>0.36240693032792271</v>
      </c>
      <c r="BZ66" s="31">
        <f t="shared" si="48"/>
        <v>5.4803788903924229</v>
      </c>
      <c r="CA66" s="21"/>
      <c r="CB66" s="34"/>
      <c r="CC66" s="34"/>
      <c r="CD66" s="34"/>
    </row>
    <row r="67" spans="1:82" x14ac:dyDescent="0.2">
      <c r="A67" s="72" t="s">
        <v>64</v>
      </c>
      <c r="B67" s="154"/>
      <c r="C67" s="79">
        <v>58</v>
      </c>
      <c r="D67" s="79" t="s">
        <v>27</v>
      </c>
      <c r="E67" s="79">
        <v>85</v>
      </c>
      <c r="F67" s="89">
        <v>40633.8125</v>
      </c>
      <c r="G67" s="89">
        <v>40634.5</v>
      </c>
      <c r="H67" s="66">
        <v>16.5</v>
      </c>
      <c r="I67" s="66">
        <v>5.5</v>
      </c>
      <c r="J67" s="89">
        <v>40634.173611111109</v>
      </c>
      <c r="K67" s="43">
        <v>21</v>
      </c>
      <c r="L67" s="24">
        <v>1.18</v>
      </c>
      <c r="M67" s="24">
        <v>9.18</v>
      </c>
      <c r="N67" s="25">
        <f t="shared" si="95"/>
        <v>310.79999999999995</v>
      </c>
      <c r="O67" s="26">
        <f t="shared" si="61"/>
        <v>0.3543119999999999</v>
      </c>
      <c r="P67" s="25">
        <f t="shared" si="44"/>
        <v>5.6980000000000004</v>
      </c>
      <c r="Q67" s="25"/>
      <c r="R67" s="27">
        <f t="shared" si="96"/>
        <v>56.980000000000004</v>
      </c>
      <c r="S67" s="24">
        <f t="shared" si="97"/>
        <v>0.11652410000000001</v>
      </c>
      <c r="T67" s="24"/>
      <c r="U67" s="24">
        <f t="shared" si="98"/>
        <v>0.21492565919999995</v>
      </c>
      <c r="V67" s="24">
        <f t="shared" si="99"/>
        <v>3.4564068000000003</v>
      </c>
      <c r="W67" s="24">
        <f t="shared" si="100"/>
        <v>7.4447247490000007E-2</v>
      </c>
      <c r="X67" s="28">
        <f t="shared" si="101"/>
        <v>3.7457797066900005</v>
      </c>
      <c r="Y67" s="28">
        <f t="shared" si="49"/>
        <v>0.36156174775000005</v>
      </c>
      <c r="Z67" s="24">
        <f t="shared" si="50"/>
        <v>0.46279903712000009</v>
      </c>
      <c r="AA67" s="29">
        <f t="shared" si="51"/>
        <v>10.996563573883162</v>
      </c>
      <c r="AB67" s="43">
        <v>30</v>
      </c>
      <c r="AC67" s="25">
        <v>22.91</v>
      </c>
      <c r="AD67" s="25">
        <v>21.77</v>
      </c>
      <c r="AE67" s="25">
        <f t="shared" si="102"/>
        <v>1340.4</v>
      </c>
      <c r="AF67" s="26">
        <f t="shared" si="52"/>
        <v>1.5280560000000001</v>
      </c>
      <c r="AG67" s="25">
        <f t="shared" si="93"/>
        <v>5.6980000000000004</v>
      </c>
      <c r="AH67" s="25"/>
      <c r="AI67" s="27">
        <f t="shared" si="103"/>
        <v>56.980000000000004</v>
      </c>
      <c r="AJ67" s="24">
        <f t="shared" si="104"/>
        <v>0.11652410000000001</v>
      </c>
      <c r="AK67" s="24"/>
      <c r="AL67" s="24">
        <f t="shared" si="105"/>
        <v>0.92691876960000008</v>
      </c>
      <c r="AM67" s="24">
        <f t="shared" si="106"/>
        <v>3.4564068000000003</v>
      </c>
      <c r="AN67" s="24">
        <f t="shared" si="107"/>
        <v>7.4447247490000007E-2</v>
      </c>
      <c r="AO67" s="28">
        <f t="shared" si="108"/>
        <v>4.4577728170900004</v>
      </c>
      <c r="AP67" s="30">
        <f t="shared" si="109"/>
        <v>9.9771101546329469E-2</v>
      </c>
      <c r="AQ67" s="24">
        <f t="shared" si="53"/>
        <v>0.10176652357725606</v>
      </c>
      <c r="AR67" s="31">
        <f t="shared" si="54"/>
        <v>2.2319474835886219</v>
      </c>
      <c r="AS67" s="38">
        <v>41</v>
      </c>
      <c r="AT67" s="24">
        <v>7.25</v>
      </c>
      <c r="AU67" s="24">
        <v>12.76</v>
      </c>
      <c r="AV67" s="25">
        <f t="shared" si="110"/>
        <v>600.29999999999995</v>
      </c>
      <c r="AW67" s="26">
        <f t="shared" si="55"/>
        <v>0.68434199999999989</v>
      </c>
      <c r="AX67" s="25">
        <f t="shared" si="46"/>
        <v>5.6980000000000004</v>
      </c>
      <c r="AY67" s="25"/>
      <c r="AZ67" s="27">
        <f t="shared" si="111"/>
        <v>56.980000000000004</v>
      </c>
      <c r="BA67" s="24">
        <f t="shared" si="112"/>
        <v>0.11652410000000001</v>
      </c>
      <c r="BB67" s="24"/>
      <c r="BC67" s="24">
        <f t="shared" si="113"/>
        <v>0.41512185719999994</v>
      </c>
      <c r="BD67" s="24">
        <f t="shared" si="114"/>
        <v>3.4564068000000003</v>
      </c>
      <c r="BE67" s="24">
        <f t="shared" si="115"/>
        <v>7.4447247490000007E-2</v>
      </c>
      <c r="BF67" s="28">
        <f t="shared" si="116"/>
        <v>3.9459759046900005</v>
      </c>
      <c r="BG67" s="28">
        <f t="shared" si="117"/>
        <v>0.19720019513693157</v>
      </c>
      <c r="BH67" s="24">
        <f t="shared" si="56"/>
        <v>0.49694449174506755</v>
      </c>
      <c r="BI67" s="31">
        <f t="shared" si="57"/>
        <v>11.185086551264982</v>
      </c>
      <c r="BJ67" s="38">
        <v>57</v>
      </c>
      <c r="BK67" s="24">
        <v>14.35</v>
      </c>
      <c r="BL67" s="24">
        <v>13.59</v>
      </c>
      <c r="BM67" s="25">
        <f t="shared" si="118"/>
        <v>838.19999999999993</v>
      </c>
      <c r="BN67" s="26">
        <f t="shared" si="58"/>
        <v>0.95554799999999984</v>
      </c>
      <c r="BO67" s="25">
        <f t="shared" si="47"/>
        <v>5.6980000000000004</v>
      </c>
      <c r="BP67" s="25"/>
      <c r="BQ67" s="27">
        <f t="shared" si="119"/>
        <v>56.980000000000004</v>
      </c>
      <c r="BR67" s="24">
        <f t="shared" si="120"/>
        <v>0.11652410000000001</v>
      </c>
      <c r="BS67" s="24"/>
      <c r="BT67" s="24">
        <f t="shared" si="121"/>
        <v>0.57963541679999997</v>
      </c>
      <c r="BU67" s="24">
        <f t="shared" si="122"/>
        <v>3.4564068000000003</v>
      </c>
      <c r="BV67" s="24">
        <f t="shared" si="123"/>
        <v>7.4447247490000007E-2</v>
      </c>
      <c r="BW67" s="28">
        <f t="shared" si="124"/>
        <v>4.1104894642900005</v>
      </c>
      <c r="BX67" s="28">
        <f t="shared" si="125"/>
        <v>0.14711844897244097</v>
      </c>
      <c r="BY67" s="24">
        <f t="shared" si="59"/>
        <v>0.2383318873353544</v>
      </c>
      <c r="BZ67" s="31">
        <f t="shared" si="48"/>
        <v>5.4803788903924238</v>
      </c>
      <c r="CA67" s="21"/>
      <c r="CB67" s="34"/>
      <c r="CC67" s="34"/>
      <c r="CD67" s="34"/>
    </row>
    <row r="68" spans="1:82" x14ac:dyDescent="0.2">
      <c r="A68" s="142" t="s">
        <v>88</v>
      </c>
      <c r="B68" s="155"/>
      <c r="C68" s="135"/>
      <c r="D68" s="103"/>
      <c r="E68" s="103"/>
      <c r="F68" s="136"/>
      <c r="G68" s="137"/>
      <c r="H68" s="137"/>
      <c r="I68" s="137"/>
      <c r="J68" s="138"/>
      <c r="K68" s="138"/>
      <c r="L68" s="138"/>
      <c r="M68" s="138"/>
      <c r="N68" s="138"/>
      <c r="O68" s="138"/>
      <c r="P68" s="138"/>
      <c r="Q68" s="138"/>
      <c r="R68" s="138"/>
      <c r="S68" s="138"/>
      <c r="T68" s="138"/>
      <c r="U68" s="138"/>
      <c r="V68" s="138"/>
      <c r="W68" s="109"/>
      <c r="X68" s="110">
        <f>SUM(X48:X67)</f>
        <v>99.792065534839111</v>
      </c>
      <c r="Y68" s="139"/>
      <c r="Z68" s="110">
        <f>SUM(Z48:Z67)</f>
        <v>12.329521610482052</v>
      </c>
      <c r="AA68" s="112"/>
      <c r="AB68" s="115"/>
      <c r="AC68" s="138"/>
      <c r="AD68" s="138"/>
      <c r="AE68" s="138"/>
      <c r="AF68" s="138"/>
      <c r="AG68" s="138"/>
      <c r="AH68" s="138"/>
      <c r="AI68" s="138"/>
      <c r="AJ68" s="138"/>
      <c r="AK68" s="138"/>
      <c r="AL68" s="138"/>
      <c r="AM68" s="138"/>
      <c r="AN68" s="109"/>
      <c r="AO68" s="110">
        <f>SUM(AO48:AO67)</f>
        <v>114.0319277428391</v>
      </c>
      <c r="AP68" s="138"/>
      <c r="AQ68" s="110">
        <f>SUM(AQ48:AQ67)</f>
        <v>2.6032355930549662</v>
      </c>
      <c r="AR68" s="112"/>
      <c r="AS68" s="138"/>
      <c r="AT68" s="138"/>
      <c r="AU68" s="138"/>
      <c r="AV68" s="138"/>
      <c r="AW68" s="138"/>
      <c r="AX68" s="138"/>
      <c r="AY68" s="138"/>
      <c r="AZ68" s="138"/>
      <c r="BA68" s="138"/>
      <c r="BB68" s="138"/>
      <c r="BC68" s="138"/>
      <c r="BD68" s="138"/>
      <c r="BE68" s="109"/>
      <c r="BF68" s="110">
        <f>SUM(BF48:BF67)</f>
        <v>103.79598949483912</v>
      </c>
      <c r="BG68" s="138"/>
      <c r="BH68" s="110">
        <f>SUM(BH48:BH67)</f>
        <v>13.071758796951249</v>
      </c>
      <c r="BI68" s="112"/>
      <c r="BJ68" s="140"/>
      <c r="BK68" s="138"/>
      <c r="BL68" s="138"/>
      <c r="BM68" s="138"/>
      <c r="BN68" s="138"/>
      <c r="BO68" s="138"/>
      <c r="BP68" s="138"/>
      <c r="BQ68" s="138"/>
      <c r="BR68" s="138"/>
      <c r="BS68" s="138"/>
      <c r="BT68" s="138"/>
      <c r="BU68" s="138"/>
      <c r="BV68" s="109"/>
      <c r="BW68" s="110">
        <f>SUM(BW48:BW67)</f>
        <v>107.0862606868391</v>
      </c>
      <c r="BX68" s="138"/>
      <c r="BY68" s="110">
        <f>SUM(BY48:BY67)</f>
        <v>6.2090101042476498</v>
      </c>
      <c r="BZ68" s="141"/>
      <c r="CA68" s="21"/>
      <c r="CB68" s="34"/>
      <c r="CC68" s="34"/>
      <c r="CD68" s="34"/>
    </row>
    <row r="69" spans="1:82" x14ac:dyDescent="0.2">
      <c r="A69" s="72" t="s">
        <v>65</v>
      </c>
      <c r="B69" s="72"/>
      <c r="C69" s="40"/>
      <c r="D69" s="40"/>
      <c r="E69" s="40"/>
      <c r="F69" s="40"/>
      <c r="G69" s="54"/>
      <c r="H69" s="74"/>
      <c r="I69" s="74"/>
      <c r="J69" s="74"/>
      <c r="K69" s="74"/>
      <c r="L69" s="74"/>
      <c r="M69" s="74"/>
      <c r="N69" s="74"/>
      <c r="O69" s="74"/>
      <c r="P69" s="74"/>
      <c r="Q69" s="74"/>
      <c r="R69" s="74"/>
      <c r="S69" s="74"/>
      <c r="T69" s="74"/>
      <c r="U69" s="74"/>
      <c r="V69" s="74"/>
      <c r="W69" s="74"/>
      <c r="X69" s="74"/>
      <c r="Y69" s="74"/>
      <c r="Z69" s="34"/>
      <c r="AA69" s="34"/>
      <c r="AB69" s="38"/>
      <c r="AC69" s="75"/>
      <c r="AD69" s="74"/>
      <c r="AE69" s="74"/>
      <c r="AF69" s="74"/>
      <c r="AG69" s="74"/>
      <c r="AH69" s="74"/>
      <c r="AI69" s="74"/>
      <c r="AJ69" s="74"/>
      <c r="AK69" s="74"/>
      <c r="AL69" s="74"/>
      <c r="AM69" s="74"/>
      <c r="AN69" s="74"/>
      <c r="AO69" s="74"/>
      <c r="AP69" s="74"/>
      <c r="AQ69" s="34"/>
      <c r="AR69" s="34"/>
      <c r="AS69" s="74"/>
      <c r="AT69" s="75"/>
      <c r="AU69" s="74"/>
      <c r="AV69" s="74"/>
      <c r="AW69" s="74"/>
      <c r="AX69" s="74"/>
      <c r="AY69" s="74"/>
      <c r="AZ69" s="74"/>
      <c r="BA69" s="74"/>
      <c r="BB69" s="74"/>
      <c r="BC69" s="74"/>
      <c r="BD69" s="74"/>
      <c r="BE69" s="74"/>
      <c r="BF69" s="41"/>
      <c r="BG69" s="74"/>
      <c r="BH69" s="53"/>
      <c r="BI69" s="41"/>
      <c r="BJ69" s="76"/>
      <c r="BK69" s="74"/>
      <c r="BL69" s="74"/>
      <c r="BM69" s="74"/>
      <c r="BN69" s="74"/>
      <c r="BO69" s="74"/>
      <c r="BP69" s="74"/>
      <c r="BQ69" s="74"/>
      <c r="BR69" s="74"/>
      <c r="BS69" s="74"/>
      <c r="BT69" s="74"/>
      <c r="BU69" s="74"/>
      <c r="BV69" s="74"/>
      <c r="BW69" s="41"/>
      <c r="BX69" s="74"/>
      <c r="BY69" s="41"/>
      <c r="BZ69" s="34"/>
      <c r="CA69" s="21"/>
      <c r="CB69" s="34"/>
      <c r="CC69" s="34"/>
      <c r="CD69" s="34"/>
    </row>
    <row r="70" spans="1:82" x14ac:dyDescent="0.2">
      <c r="A70" s="40" t="s">
        <v>66</v>
      </c>
      <c r="B70" s="40"/>
      <c r="C70" s="40"/>
      <c r="D70" s="40"/>
      <c r="E70" s="40"/>
      <c r="F70" s="40"/>
      <c r="G70" s="54"/>
      <c r="H70" s="74"/>
      <c r="I70" s="74"/>
      <c r="J70" s="77"/>
      <c r="K70" s="77"/>
      <c r="L70" s="77"/>
      <c r="M70" s="77"/>
      <c r="N70" s="77"/>
      <c r="O70" s="77"/>
      <c r="P70" s="77"/>
      <c r="Q70" s="77"/>
      <c r="R70" s="77"/>
      <c r="S70" s="77"/>
      <c r="T70" s="77"/>
      <c r="U70" s="77"/>
      <c r="V70" s="77"/>
      <c r="W70" s="77"/>
      <c r="X70" s="41"/>
      <c r="Y70" s="74"/>
      <c r="Z70" s="34"/>
      <c r="AA70" s="41"/>
      <c r="AB70" s="78"/>
      <c r="AC70" s="77"/>
      <c r="AD70" s="77"/>
      <c r="AE70" s="77"/>
      <c r="AF70" s="77"/>
      <c r="AG70" s="77"/>
      <c r="AH70" s="77"/>
      <c r="AI70" s="77"/>
      <c r="AJ70" s="77"/>
      <c r="AK70" s="77"/>
      <c r="AL70" s="77"/>
      <c r="AM70" s="77"/>
      <c r="AN70" s="77"/>
      <c r="AO70" s="41"/>
      <c r="AP70" s="74"/>
      <c r="AQ70" s="34"/>
      <c r="AR70" s="41"/>
      <c r="AS70" s="74"/>
      <c r="AT70" s="77"/>
      <c r="AU70" s="77"/>
      <c r="AV70" s="77"/>
      <c r="AW70" s="77"/>
      <c r="AX70" s="77"/>
      <c r="AY70" s="77"/>
      <c r="AZ70" s="77"/>
      <c r="BA70" s="77"/>
      <c r="BB70" s="77"/>
      <c r="BC70" s="77"/>
      <c r="BD70" s="77"/>
      <c r="BE70" s="77"/>
      <c r="BF70" s="41"/>
      <c r="BG70" s="74"/>
      <c r="BH70" s="53"/>
      <c r="BI70" s="41"/>
      <c r="BJ70" s="76"/>
      <c r="BK70" s="77"/>
      <c r="BL70" s="77"/>
      <c r="BM70" s="77"/>
      <c r="BN70" s="77"/>
      <c r="BO70" s="77"/>
      <c r="BP70" s="77"/>
      <c r="BQ70" s="77"/>
      <c r="BR70" s="77"/>
      <c r="BS70" s="77"/>
      <c r="BT70" s="77"/>
      <c r="BU70" s="77"/>
      <c r="BV70" s="77"/>
      <c r="BW70" s="41"/>
      <c r="BX70" s="74"/>
      <c r="BY70" s="41"/>
      <c r="BZ70" s="34"/>
      <c r="CA70" s="21"/>
      <c r="CB70" s="34"/>
      <c r="CC70" s="34"/>
      <c r="CD70" s="34"/>
    </row>
    <row r="71" spans="1:82" x14ac:dyDescent="0.2">
      <c r="A71" s="40" t="s">
        <v>67</v>
      </c>
      <c r="B71" s="40"/>
      <c r="C71" s="40"/>
      <c r="D71" s="40"/>
      <c r="E71" s="40"/>
      <c r="F71" s="40"/>
      <c r="G71" s="54"/>
      <c r="H71" s="74"/>
      <c r="I71" s="74"/>
      <c r="J71" s="74"/>
      <c r="K71" s="74"/>
      <c r="L71" s="74"/>
      <c r="M71" s="74"/>
      <c r="N71" s="74"/>
      <c r="O71" s="74"/>
      <c r="P71" s="74"/>
      <c r="Q71" s="74"/>
      <c r="R71" s="74"/>
      <c r="S71" s="74"/>
      <c r="T71" s="74"/>
      <c r="U71" s="74"/>
      <c r="V71" s="74"/>
      <c r="W71" s="74"/>
      <c r="X71" s="41"/>
      <c r="Y71" s="74"/>
      <c r="Z71" s="34"/>
      <c r="AA71" s="41"/>
      <c r="AB71" s="38"/>
      <c r="AC71" s="75"/>
      <c r="AD71" s="74"/>
      <c r="AE71" s="74"/>
      <c r="AF71" s="74"/>
      <c r="AG71" s="74"/>
      <c r="AH71" s="74"/>
      <c r="AI71" s="74"/>
      <c r="AJ71" s="74"/>
      <c r="AK71" s="74"/>
      <c r="AL71" s="74"/>
      <c r="AM71" s="74"/>
      <c r="AN71" s="74"/>
      <c r="AO71" s="41"/>
      <c r="AP71" s="74"/>
      <c r="AQ71" s="34"/>
      <c r="AR71" s="41"/>
      <c r="AS71" s="74"/>
      <c r="AT71" s="75"/>
      <c r="AU71" s="74"/>
      <c r="AV71" s="74"/>
      <c r="AW71" s="74"/>
      <c r="AX71" s="74"/>
      <c r="AY71" s="74"/>
      <c r="AZ71" s="74"/>
      <c r="BA71" s="74"/>
      <c r="BB71" s="74"/>
      <c r="BC71" s="74"/>
      <c r="BD71" s="74"/>
      <c r="BE71" s="74"/>
      <c r="BF71" s="74"/>
      <c r="BG71" s="74"/>
      <c r="BH71" s="34"/>
      <c r="BI71" s="34"/>
      <c r="BJ71" s="76"/>
      <c r="BK71" s="74"/>
      <c r="BL71" s="74"/>
      <c r="BM71" s="74"/>
      <c r="BN71" s="74"/>
      <c r="BO71" s="74"/>
      <c r="BP71" s="74"/>
      <c r="BQ71" s="74"/>
      <c r="BR71" s="74"/>
      <c r="BS71" s="74"/>
      <c r="BT71" s="74"/>
      <c r="BU71" s="74"/>
      <c r="BV71" s="74"/>
      <c r="BW71" s="74"/>
      <c r="BX71" s="74"/>
      <c r="BY71" s="34"/>
      <c r="BZ71" s="34"/>
      <c r="CA71" s="21"/>
      <c r="CB71" s="34"/>
      <c r="CC71" s="34"/>
      <c r="CD71" s="34"/>
    </row>
    <row r="72" spans="1:82" x14ac:dyDescent="0.2">
      <c r="A72" s="40" t="s">
        <v>68</v>
      </c>
      <c r="B72" s="40"/>
      <c r="C72" s="40"/>
      <c r="D72" s="40"/>
      <c r="E72" s="40"/>
      <c r="F72" s="40"/>
      <c r="G72" s="54"/>
      <c r="H72" s="74"/>
      <c r="I72" s="74"/>
      <c r="J72" s="74"/>
      <c r="K72" s="74"/>
      <c r="L72" s="74"/>
      <c r="M72" s="74"/>
      <c r="N72" s="74"/>
      <c r="O72" s="74"/>
      <c r="P72" s="74"/>
      <c r="Q72" s="74"/>
      <c r="R72" s="74"/>
      <c r="S72" s="74"/>
      <c r="T72" s="74"/>
      <c r="U72" s="74"/>
      <c r="V72" s="74"/>
      <c r="W72" s="74"/>
      <c r="X72" s="74"/>
      <c r="Y72" s="74"/>
      <c r="Z72" s="34"/>
      <c r="AA72" s="34"/>
      <c r="AB72" s="38"/>
      <c r="AC72" s="75"/>
      <c r="AD72" s="74"/>
      <c r="AE72" s="74"/>
      <c r="AF72" s="74"/>
      <c r="AG72" s="74"/>
      <c r="AH72" s="74"/>
      <c r="AI72" s="74"/>
      <c r="AJ72" s="74"/>
      <c r="AK72" s="74"/>
      <c r="AL72" s="74"/>
      <c r="AM72" s="74"/>
      <c r="AN72" s="74"/>
      <c r="AO72" s="74"/>
      <c r="AP72" s="74"/>
      <c r="AQ72" s="34"/>
      <c r="AR72" s="34"/>
      <c r="AS72" s="74"/>
      <c r="AT72" s="75"/>
      <c r="AU72" s="74"/>
      <c r="AV72" s="74"/>
      <c r="AW72" s="74"/>
      <c r="AX72" s="74"/>
      <c r="AY72" s="74"/>
      <c r="AZ72" s="74"/>
      <c r="BA72" s="74"/>
      <c r="BB72" s="74"/>
      <c r="BC72" s="74"/>
      <c r="BD72" s="74"/>
      <c r="BE72" s="74"/>
      <c r="BF72" s="74"/>
      <c r="BG72" s="74"/>
      <c r="BH72" s="34"/>
      <c r="BI72" s="34"/>
      <c r="BJ72" s="76"/>
      <c r="BK72" s="74"/>
      <c r="BL72" s="74"/>
      <c r="BM72" s="74"/>
      <c r="BN72" s="74"/>
      <c r="BO72" s="74"/>
      <c r="BP72" s="74"/>
      <c r="BQ72" s="74"/>
      <c r="BR72" s="74"/>
      <c r="BS72" s="74"/>
      <c r="BT72" s="74"/>
      <c r="BU72" s="74"/>
      <c r="BV72" s="74"/>
      <c r="BW72" s="74"/>
      <c r="BX72" s="74"/>
      <c r="BY72" s="34"/>
      <c r="BZ72" s="34"/>
      <c r="CA72" s="21"/>
      <c r="CB72" s="34"/>
      <c r="CC72" s="34"/>
      <c r="CD72" s="34"/>
    </row>
    <row r="73" spans="1:82" ht="13.5" x14ac:dyDescent="0.25">
      <c r="A73" s="40" t="s">
        <v>69</v>
      </c>
      <c r="B73" s="40"/>
      <c r="C73" s="40"/>
      <c r="D73" s="40"/>
      <c r="E73" s="40"/>
      <c r="F73" s="40"/>
      <c r="G73" s="54"/>
      <c r="H73" s="74"/>
      <c r="I73" s="74"/>
      <c r="J73" s="74"/>
      <c r="K73" s="74"/>
      <c r="L73" s="74"/>
      <c r="M73" s="74"/>
      <c r="N73" s="74"/>
      <c r="O73" s="74"/>
      <c r="P73" s="74"/>
      <c r="Q73" s="74"/>
      <c r="R73" s="74"/>
      <c r="S73" s="74"/>
      <c r="T73" s="74"/>
      <c r="U73" s="74"/>
      <c r="V73" s="74"/>
      <c r="W73" s="74"/>
      <c r="X73" s="74"/>
      <c r="Y73" s="74"/>
      <c r="Z73" s="34"/>
      <c r="AA73" s="34"/>
      <c r="AB73" s="38"/>
      <c r="AC73" s="75"/>
      <c r="AD73" s="74"/>
      <c r="AE73" s="74"/>
      <c r="AF73" s="74"/>
      <c r="AG73" s="74"/>
      <c r="AH73" s="74"/>
      <c r="AI73" s="74"/>
      <c r="AJ73" s="74"/>
      <c r="AK73" s="74"/>
      <c r="AL73" s="74"/>
      <c r="AM73" s="74"/>
      <c r="AN73" s="74"/>
      <c r="AO73" s="74"/>
      <c r="AP73" s="74"/>
      <c r="AQ73" s="34"/>
      <c r="AR73" s="34"/>
      <c r="AS73" s="74"/>
      <c r="AT73" s="75"/>
      <c r="AU73" s="74"/>
      <c r="AV73" s="74"/>
      <c r="AW73" s="74"/>
      <c r="AX73" s="74"/>
      <c r="AY73" s="74"/>
      <c r="AZ73" s="74"/>
      <c r="BA73" s="74"/>
      <c r="BB73" s="74"/>
      <c r="BC73" s="74"/>
      <c r="BD73" s="74"/>
      <c r="BE73" s="74"/>
      <c r="BF73" s="74"/>
      <c r="BG73" s="74"/>
      <c r="BH73" s="34"/>
      <c r="BI73" s="34"/>
      <c r="BJ73" s="76"/>
      <c r="BK73" s="74"/>
      <c r="BL73" s="74"/>
      <c r="BM73" s="74"/>
      <c r="BN73" s="74"/>
      <c r="BO73" s="74"/>
      <c r="BP73" s="74"/>
      <c r="BQ73" s="74"/>
      <c r="BR73" s="74"/>
      <c r="BS73" s="74"/>
      <c r="BT73" s="74"/>
      <c r="BU73" s="74"/>
      <c r="BV73" s="74"/>
      <c r="BW73" s="74"/>
      <c r="BX73" s="74"/>
      <c r="BY73" s="34"/>
      <c r="BZ73" s="34"/>
      <c r="CA73" s="21"/>
      <c r="CB73" s="34"/>
      <c r="CC73" s="34"/>
      <c r="CD73" s="34"/>
    </row>
    <row r="74" spans="1:82" x14ac:dyDescent="0.2">
      <c r="A74" s="40" t="s">
        <v>70</v>
      </c>
      <c r="B74" s="40"/>
      <c r="C74" s="34"/>
      <c r="D74" s="21"/>
      <c r="E74" s="21"/>
      <c r="F74" s="34"/>
      <c r="G74" s="54"/>
      <c r="H74" s="74"/>
      <c r="I74" s="74"/>
      <c r="J74" s="74"/>
      <c r="K74" s="74"/>
      <c r="L74" s="74"/>
      <c r="M74" s="74"/>
      <c r="N74" s="74"/>
      <c r="O74" s="74"/>
      <c r="P74" s="74"/>
      <c r="Q74" s="74"/>
      <c r="R74" s="74"/>
      <c r="S74" s="74"/>
      <c r="T74" s="74"/>
      <c r="U74" s="74"/>
      <c r="V74" s="74"/>
      <c r="W74" s="74"/>
      <c r="X74" s="74"/>
      <c r="Y74" s="74"/>
      <c r="Z74" s="34"/>
      <c r="AA74" s="34"/>
      <c r="AB74" s="38"/>
      <c r="AC74" s="75"/>
      <c r="AD74" s="74"/>
      <c r="AE74" s="74"/>
      <c r="AF74" s="74"/>
      <c r="AG74" s="74"/>
      <c r="AH74" s="74"/>
      <c r="AI74" s="74"/>
      <c r="AJ74" s="74"/>
      <c r="AK74" s="74"/>
      <c r="AL74" s="74"/>
      <c r="AM74" s="74"/>
      <c r="AN74" s="74"/>
      <c r="AO74" s="74"/>
      <c r="AP74" s="74"/>
      <c r="AQ74" s="34"/>
      <c r="AR74" s="34"/>
      <c r="AS74" s="34"/>
      <c r="AT74" s="75"/>
      <c r="AU74" s="74"/>
      <c r="AV74" s="74"/>
      <c r="AW74" s="74"/>
      <c r="AX74" s="74"/>
      <c r="AY74" s="74"/>
      <c r="AZ74" s="74"/>
      <c r="BA74" s="74"/>
      <c r="BB74" s="74"/>
      <c r="BC74" s="74"/>
      <c r="BD74" s="74"/>
      <c r="BE74" s="74"/>
      <c r="BF74" s="74"/>
      <c r="BG74" s="74"/>
      <c r="BH74" s="34"/>
      <c r="BI74" s="34"/>
      <c r="BJ74" s="76"/>
      <c r="BK74" s="74"/>
      <c r="BL74" s="74"/>
      <c r="BM74" s="74"/>
      <c r="BN74" s="74"/>
      <c r="BO74" s="74"/>
      <c r="BP74" s="74"/>
      <c r="BQ74" s="74"/>
      <c r="BR74" s="74"/>
      <c r="BS74" s="74"/>
      <c r="BT74" s="74"/>
      <c r="BU74" s="74"/>
      <c r="BV74" s="74"/>
      <c r="BW74" s="74"/>
      <c r="BX74" s="74"/>
      <c r="BY74" s="34"/>
      <c r="BZ74" s="34"/>
      <c r="CA74" s="21"/>
      <c r="CB74" s="34"/>
      <c r="CC74" s="34"/>
      <c r="CD74" s="34"/>
    </row>
    <row r="75" spans="1:82" x14ac:dyDescent="0.2">
      <c r="A75" s="74"/>
      <c r="B75" s="74"/>
      <c r="C75" s="34"/>
      <c r="D75" s="21"/>
      <c r="E75" s="21"/>
      <c r="F75" s="34"/>
      <c r="G75" s="54"/>
      <c r="H75" s="74"/>
      <c r="I75" s="74"/>
      <c r="J75" s="74"/>
      <c r="K75" s="74"/>
      <c r="L75" s="74"/>
      <c r="M75" s="74"/>
      <c r="N75" s="74"/>
      <c r="O75" s="74"/>
      <c r="P75" s="74"/>
      <c r="Q75" s="74"/>
      <c r="R75" s="74"/>
      <c r="S75" s="74"/>
      <c r="T75" s="74"/>
      <c r="U75" s="74"/>
      <c r="V75" s="74"/>
      <c r="W75" s="74"/>
      <c r="X75" s="74"/>
      <c r="Y75" s="74"/>
      <c r="Z75" s="34"/>
      <c r="AA75" s="34"/>
      <c r="AB75" s="38"/>
      <c r="AC75" s="75"/>
      <c r="AD75" s="74"/>
      <c r="AE75" s="74"/>
      <c r="AF75" s="74"/>
      <c r="AG75" s="74"/>
      <c r="AH75" s="74"/>
      <c r="AI75" s="74"/>
      <c r="AJ75" s="74"/>
      <c r="AK75" s="74"/>
      <c r="AL75" s="74"/>
      <c r="AM75" s="74"/>
      <c r="AN75" s="74"/>
      <c r="AO75" s="74"/>
      <c r="AP75" s="74"/>
      <c r="AQ75" s="34"/>
      <c r="AR75" s="34"/>
      <c r="AS75" s="34"/>
      <c r="AT75" s="75"/>
      <c r="AU75" s="74"/>
      <c r="AV75" s="74"/>
      <c r="AW75" s="74"/>
      <c r="AX75" s="74"/>
      <c r="AY75" s="74"/>
      <c r="AZ75" s="74"/>
      <c r="BA75" s="74"/>
      <c r="BB75" s="74"/>
      <c r="BC75" s="74"/>
      <c r="BD75" s="74"/>
      <c r="BE75" s="74"/>
      <c r="BF75" s="74"/>
      <c r="BG75" s="74"/>
      <c r="BH75" s="34"/>
      <c r="BI75" s="34"/>
      <c r="BJ75" s="76"/>
      <c r="BK75" s="74"/>
      <c r="BL75" s="74"/>
      <c r="BM75" s="74"/>
      <c r="BN75" s="74"/>
      <c r="BO75" s="74"/>
      <c r="BP75" s="74"/>
      <c r="BQ75" s="74"/>
      <c r="BR75" s="74"/>
      <c r="BS75" s="74"/>
      <c r="BT75" s="74"/>
      <c r="BU75" s="74"/>
      <c r="BV75" s="74"/>
      <c r="BW75" s="74"/>
      <c r="BX75" s="74"/>
      <c r="BY75" s="34"/>
      <c r="BZ75" s="34"/>
      <c r="CA75" s="21"/>
      <c r="CB75" s="34"/>
      <c r="CC75" s="34"/>
      <c r="CD75" s="34"/>
    </row>
    <row r="76" spans="1:82" x14ac:dyDescent="0.2">
      <c r="A76" s="74"/>
      <c r="B76" s="74"/>
      <c r="C76" s="34"/>
      <c r="D76" s="21"/>
      <c r="E76" s="21"/>
      <c r="F76" s="34"/>
      <c r="G76" s="54"/>
      <c r="H76" s="74"/>
      <c r="I76" s="74"/>
      <c r="J76" s="74"/>
      <c r="K76" s="74"/>
      <c r="L76" s="74"/>
      <c r="M76" s="74"/>
      <c r="N76" s="74"/>
      <c r="O76" s="74"/>
      <c r="P76" s="74"/>
      <c r="Q76" s="74"/>
      <c r="R76" s="74"/>
      <c r="S76" s="74"/>
      <c r="T76" s="74"/>
      <c r="U76" s="74"/>
      <c r="V76" s="74"/>
      <c r="W76" s="74"/>
      <c r="X76" s="74"/>
      <c r="Y76" s="74"/>
      <c r="Z76" s="34"/>
      <c r="AA76" s="34"/>
      <c r="AB76" s="38"/>
      <c r="AC76" s="75"/>
      <c r="AD76" s="74"/>
      <c r="AE76" s="74"/>
      <c r="AF76" s="74"/>
      <c r="AG76" s="74"/>
      <c r="AH76" s="74"/>
      <c r="AI76" s="74"/>
      <c r="AJ76" s="74"/>
      <c r="AK76" s="74"/>
      <c r="AL76" s="74"/>
      <c r="AM76" s="74"/>
      <c r="AN76" s="74"/>
      <c r="AO76" s="74"/>
      <c r="AP76" s="74"/>
      <c r="AQ76" s="34"/>
      <c r="AR76" s="34"/>
      <c r="AS76" s="34"/>
      <c r="AT76" s="75"/>
      <c r="AU76" s="74"/>
      <c r="AV76" s="74"/>
      <c r="AW76" s="74"/>
      <c r="AX76" s="74"/>
      <c r="AY76" s="74"/>
      <c r="AZ76" s="74"/>
      <c r="BA76" s="74"/>
      <c r="BB76" s="74"/>
      <c r="BC76" s="74"/>
      <c r="BD76" s="74"/>
      <c r="BE76" s="74"/>
      <c r="BF76" s="74"/>
      <c r="BG76" s="74"/>
      <c r="BH76" s="34"/>
      <c r="BI76" s="34"/>
      <c r="BJ76" s="76"/>
      <c r="BK76" s="74"/>
      <c r="BL76" s="74"/>
      <c r="BM76" s="74"/>
      <c r="BN76" s="74"/>
      <c r="BO76" s="74"/>
      <c r="BP76" s="74"/>
      <c r="BQ76" s="74"/>
      <c r="BR76" s="74"/>
      <c r="BS76" s="74"/>
      <c r="BT76" s="74"/>
      <c r="BU76" s="74"/>
      <c r="BV76" s="74"/>
      <c r="BW76" s="74"/>
      <c r="BX76" s="74"/>
      <c r="BY76" s="34"/>
      <c r="BZ76" s="34"/>
      <c r="CA76" s="21"/>
      <c r="CB76" s="34"/>
      <c r="CC76" s="34"/>
      <c r="CD76" s="34"/>
    </row>
    <row r="77" spans="1:82" x14ac:dyDescent="0.2">
      <c r="A77" s="74"/>
      <c r="B77" s="74"/>
      <c r="C77" s="34"/>
      <c r="D77" s="21"/>
      <c r="E77" s="21"/>
      <c r="F77" s="34"/>
      <c r="G77" s="54"/>
      <c r="H77" s="74"/>
      <c r="I77" s="74"/>
      <c r="J77" s="74"/>
      <c r="K77" s="74"/>
      <c r="L77" s="74"/>
      <c r="M77" s="74"/>
      <c r="N77" s="74"/>
      <c r="O77" s="74"/>
      <c r="P77" s="74"/>
      <c r="Q77" s="74"/>
      <c r="R77" s="74"/>
      <c r="S77" s="74"/>
      <c r="T77" s="74"/>
      <c r="U77" s="74"/>
      <c r="V77" s="74"/>
      <c r="W77" s="74"/>
      <c r="X77" s="74"/>
      <c r="Y77" s="74"/>
      <c r="Z77" s="34"/>
      <c r="AA77" s="34"/>
      <c r="AB77" s="38"/>
      <c r="AC77" s="75"/>
      <c r="AD77" s="74"/>
      <c r="AE77" s="74"/>
      <c r="AF77" s="74"/>
      <c r="AG77" s="74"/>
      <c r="AH77" s="74"/>
      <c r="AI77" s="74"/>
      <c r="AJ77" s="74"/>
      <c r="AK77" s="74"/>
      <c r="AL77" s="74"/>
      <c r="AM77" s="74"/>
      <c r="AN77" s="74"/>
      <c r="AO77" s="74"/>
      <c r="AP77" s="74"/>
      <c r="AQ77" s="34"/>
      <c r="AR77" s="34"/>
      <c r="AS77" s="34"/>
      <c r="AT77" s="75"/>
      <c r="AU77" s="74"/>
      <c r="AV77" s="74"/>
      <c r="AW77" s="74"/>
      <c r="AX77" s="74"/>
      <c r="AY77" s="74"/>
      <c r="AZ77" s="74"/>
      <c r="BA77" s="74"/>
      <c r="BB77" s="74"/>
      <c r="BC77" s="74"/>
      <c r="BD77" s="74"/>
      <c r="BE77" s="74"/>
      <c r="BF77" s="74"/>
      <c r="BG77" s="74"/>
      <c r="BH77" s="34"/>
      <c r="BI77" s="34"/>
      <c r="BJ77" s="76"/>
      <c r="BK77" s="74"/>
      <c r="BL77" s="74"/>
      <c r="BM77" s="74"/>
      <c r="BN77" s="74"/>
      <c r="BO77" s="74"/>
      <c r="BP77" s="74"/>
      <c r="BQ77" s="74"/>
      <c r="BR77" s="74"/>
      <c r="BS77" s="74"/>
      <c r="BT77" s="74"/>
      <c r="BU77" s="74"/>
      <c r="BV77" s="74"/>
      <c r="BW77" s="74"/>
      <c r="BX77" s="74"/>
      <c r="BY77" s="34"/>
      <c r="BZ77" s="34"/>
      <c r="CA77" s="21"/>
      <c r="CB77" s="34"/>
      <c r="CC77" s="34"/>
      <c r="CD77" s="34"/>
    </row>
    <row r="78" spans="1:82" x14ac:dyDescent="0.2">
      <c r="A78" s="74"/>
      <c r="B78" s="74"/>
      <c r="C78" s="34"/>
      <c r="D78" s="21"/>
      <c r="E78" s="21"/>
      <c r="F78" s="34"/>
      <c r="G78" s="54"/>
      <c r="H78" s="74"/>
      <c r="I78" s="74"/>
      <c r="J78" s="74"/>
      <c r="K78" s="74"/>
      <c r="L78" s="74"/>
      <c r="M78" s="74"/>
      <c r="N78" s="74"/>
      <c r="O78" s="74"/>
      <c r="P78" s="74"/>
      <c r="Q78" s="74"/>
      <c r="R78" s="74"/>
      <c r="S78" s="74"/>
      <c r="T78" s="74"/>
      <c r="U78" s="74"/>
      <c r="V78" s="74"/>
      <c r="W78" s="74"/>
      <c r="X78" s="74"/>
      <c r="Y78" s="74"/>
      <c r="Z78" s="34"/>
      <c r="AA78" s="34"/>
      <c r="AB78" s="38"/>
      <c r="AC78" s="75"/>
      <c r="AD78" s="74"/>
      <c r="AE78" s="74"/>
      <c r="AF78" s="74"/>
      <c r="AG78" s="74"/>
      <c r="AH78" s="74"/>
      <c r="AI78" s="74"/>
      <c r="AJ78" s="74"/>
      <c r="AK78" s="74"/>
      <c r="AL78" s="74"/>
      <c r="AM78" s="74"/>
      <c r="AN78" s="74"/>
      <c r="AO78" s="74"/>
      <c r="AP78" s="74"/>
      <c r="AQ78" s="34"/>
      <c r="AR78" s="34"/>
      <c r="AS78" s="34"/>
      <c r="AT78" s="75"/>
      <c r="AU78" s="74"/>
      <c r="AV78" s="74"/>
      <c r="AW78" s="74"/>
      <c r="AX78" s="74"/>
      <c r="AY78" s="74"/>
      <c r="AZ78" s="74"/>
      <c r="BA78" s="74"/>
      <c r="BB78" s="74"/>
      <c r="BC78" s="74"/>
      <c r="BD78" s="74"/>
      <c r="BE78" s="74"/>
      <c r="BF78" s="74"/>
      <c r="BG78" s="74"/>
      <c r="BH78" s="34"/>
      <c r="BI78" s="34"/>
      <c r="BJ78" s="76"/>
      <c r="BK78" s="74"/>
      <c r="BL78" s="74"/>
      <c r="BM78" s="74"/>
      <c r="BN78" s="74"/>
      <c r="BO78" s="74"/>
      <c r="BP78" s="74"/>
      <c r="BQ78" s="74"/>
      <c r="BR78" s="74"/>
      <c r="BS78" s="74"/>
      <c r="BT78" s="74"/>
      <c r="BU78" s="74"/>
      <c r="BV78" s="74"/>
      <c r="BW78" s="74"/>
      <c r="BX78" s="74"/>
      <c r="BY78" s="34"/>
      <c r="BZ78" s="34"/>
      <c r="CA78" s="21"/>
      <c r="CB78" s="34"/>
      <c r="CC78" s="34"/>
      <c r="CD78" s="34"/>
    </row>
    <row r="79" spans="1:82" x14ac:dyDescent="0.2">
      <c r="A79" s="74"/>
      <c r="B79" s="74"/>
      <c r="C79" s="34"/>
      <c r="D79" s="21"/>
      <c r="E79" s="21"/>
      <c r="F79" s="34"/>
      <c r="G79" s="54"/>
      <c r="H79" s="74"/>
      <c r="I79" s="74"/>
      <c r="J79" s="74"/>
      <c r="K79" s="74"/>
      <c r="L79" s="74"/>
      <c r="M79" s="74"/>
      <c r="N79" s="74"/>
      <c r="O79" s="74"/>
      <c r="P79" s="74"/>
      <c r="Q79" s="74"/>
      <c r="R79" s="74"/>
      <c r="S79" s="74"/>
      <c r="T79" s="74"/>
      <c r="U79" s="74"/>
      <c r="V79" s="74"/>
      <c r="W79" s="74"/>
      <c r="X79" s="74"/>
      <c r="Y79" s="74"/>
      <c r="Z79" s="34"/>
      <c r="AA79" s="34"/>
      <c r="AB79" s="38"/>
      <c r="AC79" s="75"/>
      <c r="AD79" s="74"/>
      <c r="AE79" s="74"/>
      <c r="AF79" s="74"/>
      <c r="AG79" s="74"/>
      <c r="AH79" s="74"/>
      <c r="AI79" s="74"/>
      <c r="AJ79" s="74"/>
      <c r="AK79" s="74"/>
      <c r="AL79" s="74"/>
      <c r="AM79" s="74"/>
      <c r="AN79" s="74"/>
      <c r="AO79" s="74"/>
      <c r="AP79" s="74"/>
      <c r="AQ79" s="34"/>
      <c r="AR79" s="34"/>
      <c r="AS79" s="34"/>
      <c r="AT79" s="75"/>
      <c r="AU79" s="74"/>
      <c r="AV79" s="74"/>
      <c r="AW79" s="74"/>
      <c r="AX79" s="74"/>
      <c r="AY79" s="74"/>
      <c r="AZ79" s="74"/>
      <c r="BA79" s="74"/>
      <c r="BB79" s="74"/>
      <c r="BC79" s="74"/>
      <c r="BD79" s="74"/>
      <c r="BE79" s="74"/>
      <c r="BF79" s="74"/>
      <c r="BG79" s="74"/>
      <c r="BH79" s="34"/>
      <c r="BI79" s="34"/>
      <c r="BJ79" s="76"/>
      <c r="BK79" s="74"/>
      <c r="BL79" s="74"/>
      <c r="BM79" s="74"/>
      <c r="BN79" s="74"/>
      <c r="BO79" s="74"/>
      <c r="BP79" s="74"/>
      <c r="BQ79" s="74"/>
      <c r="BR79" s="74"/>
      <c r="BS79" s="74"/>
      <c r="BT79" s="74"/>
      <c r="BU79" s="74"/>
      <c r="BV79" s="74"/>
      <c r="BW79" s="74"/>
      <c r="BX79" s="74"/>
      <c r="BY79" s="34"/>
      <c r="BZ79" s="34"/>
      <c r="CA79" s="21"/>
      <c r="CB79" s="34"/>
      <c r="CC79" s="34"/>
      <c r="CD79" s="34"/>
    </row>
    <row r="80" spans="1:82" x14ac:dyDescent="0.2">
      <c r="A80" s="74"/>
      <c r="B80" s="74"/>
      <c r="C80" s="34"/>
      <c r="D80" s="21"/>
      <c r="E80" s="21"/>
      <c r="F80" s="34"/>
      <c r="G80" s="54"/>
      <c r="H80" s="74"/>
      <c r="I80" s="74"/>
      <c r="J80" s="74"/>
      <c r="K80" s="74"/>
      <c r="L80" s="74"/>
      <c r="M80" s="74"/>
      <c r="N80" s="74"/>
      <c r="O80" s="74"/>
      <c r="P80" s="74"/>
      <c r="Q80" s="74"/>
      <c r="R80" s="74"/>
      <c r="S80" s="74"/>
      <c r="T80" s="74"/>
      <c r="U80" s="74"/>
      <c r="V80" s="74"/>
      <c r="W80" s="74"/>
      <c r="X80" s="74"/>
      <c r="Y80" s="74"/>
      <c r="Z80" s="34"/>
      <c r="AA80" s="34"/>
      <c r="AB80" s="38"/>
      <c r="AC80" s="75"/>
      <c r="AD80" s="74"/>
      <c r="AE80" s="74"/>
      <c r="AF80" s="74"/>
      <c r="AG80" s="74"/>
      <c r="AH80" s="74"/>
      <c r="AI80" s="74"/>
      <c r="AJ80" s="74"/>
      <c r="AK80" s="74"/>
      <c r="AL80" s="74"/>
      <c r="AM80" s="74"/>
      <c r="AN80" s="74"/>
      <c r="AO80" s="74"/>
      <c r="AP80" s="74"/>
      <c r="AQ80" s="34"/>
      <c r="AR80" s="34"/>
      <c r="AS80" s="34"/>
      <c r="AT80" s="75"/>
      <c r="AU80" s="74"/>
      <c r="AV80" s="74"/>
      <c r="AW80" s="74"/>
      <c r="AX80" s="74"/>
      <c r="AY80" s="74"/>
      <c r="AZ80" s="74"/>
      <c r="BA80" s="74"/>
      <c r="BB80" s="74"/>
      <c r="BC80" s="74"/>
      <c r="BD80" s="74"/>
      <c r="BE80" s="74"/>
      <c r="BF80" s="74"/>
      <c r="BG80" s="74"/>
      <c r="BH80" s="34"/>
      <c r="BI80" s="34"/>
      <c r="BJ80" s="76"/>
      <c r="BK80" s="74"/>
      <c r="BL80" s="74"/>
      <c r="BM80" s="74"/>
      <c r="BN80" s="74"/>
      <c r="BO80" s="74"/>
      <c r="BP80" s="74"/>
      <c r="BQ80" s="74"/>
      <c r="BR80" s="74"/>
      <c r="BS80" s="74"/>
      <c r="BT80" s="74"/>
      <c r="BU80" s="74"/>
      <c r="BV80" s="74"/>
      <c r="BW80" s="74"/>
      <c r="BX80" s="74"/>
      <c r="BY80" s="34"/>
      <c r="BZ80" s="34"/>
      <c r="CA80" s="21"/>
      <c r="CB80" s="34"/>
      <c r="CC80" s="34"/>
      <c r="CD80" s="34"/>
    </row>
    <row r="81" spans="1:82" x14ac:dyDescent="0.2">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38"/>
      <c r="AC81" s="75"/>
      <c r="AD81" s="74"/>
      <c r="AE81" s="74"/>
      <c r="AF81" s="74"/>
      <c r="AG81" s="74"/>
      <c r="AH81" s="74"/>
      <c r="AI81" s="74"/>
      <c r="AJ81" s="74"/>
      <c r="AK81" s="74"/>
      <c r="AL81" s="74"/>
      <c r="AM81" s="74"/>
      <c r="AN81" s="74"/>
      <c r="AO81" s="74"/>
      <c r="AP81" s="74"/>
      <c r="AQ81" s="74"/>
      <c r="AR81" s="74"/>
      <c r="AS81" s="34"/>
      <c r="AT81" s="75"/>
      <c r="AU81" s="74"/>
      <c r="AV81" s="74"/>
      <c r="AW81" s="74"/>
      <c r="AX81" s="74"/>
      <c r="AY81" s="74"/>
      <c r="AZ81" s="74"/>
      <c r="BA81" s="74"/>
      <c r="BB81" s="74"/>
      <c r="BC81" s="74"/>
      <c r="BD81" s="74"/>
      <c r="BE81" s="74"/>
      <c r="BF81" s="74"/>
      <c r="BG81" s="74"/>
      <c r="BH81" s="74"/>
      <c r="BI81" s="74"/>
      <c r="BJ81" s="38"/>
      <c r="BK81" s="74"/>
      <c r="BL81" s="74"/>
      <c r="BM81" s="74"/>
      <c r="BN81" s="74"/>
      <c r="BO81" s="74"/>
      <c r="BP81" s="74"/>
      <c r="BQ81" s="74"/>
      <c r="BR81" s="74"/>
      <c r="BS81" s="74"/>
      <c r="BT81" s="74"/>
      <c r="BU81" s="74"/>
      <c r="BV81" s="74"/>
      <c r="BW81" s="74"/>
      <c r="BX81" s="74"/>
      <c r="BY81" s="74"/>
      <c r="BZ81" s="74"/>
      <c r="CA81" s="21"/>
      <c r="CB81" s="34"/>
      <c r="CC81" s="34"/>
      <c r="CD81" s="34"/>
    </row>
    <row r="82" spans="1:82" x14ac:dyDescent="0.2">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38"/>
      <c r="AC82" s="75"/>
      <c r="AD82" s="74"/>
      <c r="AE82" s="74"/>
      <c r="AF82" s="74"/>
      <c r="AG82" s="74"/>
      <c r="AH82" s="74"/>
      <c r="AI82" s="74"/>
      <c r="AJ82" s="74"/>
      <c r="AK82" s="74"/>
      <c r="AL82" s="74"/>
      <c r="AM82" s="74"/>
      <c r="AN82" s="74"/>
      <c r="AO82" s="74"/>
      <c r="AP82" s="74"/>
      <c r="AQ82" s="74"/>
      <c r="AR82" s="74"/>
      <c r="AS82" s="34"/>
      <c r="AT82" s="75"/>
      <c r="AU82" s="74"/>
      <c r="AV82" s="74"/>
      <c r="AW82" s="74"/>
      <c r="AX82" s="74"/>
      <c r="AY82" s="74"/>
      <c r="AZ82" s="74"/>
      <c r="BA82" s="74"/>
      <c r="BB82" s="74"/>
      <c r="BC82" s="74"/>
      <c r="BD82" s="74"/>
      <c r="BE82" s="74"/>
      <c r="BF82" s="74"/>
      <c r="BG82" s="74"/>
      <c r="BH82" s="74"/>
      <c r="BI82" s="74"/>
      <c r="BJ82" s="38"/>
      <c r="BK82" s="74"/>
      <c r="BL82" s="74"/>
      <c r="BM82" s="74"/>
      <c r="BN82" s="74"/>
      <c r="BO82" s="74"/>
      <c r="BP82" s="74"/>
      <c r="BQ82" s="74"/>
      <c r="BR82" s="74"/>
      <c r="BS82" s="74"/>
      <c r="BT82" s="74"/>
      <c r="BU82" s="74"/>
      <c r="BV82" s="74"/>
      <c r="BW82" s="74"/>
      <c r="BX82" s="74"/>
      <c r="BY82" s="74"/>
      <c r="BZ82" s="74"/>
      <c r="CA82" s="21"/>
      <c r="CB82" s="34"/>
      <c r="CC82" s="34"/>
      <c r="CD82" s="34"/>
    </row>
    <row r="83" spans="1:82" x14ac:dyDescent="0.2">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38"/>
      <c r="AC83" s="75"/>
      <c r="AD83" s="74"/>
      <c r="AE83" s="74"/>
      <c r="AF83" s="74"/>
      <c r="AG83" s="74"/>
      <c r="AH83" s="74"/>
      <c r="AI83" s="74"/>
      <c r="AJ83" s="74"/>
      <c r="AK83" s="74"/>
      <c r="AL83" s="74"/>
      <c r="AM83" s="74"/>
      <c r="AN83" s="74"/>
      <c r="AO83" s="74"/>
      <c r="AP83" s="74"/>
      <c r="AQ83" s="74"/>
      <c r="AR83" s="74"/>
      <c r="AS83" s="34"/>
      <c r="AT83" s="75"/>
      <c r="AU83" s="74"/>
      <c r="AV83" s="74"/>
      <c r="AW83" s="74"/>
      <c r="AX83" s="74"/>
      <c r="AY83" s="74"/>
      <c r="AZ83" s="74"/>
      <c r="BA83" s="74"/>
      <c r="BB83" s="74"/>
      <c r="BC83" s="74"/>
      <c r="BD83" s="74"/>
      <c r="BE83" s="74"/>
      <c r="BF83" s="74"/>
      <c r="BG83" s="74"/>
      <c r="BH83" s="74"/>
      <c r="BI83" s="74"/>
      <c r="BJ83" s="38"/>
      <c r="BK83" s="74"/>
      <c r="BL83" s="74"/>
      <c r="BM83" s="74"/>
      <c r="BN83" s="74"/>
      <c r="BO83" s="74"/>
      <c r="BP83" s="74"/>
      <c r="BQ83" s="74"/>
      <c r="BR83" s="74"/>
      <c r="BS83" s="74"/>
      <c r="BT83" s="74"/>
      <c r="BU83" s="74"/>
      <c r="BV83" s="74"/>
      <c r="BW83" s="74"/>
      <c r="BX83" s="74"/>
      <c r="BY83" s="74"/>
      <c r="BZ83" s="74"/>
      <c r="CA83" s="21"/>
      <c r="CB83" s="34"/>
      <c r="CC83" s="34"/>
      <c r="CD83" s="34"/>
    </row>
    <row r="84" spans="1:82" x14ac:dyDescent="0.2">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38"/>
      <c r="AC84" s="75"/>
      <c r="AD84" s="74"/>
      <c r="AE84" s="74"/>
      <c r="AF84" s="74"/>
      <c r="AG84" s="74"/>
      <c r="AH84" s="74"/>
      <c r="AI84" s="74"/>
      <c r="AJ84" s="74"/>
      <c r="AK84" s="74"/>
      <c r="AL84" s="74"/>
      <c r="AM84" s="74"/>
      <c r="AN84" s="74"/>
      <c r="AO84" s="74"/>
      <c r="AP84" s="74"/>
      <c r="AQ84" s="74"/>
      <c r="AR84" s="74"/>
      <c r="AS84" s="34"/>
      <c r="AT84" s="75"/>
      <c r="AU84" s="74"/>
      <c r="AV84" s="74"/>
      <c r="AW84" s="74"/>
      <c r="AX84" s="74"/>
      <c r="AY84" s="74"/>
      <c r="AZ84" s="74"/>
      <c r="BA84" s="74"/>
      <c r="BB84" s="74"/>
      <c r="BC84" s="74"/>
      <c r="BD84" s="74"/>
      <c r="BE84" s="74"/>
      <c r="BF84" s="74"/>
      <c r="BG84" s="74"/>
      <c r="BH84" s="74"/>
      <c r="BI84" s="74"/>
      <c r="BJ84" s="38"/>
      <c r="BK84" s="74"/>
      <c r="BL84" s="74"/>
      <c r="BM84" s="74"/>
      <c r="BN84" s="74"/>
      <c r="BO84" s="74"/>
      <c r="BP84" s="74"/>
      <c r="BQ84" s="74"/>
      <c r="BR84" s="74"/>
      <c r="BS84" s="74"/>
      <c r="BT84" s="74"/>
      <c r="BU84" s="74"/>
      <c r="BV84" s="74"/>
      <c r="BW84" s="74"/>
      <c r="BX84" s="74"/>
      <c r="BY84" s="74"/>
      <c r="BZ84" s="74"/>
      <c r="CA84" s="21"/>
      <c r="CB84" s="34"/>
      <c r="CC84" s="34"/>
      <c r="CD84" s="34"/>
    </row>
    <row r="85" spans="1:82" x14ac:dyDescent="0.2">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38"/>
      <c r="AC85" s="75"/>
      <c r="AD85" s="74"/>
      <c r="AE85" s="74"/>
      <c r="AF85" s="74"/>
      <c r="AG85" s="74"/>
      <c r="AH85" s="74"/>
      <c r="AI85" s="74"/>
      <c r="AJ85" s="74"/>
      <c r="AK85" s="74"/>
      <c r="AL85" s="74"/>
      <c r="AM85" s="74"/>
      <c r="AN85" s="74"/>
      <c r="AO85" s="74"/>
      <c r="AP85" s="74"/>
      <c r="AQ85" s="74"/>
      <c r="AR85" s="74"/>
      <c r="AS85" s="34"/>
      <c r="AT85" s="75"/>
      <c r="AU85" s="74"/>
      <c r="AV85" s="74"/>
      <c r="AW85" s="74"/>
      <c r="AX85" s="74"/>
      <c r="AY85" s="74"/>
      <c r="AZ85" s="74"/>
      <c r="BA85" s="74"/>
      <c r="BB85" s="74"/>
      <c r="BC85" s="74"/>
      <c r="BD85" s="74"/>
      <c r="BE85" s="74"/>
      <c r="BF85" s="74"/>
      <c r="BG85" s="74"/>
      <c r="BH85" s="74"/>
      <c r="BI85" s="74"/>
      <c r="BJ85" s="38"/>
      <c r="BK85" s="74"/>
      <c r="BL85" s="74"/>
      <c r="BM85" s="74"/>
      <c r="BN85" s="74"/>
      <c r="BO85" s="74"/>
      <c r="BP85" s="74"/>
      <c r="BQ85" s="74"/>
      <c r="BR85" s="74"/>
      <c r="BS85" s="74"/>
      <c r="BT85" s="74"/>
      <c r="BU85" s="74"/>
      <c r="BV85" s="74"/>
      <c r="BW85" s="74"/>
      <c r="BX85" s="74"/>
      <c r="BY85" s="74"/>
      <c r="BZ85" s="74"/>
      <c r="CA85" s="21"/>
      <c r="CB85" s="34"/>
      <c r="CC85" s="34"/>
      <c r="CD85" s="34"/>
    </row>
    <row r="86" spans="1:82" x14ac:dyDescent="0.2">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38"/>
      <c r="AC86" s="75"/>
      <c r="AD86" s="74"/>
      <c r="AE86" s="74"/>
      <c r="AF86" s="74"/>
      <c r="AG86" s="74"/>
      <c r="AH86" s="74"/>
      <c r="AI86" s="74"/>
      <c r="AJ86" s="74"/>
      <c r="AK86" s="74"/>
      <c r="AL86" s="74"/>
      <c r="AM86" s="74"/>
      <c r="AN86" s="74"/>
      <c r="AO86" s="74"/>
      <c r="AP86" s="74"/>
      <c r="AQ86" s="74"/>
      <c r="AR86" s="74"/>
      <c r="AS86" s="34"/>
      <c r="AT86" s="75"/>
      <c r="AU86" s="74"/>
      <c r="AV86" s="74"/>
      <c r="AW86" s="74"/>
      <c r="AX86" s="74"/>
      <c r="AY86" s="74"/>
      <c r="AZ86" s="74"/>
      <c r="BA86" s="74"/>
      <c r="BB86" s="74"/>
      <c r="BC86" s="74"/>
      <c r="BD86" s="74"/>
      <c r="BE86" s="74"/>
      <c r="BF86" s="74"/>
      <c r="BG86" s="74"/>
      <c r="BH86" s="74"/>
      <c r="BI86" s="74"/>
      <c r="BJ86" s="38"/>
      <c r="BK86" s="74"/>
      <c r="BL86" s="74"/>
      <c r="BM86" s="74"/>
      <c r="BN86" s="74"/>
      <c r="BO86" s="74"/>
      <c r="BP86" s="74"/>
      <c r="BQ86" s="74"/>
      <c r="BR86" s="74"/>
      <c r="BS86" s="74"/>
      <c r="BT86" s="74"/>
      <c r="BU86" s="74"/>
      <c r="BV86" s="74"/>
      <c r="BW86" s="74"/>
      <c r="BX86" s="74"/>
      <c r="BY86" s="74"/>
      <c r="BZ86" s="74"/>
      <c r="CA86" s="21"/>
      <c r="CB86" s="34"/>
      <c r="CC86" s="34"/>
      <c r="CD86" s="34"/>
    </row>
    <row r="87" spans="1:82" x14ac:dyDescent="0.2">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38"/>
      <c r="AC87" s="75"/>
      <c r="AD87" s="74"/>
      <c r="AE87" s="74"/>
      <c r="AF87" s="74"/>
      <c r="AG87" s="74"/>
      <c r="AH87" s="74"/>
      <c r="AI87" s="74"/>
      <c r="AJ87" s="74"/>
      <c r="AK87" s="74"/>
      <c r="AL87" s="74"/>
      <c r="AM87" s="74"/>
      <c r="AN87" s="74"/>
      <c r="AO87" s="74"/>
      <c r="AP87" s="74"/>
      <c r="AQ87" s="74"/>
      <c r="AR87" s="74"/>
      <c r="AS87" s="34"/>
      <c r="AT87" s="75"/>
      <c r="AU87" s="74"/>
      <c r="AV87" s="74"/>
      <c r="AW87" s="74"/>
      <c r="AX87" s="74"/>
      <c r="AY87" s="74"/>
      <c r="AZ87" s="74"/>
      <c r="BA87" s="74"/>
      <c r="BB87" s="74"/>
      <c r="BC87" s="74"/>
      <c r="BD87" s="74"/>
      <c r="BE87" s="74"/>
      <c r="BF87" s="74"/>
      <c r="BG87" s="74"/>
      <c r="BH87" s="74"/>
      <c r="BI87" s="74"/>
      <c r="BJ87" s="38"/>
      <c r="BK87" s="74"/>
      <c r="BL87" s="74"/>
      <c r="BM87" s="74"/>
      <c r="BN87" s="74"/>
      <c r="BO87" s="74"/>
      <c r="BP87" s="74"/>
      <c r="BQ87" s="74"/>
      <c r="BR87" s="74"/>
      <c r="BS87" s="74"/>
      <c r="BT87" s="74"/>
      <c r="BU87" s="74"/>
      <c r="BV87" s="74"/>
      <c r="BW87" s="74"/>
      <c r="BX87" s="74"/>
      <c r="BY87" s="74"/>
      <c r="BZ87" s="74"/>
      <c r="CA87" s="21"/>
      <c r="CB87" s="34"/>
      <c r="CC87" s="34"/>
      <c r="CD87" s="34"/>
    </row>
    <row r="88" spans="1:82" x14ac:dyDescent="0.2">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38"/>
      <c r="AC88" s="75"/>
      <c r="AD88" s="74"/>
      <c r="AE88" s="74"/>
      <c r="AF88" s="74"/>
      <c r="AG88" s="74"/>
      <c r="AH88" s="74"/>
      <c r="AI88" s="74"/>
      <c r="AJ88" s="74"/>
      <c r="AK88" s="74"/>
      <c r="AL88" s="74"/>
      <c r="AM88" s="74"/>
      <c r="AN88" s="74"/>
      <c r="AO88" s="74"/>
      <c r="AP88" s="74"/>
      <c r="AQ88" s="74"/>
      <c r="AR88" s="74"/>
      <c r="AS88" s="34"/>
      <c r="AT88" s="75"/>
      <c r="AU88" s="74"/>
      <c r="AV88" s="74"/>
      <c r="AW88" s="74"/>
      <c r="AX88" s="74"/>
      <c r="AY88" s="74"/>
      <c r="AZ88" s="74"/>
      <c r="BA88" s="74"/>
      <c r="BB88" s="74"/>
      <c r="BC88" s="74"/>
      <c r="BD88" s="74"/>
      <c r="BE88" s="74"/>
      <c r="BF88" s="74"/>
      <c r="BG88" s="74"/>
      <c r="BH88" s="74"/>
      <c r="BI88" s="74"/>
      <c r="BJ88" s="38"/>
      <c r="BK88" s="74"/>
      <c r="BL88" s="74"/>
      <c r="BM88" s="74"/>
      <c r="BN88" s="74"/>
      <c r="BO88" s="74"/>
      <c r="BP88" s="74"/>
      <c r="BQ88" s="74"/>
      <c r="BR88" s="74"/>
      <c r="BS88" s="74"/>
      <c r="BT88" s="74"/>
      <c r="BU88" s="74"/>
      <c r="BV88" s="74"/>
      <c r="BW88" s="74"/>
      <c r="BX88" s="74"/>
      <c r="BY88" s="74"/>
      <c r="BZ88" s="74"/>
      <c r="CA88" s="21"/>
      <c r="CB88" s="34"/>
      <c r="CC88" s="34"/>
      <c r="CD88" s="34"/>
    </row>
    <row r="89" spans="1:82" x14ac:dyDescent="0.2">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38"/>
      <c r="AC89" s="75"/>
      <c r="AD89" s="74"/>
      <c r="AE89" s="74"/>
      <c r="AF89" s="74"/>
      <c r="AG89" s="74"/>
      <c r="AH89" s="74"/>
      <c r="AI89" s="74"/>
      <c r="AJ89" s="74"/>
      <c r="AK89" s="74"/>
      <c r="AL89" s="74"/>
      <c r="AM89" s="74"/>
      <c r="AN89" s="74"/>
      <c r="AO89" s="74"/>
      <c r="AP89" s="74"/>
      <c r="AQ89" s="74"/>
      <c r="AR89" s="74"/>
      <c r="AS89" s="34"/>
      <c r="AT89" s="75"/>
      <c r="AU89" s="74"/>
      <c r="AV89" s="74"/>
      <c r="AW89" s="74"/>
      <c r="AX89" s="74"/>
      <c r="AY89" s="74"/>
      <c r="AZ89" s="74"/>
      <c r="BA89" s="74"/>
      <c r="BB89" s="74"/>
      <c r="BC89" s="74"/>
      <c r="BD89" s="74"/>
      <c r="BE89" s="74"/>
      <c r="BF89" s="74"/>
      <c r="BG89" s="74"/>
      <c r="BH89" s="74"/>
      <c r="BI89" s="74"/>
      <c r="BJ89" s="38"/>
      <c r="BK89" s="74"/>
      <c r="BL89" s="74"/>
      <c r="BM89" s="74"/>
      <c r="BN89" s="74"/>
      <c r="BO89" s="74"/>
      <c r="BP89" s="74"/>
      <c r="BQ89" s="74"/>
      <c r="BR89" s="74"/>
      <c r="BS89" s="74"/>
      <c r="BT89" s="74"/>
      <c r="BU89" s="74"/>
      <c r="BV89" s="74"/>
      <c r="BW89" s="74"/>
      <c r="BX89" s="74"/>
      <c r="BY89" s="74"/>
      <c r="BZ89" s="74"/>
      <c r="CA89" s="21"/>
      <c r="CB89" s="34"/>
      <c r="CC89" s="34"/>
      <c r="CD89" s="34"/>
    </row>
    <row r="90" spans="1:82" x14ac:dyDescent="0.2">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38"/>
      <c r="AC90" s="75"/>
      <c r="AD90" s="74"/>
      <c r="AE90" s="74"/>
      <c r="AF90" s="74"/>
      <c r="AG90" s="74"/>
      <c r="AH90" s="74"/>
      <c r="AI90" s="74"/>
      <c r="AJ90" s="74"/>
      <c r="AK90" s="74"/>
      <c r="AL90" s="74"/>
      <c r="AM90" s="74"/>
      <c r="AN90" s="74"/>
      <c r="AO90" s="74"/>
      <c r="AP90" s="74"/>
      <c r="AQ90" s="74"/>
      <c r="AR90" s="74"/>
      <c r="AS90" s="34"/>
      <c r="AT90" s="75"/>
      <c r="AU90" s="74"/>
      <c r="AV90" s="74"/>
      <c r="AW90" s="74"/>
      <c r="AX90" s="74"/>
      <c r="AY90" s="74"/>
      <c r="AZ90" s="74"/>
      <c r="BA90" s="74"/>
      <c r="BB90" s="74"/>
      <c r="BC90" s="74"/>
      <c r="BD90" s="74"/>
      <c r="BE90" s="74"/>
      <c r="BF90" s="74"/>
      <c r="BG90" s="74"/>
      <c r="BH90" s="74"/>
      <c r="BI90" s="74"/>
      <c r="BJ90" s="38"/>
      <c r="BK90" s="74"/>
      <c r="BL90" s="74"/>
      <c r="BM90" s="74"/>
      <c r="BN90" s="74"/>
      <c r="BO90" s="74"/>
      <c r="BP90" s="74"/>
      <c r="BQ90" s="74"/>
      <c r="BR90" s="74"/>
      <c r="BS90" s="74"/>
      <c r="BT90" s="74"/>
      <c r="BU90" s="74"/>
      <c r="BV90" s="74"/>
      <c r="BW90" s="74"/>
      <c r="BX90" s="74"/>
      <c r="BY90" s="74"/>
      <c r="BZ90" s="74"/>
      <c r="CA90" s="21"/>
      <c r="CB90" s="34"/>
      <c r="CC90" s="34"/>
      <c r="CD90" s="34"/>
    </row>
    <row r="91" spans="1:82" x14ac:dyDescent="0.2">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38"/>
      <c r="AC91" s="75"/>
      <c r="AD91" s="74"/>
      <c r="AE91" s="74"/>
      <c r="AF91" s="74"/>
      <c r="AG91" s="74"/>
      <c r="AH91" s="74"/>
      <c r="AI91" s="74"/>
      <c r="AJ91" s="74"/>
      <c r="AK91" s="74"/>
      <c r="AL91" s="74"/>
      <c r="AM91" s="74"/>
      <c r="AN91" s="74"/>
      <c r="AO91" s="74"/>
      <c r="AP91" s="74"/>
      <c r="AQ91" s="74"/>
      <c r="AR91" s="74"/>
      <c r="AS91" s="34"/>
      <c r="AT91" s="75"/>
      <c r="AU91" s="74"/>
      <c r="AV91" s="74"/>
      <c r="AW91" s="74"/>
      <c r="AX91" s="74"/>
      <c r="AY91" s="74"/>
      <c r="AZ91" s="74"/>
      <c r="BA91" s="74"/>
      <c r="BB91" s="74"/>
      <c r="BC91" s="74"/>
      <c r="BD91" s="74"/>
      <c r="BE91" s="74"/>
      <c r="BF91" s="74"/>
      <c r="BG91" s="74"/>
      <c r="BH91" s="74"/>
      <c r="BI91" s="74"/>
      <c r="BJ91" s="38"/>
      <c r="BK91" s="74"/>
      <c r="BL91" s="74"/>
      <c r="BM91" s="74"/>
      <c r="BN91" s="74"/>
      <c r="BO91" s="74"/>
      <c r="BP91" s="74"/>
      <c r="BQ91" s="74"/>
      <c r="BR91" s="74"/>
      <c r="BS91" s="74"/>
      <c r="BT91" s="74"/>
      <c r="BU91" s="74"/>
      <c r="BV91" s="74"/>
      <c r="BW91" s="74"/>
      <c r="BX91" s="74"/>
      <c r="BY91" s="74"/>
      <c r="BZ91" s="74"/>
      <c r="CA91" s="21"/>
      <c r="CB91" s="34"/>
      <c r="CC91" s="34"/>
      <c r="CD91" s="34"/>
    </row>
    <row r="92" spans="1:82" x14ac:dyDescent="0.2">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38"/>
      <c r="AC92" s="75"/>
      <c r="AD92" s="74"/>
      <c r="AE92" s="74"/>
      <c r="AF92" s="74"/>
      <c r="AG92" s="74"/>
      <c r="AH92" s="74"/>
      <c r="AI92" s="74"/>
      <c r="AJ92" s="74"/>
      <c r="AK92" s="74"/>
      <c r="AL92" s="74"/>
      <c r="AM92" s="74"/>
      <c r="AN92" s="74"/>
      <c r="AO92" s="74"/>
      <c r="AP92" s="74"/>
      <c r="AQ92" s="74"/>
      <c r="AR92" s="74"/>
      <c r="AS92" s="34"/>
      <c r="AT92" s="75"/>
      <c r="AU92" s="74"/>
      <c r="AV92" s="74"/>
      <c r="AW92" s="74"/>
      <c r="AX92" s="74"/>
      <c r="AY92" s="74"/>
      <c r="AZ92" s="74"/>
      <c r="BA92" s="74"/>
      <c r="BB92" s="74"/>
      <c r="BC92" s="74"/>
      <c r="BD92" s="74"/>
      <c r="BE92" s="74"/>
      <c r="BF92" s="74"/>
      <c r="BG92" s="74"/>
      <c r="BH92" s="74"/>
      <c r="BI92" s="74"/>
      <c r="BJ92" s="38"/>
      <c r="BK92" s="74"/>
      <c r="BL92" s="74"/>
      <c r="BM92" s="74"/>
      <c r="BN92" s="74"/>
      <c r="BO92" s="74"/>
      <c r="BP92" s="74"/>
      <c r="BQ92" s="74"/>
      <c r="BR92" s="74"/>
      <c r="BS92" s="74"/>
      <c r="BT92" s="74"/>
      <c r="BU92" s="74"/>
      <c r="BV92" s="74"/>
      <c r="BW92" s="74"/>
      <c r="BX92" s="74"/>
      <c r="BY92" s="74"/>
      <c r="BZ92" s="74"/>
      <c r="CA92" s="21"/>
      <c r="CB92" s="34"/>
      <c r="CC92" s="34"/>
      <c r="CD92" s="34"/>
    </row>
    <row r="93" spans="1:82" x14ac:dyDescent="0.2">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38"/>
      <c r="AC93" s="75"/>
      <c r="AD93" s="74"/>
      <c r="AE93" s="74"/>
      <c r="AF93" s="74"/>
      <c r="AG93" s="74"/>
      <c r="AH93" s="74"/>
      <c r="AI93" s="74"/>
      <c r="AJ93" s="74"/>
      <c r="AK93" s="74"/>
      <c r="AL93" s="74"/>
      <c r="AM93" s="74"/>
      <c r="AN93" s="74"/>
      <c r="AO93" s="74"/>
      <c r="AP93" s="74"/>
      <c r="AQ93" s="74"/>
      <c r="AR93" s="74"/>
      <c r="AS93" s="34"/>
      <c r="AT93" s="75"/>
      <c r="AU93" s="74"/>
      <c r="AV93" s="74"/>
      <c r="AW93" s="74"/>
      <c r="AX93" s="74"/>
      <c r="AY93" s="74"/>
      <c r="AZ93" s="74"/>
      <c r="BA93" s="74"/>
      <c r="BB93" s="74"/>
      <c r="BC93" s="74"/>
      <c r="BD93" s="74"/>
      <c r="BE93" s="74"/>
      <c r="BF93" s="74"/>
      <c r="BG93" s="74"/>
      <c r="BH93" s="74"/>
      <c r="BI93" s="74"/>
      <c r="BJ93" s="38"/>
      <c r="BK93" s="74"/>
      <c r="BL93" s="74"/>
      <c r="BM93" s="74"/>
      <c r="BN93" s="74"/>
      <c r="BO93" s="74"/>
      <c r="BP93" s="74"/>
      <c r="BQ93" s="74"/>
      <c r="BR93" s="74"/>
      <c r="BS93" s="74"/>
      <c r="BT93" s="74"/>
      <c r="BU93" s="74"/>
      <c r="BV93" s="74"/>
      <c r="BW93" s="74"/>
      <c r="BX93" s="74"/>
      <c r="BY93" s="74"/>
      <c r="BZ93" s="74"/>
      <c r="CA93" s="21"/>
      <c r="CB93" s="34"/>
      <c r="CC93" s="34"/>
      <c r="CD93" s="34"/>
    </row>
    <row r="94" spans="1:82" x14ac:dyDescent="0.2">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38"/>
      <c r="AC94" s="75"/>
      <c r="AD94" s="74"/>
      <c r="AE94" s="74"/>
      <c r="AF94" s="74"/>
      <c r="AG94" s="74"/>
      <c r="AH94" s="74"/>
      <c r="AI94" s="74"/>
      <c r="AJ94" s="74"/>
      <c r="AK94" s="74"/>
      <c r="AL94" s="74"/>
      <c r="AM94" s="74"/>
      <c r="AN94" s="74"/>
      <c r="AO94" s="74"/>
      <c r="AP94" s="74"/>
      <c r="AQ94" s="74"/>
      <c r="AR94" s="74"/>
      <c r="AS94" s="34"/>
      <c r="AT94" s="75"/>
      <c r="AU94" s="74"/>
      <c r="AV94" s="74"/>
      <c r="AW94" s="74"/>
      <c r="AX94" s="74"/>
      <c r="AY94" s="74"/>
      <c r="AZ94" s="74"/>
      <c r="BA94" s="74"/>
      <c r="BB94" s="74"/>
      <c r="BC94" s="74"/>
      <c r="BD94" s="74"/>
      <c r="BE94" s="74"/>
      <c r="BF94" s="74"/>
      <c r="BG94" s="74"/>
      <c r="BH94" s="74"/>
      <c r="BI94" s="74"/>
      <c r="BJ94" s="38"/>
      <c r="BK94" s="74"/>
      <c r="BL94" s="74"/>
      <c r="BM94" s="74"/>
      <c r="BN94" s="74"/>
      <c r="BO94" s="74"/>
      <c r="BP94" s="74"/>
      <c r="BQ94" s="74"/>
      <c r="BR94" s="74"/>
      <c r="BS94" s="74"/>
      <c r="BT94" s="74"/>
      <c r="BU94" s="74"/>
      <c r="BV94" s="74"/>
      <c r="BW94" s="74"/>
      <c r="BX94" s="74"/>
      <c r="BY94" s="74"/>
      <c r="BZ94" s="74"/>
      <c r="CA94" s="21"/>
      <c r="CB94" s="34"/>
      <c r="CC94" s="34"/>
      <c r="CD94" s="34"/>
    </row>
    <row r="95" spans="1:82" x14ac:dyDescent="0.2">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38"/>
      <c r="AC95" s="75"/>
      <c r="AD95" s="74"/>
      <c r="AE95" s="74"/>
      <c r="AF95" s="74"/>
      <c r="AG95" s="74"/>
      <c r="AH95" s="74"/>
      <c r="AI95" s="74"/>
      <c r="AJ95" s="74"/>
      <c r="AK95" s="74"/>
      <c r="AL95" s="74"/>
      <c r="AM95" s="74"/>
      <c r="AN95" s="74"/>
      <c r="AO95" s="74"/>
      <c r="AP95" s="74"/>
      <c r="AQ95" s="74"/>
      <c r="AR95" s="74"/>
      <c r="AS95" s="34"/>
      <c r="AT95" s="75"/>
      <c r="AU95" s="74"/>
      <c r="AV95" s="74"/>
      <c r="AW95" s="74"/>
      <c r="AX95" s="74"/>
      <c r="AY95" s="74"/>
      <c r="AZ95" s="74"/>
      <c r="BA95" s="74"/>
      <c r="BB95" s="74"/>
      <c r="BC95" s="74"/>
      <c r="BD95" s="74"/>
      <c r="BE95" s="74"/>
      <c r="BF95" s="74"/>
      <c r="BG95" s="74"/>
      <c r="BH95" s="74"/>
      <c r="BI95" s="74"/>
      <c r="BJ95" s="38"/>
      <c r="BK95" s="74"/>
      <c r="BL95" s="74"/>
      <c r="BM95" s="74"/>
      <c r="BN95" s="74"/>
      <c r="BO95" s="74"/>
      <c r="BP95" s="74"/>
      <c r="BQ95" s="74"/>
      <c r="BR95" s="74"/>
      <c r="BS95" s="74"/>
      <c r="BT95" s="74"/>
      <c r="BU95" s="74"/>
      <c r="BV95" s="74"/>
      <c r="BW95" s="74"/>
      <c r="BX95" s="74"/>
      <c r="BY95" s="74"/>
      <c r="BZ95" s="74"/>
      <c r="CA95" s="21"/>
      <c r="CB95" s="34"/>
      <c r="CC95" s="34"/>
      <c r="CD95" s="34"/>
    </row>
  </sheetData>
  <mergeCells count="65">
    <mergeCell ref="B48:B68"/>
    <mergeCell ref="A47:P47"/>
    <mergeCell ref="A28:P28"/>
    <mergeCell ref="A1:P1"/>
    <mergeCell ref="A2:P2"/>
    <mergeCell ref="H3:H5"/>
    <mergeCell ref="I3:I5"/>
    <mergeCell ref="J3:J5"/>
    <mergeCell ref="B3:B5"/>
    <mergeCell ref="B6:B27"/>
    <mergeCell ref="B29:B46"/>
    <mergeCell ref="AB4:AB5"/>
    <mergeCell ref="AC4:AC5"/>
    <mergeCell ref="BJ3:BZ3"/>
    <mergeCell ref="T4:T5"/>
    <mergeCell ref="N4:P4"/>
    <mergeCell ref="R4:S4"/>
    <mergeCell ref="BP4:BP5"/>
    <mergeCell ref="BB4:BB5"/>
    <mergeCell ref="AY4:AY5"/>
    <mergeCell ref="AE4:AG4"/>
    <mergeCell ref="AH4:AH5"/>
    <mergeCell ref="AI4:AJ4"/>
    <mergeCell ref="AK4:AK5"/>
    <mergeCell ref="AV4:AX4"/>
    <mergeCell ref="AZ4:BA4"/>
    <mergeCell ref="BM4:BO4"/>
    <mergeCell ref="AS3:BI3"/>
    <mergeCell ref="BS4:BS5"/>
    <mergeCell ref="AB3:AR3"/>
    <mergeCell ref="A3:A5"/>
    <mergeCell ref="C3:C5"/>
    <mergeCell ref="D3:D5"/>
    <mergeCell ref="E3:E5"/>
    <mergeCell ref="AL4:AO4"/>
    <mergeCell ref="AP4:AP5"/>
    <mergeCell ref="AQ4:AQ5"/>
    <mergeCell ref="AD4:AD5"/>
    <mergeCell ref="U4:X4"/>
    <mergeCell ref="AA4:AA5"/>
    <mergeCell ref="M4:M5"/>
    <mergeCell ref="L4:L5"/>
    <mergeCell ref="K4:K5"/>
    <mergeCell ref="BZ4:BZ5"/>
    <mergeCell ref="BI4:BI5"/>
    <mergeCell ref="AR4:AR5"/>
    <mergeCell ref="BT4:BW4"/>
    <mergeCell ref="BX4:BX5"/>
    <mergeCell ref="BY4:BY5"/>
    <mergeCell ref="AS4:AS5"/>
    <mergeCell ref="AT4:AT5"/>
    <mergeCell ref="AU4:AU5"/>
    <mergeCell ref="BJ4:BJ5"/>
    <mergeCell ref="BK4:BK5"/>
    <mergeCell ref="BL4:BL5"/>
    <mergeCell ref="BC4:BF4"/>
    <mergeCell ref="BG4:BG5"/>
    <mergeCell ref="BH4:BH5"/>
    <mergeCell ref="BQ4:BR4"/>
    <mergeCell ref="Y4:Y5"/>
    <mergeCell ref="Z4:Z5"/>
    <mergeCell ref="Q4:Q5"/>
    <mergeCell ref="F3:F5"/>
    <mergeCell ref="G3:G5"/>
    <mergeCell ref="K3:AA3"/>
  </mergeCells>
  <pageMargins left="0.5" right="0.5" top="0.5" bottom="0.5" header="0.3" footer="0.3"/>
  <pageSetup fitToWidth="3"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vt:lpstr>
    </vt:vector>
  </TitlesOfParts>
  <Company>wrd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5</dc:title>
  <dc:creator>Craig J. Brown</dc:creator>
  <dc:description>Scientific Investigations Report 2015–5057</dc:description>
  <cp:lastModifiedBy>Mendelsohn, Christine T.</cp:lastModifiedBy>
  <cp:lastPrinted>2015-05-22T16:42:07Z</cp:lastPrinted>
  <dcterms:created xsi:type="dcterms:W3CDTF">2009-08-04T17:56:38Z</dcterms:created>
  <dcterms:modified xsi:type="dcterms:W3CDTF">2015-06-19T14:20:27Z</dcterms:modified>
</cp:coreProperties>
</file>