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32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<sst xmlns="http://schemas.openxmlformats.org/spreadsheetml/2006/main" count="404" uniqueCount="57">
  <si>
    <t>Total Petroleum Systems</t>
  </si>
  <si>
    <t xml:space="preserve"> Assessment Units</t>
  </si>
  <si>
    <t>Resource Type</t>
  </si>
  <si>
    <t>Field Type</t>
  </si>
  <si>
    <t>Total Undiscovered Resources</t>
  </si>
  <si>
    <t>Oil (MMBO)</t>
  </si>
  <si>
    <t>Gas (BCFG)</t>
  </si>
  <si>
    <t>NGL (MMBNGL)</t>
  </si>
  <si>
    <t>F95</t>
  </si>
  <si>
    <t>F50</t>
  </si>
  <si>
    <t>F5</t>
  </si>
  <si>
    <t>Mean</t>
  </si>
  <si>
    <t>Lake</t>
  </si>
  <si>
    <t>State</t>
  </si>
  <si>
    <t>Lake Michigan</t>
  </si>
  <si>
    <t>Illinois</t>
  </si>
  <si>
    <t>Indiana</t>
  </si>
  <si>
    <t>Michigan</t>
  </si>
  <si>
    <t>Wisconsin</t>
  </si>
  <si>
    <t>Lake Huron</t>
  </si>
  <si>
    <t>Lake Erie</t>
  </si>
  <si>
    <t>Ohio</t>
  </si>
  <si>
    <t>New York</t>
  </si>
  <si>
    <t>Pennsylvania</t>
  </si>
  <si>
    <t>Lake Ontario</t>
  </si>
  <si>
    <t>Oil</t>
  </si>
  <si>
    <t>Gas</t>
  </si>
  <si>
    <t>Ordovician Sandstones and Carbonates AU</t>
  </si>
  <si>
    <t>Ordovician Trenton/Black River AU</t>
  </si>
  <si>
    <t>Silurian Burnt Bluff AU</t>
  </si>
  <si>
    <t>Silurian A-1 Carbonate AU</t>
  </si>
  <si>
    <t>Middle Devonian Carbonates AU</t>
  </si>
  <si>
    <t>Devonian to Mississippian Berea/Michigan Sandstones AU</t>
  </si>
  <si>
    <t>Silurian Niagaran Reef AU</t>
  </si>
  <si>
    <t>Devonian Sylvania Sandstone AU</t>
  </si>
  <si>
    <t>Knox Unconformity AU</t>
  </si>
  <si>
    <t>Black River-Trenton Hydrothermal Dolomite AU</t>
  </si>
  <si>
    <t>Lockport Dolomite AU</t>
  </si>
  <si>
    <t>Oriskany Sandstone-Stratigraphic AU</t>
  </si>
  <si>
    <t>Devonian Antrim Continuous Gas AU</t>
  </si>
  <si>
    <t>Clinton-Medina Transitional AU</t>
  </si>
  <si>
    <t>Northwestern Ohio Shale AU</t>
  </si>
  <si>
    <t>Marcellus Shale AU</t>
  </si>
  <si>
    <t>Lake Superior</t>
  </si>
  <si>
    <t>Minnesota</t>
  </si>
  <si>
    <t>Not Quantitatively Assessed</t>
  </si>
  <si>
    <t>Totals by Lake</t>
  </si>
  <si>
    <t>Continuous Gas Resources</t>
  </si>
  <si>
    <t>Conventional Oil and Gas Resources</t>
  </si>
  <si>
    <t>Contin- uous Gas</t>
  </si>
  <si>
    <t>Devonian Antrim TPS</t>
  </si>
  <si>
    <t>Ordovician Foster TPS</t>
  </si>
  <si>
    <t>Ordovician to Devonian Composite TPS</t>
  </si>
  <si>
    <t>Silurian Niagara/Salina TPS</t>
  </si>
  <si>
    <t>Utica-Lower Paleozoic TPS</t>
  </si>
  <si>
    <t>Devonian Shale-Middle and Upper Paleozoic TPS</t>
  </si>
  <si>
    <t>Totals by State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</si>
</sst>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#,##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Verdana"/>
      <family val="0"/>
    </font>
    <font>
      <b/>
      <sz val="10"/>
      <name val="Verdana"/>
      <family val="0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0" fillId="0" borderId="6" xfId="0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" fontId="0" fillId="0" borderId="0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4" xfId="0" applyNumberFormat="1" applyBorder="1" applyAlignment="1">
      <alignment/>
    </xf>
    <xf numFmtId="4" fontId="0" fillId="2" borderId="1" xfId="0" applyNumberFormat="1" applyFill="1" applyBorder="1" applyAlignment="1">
      <alignment/>
    </xf>
    <xf numFmtId="4" fontId="0" fillId="2" borderId="7" xfId="0" applyNumberFormat="1" applyFill="1" applyBorder="1" applyAlignment="1">
      <alignment/>
    </xf>
    <xf numFmtId="4" fontId="0" fillId="0" borderId="1" xfId="0" applyNumberFormat="1" applyBorder="1" applyAlignment="1">
      <alignment/>
    </xf>
    <xf numFmtId="4" fontId="0" fillId="0" borderId="7" xfId="0" applyNumberFormat="1" applyBorder="1" applyAlignment="1">
      <alignment/>
    </xf>
    <xf numFmtId="4" fontId="0" fillId="0" borderId="2" xfId="0" applyNumberFormat="1" applyBorder="1" applyAlignment="1">
      <alignment/>
    </xf>
    <xf numFmtId="4" fontId="0" fillId="2" borderId="5" xfId="0" applyNumberFormat="1" applyFill="1" applyBorder="1" applyAlignment="1">
      <alignment/>
    </xf>
    <xf numFmtId="4" fontId="0" fillId="2" borderId="13" xfId="0" applyNumberFormat="1" applyFill="1" applyBorder="1" applyAlignment="1">
      <alignment/>
    </xf>
    <xf numFmtId="4" fontId="0" fillId="0" borderId="5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9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2" borderId="0" xfId="0" applyNumberFormat="1" applyFill="1" applyBorder="1" applyAlignment="1">
      <alignment/>
    </xf>
    <xf numFmtId="4" fontId="0" fillId="2" borderId="12" xfId="0" applyNumberFormat="1" applyFill="1" applyBorder="1" applyAlignment="1">
      <alignment/>
    </xf>
    <xf numFmtId="4" fontId="0" fillId="0" borderId="0" xfId="0" applyNumberFormat="1" applyAlignment="1">
      <alignment/>
    </xf>
    <xf numFmtId="4" fontId="0" fillId="2" borderId="0" xfId="0" applyNumberFormat="1" applyFill="1" applyAlignment="1">
      <alignment/>
    </xf>
    <xf numFmtId="4" fontId="0" fillId="2" borderId="3" xfId="0" applyNumberFormat="1" applyFill="1" applyBorder="1" applyAlignment="1">
      <alignment/>
    </xf>
    <xf numFmtId="4" fontId="0" fillId="0" borderId="1" xfId="0" applyNumberFormat="1" applyFont="1" applyBorder="1" applyAlignment="1">
      <alignment/>
    </xf>
    <xf numFmtId="4" fontId="0" fillId="0" borderId="7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4" xfId="0" applyNumberFormat="1" applyFont="1" applyBorder="1" applyAlignment="1">
      <alignment/>
    </xf>
    <xf numFmtId="4" fontId="0" fillId="0" borderId="5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4" fontId="0" fillId="0" borderId="9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5" xfId="0" applyBorder="1" applyAlignment="1">
      <alignment/>
    </xf>
    <xf numFmtId="4" fontId="0" fillId="0" borderId="15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2" borderId="15" xfId="0" applyNumberFormat="1" applyFill="1" applyBorder="1" applyAlignment="1">
      <alignment/>
    </xf>
    <xf numFmtId="4" fontId="0" fillId="0" borderId="17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6" xfId="0" applyNumberFormat="1" applyBorder="1" applyAlignment="1">
      <alignment/>
    </xf>
    <xf numFmtId="4" fontId="0" fillId="2" borderId="18" xfId="0" applyNumberFormat="1" applyFill="1" applyBorder="1" applyAlignment="1">
      <alignment/>
    </xf>
    <xf numFmtId="0" fontId="0" fillId="2" borderId="18" xfId="0" applyFill="1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2" borderId="0" xfId="0" applyFill="1" applyBorder="1" applyAlignment="1">
      <alignment/>
    </xf>
    <xf numFmtId="0" fontId="0" fillId="0" borderId="3" xfId="0" applyBorder="1" applyAlignment="1">
      <alignment/>
    </xf>
    <xf numFmtId="0" fontId="0" fillId="2" borderId="1" xfId="0" applyFill="1" applyBorder="1" applyAlignment="1">
      <alignment/>
    </xf>
    <xf numFmtId="4" fontId="0" fillId="2" borderId="19" xfId="0" applyNumberFormat="1" applyFill="1" applyBorder="1" applyAlignment="1">
      <alignment/>
    </xf>
    <xf numFmtId="4" fontId="0" fillId="2" borderId="16" xfId="0" applyNumberFormat="1" applyFill="1" applyBorder="1" applyAlignment="1">
      <alignment/>
    </xf>
    <xf numFmtId="0" fontId="0" fillId="2" borderId="19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7" xfId="0" applyFill="1" applyBorder="1" applyAlignment="1">
      <alignment/>
    </xf>
    <xf numFmtId="0" fontId="0" fillId="0" borderId="22" xfId="0" applyBorder="1" applyAlignment="1">
      <alignment/>
    </xf>
    <xf numFmtId="4" fontId="5" fillId="0" borderId="15" xfId="0" applyNumberFormat="1" applyFont="1" applyBorder="1" applyAlignment="1">
      <alignment/>
    </xf>
    <xf numFmtId="4" fontId="5" fillId="0" borderId="16" xfId="0" applyNumberFormat="1" applyFont="1" applyBorder="1" applyAlignment="1">
      <alignment/>
    </xf>
    <xf numFmtId="4" fontId="5" fillId="0" borderId="17" xfId="0" applyNumberFormat="1" applyFont="1" applyBorder="1" applyAlignment="1">
      <alignment/>
    </xf>
    <xf numFmtId="0" fontId="3" fillId="0" borderId="1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1" xfId="0" applyBorder="1" applyAlignment="1">
      <alignment horizontal="center"/>
    </xf>
    <xf numFmtId="4" fontId="5" fillId="0" borderId="1" xfId="0" applyNumberFormat="1" applyFont="1" applyBorder="1" applyAlignment="1">
      <alignment/>
    </xf>
    <xf numFmtId="4" fontId="5" fillId="0" borderId="2" xfId="0" applyNumberFormat="1" applyFont="1" applyBorder="1" applyAlignment="1">
      <alignment/>
    </xf>
    <xf numFmtId="164" fontId="3" fillId="0" borderId="22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8" xfId="0" applyFont="1" applyBorder="1" applyAlignment="1">
      <alignment horizontal="center" vertical="top"/>
    </xf>
    <xf numFmtId="0" fontId="4" fillId="0" borderId="6" xfId="0" applyFont="1" applyBorder="1" applyAlignment="1">
      <alignment horizontal="center"/>
    </xf>
    <xf numFmtId="4" fontId="5" fillId="0" borderId="7" xfId="0" applyNumberFormat="1" applyFont="1" applyBorder="1" applyAlignment="1">
      <alignment/>
    </xf>
    <xf numFmtId="4" fontId="0" fillId="2" borderId="23" xfId="0" applyNumberForma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4" fontId="0" fillId="2" borderId="10" xfId="0" applyNumberFormat="1" applyFill="1" applyBorder="1" applyAlignment="1">
      <alignment/>
    </xf>
    <xf numFmtId="4" fontId="0" fillId="2" borderId="14" xfId="0" applyNumberFormat="1" applyFill="1" applyBorder="1" applyAlignment="1">
      <alignment/>
    </xf>
    <xf numFmtId="0" fontId="0" fillId="0" borderId="24" xfId="0" applyBorder="1" applyAlignment="1">
      <alignment horizontal="center" vertical="center" textRotation="90" wrapText="1"/>
    </xf>
    <xf numFmtId="0" fontId="0" fillId="0" borderId="25" xfId="0" applyBorder="1" applyAlignment="1">
      <alignment horizontal="center" vertical="center" textRotation="90" wrapText="1"/>
    </xf>
    <xf numFmtId="0" fontId="0" fillId="0" borderId="26" xfId="0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164" fontId="3" fillId="0" borderId="21" xfId="0" applyNumberFormat="1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164" fontId="3" fillId="0" borderId="27" xfId="0" applyNumberFormat="1" applyFont="1" applyBorder="1" applyAlignment="1">
      <alignment horizontal="left" vertical="top" wrapText="1"/>
    </xf>
    <xf numFmtId="164" fontId="3" fillId="0" borderId="3" xfId="0" applyNumberFormat="1" applyFont="1" applyBorder="1" applyAlignment="1">
      <alignment horizontal="left" vertical="top" wrapText="1"/>
    </xf>
    <xf numFmtId="164" fontId="3" fillId="0" borderId="20" xfId="0" applyNumberFormat="1" applyFont="1" applyBorder="1" applyAlignment="1">
      <alignment horizontal="left" vertical="top" wrapText="1"/>
    </xf>
    <xf numFmtId="0" fontId="2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3" fillId="0" borderId="18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0" fillId="2" borderId="0" xfId="0" applyNumberFormat="1" applyFill="1" applyBorder="1" applyAlignment="1">
      <alignment horizontal="center"/>
    </xf>
    <xf numFmtId="4" fontId="0" fillId="2" borderId="4" xfId="0" applyNumberFormat="1" applyFill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4" fontId="0" fillId="2" borderId="1" xfId="0" applyNumberFormat="1" applyFill="1" applyBorder="1" applyAlignment="1">
      <alignment horizontal="center"/>
    </xf>
    <xf numFmtId="4" fontId="0" fillId="2" borderId="2" xfId="0" applyNumberFormat="1" applyFill="1" applyBorder="1" applyAlignment="1">
      <alignment horizontal="center"/>
    </xf>
    <xf numFmtId="4" fontId="0" fillId="2" borderId="15" xfId="0" applyNumberFormat="1" applyFill="1" applyBorder="1" applyAlignment="1">
      <alignment horizontal="center"/>
    </xf>
    <xf numFmtId="4" fontId="0" fillId="2" borderId="17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1"/>
  <sheetViews>
    <sheetView tabSelected="1" workbookViewId="0" topLeftCell="A1">
      <selection activeCell="A110" sqref="A110"/>
    </sheetView>
  </sheetViews>
  <sheetFormatPr defaultColWidth="9.140625" defaultRowHeight="12.75"/>
  <cols>
    <col min="2" max="3" width="17.8515625" style="0" customWidth="1"/>
    <col min="4" max="4" width="14.28125" style="6" bestFit="1" customWidth="1"/>
    <col min="5" max="5" width="13.28125" style="6" bestFit="1" customWidth="1"/>
  </cols>
  <sheetData>
    <row r="1" spans="1:18" ht="12.75">
      <c r="A1" s="112" t="s">
        <v>2</v>
      </c>
      <c r="B1" s="112" t="s">
        <v>0</v>
      </c>
      <c r="C1" s="112" t="s">
        <v>1</v>
      </c>
      <c r="D1" s="112" t="s">
        <v>12</v>
      </c>
      <c r="E1" s="112" t="s">
        <v>13</v>
      </c>
      <c r="F1" s="112" t="s">
        <v>3</v>
      </c>
      <c r="G1" s="118" t="s">
        <v>4</v>
      </c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20"/>
    </row>
    <row r="2" spans="1:18" ht="12.75">
      <c r="A2" s="112"/>
      <c r="B2" s="112"/>
      <c r="C2" s="112"/>
      <c r="D2" s="113"/>
      <c r="E2" s="113"/>
      <c r="F2" s="112"/>
      <c r="G2" s="121" t="s">
        <v>5</v>
      </c>
      <c r="H2" s="122"/>
      <c r="I2" s="122"/>
      <c r="J2" s="123"/>
      <c r="K2" s="124" t="s">
        <v>6</v>
      </c>
      <c r="L2" s="122"/>
      <c r="M2" s="122"/>
      <c r="N2" s="123"/>
      <c r="O2" s="122" t="s">
        <v>7</v>
      </c>
      <c r="P2" s="122"/>
      <c r="Q2" s="122"/>
      <c r="R2" s="125"/>
    </row>
    <row r="3" spans="1:18" ht="12.75">
      <c r="A3" s="112"/>
      <c r="B3" s="112"/>
      <c r="C3" s="112"/>
      <c r="D3" s="113"/>
      <c r="E3" s="113"/>
      <c r="F3" s="112"/>
      <c r="G3" s="3" t="s">
        <v>8</v>
      </c>
      <c r="H3" s="1" t="s">
        <v>9</v>
      </c>
      <c r="I3" s="1" t="s">
        <v>10</v>
      </c>
      <c r="J3" s="17" t="s">
        <v>11</v>
      </c>
      <c r="K3" s="18" t="s">
        <v>8</v>
      </c>
      <c r="L3" s="1" t="s">
        <v>9</v>
      </c>
      <c r="M3" s="1" t="s">
        <v>10</v>
      </c>
      <c r="N3" s="17" t="s">
        <v>11</v>
      </c>
      <c r="O3" s="1" t="s">
        <v>8</v>
      </c>
      <c r="P3" s="1" t="s">
        <v>9</v>
      </c>
      <c r="Q3" s="1" t="s">
        <v>10</v>
      </c>
      <c r="R3" s="2" t="s">
        <v>11</v>
      </c>
    </row>
    <row r="4" spans="18:19" ht="12.75">
      <c r="R4" s="63"/>
      <c r="S4" s="69"/>
    </row>
    <row r="5" spans="1:18" ht="12.75">
      <c r="A5" s="101" t="s">
        <v>48</v>
      </c>
      <c r="B5" s="111" t="s">
        <v>51</v>
      </c>
      <c r="C5" s="114" t="s">
        <v>27</v>
      </c>
      <c r="D5" s="93" t="s">
        <v>14</v>
      </c>
      <c r="E5" s="84" t="s">
        <v>15</v>
      </c>
      <c r="F5" s="94" t="s">
        <v>25</v>
      </c>
      <c r="G5" s="64">
        <v>0</v>
      </c>
      <c r="H5" s="64">
        <v>0</v>
      </c>
      <c r="I5" s="64">
        <v>0</v>
      </c>
      <c r="J5" s="65">
        <v>0</v>
      </c>
      <c r="K5" s="64">
        <v>0</v>
      </c>
      <c r="L5" s="64">
        <v>0</v>
      </c>
      <c r="M5" s="64">
        <v>0</v>
      </c>
      <c r="N5" s="65">
        <v>0</v>
      </c>
      <c r="O5" s="64">
        <v>0</v>
      </c>
      <c r="P5" s="64">
        <v>0</v>
      </c>
      <c r="Q5" s="64">
        <v>0</v>
      </c>
      <c r="R5" s="66">
        <v>0</v>
      </c>
    </row>
    <row r="6" spans="1:18" ht="12.75">
      <c r="A6" s="102"/>
      <c r="B6" s="105"/>
      <c r="C6" s="115"/>
      <c r="D6" s="20"/>
      <c r="E6" s="11"/>
      <c r="F6" s="9" t="s">
        <v>26</v>
      </c>
      <c r="G6" s="26"/>
      <c r="H6" s="26"/>
      <c r="I6" s="26"/>
      <c r="J6" s="27"/>
      <c r="K6" s="28">
        <v>0.0289717314216581</v>
      </c>
      <c r="L6" s="28">
        <v>0.404912262127697</v>
      </c>
      <c r="M6" s="28">
        <v>1.65164470662381</v>
      </c>
      <c r="N6" s="29">
        <v>0.56424776843014</v>
      </c>
      <c r="O6" s="28">
        <v>0.00116300142973808</v>
      </c>
      <c r="P6" s="28">
        <v>0.0165565756786568</v>
      </c>
      <c r="Q6" s="28">
        <v>0.0710015871114743</v>
      </c>
      <c r="R6" s="30">
        <v>0.0237254043586462</v>
      </c>
    </row>
    <row r="7" spans="1:18" ht="12.75">
      <c r="A7" s="102"/>
      <c r="B7" s="105"/>
      <c r="C7" s="115"/>
      <c r="D7" s="10" t="s">
        <v>14</v>
      </c>
      <c r="E7" s="10" t="s">
        <v>16</v>
      </c>
      <c r="F7" s="7" t="s">
        <v>25</v>
      </c>
      <c r="G7" s="23">
        <v>0</v>
      </c>
      <c r="H7" s="23">
        <v>0</v>
      </c>
      <c r="I7" s="23">
        <v>0</v>
      </c>
      <c r="J7" s="24">
        <v>0</v>
      </c>
      <c r="K7" s="23">
        <v>0</v>
      </c>
      <c r="L7" s="23">
        <v>0</v>
      </c>
      <c r="M7" s="23">
        <v>0</v>
      </c>
      <c r="N7" s="24">
        <v>0</v>
      </c>
      <c r="O7" s="23">
        <v>0</v>
      </c>
      <c r="P7" s="23">
        <v>0</v>
      </c>
      <c r="Q7" s="23">
        <v>0</v>
      </c>
      <c r="R7" s="25">
        <v>0</v>
      </c>
    </row>
    <row r="8" spans="1:18" ht="12.75">
      <c r="A8" s="102"/>
      <c r="B8" s="105"/>
      <c r="C8" s="115"/>
      <c r="D8" s="11"/>
      <c r="E8" s="11"/>
      <c r="F8" s="9" t="s">
        <v>26</v>
      </c>
      <c r="G8" s="26"/>
      <c r="H8" s="26"/>
      <c r="I8" s="26"/>
      <c r="J8" s="27"/>
      <c r="K8" s="28">
        <v>0.0280776569471798</v>
      </c>
      <c r="L8" s="28">
        <v>0.402257611737543</v>
      </c>
      <c r="M8" s="28">
        <v>1.62418969507661</v>
      </c>
      <c r="N8" s="29">
        <v>0.557310273263374</v>
      </c>
      <c r="O8" s="28">
        <v>0.00113183221032002</v>
      </c>
      <c r="P8" s="28">
        <v>0.0163410745704324</v>
      </c>
      <c r="Q8" s="28">
        <v>0.0703235324984784</v>
      </c>
      <c r="R8" s="30">
        <v>0.0234878880170079</v>
      </c>
    </row>
    <row r="9" spans="1:18" ht="12.75">
      <c r="A9" s="102"/>
      <c r="B9" s="105"/>
      <c r="C9" s="115"/>
      <c r="D9" s="10" t="s">
        <v>14</v>
      </c>
      <c r="E9" s="10" t="s">
        <v>17</v>
      </c>
      <c r="F9" s="7" t="s">
        <v>25</v>
      </c>
      <c r="G9" s="23">
        <v>0</v>
      </c>
      <c r="H9" s="23">
        <v>0</v>
      </c>
      <c r="I9" s="23">
        <v>0</v>
      </c>
      <c r="J9" s="24">
        <v>0</v>
      </c>
      <c r="K9" s="23">
        <v>0</v>
      </c>
      <c r="L9" s="23">
        <v>0</v>
      </c>
      <c r="M9" s="23">
        <v>0</v>
      </c>
      <c r="N9" s="24">
        <v>0</v>
      </c>
      <c r="O9" s="23">
        <v>0</v>
      </c>
      <c r="P9" s="23">
        <v>0</v>
      </c>
      <c r="Q9" s="23">
        <v>0</v>
      </c>
      <c r="R9" s="25">
        <v>0</v>
      </c>
    </row>
    <row r="10" spans="1:18" ht="12.75">
      <c r="A10" s="102"/>
      <c r="B10" s="105"/>
      <c r="C10" s="115"/>
      <c r="D10" s="11"/>
      <c r="E10" s="11"/>
      <c r="F10" s="9" t="s">
        <v>26</v>
      </c>
      <c r="G10" s="26"/>
      <c r="H10" s="26"/>
      <c r="I10" s="26"/>
      <c r="J10" s="27"/>
      <c r="K10" s="28">
        <v>0.439834153495757</v>
      </c>
      <c r="L10" s="28">
        <v>6.02444923058522</v>
      </c>
      <c r="M10" s="28">
        <v>24.5819837916247</v>
      </c>
      <c r="N10" s="29">
        <v>8.42716473993592</v>
      </c>
      <c r="O10" s="28">
        <v>0.017604857919349</v>
      </c>
      <c r="P10" s="28">
        <v>0.249009525345969</v>
      </c>
      <c r="Q10" s="28">
        <v>1.0564756684965</v>
      </c>
      <c r="R10" s="30">
        <v>0.354739783231898</v>
      </c>
    </row>
    <row r="11" spans="1:18" ht="12.75">
      <c r="A11" s="102"/>
      <c r="B11" s="105"/>
      <c r="C11" s="115"/>
      <c r="D11" s="10" t="s">
        <v>14</v>
      </c>
      <c r="E11" s="10" t="s">
        <v>18</v>
      </c>
      <c r="F11" s="7" t="s">
        <v>25</v>
      </c>
      <c r="G11" s="23">
        <v>0</v>
      </c>
      <c r="H11" s="23">
        <v>0</v>
      </c>
      <c r="I11" s="23">
        <v>0</v>
      </c>
      <c r="J11" s="24">
        <v>0</v>
      </c>
      <c r="K11" s="23">
        <v>0</v>
      </c>
      <c r="L11" s="23">
        <v>0</v>
      </c>
      <c r="M11" s="23">
        <v>0</v>
      </c>
      <c r="N11" s="24">
        <v>0</v>
      </c>
      <c r="O11" s="23">
        <v>0</v>
      </c>
      <c r="P11" s="23">
        <v>0</v>
      </c>
      <c r="Q11" s="23">
        <v>0</v>
      </c>
      <c r="R11" s="25">
        <v>0</v>
      </c>
    </row>
    <row r="12" spans="1:18" ht="12.75">
      <c r="A12" s="102"/>
      <c r="B12" s="105"/>
      <c r="C12" s="115"/>
      <c r="D12" s="11"/>
      <c r="E12" s="11"/>
      <c r="F12" s="9" t="s">
        <v>26</v>
      </c>
      <c r="G12" s="26"/>
      <c r="H12" s="26"/>
      <c r="I12" s="26"/>
      <c r="J12" s="27"/>
      <c r="K12" s="28">
        <v>0.0840859781808469</v>
      </c>
      <c r="L12" s="28">
        <v>1.2060106638024</v>
      </c>
      <c r="M12" s="28">
        <v>4.95095476119703</v>
      </c>
      <c r="N12" s="29">
        <v>1.68709217131819</v>
      </c>
      <c r="O12" s="28">
        <v>0.00339056697467159</v>
      </c>
      <c r="P12" s="28">
        <v>0.0491952312429005</v>
      </c>
      <c r="Q12" s="28">
        <v>0.213406324683466</v>
      </c>
      <c r="R12" s="30">
        <v>0.0709871144572686</v>
      </c>
    </row>
    <row r="13" spans="1:18" ht="12.75">
      <c r="A13" s="102"/>
      <c r="B13" s="105"/>
      <c r="C13" s="115"/>
      <c r="D13" s="10" t="s">
        <v>19</v>
      </c>
      <c r="E13" s="10" t="s">
        <v>17</v>
      </c>
      <c r="F13" s="7" t="s">
        <v>25</v>
      </c>
      <c r="G13" s="23">
        <v>0</v>
      </c>
      <c r="H13" s="23">
        <v>0</v>
      </c>
      <c r="I13" s="23">
        <v>0</v>
      </c>
      <c r="J13" s="24">
        <v>0</v>
      </c>
      <c r="K13" s="23">
        <v>0</v>
      </c>
      <c r="L13" s="23">
        <v>0</v>
      </c>
      <c r="M13" s="23">
        <v>0</v>
      </c>
      <c r="N13" s="24">
        <v>0</v>
      </c>
      <c r="O13" s="23">
        <v>0</v>
      </c>
      <c r="P13" s="23">
        <v>0</v>
      </c>
      <c r="Q13" s="23">
        <v>0</v>
      </c>
      <c r="R13" s="25">
        <v>0</v>
      </c>
    </row>
    <row r="14" spans="1:18" ht="13.5" thickBot="1">
      <c r="A14" s="102"/>
      <c r="B14" s="106"/>
      <c r="C14" s="116"/>
      <c r="D14" s="14"/>
      <c r="E14" s="14"/>
      <c r="F14" s="19" t="s">
        <v>26</v>
      </c>
      <c r="G14" s="31"/>
      <c r="H14" s="31"/>
      <c r="I14" s="31"/>
      <c r="J14" s="32"/>
      <c r="K14" s="33">
        <v>29.1536571302853</v>
      </c>
      <c r="L14" s="33">
        <v>128.567766125896</v>
      </c>
      <c r="M14" s="33">
        <v>412.878276995612</v>
      </c>
      <c r="N14" s="34">
        <v>162.599494547128</v>
      </c>
      <c r="O14" s="33">
        <v>1.15136811624303</v>
      </c>
      <c r="P14" s="33">
        <v>5.29656480366428</v>
      </c>
      <c r="Q14" s="33">
        <v>17.8781712083549</v>
      </c>
      <c r="R14" s="35">
        <v>6.84633076537549</v>
      </c>
    </row>
    <row r="15" spans="1:18" ht="12.75">
      <c r="A15" s="102"/>
      <c r="B15" s="107" t="s">
        <v>52</v>
      </c>
      <c r="C15" s="117" t="s">
        <v>28</v>
      </c>
      <c r="D15" s="21" t="s">
        <v>20</v>
      </c>
      <c r="E15" s="21" t="s">
        <v>21</v>
      </c>
      <c r="F15" s="22" t="s">
        <v>25</v>
      </c>
      <c r="G15" s="36">
        <v>0.786375676393202</v>
      </c>
      <c r="H15" s="36">
        <v>11.4105080420532</v>
      </c>
      <c r="I15" s="36">
        <v>47.9780216442046</v>
      </c>
      <c r="J15" s="37">
        <v>16.1603372755962</v>
      </c>
      <c r="K15" s="36">
        <v>1.51499088597261</v>
      </c>
      <c r="L15" s="36">
        <v>22.1164481035073</v>
      </c>
      <c r="M15" s="36">
        <v>98.6135203667308</v>
      </c>
      <c r="N15" s="37">
        <v>32.3844415944265</v>
      </c>
      <c r="O15" s="36">
        <v>0.0995447819545415</v>
      </c>
      <c r="P15" s="36">
        <v>1.49633707177769</v>
      </c>
      <c r="Q15" s="36">
        <v>7.08263847359807</v>
      </c>
      <c r="R15" s="38">
        <v>2.26926138139405</v>
      </c>
    </row>
    <row r="16" spans="1:18" ht="12.75">
      <c r="A16" s="102"/>
      <c r="B16" s="105"/>
      <c r="C16" s="115"/>
      <c r="D16" s="11"/>
      <c r="E16" s="11"/>
      <c r="F16" s="9" t="s">
        <v>26</v>
      </c>
      <c r="G16" s="26"/>
      <c r="H16" s="26"/>
      <c r="I16" s="26"/>
      <c r="J16" s="27"/>
      <c r="K16" s="28">
        <v>0.583854532024967</v>
      </c>
      <c r="L16" s="28">
        <v>8.41349797827627</v>
      </c>
      <c r="M16" s="28">
        <v>38.3123087103612</v>
      </c>
      <c r="N16" s="29">
        <v>12.5133760771209</v>
      </c>
      <c r="O16" s="28">
        <v>0.0109884630844653</v>
      </c>
      <c r="P16" s="28">
        <v>0.163918681646549</v>
      </c>
      <c r="Q16" s="28">
        <v>0.788882521049655</v>
      </c>
      <c r="R16" s="30">
        <v>0.250011739757665</v>
      </c>
    </row>
    <row r="17" spans="1:18" ht="12.75">
      <c r="A17" s="102"/>
      <c r="B17" s="105"/>
      <c r="C17" s="115"/>
      <c r="D17" s="10" t="s">
        <v>20</v>
      </c>
      <c r="E17" s="10" t="s">
        <v>17</v>
      </c>
      <c r="F17" s="7" t="s">
        <v>25</v>
      </c>
      <c r="G17" s="23">
        <v>0.783521446957059</v>
      </c>
      <c r="H17" s="23">
        <v>11.3529624923157</v>
      </c>
      <c r="I17" s="23">
        <v>48.5436379339639</v>
      </c>
      <c r="J17" s="24">
        <v>16.1836362356811</v>
      </c>
      <c r="K17" s="23">
        <v>1.50750454019639</v>
      </c>
      <c r="L17" s="23">
        <v>22.0944334273667</v>
      </c>
      <c r="M17" s="23">
        <v>99.2121615271963</v>
      </c>
      <c r="N17" s="24">
        <v>32.3836959732243</v>
      </c>
      <c r="O17" s="23">
        <v>0.100576715576836</v>
      </c>
      <c r="P17" s="23">
        <v>1.50700975771169</v>
      </c>
      <c r="Q17" s="23">
        <v>7.0804365558096</v>
      </c>
      <c r="R17" s="25">
        <v>2.26554326082322</v>
      </c>
    </row>
    <row r="18" spans="1:18" ht="12.75">
      <c r="A18" s="102"/>
      <c r="B18" s="105"/>
      <c r="C18" s="115"/>
      <c r="D18" s="11"/>
      <c r="E18" s="11"/>
      <c r="F18" s="9" t="s">
        <v>26</v>
      </c>
      <c r="G18" s="26"/>
      <c r="H18" s="26"/>
      <c r="I18" s="26"/>
      <c r="J18" s="27"/>
      <c r="K18" s="28">
        <v>0.580326988617259</v>
      </c>
      <c r="L18" s="28">
        <v>8.37895905995506</v>
      </c>
      <c r="M18" s="28">
        <v>37.9858486614153</v>
      </c>
      <c r="N18" s="29">
        <v>12.4188272481622</v>
      </c>
      <c r="O18" s="28">
        <v>0.0110590269576583</v>
      </c>
      <c r="P18" s="28">
        <v>0.162625014492777</v>
      </c>
      <c r="Q18" s="28">
        <v>0.775134056968355</v>
      </c>
      <c r="R18" s="30">
        <v>0.248280807777347</v>
      </c>
    </row>
    <row r="19" spans="1:18" ht="12.75">
      <c r="A19" s="102"/>
      <c r="B19" s="105"/>
      <c r="C19" s="115"/>
      <c r="D19" s="10" t="s">
        <v>14</v>
      </c>
      <c r="E19" s="10" t="s">
        <v>15</v>
      </c>
      <c r="F19" s="7" t="s">
        <v>25</v>
      </c>
      <c r="G19" s="23">
        <v>0.0332786140037157</v>
      </c>
      <c r="H19" s="23">
        <v>0.51136563345576</v>
      </c>
      <c r="I19" s="23">
        <v>2.13310891137762</v>
      </c>
      <c r="J19" s="24">
        <v>0.722349920315557</v>
      </c>
      <c r="K19" s="23">
        <v>0.0655276840233009</v>
      </c>
      <c r="L19" s="23">
        <v>0.985796403332194</v>
      </c>
      <c r="M19" s="23">
        <v>4.40003135979871</v>
      </c>
      <c r="N19" s="24">
        <v>1.44720554105798</v>
      </c>
      <c r="O19" s="23">
        <v>0.00440430996821248</v>
      </c>
      <c r="P19" s="23">
        <v>0.0672173593081753</v>
      </c>
      <c r="Q19" s="23">
        <v>0.314834236764585</v>
      </c>
      <c r="R19" s="25">
        <v>0.101159027193348</v>
      </c>
    </row>
    <row r="20" spans="1:18" ht="12.75">
      <c r="A20" s="102"/>
      <c r="B20" s="105"/>
      <c r="C20" s="115"/>
      <c r="D20" s="11"/>
      <c r="E20" s="11"/>
      <c r="F20" s="9" t="s">
        <v>26</v>
      </c>
      <c r="G20" s="26"/>
      <c r="H20" s="26"/>
      <c r="I20" s="26"/>
      <c r="J20" s="27"/>
      <c r="K20" s="28">
        <v>0.0248264556655246</v>
      </c>
      <c r="L20" s="28">
        <v>0.372639063919702</v>
      </c>
      <c r="M20" s="28">
        <v>1.71585329945501</v>
      </c>
      <c r="N20" s="29">
        <v>0.553727871149558</v>
      </c>
      <c r="O20" s="28">
        <v>0.000463975204095981</v>
      </c>
      <c r="P20" s="28">
        <v>0.00726085908469667</v>
      </c>
      <c r="Q20" s="28">
        <v>0.0348936419488883</v>
      </c>
      <c r="R20" s="30">
        <v>0.0110979857846728</v>
      </c>
    </row>
    <row r="21" spans="1:18" ht="12.75">
      <c r="A21" s="102"/>
      <c r="B21" s="105"/>
      <c r="C21" s="115"/>
      <c r="D21" s="10" t="s">
        <v>14</v>
      </c>
      <c r="E21" s="10" t="s">
        <v>16</v>
      </c>
      <c r="F21" s="7" t="s">
        <v>25</v>
      </c>
      <c r="G21" s="23">
        <v>0.0345162249449996</v>
      </c>
      <c r="H21" s="23">
        <v>0.50913972617425</v>
      </c>
      <c r="I21" s="23">
        <v>2.14869202608454</v>
      </c>
      <c r="J21" s="24">
        <v>0.719547316131649</v>
      </c>
      <c r="K21" s="23">
        <v>0.0665786121145052</v>
      </c>
      <c r="L21" s="23">
        <v>0.988518054849823</v>
      </c>
      <c r="M21" s="23">
        <v>4.40144647072984</v>
      </c>
      <c r="N21" s="24">
        <v>1.44106709681931</v>
      </c>
      <c r="O21" s="23">
        <v>0.00445326693410972</v>
      </c>
      <c r="P21" s="23">
        <v>0.0670386561380913</v>
      </c>
      <c r="Q21" s="23">
        <v>0.315247446762981</v>
      </c>
      <c r="R21" s="25">
        <v>0.100881080835221</v>
      </c>
    </row>
    <row r="22" spans="1:18" ht="12.75">
      <c r="A22" s="102"/>
      <c r="B22" s="105"/>
      <c r="C22" s="115"/>
      <c r="D22" s="11"/>
      <c r="E22" s="11"/>
      <c r="F22" s="9" t="s">
        <v>26</v>
      </c>
      <c r="G22" s="26"/>
      <c r="H22" s="26"/>
      <c r="I22" s="26"/>
      <c r="J22" s="27"/>
      <c r="K22" s="28">
        <v>0.0248343302137974</v>
      </c>
      <c r="L22" s="28">
        <v>0.375088869083413</v>
      </c>
      <c r="M22" s="28">
        <v>1.69572196517148</v>
      </c>
      <c r="N22" s="29">
        <v>0.552646927234761</v>
      </c>
      <c r="O22" s="28">
        <v>0.000480285126334146</v>
      </c>
      <c r="P22" s="28">
        <v>0.00725703784780732</v>
      </c>
      <c r="Q22" s="28">
        <v>0.035076438316348</v>
      </c>
      <c r="R22" s="30">
        <v>0.0110841108938956</v>
      </c>
    </row>
    <row r="23" spans="1:18" ht="12.75">
      <c r="A23" s="102"/>
      <c r="B23" s="105"/>
      <c r="C23" s="115"/>
      <c r="D23" s="10" t="s">
        <v>14</v>
      </c>
      <c r="E23" s="10" t="s">
        <v>17</v>
      </c>
      <c r="F23" s="7" t="s">
        <v>25</v>
      </c>
      <c r="G23" s="23">
        <v>0.58705707508774</v>
      </c>
      <c r="H23" s="23">
        <v>8.58847386135964</v>
      </c>
      <c r="I23" s="23">
        <v>36.3285477437554</v>
      </c>
      <c r="J23" s="24">
        <v>12.2079373845591</v>
      </c>
      <c r="K23" s="23">
        <v>1.11451504736849</v>
      </c>
      <c r="L23" s="23">
        <v>16.7203742725211</v>
      </c>
      <c r="M23" s="23">
        <v>74.0047636188396</v>
      </c>
      <c r="N23" s="24">
        <v>24.4568393934144</v>
      </c>
      <c r="O23" s="23">
        <v>0.0762261364291452</v>
      </c>
      <c r="P23" s="23">
        <v>1.13654267741782</v>
      </c>
      <c r="Q23" s="23">
        <v>5.28004706857857</v>
      </c>
      <c r="R23" s="25">
        <v>1.70998675767495</v>
      </c>
    </row>
    <row r="24" spans="1:18" ht="12.75">
      <c r="A24" s="102"/>
      <c r="B24" s="105"/>
      <c r="C24" s="115"/>
      <c r="D24" s="11"/>
      <c r="E24" s="11"/>
      <c r="F24" s="9" t="s">
        <v>26</v>
      </c>
      <c r="G24" s="26"/>
      <c r="H24" s="26"/>
      <c r="I24" s="26"/>
      <c r="J24" s="27"/>
      <c r="K24" s="28">
        <v>0.429457095297869</v>
      </c>
      <c r="L24" s="28">
        <v>6.38638805622968</v>
      </c>
      <c r="M24" s="28">
        <v>29.0890636916505</v>
      </c>
      <c r="N24" s="29">
        <v>9.44855048127906</v>
      </c>
      <c r="O24" s="28">
        <v>0.00817948261505338</v>
      </c>
      <c r="P24" s="28">
        <v>0.123617545119872</v>
      </c>
      <c r="Q24" s="28">
        <v>0.593838007829379</v>
      </c>
      <c r="R24" s="30">
        <v>0.189151178509635</v>
      </c>
    </row>
    <row r="25" spans="1:18" ht="12.75">
      <c r="A25" s="102"/>
      <c r="B25" s="105"/>
      <c r="C25" s="115"/>
      <c r="D25" s="10" t="s">
        <v>14</v>
      </c>
      <c r="E25" s="10" t="s">
        <v>18</v>
      </c>
      <c r="F25" s="7" t="s">
        <v>25</v>
      </c>
      <c r="G25" s="23">
        <v>0.0340448019193644</v>
      </c>
      <c r="H25" s="23">
        <v>0.509045562989316</v>
      </c>
      <c r="I25" s="23">
        <v>2.14979540249821</v>
      </c>
      <c r="J25" s="24">
        <v>0.719488033751215</v>
      </c>
      <c r="K25" s="23">
        <v>0.0668201487185515</v>
      </c>
      <c r="L25" s="23">
        <v>0.989971153070792</v>
      </c>
      <c r="M25" s="23">
        <v>4.39688205598985</v>
      </c>
      <c r="N25" s="24">
        <v>1.44320872804815</v>
      </c>
      <c r="O25" s="23">
        <v>0.00451931766953649</v>
      </c>
      <c r="P25" s="23">
        <v>0.0670364560872655</v>
      </c>
      <c r="Q25" s="23">
        <v>0.31402952054501</v>
      </c>
      <c r="R25" s="25">
        <v>0.101077639263843</v>
      </c>
    </row>
    <row r="26" spans="1:18" ht="12.75">
      <c r="A26" s="102"/>
      <c r="B26" s="105"/>
      <c r="C26" s="115"/>
      <c r="D26" s="11"/>
      <c r="E26" s="11"/>
      <c r="F26" s="9" t="s">
        <v>26</v>
      </c>
      <c r="G26" s="26"/>
      <c r="H26" s="26"/>
      <c r="I26" s="26"/>
      <c r="J26" s="27"/>
      <c r="K26" s="28">
        <v>0.0251717236742504</v>
      </c>
      <c r="L26" s="28">
        <v>0.378061805110007</v>
      </c>
      <c r="M26" s="28">
        <v>1.73443785440876</v>
      </c>
      <c r="N26" s="29">
        <v>0.560519395242478</v>
      </c>
      <c r="O26" s="28">
        <v>0.000467580444158222</v>
      </c>
      <c r="P26" s="28">
        <v>0.00736191413056156</v>
      </c>
      <c r="Q26" s="28">
        <v>0.0349543715696248</v>
      </c>
      <c r="R26" s="30">
        <v>0.0111990664946837</v>
      </c>
    </row>
    <row r="27" spans="1:18" ht="12.75">
      <c r="A27" s="102"/>
      <c r="B27" s="105"/>
      <c r="C27" s="115"/>
      <c r="D27" s="10" t="s">
        <v>19</v>
      </c>
      <c r="E27" s="10" t="s">
        <v>17</v>
      </c>
      <c r="F27" s="7" t="s">
        <v>25</v>
      </c>
      <c r="G27" s="23">
        <v>1.23194797456805</v>
      </c>
      <c r="H27" s="23">
        <v>17.9306606765515</v>
      </c>
      <c r="I27" s="23">
        <v>74.1276247074472</v>
      </c>
      <c r="J27" s="24">
        <v>25.2713094708097</v>
      </c>
      <c r="K27" s="23">
        <v>2.32626324189025</v>
      </c>
      <c r="L27" s="23">
        <v>34.8422825251656</v>
      </c>
      <c r="M27" s="23">
        <v>154.672447589678</v>
      </c>
      <c r="N27" s="24">
        <v>50.8064464078942</v>
      </c>
      <c r="O27" s="23">
        <v>0.155338222372456</v>
      </c>
      <c r="P27" s="23">
        <v>2.36866956796819</v>
      </c>
      <c r="Q27" s="23">
        <v>11.0294481442596</v>
      </c>
      <c r="R27" s="25">
        <v>3.55353335992303</v>
      </c>
    </row>
    <row r="28" spans="1:18" ht="13.5" thickBot="1">
      <c r="A28" s="102"/>
      <c r="B28" s="105"/>
      <c r="C28" s="116"/>
      <c r="D28" s="14"/>
      <c r="E28" s="14"/>
      <c r="F28" s="19" t="s">
        <v>26</v>
      </c>
      <c r="G28" s="31"/>
      <c r="H28" s="31"/>
      <c r="I28" s="31"/>
      <c r="J28" s="32"/>
      <c r="K28" s="33">
        <v>0.866873584265903</v>
      </c>
      <c r="L28" s="33">
        <v>13.000869763763</v>
      </c>
      <c r="M28" s="33">
        <v>60.0733521080668</v>
      </c>
      <c r="N28" s="34">
        <v>19.4740267621642</v>
      </c>
      <c r="O28" s="33">
        <v>0.0167623477890775</v>
      </c>
      <c r="P28" s="33">
        <v>0.254364911607479</v>
      </c>
      <c r="Q28" s="33">
        <v>1.21386905035624</v>
      </c>
      <c r="R28" s="35">
        <v>0.388505523317333</v>
      </c>
    </row>
    <row r="29" spans="1:18" ht="12.75">
      <c r="A29" s="102"/>
      <c r="B29" s="105"/>
      <c r="C29" s="117" t="s">
        <v>29</v>
      </c>
      <c r="D29" s="21" t="s">
        <v>14</v>
      </c>
      <c r="E29" s="21" t="s">
        <v>15</v>
      </c>
      <c r="F29" s="22" t="s">
        <v>25</v>
      </c>
      <c r="G29" s="36">
        <v>0</v>
      </c>
      <c r="H29" s="36">
        <v>0</v>
      </c>
      <c r="I29" s="36">
        <v>0</v>
      </c>
      <c r="J29" s="37">
        <v>0</v>
      </c>
      <c r="K29" s="36">
        <v>0</v>
      </c>
      <c r="L29" s="36">
        <v>0</v>
      </c>
      <c r="M29" s="36">
        <v>0</v>
      </c>
      <c r="N29" s="37">
        <v>0</v>
      </c>
      <c r="O29" s="36">
        <v>0</v>
      </c>
      <c r="P29" s="36">
        <v>0</v>
      </c>
      <c r="Q29" s="36">
        <v>0</v>
      </c>
      <c r="R29" s="38">
        <v>0</v>
      </c>
    </row>
    <row r="30" spans="1:18" ht="12.75">
      <c r="A30" s="102"/>
      <c r="B30" s="105"/>
      <c r="C30" s="115"/>
      <c r="D30" s="11"/>
      <c r="E30" s="11"/>
      <c r="F30" s="9" t="s">
        <v>26</v>
      </c>
      <c r="G30" s="26"/>
      <c r="H30" s="26"/>
      <c r="I30" s="26"/>
      <c r="J30" s="27"/>
      <c r="K30" s="28">
        <v>0.00403634096580844</v>
      </c>
      <c r="L30" s="28">
        <v>0.0545901740260796</v>
      </c>
      <c r="M30" s="28">
        <v>0.220794558088318</v>
      </c>
      <c r="N30" s="29">
        <v>0.0752051314109763</v>
      </c>
      <c r="O30" s="28">
        <v>7.75361003902654E-05</v>
      </c>
      <c r="P30" s="28">
        <v>0.00106306744137359</v>
      </c>
      <c r="Q30" s="28">
        <v>0.00447159202690667</v>
      </c>
      <c r="R30" s="30">
        <v>0.00150066094118465</v>
      </c>
    </row>
    <row r="31" spans="1:18" ht="12.75">
      <c r="A31" s="102"/>
      <c r="B31" s="105"/>
      <c r="C31" s="115"/>
      <c r="D31" s="10" t="s">
        <v>14</v>
      </c>
      <c r="E31" s="10" t="s">
        <v>17</v>
      </c>
      <c r="F31" s="7" t="s">
        <v>25</v>
      </c>
      <c r="G31" s="23">
        <v>0</v>
      </c>
      <c r="H31" s="23">
        <v>0</v>
      </c>
      <c r="I31" s="23">
        <v>0</v>
      </c>
      <c r="J31" s="24">
        <v>0</v>
      </c>
      <c r="K31" s="23">
        <v>0</v>
      </c>
      <c r="L31" s="23">
        <v>0</v>
      </c>
      <c r="M31" s="23">
        <v>0</v>
      </c>
      <c r="N31" s="24">
        <v>0</v>
      </c>
      <c r="O31" s="23">
        <v>0</v>
      </c>
      <c r="P31" s="23">
        <v>0</v>
      </c>
      <c r="Q31" s="23">
        <v>0</v>
      </c>
      <c r="R31" s="25">
        <v>0</v>
      </c>
    </row>
    <row r="32" spans="1:18" ht="12.75">
      <c r="A32" s="102"/>
      <c r="B32" s="105"/>
      <c r="C32" s="115"/>
      <c r="D32" s="11"/>
      <c r="E32" s="11"/>
      <c r="F32" s="9" t="s">
        <v>26</v>
      </c>
      <c r="G32" s="26"/>
      <c r="H32" s="26"/>
      <c r="I32" s="26"/>
      <c r="J32" s="27"/>
      <c r="K32" s="28">
        <v>3.86290696505275</v>
      </c>
      <c r="L32" s="28">
        <v>13.3240193312429</v>
      </c>
      <c r="M32" s="28">
        <v>35.205983746890396</v>
      </c>
      <c r="N32" s="29">
        <v>15.6012641913597</v>
      </c>
      <c r="O32" s="28">
        <v>0.0711712360530637</v>
      </c>
      <c r="P32" s="28">
        <v>0.26039429131951</v>
      </c>
      <c r="Q32" s="28">
        <v>0.734803098151558</v>
      </c>
      <c r="R32" s="30">
        <v>0.312025625257064</v>
      </c>
    </row>
    <row r="33" spans="1:18" ht="12.75">
      <c r="A33" s="102"/>
      <c r="B33" s="105"/>
      <c r="C33" s="115"/>
      <c r="D33" s="10" t="s">
        <v>14</v>
      </c>
      <c r="E33" s="10" t="s">
        <v>18</v>
      </c>
      <c r="F33" s="7" t="s">
        <v>25</v>
      </c>
      <c r="G33" s="23">
        <v>0</v>
      </c>
      <c r="H33" s="23">
        <v>0</v>
      </c>
      <c r="I33" s="23">
        <v>0</v>
      </c>
      <c r="J33" s="24">
        <v>0</v>
      </c>
      <c r="K33" s="23">
        <v>0</v>
      </c>
      <c r="L33" s="23">
        <v>0</v>
      </c>
      <c r="M33" s="23">
        <v>0</v>
      </c>
      <c r="N33" s="24">
        <v>0</v>
      </c>
      <c r="O33" s="23">
        <v>0</v>
      </c>
      <c r="P33" s="23">
        <v>0</v>
      </c>
      <c r="Q33" s="23">
        <v>0</v>
      </c>
      <c r="R33" s="25">
        <v>0</v>
      </c>
    </row>
    <row r="34" spans="1:18" ht="12.75">
      <c r="A34" s="102"/>
      <c r="B34" s="105"/>
      <c r="C34" s="115"/>
      <c r="D34" s="11"/>
      <c r="E34" s="11"/>
      <c r="F34" s="9" t="s">
        <v>26</v>
      </c>
      <c r="G34" s="26"/>
      <c r="H34" s="26"/>
      <c r="I34" s="26"/>
      <c r="J34" s="27"/>
      <c r="K34" s="28">
        <v>0.122894430313136</v>
      </c>
      <c r="L34" s="28">
        <v>1.61079447130406</v>
      </c>
      <c r="M34" s="28">
        <v>6.54420763130687</v>
      </c>
      <c r="N34" s="29">
        <v>2.24045388098721</v>
      </c>
      <c r="O34" s="28">
        <v>0.00232060882392647</v>
      </c>
      <c r="P34" s="28">
        <v>0.0314200438255832</v>
      </c>
      <c r="Q34" s="28">
        <v>0.133681023403398</v>
      </c>
      <c r="R34" s="30">
        <v>0.0447262310271447</v>
      </c>
    </row>
    <row r="35" spans="1:18" ht="12.75">
      <c r="A35" s="102"/>
      <c r="B35" s="105"/>
      <c r="C35" s="115"/>
      <c r="D35" s="10" t="s">
        <v>19</v>
      </c>
      <c r="E35" s="10" t="s">
        <v>17</v>
      </c>
      <c r="F35" s="7" t="s">
        <v>25</v>
      </c>
      <c r="G35" s="23">
        <v>0</v>
      </c>
      <c r="H35" s="23">
        <v>0</v>
      </c>
      <c r="I35" s="23">
        <v>0</v>
      </c>
      <c r="J35" s="24">
        <v>0</v>
      </c>
      <c r="K35" s="23">
        <v>0</v>
      </c>
      <c r="L35" s="23">
        <v>0</v>
      </c>
      <c r="M35" s="23">
        <v>0</v>
      </c>
      <c r="N35" s="24">
        <v>0</v>
      </c>
      <c r="O35" s="23">
        <v>0</v>
      </c>
      <c r="P35" s="23">
        <v>0</v>
      </c>
      <c r="Q35" s="23">
        <v>0</v>
      </c>
      <c r="R35" s="25">
        <v>0</v>
      </c>
    </row>
    <row r="36" spans="1:18" ht="13.5" thickBot="1">
      <c r="A36" s="102"/>
      <c r="B36" s="105"/>
      <c r="C36" s="116"/>
      <c r="D36" s="14"/>
      <c r="E36" s="14"/>
      <c r="F36" s="19" t="s">
        <v>26</v>
      </c>
      <c r="G36" s="31"/>
      <c r="H36" s="31"/>
      <c r="I36" s="31"/>
      <c r="J36" s="32"/>
      <c r="K36" s="33">
        <v>4.67111163167654</v>
      </c>
      <c r="L36" s="33">
        <v>16.3387340655198</v>
      </c>
      <c r="M36" s="33">
        <v>45.015413279635</v>
      </c>
      <c r="N36" s="34">
        <v>19.4339219878028</v>
      </c>
      <c r="O36" s="33">
        <v>0.0862393476291034</v>
      </c>
      <c r="P36" s="33">
        <v>0.318453473369246</v>
      </c>
      <c r="Q36" s="33">
        <v>0.934177185044363</v>
      </c>
      <c r="R36" s="35">
        <v>0.388469667118787</v>
      </c>
    </row>
    <row r="37" spans="1:18" ht="12.75">
      <c r="A37" s="102"/>
      <c r="B37" s="105"/>
      <c r="C37" s="126" t="s">
        <v>30</v>
      </c>
      <c r="D37" s="10" t="s">
        <v>19</v>
      </c>
      <c r="E37" s="10" t="s">
        <v>17</v>
      </c>
      <c r="F37" s="7" t="s">
        <v>25</v>
      </c>
      <c r="G37" s="23">
        <v>0</v>
      </c>
      <c r="H37" s="23">
        <v>0</v>
      </c>
      <c r="I37" s="23">
        <v>0</v>
      </c>
      <c r="J37" s="24">
        <v>0</v>
      </c>
      <c r="K37" s="23">
        <v>0</v>
      </c>
      <c r="L37" s="23">
        <v>0</v>
      </c>
      <c r="M37" s="23">
        <v>0</v>
      </c>
      <c r="N37" s="24">
        <v>0</v>
      </c>
      <c r="O37" s="23">
        <v>0</v>
      </c>
      <c r="P37" s="23">
        <v>0</v>
      </c>
      <c r="Q37" s="23">
        <v>0</v>
      </c>
      <c r="R37" s="25">
        <v>0</v>
      </c>
    </row>
    <row r="38" spans="1:18" ht="13.5" thickBot="1">
      <c r="A38" s="102"/>
      <c r="B38" s="105"/>
      <c r="C38" s="116"/>
      <c r="D38" s="14"/>
      <c r="E38" s="14"/>
      <c r="F38" s="19" t="s">
        <v>26</v>
      </c>
      <c r="G38" s="31"/>
      <c r="H38" s="31"/>
      <c r="I38" s="31"/>
      <c r="J38" s="32"/>
      <c r="K38" s="33">
        <v>1.36308322313814</v>
      </c>
      <c r="L38" s="33">
        <v>6.88746002793101</v>
      </c>
      <c r="M38" s="33">
        <v>26.0301353544522</v>
      </c>
      <c r="N38" s="34">
        <v>9.37424351311408</v>
      </c>
      <c r="O38" s="33">
        <v>0.0256800673650136</v>
      </c>
      <c r="P38" s="33">
        <v>0.134883270509336</v>
      </c>
      <c r="Q38" s="33">
        <v>0.528650392941384</v>
      </c>
      <c r="R38" s="35">
        <v>0.187689078659239</v>
      </c>
    </row>
    <row r="39" spans="1:18" ht="12.75">
      <c r="A39" s="102"/>
      <c r="B39" s="105"/>
      <c r="C39" s="126" t="s">
        <v>31</v>
      </c>
      <c r="D39" s="10" t="s">
        <v>20</v>
      </c>
      <c r="E39" s="10" t="s">
        <v>17</v>
      </c>
      <c r="F39" s="7" t="s">
        <v>25</v>
      </c>
      <c r="G39" s="23">
        <v>0</v>
      </c>
      <c r="H39" s="23">
        <v>0</v>
      </c>
      <c r="I39" s="23">
        <v>0</v>
      </c>
      <c r="J39" s="24">
        <v>0</v>
      </c>
      <c r="K39" s="23">
        <v>0</v>
      </c>
      <c r="L39" s="23">
        <v>0</v>
      </c>
      <c r="M39" s="23">
        <v>0</v>
      </c>
      <c r="N39" s="24">
        <v>0</v>
      </c>
      <c r="O39" s="23">
        <v>0</v>
      </c>
      <c r="P39" s="23">
        <v>0</v>
      </c>
      <c r="Q39" s="23">
        <v>0</v>
      </c>
      <c r="R39" s="25">
        <v>0</v>
      </c>
    </row>
    <row r="40" spans="1:18" ht="12.75">
      <c r="A40" s="102"/>
      <c r="B40" s="105"/>
      <c r="C40" s="115"/>
      <c r="D40" s="11"/>
      <c r="E40" s="11"/>
      <c r="F40" s="9" t="s">
        <v>26</v>
      </c>
      <c r="G40" s="26"/>
      <c r="H40" s="26"/>
      <c r="I40" s="26"/>
      <c r="J40" s="27"/>
      <c r="K40" s="28">
        <v>0</v>
      </c>
      <c r="L40" s="28">
        <v>0</v>
      </c>
      <c r="M40" s="28">
        <v>0</v>
      </c>
      <c r="N40" s="29">
        <v>0</v>
      </c>
      <c r="O40" s="28">
        <v>0</v>
      </c>
      <c r="P40" s="28">
        <v>0</v>
      </c>
      <c r="Q40" s="28">
        <v>0</v>
      </c>
      <c r="R40" s="30">
        <v>0</v>
      </c>
    </row>
    <row r="41" spans="1:18" ht="12.75">
      <c r="A41" s="102"/>
      <c r="B41" s="105"/>
      <c r="C41" s="115"/>
      <c r="D41" s="10" t="s">
        <v>14</v>
      </c>
      <c r="E41" s="10" t="s">
        <v>15</v>
      </c>
      <c r="F41" s="7" t="s">
        <v>25</v>
      </c>
      <c r="G41" s="23">
        <v>0.00113838930634602</v>
      </c>
      <c r="H41" s="23">
        <v>0.0168442267556582</v>
      </c>
      <c r="I41" s="23">
        <v>0.0782530528718459</v>
      </c>
      <c r="J41" s="24">
        <v>0.0253432428044037</v>
      </c>
      <c r="K41" s="23">
        <v>0.000549632927068725</v>
      </c>
      <c r="L41" s="23">
        <v>0.00818893675270425</v>
      </c>
      <c r="M41" s="23">
        <v>0.0400649029155001</v>
      </c>
      <c r="N41" s="24">
        <v>0.0126626376240956</v>
      </c>
      <c r="O41" s="23">
        <v>4.22307485020674E-05</v>
      </c>
      <c r="P41" s="23">
        <v>0.000639561197371651</v>
      </c>
      <c r="Q41" s="23">
        <v>0.00325417506387327</v>
      </c>
      <c r="R41" s="25">
        <v>0.00101239064505149</v>
      </c>
    </row>
    <row r="42" spans="1:18" ht="12.75">
      <c r="A42" s="102"/>
      <c r="B42" s="105"/>
      <c r="C42" s="115"/>
      <c r="D42" s="11"/>
      <c r="E42" s="11"/>
      <c r="F42" s="9" t="s">
        <v>26</v>
      </c>
      <c r="G42" s="26"/>
      <c r="H42" s="26"/>
      <c r="I42" s="26"/>
      <c r="J42" s="27"/>
      <c r="K42" s="28">
        <v>0</v>
      </c>
      <c r="L42" s="28">
        <v>0</v>
      </c>
      <c r="M42" s="28">
        <v>0</v>
      </c>
      <c r="N42" s="29">
        <v>0</v>
      </c>
      <c r="O42" s="28">
        <v>0</v>
      </c>
      <c r="P42" s="28">
        <v>0</v>
      </c>
      <c r="Q42" s="28">
        <v>0</v>
      </c>
      <c r="R42" s="30">
        <v>0</v>
      </c>
    </row>
    <row r="43" spans="1:18" ht="12.75">
      <c r="A43" s="102"/>
      <c r="B43" s="105"/>
      <c r="C43" s="115"/>
      <c r="D43" s="10" t="s">
        <v>14</v>
      </c>
      <c r="E43" s="10" t="s">
        <v>16</v>
      </c>
      <c r="F43" s="7" t="s">
        <v>25</v>
      </c>
      <c r="G43" s="23">
        <v>0.00458120395821843</v>
      </c>
      <c r="H43" s="23">
        <v>0.0683897381959581</v>
      </c>
      <c r="I43" s="23">
        <v>0.315510473116438</v>
      </c>
      <c r="J43" s="24">
        <v>0.10182243472578</v>
      </c>
      <c r="K43" s="23">
        <v>0.00222144859464368</v>
      </c>
      <c r="L43" s="23">
        <v>0.0330578730072332</v>
      </c>
      <c r="M43" s="23">
        <v>0.159690916264503</v>
      </c>
      <c r="N43" s="24">
        <v>0.0507187953065682</v>
      </c>
      <c r="O43" s="23">
        <v>0.000171208043725675</v>
      </c>
      <c r="P43" s="23">
        <v>0.00257518759340975</v>
      </c>
      <c r="Q43" s="23">
        <v>0.0130370413945884</v>
      </c>
      <c r="R43" s="25">
        <v>0.00406016315083619</v>
      </c>
    </row>
    <row r="44" spans="1:18" ht="12.75">
      <c r="A44" s="102"/>
      <c r="B44" s="105"/>
      <c r="C44" s="115"/>
      <c r="D44" s="11"/>
      <c r="E44" s="11"/>
      <c r="F44" s="9" t="s">
        <v>26</v>
      </c>
      <c r="G44" s="26"/>
      <c r="H44" s="26"/>
      <c r="I44" s="26"/>
      <c r="J44" s="27"/>
      <c r="K44" s="28">
        <v>0</v>
      </c>
      <c r="L44" s="28">
        <v>0</v>
      </c>
      <c r="M44" s="28">
        <v>0</v>
      </c>
      <c r="N44" s="29">
        <v>0</v>
      </c>
      <c r="O44" s="28">
        <v>0</v>
      </c>
      <c r="P44" s="28">
        <v>0</v>
      </c>
      <c r="Q44" s="28">
        <v>0</v>
      </c>
      <c r="R44" s="30">
        <v>0</v>
      </c>
    </row>
    <row r="45" spans="1:18" ht="12.75">
      <c r="A45" s="102"/>
      <c r="B45" s="105"/>
      <c r="C45" s="115"/>
      <c r="D45" s="10" t="s">
        <v>14</v>
      </c>
      <c r="E45" s="10" t="s">
        <v>17</v>
      </c>
      <c r="F45" s="7" t="s">
        <v>25</v>
      </c>
      <c r="G45" s="23">
        <v>2.26218323557594</v>
      </c>
      <c r="H45" s="23">
        <v>10.9122799248782</v>
      </c>
      <c r="I45" s="23">
        <v>37.0841073965847</v>
      </c>
      <c r="J45" s="24">
        <v>14.1251546152185</v>
      </c>
      <c r="K45" s="23">
        <v>1.0699805192464</v>
      </c>
      <c r="L45" s="23">
        <v>5.32827971328488</v>
      </c>
      <c r="M45" s="23">
        <v>18.9616231363833</v>
      </c>
      <c r="N45" s="24">
        <v>7.0487604165812</v>
      </c>
      <c r="O45" s="23">
        <v>0.0801403114561024</v>
      </c>
      <c r="P45" s="23">
        <v>0.415254314580316</v>
      </c>
      <c r="Q45" s="23">
        <v>1.55541389600462</v>
      </c>
      <c r="R45" s="25">
        <v>0.564475114516687</v>
      </c>
    </row>
    <row r="46" spans="1:18" ht="12.75">
      <c r="A46" s="102"/>
      <c r="B46" s="105"/>
      <c r="C46" s="115"/>
      <c r="D46" s="11"/>
      <c r="E46" s="11"/>
      <c r="F46" s="9" t="s">
        <v>26</v>
      </c>
      <c r="G46" s="26"/>
      <c r="H46" s="26"/>
      <c r="I46" s="26"/>
      <c r="J46" s="27"/>
      <c r="K46" s="28">
        <v>0</v>
      </c>
      <c r="L46" s="28">
        <v>0</v>
      </c>
      <c r="M46" s="28">
        <v>0</v>
      </c>
      <c r="N46" s="29">
        <v>0</v>
      </c>
      <c r="O46" s="28">
        <v>0</v>
      </c>
      <c r="P46" s="28">
        <v>0</v>
      </c>
      <c r="Q46" s="28">
        <v>0</v>
      </c>
      <c r="R46" s="30">
        <v>0</v>
      </c>
    </row>
    <row r="47" spans="1:18" ht="12.75">
      <c r="A47" s="102"/>
      <c r="B47" s="105"/>
      <c r="C47" s="115"/>
      <c r="D47" s="10" t="s">
        <v>14</v>
      </c>
      <c r="E47" s="10" t="s">
        <v>18</v>
      </c>
      <c r="F47" s="7" t="s">
        <v>25</v>
      </c>
      <c r="G47" s="23">
        <v>0.0447295631062463</v>
      </c>
      <c r="H47" s="23">
        <v>0.679860271592611</v>
      </c>
      <c r="I47" s="23">
        <v>3.15528413638896</v>
      </c>
      <c r="J47" s="24">
        <v>1.01722614185109</v>
      </c>
      <c r="K47" s="23">
        <v>0.0215828225205656</v>
      </c>
      <c r="L47" s="23">
        <v>0.329902938568655</v>
      </c>
      <c r="M47" s="23">
        <v>1.59596394150563</v>
      </c>
      <c r="N47" s="24">
        <v>0.506217963982355</v>
      </c>
      <c r="O47" s="23">
        <v>0.00164206926704346</v>
      </c>
      <c r="P47" s="23">
        <v>0.0256788659031994</v>
      </c>
      <c r="Q47" s="23">
        <v>0.130139331844596</v>
      </c>
      <c r="R47" s="25">
        <v>0.0404953339770405</v>
      </c>
    </row>
    <row r="48" spans="1:18" ht="12.75">
      <c r="A48" s="102"/>
      <c r="B48" s="105"/>
      <c r="C48" s="115"/>
      <c r="D48" s="11"/>
      <c r="E48" s="11"/>
      <c r="F48" s="9" t="s">
        <v>26</v>
      </c>
      <c r="G48" s="26"/>
      <c r="H48" s="26"/>
      <c r="I48" s="26"/>
      <c r="J48" s="27"/>
      <c r="K48" s="28">
        <v>0</v>
      </c>
      <c r="L48" s="28">
        <v>0</v>
      </c>
      <c r="M48" s="28">
        <v>0</v>
      </c>
      <c r="N48" s="29">
        <v>0</v>
      </c>
      <c r="O48" s="28">
        <v>0</v>
      </c>
      <c r="P48" s="28">
        <v>0</v>
      </c>
      <c r="Q48" s="28">
        <v>0</v>
      </c>
      <c r="R48" s="30">
        <v>0</v>
      </c>
    </row>
    <row r="49" spans="1:18" ht="12.75">
      <c r="A49" s="102"/>
      <c r="B49" s="105"/>
      <c r="C49" s="115"/>
      <c r="D49" s="10" t="s">
        <v>19</v>
      </c>
      <c r="E49" s="10" t="s">
        <v>17</v>
      </c>
      <c r="F49" s="7" t="s">
        <v>25</v>
      </c>
      <c r="G49" s="23">
        <v>6.03077444945466</v>
      </c>
      <c r="H49" s="23">
        <v>26.1746449390361</v>
      </c>
      <c r="I49" s="23">
        <v>69.6218876992794</v>
      </c>
      <c r="J49" s="24">
        <v>30.5076319134511</v>
      </c>
      <c r="K49" s="23">
        <v>2.83985886259029</v>
      </c>
      <c r="L49" s="23">
        <v>12.7113763155292</v>
      </c>
      <c r="M49" s="23">
        <v>36.0845423487924</v>
      </c>
      <c r="N49" s="24">
        <v>15.2128070017162</v>
      </c>
      <c r="O49" s="23">
        <v>0.213744292338512</v>
      </c>
      <c r="P49" s="23">
        <v>0.99302630415506</v>
      </c>
      <c r="Q49" s="23">
        <v>3.00432560214624</v>
      </c>
      <c r="R49" s="25">
        <v>1.21776043436375</v>
      </c>
    </row>
    <row r="50" spans="1:18" ht="13.5" thickBot="1">
      <c r="A50" s="102"/>
      <c r="B50" s="105"/>
      <c r="C50" s="116"/>
      <c r="D50" s="14"/>
      <c r="E50" s="14"/>
      <c r="F50" s="19" t="s">
        <v>26</v>
      </c>
      <c r="G50" s="31"/>
      <c r="H50" s="31"/>
      <c r="I50" s="31"/>
      <c r="J50" s="32"/>
      <c r="K50" s="33">
        <v>0</v>
      </c>
      <c r="L50" s="33">
        <v>0</v>
      </c>
      <c r="M50" s="33">
        <v>0</v>
      </c>
      <c r="N50" s="34">
        <v>0</v>
      </c>
      <c r="O50" s="33">
        <v>0</v>
      </c>
      <c r="P50" s="33">
        <v>0</v>
      </c>
      <c r="Q50" s="33">
        <v>0</v>
      </c>
      <c r="R50" s="35">
        <v>0</v>
      </c>
    </row>
    <row r="51" spans="1:18" ht="12.75">
      <c r="A51" s="102"/>
      <c r="B51" s="105"/>
      <c r="C51" s="126" t="s">
        <v>32</v>
      </c>
      <c r="D51" s="10" t="s">
        <v>20</v>
      </c>
      <c r="E51" s="10" t="s">
        <v>17</v>
      </c>
      <c r="F51" s="7" t="s">
        <v>25</v>
      </c>
      <c r="G51" s="23">
        <v>0</v>
      </c>
      <c r="H51" s="23">
        <v>0</v>
      </c>
      <c r="I51" s="23">
        <v>0</v>
      </c>
      <c r="J51" s="24">
        <v>0</v>
      </c>
      <c r="K51" s="23">
        <v>0</v>
      </c>
      <c r="L51" s="23">
        <v>0</v>
      </c>
      <c r="M51" s="23">
        <v>0</v>
      </c>
      <c r="N51" s="24">
        <v>0</v>
      </c>
      <c r="O51" s="23">
        <v>0</v>
      </c>
      <c r="P51" s="23">
        <v>0</v>
      </c>
      <c r="Q51" s="23">
        <v>0</v>
      </c>
      <c r="R51" s="25">
        <v>0</v>
      </c>
    </row>
    <row r="52" spans="1:18" ht="12.75">
      <c r="A52" s="102"/>
      <c r="B52" s="105"/>
      <c r="C52" s="115"/>
      <c r="D52" s="11"/>
      <c r="E52" s="11"/>
      <c r="F52" s="9" t="s">
        <v>26</v>
      </c>
      <c r="G52" s="26"/>
      <c r="H52" s="26"/>
      <c r="I52" s="26"/>
      <c r="J52" s="27"/>
      <c r="K52" s="28">
        <v>0</v>
      </c>
      <c r="L52" s="28">
        <v>0</v>
      </c>
      <c r="M52" s="28">
        <v>0</v>
      </c>
      <c r="N52" s="29">
        <v>0</v>
      </c>
      <c r="O52" s="28">
        <v>0</v>
      </c>
      <c r="P52" s="28">
        <v>0</v>
      </c>
      <c r="Q52" s="28">
        <v>0</v>
      </c>
      <c r="R52" s="30">
        <v>0</v>
      </c>
    </row>
    <row r="53" spans="1:18" ht="12.75">
      <c r="A53" s="102"/>
      <c r="B53" s="105"/>
      <c r="C53" s="115"/>
      <c r="D53" s="10" t="s">
        <v>19</v>
      </c>
      <c r="E53" s="10" t="s">
        <v>17</v>
      </c>
      <c r="F53" s="7" t="s">
        <v>25</v>
      </c>
      <c r="G53" s="23">
        <v>1.88355139987414</v>
      </c>
      <c r="H53" s="23">
        <v>4.76335739032156</v>
      </c>
      <c r="I53" s="23">
        <v>9.33179262646237</v>
      </c>
      <c r="J53" s="24">
        <v>5.00595312470987</v>
      </c>
      <c r="K53" s="23">
        <v>0.848869999318096</v>
      </c>
      <c r="L53" s="23">
        <v>2.28366445283545</v>
      </c>
      <c r="M53" s="23">
        <v>4.96111073271036</v>
      </c>
      <c r="N53" s="24">
        <v>2.50290003916641</v>
      </c>
      <c r="O53" s="23">
        <v>0.0314610396013275</v>
      </c>
      <c r="P53" s="23">
        <v>0.0882701947491602</v>
      </c>
      <c r="Q53" s="23">
        <v>0.209884703823776</v>
      </c>
      <c r="R53" s="25">
        <v>0.0999464009348999</v>
      </c>
    </row>
    <row r="54" spans="1:18" ht="13.5" thickBot="1">
      <c r="A54" s="102"/>
      <c r="B54" s="105"/>
      <c r="C54" s="116"/>
      <c r="D54" s="14"/>
      <c r="E54" s="14"/>
      <c r="F54" s="19" t="s">
        <v>26</v>
      </c>
      <c r="G54" s="31"/>
      <c r="H54" s="31"/>
      <c r="I54" s="31"/>
      <c r="J54" s="32"/>
      <c r="K54" s="33">
        <v>10.8044898382801</v>
      </c>
      <c r="L54" s="33">
        <v>30.0581102257948</v>
      </c>
      <c r="M54" s="33">
        <v>63.4715194156041</v>
      </c>
      <c r="N54" s="34">
        <v>32.7542891199745</v>
      </c>
      <c r="O54" s="33">
        <v>0.397940275481893</v>
      </c>
      <c r="P54" s="33">
        <v>1.1750177614702</v>
      </c>
      <c r="Q54" s="33">
        <v>2.67640575993503</v>
      </c>
      <c r="R54" s="35">
        <v>1.30900921417744</v>
      </c>
    </row>
    <row r="55" spans="1:18" ht="12.75">
      <c r="A55" s="102"/>
      <c r="B55" s="109" t="s">
        <v>53</v>
      </c>
      <c r="C55" s="126" t="s">
        <v>33</v>
      </c>
      <c r="D55" s="10" t="s">
        <v>20</v>
      </c>
      <c r="E55" s="10" t="s">
        <v>17</v>
      </c>
      <c r="F55" s="7" t="s">
        <v>25</v>
      </c>
      <c r="G55" s="23">
        <v>0.278673620826622</v>
      </c>
      <c r="H55" s="23">
        <v>3.34187322944724</v>
      </c>
      <c r="I55" s="23">
        <v>11.0916948135939</v>
      </c>
      <c r="J55" s="24">
        <v>4.20666450566598</v>
      </c>
      <c r="K55" s="23">
        <v>0.543353816593482</v>
      </c>
      <c r="L55" s="23">
        <v>6.66334741668487</v>
      </c>
      <c r="M55" s="23">
        <v>23.6018850217976</v>
      </c>
      <c r="N55" s="24">
        <v>8.65005264714096</v>
      </c>
      <c r="O55" s="23">
        <v>0.0409857419895683</v>
      </c>
      <c r="P55" s="23">
        <v>0.504404111874373</v>
      </c>
      <c r="Q55" s="23">
        <v>1.89583474564962</v>
      </c>
      <c r="R55" s="25">
        <v>0.67518807394739</v>
      </c>
    </row>
    <row r="56" spans="1:18" ht="12.75">
      <c r="A56" s="102"/>
      <c r="B56" s="105"/>
      <c r="C56" s="115"/>
      <c r="D56" s="11"/>
      <c r="E56" s="11"/>
      <c r="F56" s="9" t="s">
        <v>26</v>
      </c>
      <c r="G56" s="26"/>
      <c r="H56" s="26"/>
      <c r="I56" s="26"/>
      <c r="J56" s="27"/>
      <c r="K56" s="28">
        <v>0.837192237709463</v>
      </c>
      <c r="L56" s="28">
        <v>10.2076290232744</v>
      </c>
      <c r="M56" s="28">
        <v>33.7758598430671</v>
      </c>
      <c r="N56" s="29">
        <v>12.804758254693</v>
      </c>
      <c r="O56" s="28">
        <v>0.0504345214434566</v>
      </c>
      <c r="P56" s="28">
        <v>0.631846890759098</v>
      </c>
      <c r="Q56" s="28">
        <v>2.23084170958028</v>
      </c>
      <c r="R56" s="30">
        <v>0.81921487711792</v>
      </c>
    </row>
    <row r="57" spans="1:18" ht="12.75">
      <c r="A57" s="102"/>
      <c r="B57" s="105"/>
      <c r="C57" s="115"/>
      <c r="D57" s="10" t="s">
        <v>14</v>
      </c>
      <c r="E57" s="10" t="s">
        <v>17</v>
      </c>
      <c r="F57" s="7" t="s">
        <v>25</v>
      </c>
      <c r="G57" s="23">
        <v>38.85746813208</v>
      </c>
      <c r="H57" s="23">
        <v>90.5908200592324</v>
      </c>
      <c r="I57" s="23">
        <v>163.970951539519</v>
      </c>
      <c r="J57" s="24">
        <v>94.7397001479557</v>
      </c>
      <c r="K57" s="23">
        <v>72.9020885191823</v>
      </c>
      <c r="L57" s="23">
        <v>181.491598518528</v>
      </c>
      <c r="M57" s="23">
        <v>362.229440978074</v>
      </c>
      <c r="N57" s="24">
        <v>194.88535026792</v>
      </c>
      <c r="O57" s="23">
        <v>5.19537483630281</v>
      </c>
      <c r="P57" s="23">
        <v>13.7829621510591</v>
      </c>
      <c r="Q57" s="23">
        <v>30.1618498335958</v>
      </c>
      <c r="R57" s="25">
        <v>15.224253355826</v>
      </c>
    </row>
    <row r="58" spans="1:18" ht="12.75">
      <c r="A58" s="102"/>
      <c r="B58" s="105"/>
      <c r="C58" s="115"/>
      <c r="D58" s="11"/>
      <c r="E58" s="11"/>
      <c r="F58" s="9" t="s">
        <v>26</v>
      </c>
      <c r="G58" s="26"/>
      <c r="H58" s="26"/>
      <c r="I58" s="26"/>
      <c r="J58" s="27"/>
      <c r="K58" s="28">
        <v>117.269708780137</v>
      </c>
      <c r="L58" s="28">
        <v>273.60140157232</v>
      </c>
      <c r="M58" s="28">
        <v>507.517180210306</v>
      </c>
      <c r="N58" s="29">
        <v>287.742790279031</v>
      </c>
      <c r="O58" s="28">
        <v>6.8201795306037</v>
      </c>
      <c r="P58" s="28">
        <v>17.1299208626353</v>
      </c>
      <c r="Q58" s="28">
        <v>34.5816414788538</v>
      </c>
      <c r="R58" s="30">
        <v>18.4196333960775</v>
      </c>
    </row>
    <row r="59" spans="1:18" ht="12.75">
      <c r="A59" s="102"/>
      <c r="B59" s="105"/>
      <c r="C59" s="115"/>
      <c r="D59" s="10" t="s">
        <v>14</v>
      </c>
      <c r="E59" s="10" t="s">
        <v>18</v>
      </c>
      <c r="F59" s="7" t="s">
        <v>25</v>
      </c>
      <c r="G59" s="23">
        <v>0.0139228197570306</v>
      </c>
      <c r="H59" s="23">
        <v>0.168578722702613</v>
      </c>
      <c r="I59" s="23">
        <v>0.558650892607479</v>
      </c>
      <c r="J59" s="24">
        <v>0.211496460186536</v>
      </c>
      <c r="K59" s="23">
        <v>0.0275835349866999</v>
      </c>
      <c r="L59" s="23">
        <v>0.334614387020555</v>
      </c>
      <c r="M59" s="23">
        <v>1.17888959083634</v>
      </c>
      <c r="N59" s="24">
        <v>0.435568667623104</v>
      </c>
      <c r="O59" s="23">
        <v>0.00204032368036147</v>
      </c>
      <c r="P59" s="23">
        <v>0.0252795921723339</v>
      </c>
      <c r="Q59" s="23">
        <v>0.095383646738729</v>
      </c>
      <c r="R59" s="25">
        <v>0.0339906013950877</v>
      </c>
    </row>
    <row r="60" spans="1:18" ht="12.75">
      <c r="A60" s="102"/>
      <c r="B60" s="105"/>
      <c r="C60" s="115"/>
      <c r="D60" s="11"/>
      <c r="E60" s="11"/>
      <c r="F60" s="9" t="s">
        <v>26</v>
      </c>
      <c r="G60" s="26"/>
      <c r="H60" s="26"/>
      <c r="I60" s="26"/>
      <c r="J60" s="27"/>
      <c r="K60" s="28">
        <v>0.0411036553426859</v>
      </c>
      <c r="L60" s="28">
        <v>0.505897575085221</v>
      </c>
      <c r="M60" s="28">
        <v>1.7004998875344</v>
      </c>
      <c r="N60" s="29">
        <v>0.640517005807695</v>
      </c>
      <c r="O60" s="28">
        <v>0.00253550109488265</v>
      </c>
      <c r="P60" s="28">
        <v>0.0315421273004975</v>
      </c>
      <c r="Q60" s="28">
        <v>0.112663241536225</v>
      </c>
      <c r="R60" s="30">
        <v>0.0409773254103336</v>
      </c>
    </row>
    <row r="61" spans="1:18" ht="12.75">
      <c r="A61" s="102"/>
      <c r="B61" s="105"/>
      <c r="C61" s="115"/>
      <c r="D61" s="10" t="s">
        <v>19</v>
      </c>
      <c r="E61" s="10" t="s">
        <v>17</v>
      </c>
      <c r="F61" s="7" t="s">
        <v>25</v>
      </c>
      <c r="G61" s="23">
        <v>32.3086296582804</v>
      </c>
      <c r="H61" s="23">
        <v>75.5513672671115</v>
      </c>
      <c r="I61" s="23">
        <v>144.535926326587</v>
      </c>
      <c r="J61" s="24">
        <v>80.233416031195</v>
      </c>
      <c r="K61" s="23">
        <v>60.7649963148957</v>
      </c>
      <c r="L61" s="23">
        <v>151.60680182309</v>
      </c>
      <c r="M61" s="23">
        <v>315.019981912508</v>
      </c>
      <c r="N61" s="24">
        <v>165.05430264722</v>
      </c>
      <c r="O61" s="23">
        <v>4.3503635400906</v>
      </c>
      <c r="P61" s="23">
        <v>11.5415144791496</v>
      </c>
      <c r="Q61" s="23">
        <v>26.0862202665559</v>
      </c>
      <c r="R61" s="25">
        <v>12.8890059238109</v>
      </c>
    </row>
    <row r="62" spans="1:18" ht="13.5" thickBot="1">
      <c r="A62" s="102"/>
      <c r="B62" s="105"/>
      <c r="C62" s="116"/>
      <c r="D62" s="14"/>
      <c r="E62" s="14"/>
      <c r="F62" s="19" t="s">
        <v>26</v>
      </c>
      <c r="G62" s="31"/>
      <c r="H62" s="31"/>
      <c r="I62" s="31"/>
      <c r="J62" s="32"/>
      <c r="K62" s="33">
        <v>96.9544647487387</v>
      </c>
      <c r="L62" s="33">
        <v>228.66464575987</v>
      </c>
      <c r="M62" s="33">
        <v>445.246407222241</v>
      </c>
      <c r="N62" s="34">
        <v>243.898972198309</v>
      </c>
      <c r="O62" s="33">
        <v>5.70542936241314</v>
      </c>
      <c r="P62" s="33">
        <v>14.2517489726447</v>
      </c>
      <c r="Q62" s="33">
        <v>30.173008051608</v>
      </c>
      <c r="R62" s="35">
        <v>15.6056801088882</v>
      </c>
    </row>
    <row r="63" spans="1:18" ht="12.75">
      <c r="A63" s="102"/>
      <c r="B63" s="105"/>
      <c r="C63" s="126" t="s">
        <v>34</v>
      </c>
      <c r="D63" s="10" t="s">
        <v>20</v>
      </c>
      <c r="E63" s="10" t="s">
        <v>17</v>
      </c>
      <c r="F63" s="7" t="s">
        <v>25</v>
      </c>
      <c r="G63" s="23">
        <v>0</v>
      </c>
      <c r="H63" s="23">
        <v>0</v>
      </c>
      <c r="I63" s="23">
        <v>0</v>
      </c>
      <c r="J63" s="24">
        <v>0</v>
      </c>
      <c r="K63" s="23">
        <v>0</v>
      </c>
      <c r="L63" s="23">
        <v>0</v>
      </c>
      <c r="M63" s="23">
        <v>0</v>
      </c>
      <c r="N63" s="24">
        <v>0</v>
      </c>
      <c r="O63" s="23">
        <v>0</v>
      </c>
      <c r="P63" s="23">
        <v>0</v>
      </c>
      <c r="Q63" s="23">
        <v>0</v>
      </c>
      <c r="R63" s="25">
        <v>0</v>
      </c>
    </row>
    <row r="64" spans="1:18" ht="13.5" thickBot="1">
      <c r="A64" s="102"/>
      <c r="B64" s="106"/>
      <c r="C64" s="116"/>
      <c r="D64" s="14"/>
      <c r="E64" s="14"/>
      <c r="F64" s="19" t="s">
        <v>26</v>
      </c>
      <c r="G64" s="31"/>
      <c r="H64" s="31"/>
      <c r="I64" s="31"/>
      <c r="J64" s="32"/>
      <c r="K64" s="33">
        <v>0</v>
      </c>
      <c r="L64" s="33">
        <v>0</v>
      </c>
      <c r="M64" s="33">
        <v>0</v>
      </c>
      <c r="N64" s="34">
        <v>0</v>
      </c>
      <c r="O64" s="33">
        <v>0</v>
      </c>
      <c r="P64" s="33">
        <v>0</v>
      </c>
      <c r="Q64" s="33">
        <v>0</v>
      </c>
      <c r="R64" s="35">
        <v>0</v>
      </c>
    </row>
    <row r="65" spans="1:18" ht="12.75">
      <c r="A65" s="102"/>
      <c r="B65" s="109" t="s">
        <v>54</v>
      </c>
      <c r="C65" s="126" t="s">
        <v>35</v>
      </c>
      <c r="D65" s="10" t="s">
        <v>20</v>
      </c>
      <c r="E65" s="12" t="s">
        <v>22</v>
      </c>
      <c r="F65" s="7" t="s">
        <v>25</v>
      </c>
      <c r="G65" s="23">
        <v>0</v>
      </c>
      <c r="H65" s="23">
        <v>0</v>
      </c>
      <c r="I65" s="23">
        <v>0</v>
      </c>
      <c r="J65" s="24">
        <v>0</v>
      </c>
      <c r="K65" s="23">
        <v>0</v>
      </c>
      <c r="L65" s="23">
        <v>0</v>
      </c>
      <c r="M65" s="23">
        <v>0</v>
      </c>
      <c r="N65" s="24">
        <v>0</v>
      </c>
      <c r="O65" s="23">
        <v>0</v>
      </c>
      <c r="P65" s="23">
        <v>0</v>
      </c>
      <c r="Q65" s="23">
        <v>0</v>
      </c>
      <c r="R65" s="25">
        <v>0</v>
      </c>
    </row>
    <row r="66" spans="1:18" ht="12.75">
      <c r="A66" s="102"/>
      <c r="B66" s="105"/>
      <c r="C66" s="115"/>
      <c r="D66" s="11"/>
      <c r="E66" s="13"/>
      <c r="F66" s="9" t="s">
        <v>26</v>
      </c>
      <c r="G66" s="26"/>
      <c r="H66" s="26"/>
      <c r="I66" s="26"/>
      <c r="J66" s="27"/>
      <c r="K66" s="28">
        <v>0.691438044288167</v>
      </c>
      <c r="L66" s="28">
        <v>4.84240918456567</v>
      </c>
      <c r="M66" s="28">
        <v>17.1035364338047</v>
      </c>
      <c r="N66" s="29">
        <v>6.33006472787526</v>
      </c>
      <c r="O66" s="28">
        <v>0.00659388740317084</v>
      </c>
      <c r="P66" s="28">
        <v>0.0470902817378126</v>
      </c>
      <c r="Q66" s="28">
        <v>0.175730668892865</v>
      </c>
      <c r="R66" s="30">
        <v>0.0633629227072813</v>
      </c>
    </row>
    <row r="67" spans="1:18" ht="12.75">
      <c r="A67" s="102"/>
      <c r="B67" s="105"/>
      <c r="C67" s="115"/>
      <c r="D67" s="10" t="s">
        <v>20</v>
      </c>
      <c r="E67" s="12" t="s">
        <v>21</v>
      </c>
      <c r="F67" s="7" t="s">
        <v>25</v>
      </c>
      <c r="G67" s="23">
        <v>0.776895212819346</v>
      </c>
      <c r="H67" s="23">
        <v>2.72937860840516</v>
      </c>
      <c r="I67" s="23">
        <v>6.42584263535239</v>
      </c>
      <c r="J67" s="24">
        <v>3.04254663766598</v>
      </c>
      <c r="K67" s="23">
        <v>3.59734877060117</v>
      </c>
      <c r="L67" s="23">
        <v>13.2709056830881</v>
      </c>
      <c r="M67" s="23">
        <v>33.4459398320233</v>
      </c>
      <c r="N67" s="24">
        <v>15.2049853256805</v>
      </c>
      <c r="O67" s="23">
        <v>0.0336228155623295</v>
      </c>
      <c r="P67" s="23">
        <v>0.129125962161487</v>
      </c>
      <c r="Q67" s="23">
        <v>0.349226011405519</v>
      </c>
      <c r="R67" s="25">
        <v>0.152027721980362</v>
      </c>
    </row>
    <row r="68" spans="1:18" ht="12.75">
      <c r="A68" s="102"/>
      <c r="B68" s="105"/>
      <c r="C68" s="115"/>
      <c r="D68" s="11"/>
      <c r="E68" s="13"/>
      <c r="F68" s="9" t="s">
        <v>26</v>
      </c>
      <c r="G68" s="26"/>
      <c r="H68" s="26"/>
      <c r="I68" s="26"/>
      <c r="J68" s="27"/>
      <c r="K68" s="28">
        <v>5.37894448623146</v>
      </c>
      <c r="L68" s="28">
        <v>23.625747344832</v>
      </c>
      <c r="M68" s="28">
        <v>74.0417367250706</v>
      </c>
      <c r="N68" s="29">
        <v>29.5361963101293</v>
      </c>
      <c r="O68" s="28">
        <v>0.0507399170848674</v>
      </c>
      <c r="P68" s="28">
        <v>0.230512086658958</v>
      </c>
      <c r="Q68" s="28">
        <v>0.762256838444708</v>
      </c>
      <c r="R68" s="30">
        <v>0.29556632055147</v>
      </c>
    </row>
    <row r="69" spans="1:18" ht="12.75">
      <c r="A69" s="102"/>
      <c r="B69" s="105"/>
      <c r="C69" s="115"/>
      <c r="D69" s="10" t="s">
        <v>20</v>
      </c>
      <c r="E69" s="12" t="s">
        <v>23</v>
      </c>
      <c r="F69" s="7" t="s">
        <v>25</v>
      </c>
      <c r="G69" s="23">
        <v>0</v>
      </c>
      <c r="H69" s="23">
        <v>0</v>
      </c>
      <c r="I69" s="23">
        <v>0</v>
      </c>
      <c r="J69" s="24">
        <v>0</v>
      </c>
      <c r="K69" s="23">
        <v>0</v>
      </c>
      <c r="L69" s="23">
        <v>0</v>
      </c>
      <c r="M69" s="23">
        <v>0</v>
      </c>
      <c r="N69" s="24">
        <v>0</v>
      </c>
      <c r="O69" s="23">
        <v>0</v>
      </c>
      <c r="P69" s="23">
        <v>0</v>
      </c>
      <c r="Q69" s="23">
        <v>0</v>
      </c>
      <c r="R69" s="25">
        <v>0</v>
      </c>
    </row>
    <row r="70" spans="1:18" ht="12.75">
      <c r="A70" s="102"/>
      <c r="B70" s="105"/>
      <c r="C70" s="115"/>
      <c r="D70" s="11"/>
      <c r="E70" s="13"/>
      <c r="F70" s="9" t="s">
        <v>26</v>
      </c>
      <c r="G70" s="26"/>
      <c r="H70" s="26"/>
      <c r="I70" s="26"/>
      <c r="J70" s="27"/>
      <c r="K70" s="28">
        <v>0.540597932236862</v>
      </c>
      <c r="L70" s="28">
        <v>3.28183030587146</v>
      </c>
      <c r="M70" s="28">
        <v>11.1877075618697</v>
      </c>
      <c r="N70" s="29">
        <v>4.22251405439637</v>
      </c>
      <c r="O70" s="28">
        <v>0.00514400472272367</v>
      </c>
      <c r="P70" s="28">
        <v>0.0321394710721786</v>
      </c>
      <c r="Q70" s="28">
        <v>0.115178665340397</v>
      </c>
      <c r="R70" s="30">
        <v>0.0422053023665295</v>
      </c>
    </row>
    <row r="71" spans="1:18" ht="12.75">
      <c r="A71" s="102"/>
      <c r="B71" s="105"/>
      <c r="C71" s="115"/>
      <c r="D71" s="10" t="s">
        <v>24</v>
      </c>
      <c r="E71" s="10" t="s">
        <v>22</v>
      </c>
      <c r="F71" s="7" t="s">
        <v>25</v>
      </c>
      <c r="G71" s="23">
        <v>0</v>
      </c>
      <c r="H71" s="23">
        <v>0</v>
      </c>
      <c r="I71" s="23">
        <v>0</v>
      </c>
      <c r="J71" s="24">
        <v>0</v>
      </c>
      <c r="K71" s="23">
        <v>0</v>
      </c>
      <c r="L71" s="23">
        <v>0</v>
      </c>
      <c r="M71" s="23">
        <v>0</v>
      </c>
      <c r="N71" s="24">
        <v>0</v>
      </c>
      <c r="O71" s="23">
        <v>0</v>
      </c>
      <c r="P71" s="23">
        <v>0</v>
      </c>
      <c r="Q71" s="23">
        <v>0</v>
      </c>
      <c r="R71" s="25">
        <v>0</v>
      </c>
    </row>
    <row r="72" spans="1:18" ht="13.5" thickBot="1">
      <c r="A72" s="102"/>
      <c r="B72" s="105"/>
      <c r="C72" s="116"/>
      <c r="D72" s="14"/>
      <c r="E72" s="14"/>
      <c r="F72" s="19" t="s">
        <v>26</v>
      </c>
      <c r="G72" s="31"/>
      <c r="H72" s="31"/>
      <c r="I72" s="31"/>
      <c r="J72" s="32"/>
      <c r="K72" s="33">
        <v>0.127642566687559</v>
      </c>
      <c r="L72" s="33">
        <v>1.58283594303814</v>
      </c>
      <c r="M72" s="33">
        <v>5.78285220745786</v>
      </c>
      <c r="N72" s="34">
        <v>2.09219287315632</v>
      </c>
      <c r="O72" s="33">
        <v>0.00122082022447267</v>
      </c>
      <c r="P72" s="33">
        <v>0.0153316088171075</v>
      </c>
      <c r="Q72" s="33">
        <v>0.059301131492841</v>
      </c>
      <c r="R72" s="35">
        <v>0.0209245766545336</v>
      </c>
    </row>
    <row r="73" spans="1:18" ht="12.75">
      <c r="A73" s="102"/>
      <c r="B73" s="105"/>
      <c r="C73" s="126" t="s">
        <v>36</v>
      </c>
      <c r="D73" s="10" t="s">
        <v>20</v>
      </c>
      <c r="E73" s="12" t="s">
        <v>22</v>
      </c>
      <c r="F73" s="7" t="s">
        <v>25</v>
      </c>
      <c r="G73" s="23">
        <v>0</v>
      </c>
      <c r="H73" s="23">
        <v>0</v>
      </c>
      <c r="I73" s="23">
        <v>0</v>
      </c>
      <c r="J73" s="24">
        <v>0</v>
      </c>
      <c r="K73" s="23">
        <v>0</v>
      </c>
      <c r="L73" s="23">
        <v>0</v>
      </c>
      <c r="M73" s="23">
        <v>0</v>
      </c>
      <c r="N73" s="24">
        <v>0</v>
      </c>
      <c r="O73" s="23">
        <v>0</v>
      </c>
      <c r="P73" s="23">
        <v>0</v>
      </c>
      <c r="Q73" s="23">
        <v>0</v>
      </c>
      <c r="R73" s="25">
        <v>0</v>
      </c>
    </row>
    <row r="74" spans="1:18" ht="12.75">
      <c r="A74" s="102"/>
      <c r="B74" s="105"/>
      <c r="C74" s="115"/>
      <c r="D74" s="11"/>
      <c r="E74" s="13"/>
      <c r="F74" s="9" t="s">
        <v>26</v>
      </c>
      <c r="G74" s="26"/>
      <c r="H74" s="26"/>
      <c r="I74" s="26"/>
      <c r="J74" s="27"/>
      <c r="K74" s="28">
        <v>5.54049706191509</v>
      </c>
      <c r="L74" s="28">
        <v>41.1853054770345</v>
      </c>
      <c r="M74" s="28">
        <v>152.584588460272</v>
      </c>
      <c r="N74" s="29">
        <v>55.0768987624226</v>
      </c>
      <c r="O74" s="28">
        <v>0.0521954389397964</v>
      </c>
      <c r="P74" s="28">
        <v>0.400918109392187</v>
      </c>
      <c r="Q74" s="28">
        <v>1.56057682489709</v>
      </c>
      <c r="R74" s="30">
        <v>0.550161572776229</v>
      </c>
    </row>
    <row r="75" spans="1:18" ht="12.75">
      <c r="A75" s="102"/>
      <c r="B75" s="105"/>
      <c r="C75" s="115"/>
      <c r="D75" s="10" t="s">
        <v>20</v>
      </c>
      <c r="E75" s="12" t="s">
        <v>21</v>
      </c>
      <c r="F75" s="7" t="s">
        <v>25</v>
      </c>
      <c r="G75" s="23">
        <v>1.02720204706108</v>
      </c>
      <c r="H75" s="23">
        <v>5.22427936585448</v>
      </c>
      <c r="I75" s="23">
        <v>16.2453465046516</v>
      </c>
      <c r="J75" s="24">
        <v>6.50848001380886</v>
      </c>
      <c r="K75" s="23">
        <v>4.88547777174893</v>
      </c>
      <c r="L75" s="23">
        <v>25.5383066910398</v>
      </c>
      <c r="M75" s="23">
        <v>84.0831421726327</v>
      </c>
      <c r="N75" s="24">
        <v>32.5413568821664</v>
      </c>
      <c r="O75" s="23">
        <v>0.0460994856593455</v>
      </c>
      <c r="P75" s="23">
        <v>0.247796232110067</v>
      </c>
      <c r="Q75" s="23">
        <v>0.866102427784985</v>
      </c>
      <c r="R75" s="25">
        <v>0.324780551828069</v>
      </c>
    </row>
    <row r="76" spans="1:18" ht="12.75">
      <c r="A76" s="102"/>
      <c r="B76" s="105"/>
      <c r="C76" s="115"/>
      <c r="D76" s="11"/>
      <c r="E76" s="13"/>
      <c r="F76" s="9" t="s">
        <v>26</v>
      </c>
      <c r="G76" s="26"/>
      <c r="H76" s="26"/>
      <c r="I76" s="26"/>
      <c r="J76" s="27"/>
      <c r="K76" s="28">
        <v>15.6525682995271</v>
      </c>
      <c r="L76" s="28">
        <v>72.0247050981007</v>
      </c>
      <c r="M76" s="28">
        <v>237.531659763623</v>
      </c>
      <c r="N76" s="29">
        <v>92.149370072108</v>
      </c>
      <c r="O76" s="28">
        <v>0.145250210888535</v>
      </c>
      <c r="P76" s="28">
        <v>0.701914255520696</v>
      </c>
      <c r="Q76" s="28">
        <v>2.45817217390663</v>
      </c>
      <c r="R76" s="30">
        <v>0.920509292034689</v>
      </c>
    </row>
    <row r="77" spans="1:18" ht="12.75">
      <c r="A77" s="102"/>
      <c r="B77" s="105"/>
      <c r="C77" s="115"/>
      <c r="D77" s="10" t="s">
        <v>20</v>
      </c>
      <c r="E77" s="12" t="s">
        <v>23</v>
      </c>
      <c r="F77" s="7" t="s">
        <v>25</v>
      </c>
      <c r="G77" s="23">
        <v>0</v>
      </c>
      <c r="H77" s="23">
        <v>0</v>
      </c>
      <c r="I77" s="23">
        <v>0</v>
      </c>
      <c r="J77" s="24">
        <v>0</v>
      </c>
      <c r="K77" s="23">
        <v>0</v>
      </c>
      <c r="L77" s="23">
        <v>0</v>
      </c>
      <c r="M77" s="23">
        <v>0</v>
      </c>
      <c r="N77" s="24">
        <v>0</v>
      </c>
      <c r="O77" s="23">
        <v>0</v>
      </c>
      <c r="P77" s="23">
        <v>0</v>
      </c>
      <c r="Q77" s="23">
        <v>0</v>
      </c>
      <c r="R77" s="25">
        <v>0</v>
      </c>
    </row>
    <row r="78" spans="1:18" ht="12.75">
      <c r="A78" s="102"/>
      <c r="B78" s="105"/>
      <c r="C78" s="115"/>
      <c r="D78" s="10"/>
      <c r="E78" s="12"/>
      <c r="F78" s="8" t="s">
        <v>26</v>
      </c>
      <c r="G78" s="39"/>
      <c r="H78" s="39"/>
      <c r="I78" s="39"/>
      <c r="J78" s="40"/>
      <c r="K78" s="23">
        <v>2.22895526745584</v>
      </c>
      <c r="L78" s="23">
        <v>13.8284485877876</v>
      </c>
      <c r="M78" s="23">
        <v>49.6963921861403</v>
      </c>
      <c r="N78" s="24">
        <v>18.2944050496687</v>
      </c>
      <c r="O78" s="23">
        <v>0.0209732331221086</v>
      </c>
      <c r="P78" s="23">
        <v>0.134614110457931</v>
      </c>
      <c r="Q78" s="23">
        <v>0.509687198001042</v>
      </c>
      <c r="R78" s="25">
        <v>0.183049907548469</v>
      </c>
    </row>
    <row r="79" spans="1:18" ht="12.75">
      <c r="A79" s="102"/>
      <c r="B79" s="105"/>
      <c r="C79" s="115"/>
      <c r="D79" s="10" t="s">
        <v>24</v>
      </c>
      <c r="E79" s="10" t="s">
        <v>22</v>
      </c>
      <c r="F79" s="7" t="s">
        <v>25</v>
      </c>
      <c r="G79" s="23">
        <v>0</v>
      </c>
      <c r="H79" s="23">
        <v>0</v>
      </c>
      <c r="I79" s="23">
        <v>0</v>
      </c>
      <c r="J79" s="24">
        <v>0</v>
      </c>
      <c r="K79" s="23">
        <v>0</v>
      </c>
      <c r="L79" s="23">
        <v>0</v>
      </c>
      <c r="M79" s="23">
        <v>0</v>
      </c>
      <c r="N79" s="24">
        <v>0</v>
      </c>
      <c r="O79" s="23">
        <v>0</v>
      </c>
      <c r="P79" s="23">
        <v>0</v>
      </c>
      <c r="Q79" s="23">
        <v>0</v>
      </c>
      <c r="R79" s="25">
        <v>0</v>
      </c>
    </row>
    <row r="80" spans="1:18" ht="13.5" thickBot="1">
      <c r="A80" s="102"/>
      <c r="B80" s="105"/>
      <c r="C80" s="116"/>
      <c r="D80" s="14"/>
      <c r="E80" s="14"/>
      <c r="F80" s="19" t="s">
        <v>26</v>
      </c>
      <c r="G80" s="31"/>
      <c r="H80" s="31"/>
      <c r="I80" s="31"/>
      <c r="J80" s="32"/>
      <c r="K80" s="33">
        <v>16.8140006006678</v>
      </c>
      <c r="L80" s="33">
        <v>85.0457261090098</v>
      </c>
      <c r="M80" s="33">
        <v>286.703643113805</v>
      </c>
      <c r="N80" s="34">
        <v>109.919859364349</v>
      </c>
      <c r="O80" s="33">
        <v>0.158742605486851</v>
      </c>
      <c r="P80" s="33">
        <v>0.830018666090837</v>
      </c>
      <c r="Q80" s="33">
        <v>2.95389068708198</v>
      </c>
      <c r="R80" s="35">
        <v>1.09923844674873</v>
      </c>
    </row>
    <row r="81" spans="1:18" ht="12.75">
      <c r="A81" s="102"/>
      <c r="B81" s="105"/>
      <c r="C81" s="126" t="s">
        <v>37</v>
      </c>
      <c r="D81" s="10" t="s">
        <v>20</v>
      </c>
      <c r="E81" s="12" t="s">
        <v>22</v>
      </c>
      <c r="F81" s="7" t="s">
        <v>25</v>
      </c>
      <c r="G81" s="23">
        <v>0</v>
      </c>
      <c r="H81" s="23">
        <v>0</v>
      </c>
      <c r="I81" s="23">
        <v>0</v>
      </c>
      <c r="J81" s="24">
        <v>0</v>
      </c>
      <c r="K81" s="23">
        <v>0</v>
      </c>
      <c r="L81" s="23">
        <v>0</v>
      </c>
      <c r="M81" s="23">
        <v>0</v>
      </c>
      <c r="N81" s="24">
        <v>0</v>
      </c>
      <c r="O81" s="23">
        <v>0</v>
      </c>
      <c r="P81" s="23">
        <v>0</v>
      </c>
      <c r="Q81" s="23">
        <v>0</v>
      </c>
      <c r="R81" s="25">
        <v>0</v>
      </c>
    </row>
    <row r="82" spans="1:18" ht="12.75">
      <c r="A82" s="102"/>
      <c r="B82" s="105"/>
      <c r="C82" s="115"/>
      <c r="D82" s="11"/>
      <c r="E82" s="13"/>
      <c r="F82" s="9" t="s">
        <v>26</v>
      </c>
      <c r="G82" s="26"/>
      <c r="H82" s="26"/>
      <c r="I82" s="26"/>
      <c r="J82" s="27"/>
      <c r="K82" s="44">
        <v>1.62743012929111</v>
      </c>
      <c r="L82" s="44">
        <v>7.87310183619256</v>
      </c>
      <c r="M82" s="44">
        <v>27.8545451859108</v>
      </c>
      <c r="N82" s="45">
        <v>10.4044989205483</v>
      </c>
      <c r="O82" s="44">
        <v>0.0153056447239063</v>
      </c>
      <c r="P82" s="44">
        <v>0.0769317390348774</v>
      </c>
      <c r="Q82" s="44">
        <v>0.283938461549356</v>
      </c>
      <c r="R82" s="46">
        <v>0.103830766594354</v>
      </c>
    </row>
    <row r="83" spans="1:18" ht="12.75">
      <c r="A83" s="102"/>
      <c r="B83" s="105"/>
      <c r="C83" s="115"/>
      <c r="D83" s="10" t="s">
        <v>20</v>
      </c>
      <c r="E83" s="12" t="s">
        <v>21</v>
      </c>
      <c r="F83" s="7" t="s">
        <v>25</v>
      </c>
      <c r="G83" s="23">
        <v>0</v>
      </c>
      <c r="H83" s="23">
        <v>0</v>
      </c>
      <c r="I83" s="23">
        <v>0</v>
      </c>
      <c r="J83" s="24">
        <v>0</v>
      </c>
      <c r="K83" s="47">
        <v>0</v>
      </c>
      <c r="L83" s="47">
        <v>0</v>
      </c>
      <c r="M83" s="47">
        <v>0</v>
      </c>
      <c r="N83" s="48">
        <v>0</v>
      </c>
      <c r="O83" s="47">
        <v>0</v>
      </c>
      <c r="P83" s="47">
        <v>0</v>
      </c>
      <c r="Q83" s="47">
        <v>0</v>
      </c>
      <c r="R83" s="49">
        <v>0</v>
      </c>
    </row>
    <row r="84" spans="1:18" ht="12.75">
      <c r="A84" s="102"/>
      <c r="B84" s="105"/>
      <c r="C84" s="115"/>
      <c r="D84" s="11"/>
      <c r="E84" s="13"/>
      <c r="F84" s="9" t="s">
        <v>26</v>
      </c>
      <c r="G84" s="26"/>
      <c r="H84" s="26"/>
      <c r="I84" s="26"/>
      <c r="J84" s="27"/>
      <c r="K84" s="44">
        <v>42.5125150313698</v>
      </c>
      <c r="L84" s="44">
        <v>140.198616430721</v>
      </c>
      <c r="M84" s="44">
        <v>321.817160608894</v>
      </c>
      <c r="N84" s="45">
        <v>156.38978853915</v>
      </c>
      <c r="O84" s="44">
        <v>0.395321684722769</v>
      </c>
      <c r="P84" s="44">
        <v>1.36988961957283</v>
      </c>
      <c r="Q84" s="44">
        <v>3.39044678990388</v>
      </c>
      <c r="R84" s="46">
        <v>1.56161150769152</v>
      </c>
    </row>
    <row r="85" spans="1:18" ht="12.75">
      <c r="A85" s="102"/>
      <c r="B85" s="105"/>
      <c r="C85" s="115"/>
      <c r="D85" s="10" t="s">
        <v>20</v>
      </c>
      <c r="E85" s="12" t="s">
        <v>23</v>
      </c>
      <c r="F85" s="7" t="s">
        <v>25</v>
      </c>
      <c r="G85" s="23">
        <v>0</v>
      </c>
      <c r="H85" s="23">
        <v>0</v>
      </c>
      <c r="I85" s="23">
        <v>0</v>
      </c>
      <c r="J85" s="24">
        <v>0</v>
      </c>
      <c r="K85" s="47">
        <v>0</v>
      </c>
      <c r="L85" s="47">
        <v>0</v>
      </c>
      <c r="M85" s="47">
        <v>0</v>
      </c>
      <c r="N85" s="48">
        <v>0</v>
      </c>
      <c r="O85" s="47">
        <v>0</v>
      </c>
      <c r="P85" s="47">
        <v>0</v>
      </c>
      <c r="Q85" s="47">
        <v>0</v>
      </c>
      <c r="R85" s="49">
        <v>0</v>
      </c>
    </row>
    <row r="86" spans="1:18" ht="13.5" thickBot="1">
      <c r="A86" s="102"/>
      <c r="B86" s="106"/>
      <c r="C86" s="116"/>
      <c r="D86" s="14"/>
      <c r="E86" s="15"/>
      <c r="F86" s="19" t="s">
        <v>26</v>
      </c>
      <c r="G86" s="31"/>
      <c r="H86" s="31"/>
      <c r="I86" s="31"/>
      <c r="J86" s="32"/>
      <c r="K86" s="50">
        <v>4.49723756266377</v>
      </c>
      <c r="L86" s="50">
        <v>18.1524173567102</v>
      </c>
      <c r="M86" s="50">
        <v>46.1252637185839</v>
      </c>
      <c r="N86" s="51">
        <v>20.8142059286749</v>
      </c>
      <c r="O86" s="50">
        <v>0.0421794029238785</v>
      </c>
      <c r="P86" s="50">
        <v>0.175991960704076</v>
      </c>
      <c r="Q86" s="50">
        <v>0.480295118844052</v>
      </c>
      <c r="R86" s="52">
        <v>0.20784690991678</v>
      </c>
    </row>
    <row r="87" spans="1:18" ht="12.75">
      <c r="A87" s="102"/>
      <c r="B87" s="107" t="s">
        <v>55</v>
      </c>
      <c r="C87" s="126" t="s">
        <v>38</v>
      </c>
      <c r="D87" s="10" t="s">
        <v>20</v>
      </c>
      <c r="E87" s="12" t="s">
        <v>21</v>
      </c>
      <c r="F87" s="7" t="s">
        <v>25</v>
      </c>
      <c r="G87" s="23">
        <v>0</v>
      </c>
      <c r="H87" s="23">
        <v>0</v>
      </c>
      <c r="I87" s="23">
        <v>0</v>
      </c>
      <c r="J87" s="24">
        <v>0</v>
      </c>
      <c r="K87" s="47">
        <v>0</v>
      </c>
      <c r="L87" s="47">
        <v>0</v>
      </c>
      <c r="M87" s="47">
        <v>0</v>
      </c>
      <c r="N87" s="48">
        <v>0</v>
      </c>
      <c r="O87" s="47">
        <v>0</v>
      </c>
      <c r="P87" s="47">
        <v>0</v>
      </c>
      <c r="Q87" s="47">
        <v>0</v>
      </c>
      <c r="R87" s="49">
        <v>0</v>
      </c>
    </row>
    <row r="88" spans="1:18" ht="12.75">
      <c r="A88" s="102"/>
      <c r="B88" s="107"/>
      <c r="C88" s="115"/>
      <c r="D88" s="11"/>
      <c r="E88" s="13"/>
      <c r="F88" s="9" t="s">
        <v>26</v>
      </c>
      <c r="G88" s="26"/>
      <c r="H88" s="26"/>
      <c r="I88" s="26"/>
      <c r="J88" s="27"/>
      <c r="K88" s="44">
        <v>9.31328206451996</v>
      </c>
      <c r="L88" s="44">
        <v>31.8908687751828</v>
      </c>
      <c r="M88" s="44">
        <v>77.2897859314727</v>
      </c>
      <c r="N88" s="45">
        <v>36.0617185909562</v>
      </c>
      <c r="O88" s="44">
        <v>0.0691083748483682</v>
      </c>
      <c r="P88" s="44">
        <v>0.247842944058043</v>
      </c>
      <c r="Q88" s="44">
        <v>0.645802648188526</v>
      </c>
      <c r="R88" s="46">
        <v>0.288868951509931</v>
      </c>
    </row>
    <row r="89" spans="1:18" ht="12.75">
      <c r="A89" s="102"/>
      <c r="B89" s="107"/>
      <c r="C89" s="115"/>
      <c r="D89" s="10" t="s">
        <v>20</v>
      </c>
      <c r="E89" s="12" t="s">
        <v>23</v>
      </c>
      <c r="F89" s="7" t="s">
        <v>25</v>
      </c>
      <c r="G89" s="23">
        <v>0</v>
      </c>
      <c r="H89" s="23">
        <v>0</v>
      </c>
      <c r="I89" s="23">
        <v>0</v>
      </c>
      <c r="J89" s="24">
        <v>0</v>
      </c>
      <c r="K89" s="47">
        <v>0</v>
      </c>
      <c r="L89" s="47">
        <v>0</v>
      </c>
      <c r="M89" s="47">
        <v>0</v>
      </c>
      <c r="N89" s="48">
        <v>0</v>
      </c>
      <c r="O89" s="47">
        <v>0</v>
      </c>
      <c r="P89" s="47">
        <v>0</v>
      </c>
      <c r="Q89" s="47">
        <v>0</v>
      </c>
      <c r="R89" s="49">
        <v>0</v>
      </c>
    </row>
    <row r="90" spans="1:18" ht="12.75">
      <c r="A90" s="102"/>
      <c r="B90" s="110"/>
      <c r="C90" s="115"/>
      <c r="D90" s="10"/>
      <c r="E90" s="12"/>
      <c r="F90" s="8" t="s">
        <v>26</v>
      </c>
      <c r="G90" s="39"/>
      <c r="H90" s="39"/>
      <c r="I90" s="39"/>
      <c r="J90" s="40"/>
      <c r="K90" s="47">
        <v>4.31358302363387</v>
      </c>
      <c r="L90" s="47">
        <v>14.5535846907946</v>
      </c>
      <c r="M90" s="47">
        <v>34.7072946417856</v>
      </c>
      <c r="N90" s="48">
        <v>16.4052434273565</v>
      </c>
      <c r="O90" s="47">
        <v>0.032059657053354</v>
      </c>
      <c r="P90" s="47">
        <v>0.113499934306974</v>
      </c>
      <c r="Q90" s="47">
        <v>0.291749654084809</v>
      </c>
      <c r="R90" s="49">
        <v>0.131411696936696</v>
      </c>
    </row>
    <row r="91" spans="1:18" ht="12.75">
      <c r="A91" s="103"/>
      <c r="B91" s="89"/>
      <c r="C91" s="90"/>
      <c r="D91" s="91"/>
      <c r="E91" s="92"/>
      <c r="F91" s="62"/>
      <c r="G91" s="81">
        <f>SUM(G5:G90)</f>
        <v>86.98049154597416</v>
      </c>
      <c r="H91" s="81">
        <f aca="true" t="shared" si="0" ref="H91:R91">SUM(H5:H90)</f>
        <v>271.03382973843287</v>
      </c>
      <c r="I91" s="81">
        <f t="shared" si="0"/>
        <v>675.8246764663467</v>
      </c>
      <c r="J91" s="82">
        <f t="shared" si="0"/>
        <v>311.71004090608335</v>
      </c>
      <c r="K91" s="81">
        <f t="shared" si="0"/>
        <v>531.6057674554224</v>
      </c>
      <c r="L91" s="81">
        <f t="shared" si="0"/>
        <v>1711.5876485459382</v>
      </c>
      <c r="M91" s="81">
        <f t="shared" si="0"/>
        <v>4444.511332403883</v>
      </c>
      <c r="N91" s="82">
        <f t="shared" si="0"/>
        <v>1998.088944472723</v>
      </c>
      <c r="O91" s="81">
        <f t="shared" si="0"/>
        <v>25.820653050796388</v>
      </c>
      <c r="P91" s="81">
        <f t="shared" si="0"/>
        <v>79.16343722624573</v>
      </c>
      <c r="Q91" s="81">
        <f t="shared" si="0"/>
        <v>204.35074993121907</v>
      </c>
      <c r="R91" s="83">
        <f t="shared" si="0"/>
        <v>92.35455430017132</v>
      </c>
    </row>
    <row r="92" spans="2:18" ht="12.75">
      <c r="B92" s="5"/>
      <c r="C92" s="4"/>
      <c r="D92" s="10"/>
      <c r="E92" s="12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</row>
    <row r="93" spans="2:18" ht="12.75">
      <c r="B93" s="5"/>
      <c r="C93" s="4"/>
      <c r="D93" s="10"/>
      <c r="E93" s="12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</row>
    <row r="94" spans="1:18" ht="12.75">
      <c r="A94" s="101" t="s">
        <v>47</v>
      </c>
      <c r="B94" s="104" t="s">
        <v>50</v>
      </c>
      <c r="C94" s="114" t="s">
        <v>39</v>
      </c>
      <c r="D94" s="84" t="s">
        <v>20</v>
      </c>
      <c r="E94" s="84" t="s">
        <v>17</v>
      </c>
      <c r="F94" s="85" t="s">
        <v>26</v>
      </c>
      <c r="G94" s="67"/>
      <c r="H94" s="67"/>
      <c r="I94" s="67"/>
      <c r="J94" s="75"/>
      <c r="K94" s="64">
        <v>0</v>
      </c>
      <c r="L94" s="64">
        <v>0</v>
      </c>
      <c r="M94" s="64">
        <v>0</v>
      </c>
      <c r="N94" s="65">
        <v>0</v>
      </c>
      <c r="O94" s="64">
        <v>0</v>
      </c>
      <c r="P94" s="64">
        <v>0</v>
      </c>
      <c r="Q94" s="64">
        <v>0</v>
      </c>
      <c r="R94" s="66">
        <v>0</v>
      </c>
    </row>
    <row r="95" spans="1:18" ht="12.75">
      <c r="A95" s="102"/>
      <c r="B95" s="105"/>
      <c r="C95" s="115"/>
      <c r="D95" s="10" t="s">
        <v>14</v>
      </c>
      <c r="E95" s="10" t="s">
        <v>16</v>
      </c>
      <c r="F95" s="8" t="s">
        <v>26</v>
      </c>
      <c r="G95" s="39"/>
      <c r="H95" s="39"/>
      <c r="I95" s="39"/>
      <c r="J95" s="40"/>
      <c r="K95" s="23">
        <v>0</v>
      </c>
      <c r="L95" s="23">
        <v>0</v>
      </c>
      <c r="M95" s="23">
        <v>0</v>
      </c>
      <c r="N95" s="24">
        <v>0</v>
      </c>
      <c r="O95" s="23">
        <v>0</v>
      </c>
      <c r="P95" s="23">
        <v>0</v>
      </c>
      <c r="Q95" s="23">
        <v>0</v>
      </c>
      <c r="R95" s="25">
        <v>0</v>
      </c>
    </row>
    <row r="96" spans="1:18" ht="12.75">
      <c r="A96" s="102"/>
      <c r="B96" s="105"/>
      <c r="C96" s="115"/>
      <c r="D96" s="10" t="s">
        <v>14</v>
      </c>
      <c r="E96" s="10" t="s">
        <v>17</v>
      </c>
      <c r="F96" s="8" t="s">
        <v>26</v>
      </c>
      <c r="G96" s="39"/>
      <c r="H96" s="39"/>
      <c r="I96" s="39"/>
      <c r="J96" s="40"/>
      <c r="K96" s="23">
        <v>445.184131385844</v>
      </c>
      <c r="L96" s="23">
        <v>728.385256436593</v>
      </c>
      <c r="M96" s="23">
        <v>1114.73479113344</v>
      </c>
      <c r="N96" s="24">
        <v>747.46848937196</v>
      </c>
      <c r="O96" s="23">
        <v>0</v>
      </c>
      <c r="P96" s="23">
        <v>0</v>
      </c>
      <c r="Q96" s="23">
        <v>0</v>
      </c>
      <c r="R96" s="25">
        <v>0</v>
      </c>
    </row>
    <row r="97" spans="1:18" ht="12.75">
      <c r="A97" s="102"/>
      <c r="B97" s="105"/>
      <c r="C97" s="115"/>
      <c r="D97" s="10" t="s">
        <v>14</v>
      </c>
      <c r="E97" s="10" t="s">
        <v>18</v>
      </c>
      <c r="F97" s="8" t="s">
        <v>26</v>
      </c>
      <c r="G97" s="39"/>
      <c r="H97" s="39"/>
      <c r="I97" s="39"/>
      <c r="J97" s="40"/>
      <c r="K97" s="23">
        <v>0</v>
      </c>
      <c r="L97" s="23">
        <v>0</v>
      </c>
      <c r="M97" s="23">
        <v>0</v>
      </c>
      <c r="N97" s="24">
        <v>0</v>
      </c>
      <c r="O97" s="23">
        <v>0</v>
      </c>
      <c r="P97" s="23">
        <v>0</v>
      </c>
      <c r="Q97" s="23">
        <v>0</v>
      </c>
      <c r="R97" s="25">
        <v>0</v>
      </c>
    </row>
    <row r="98" spans="1:18" ht="13.5" thickBot="1">
      <c r="A98" s="102"/>
      <c r="B98" s="106"/>
      <c r="C98" s="116"/>
      <c r="D98" s="14" t="s">
        <v>19</v>
      </c>
      <c r="E98" s="14" t="s">
        <v>17</v>
      </c>
      <c r="F98" s="19" t="s">
        <v>26</v>
      </c>
      <c r="G98" s="96"/>
      <c r="H98" s="31"/>
      <c r="I98" s="31"/>
      <c r="J98" s="32"/>
      <c r="K98" s="33">
        <v>5.5067574521785</v>
      </c>
      <c r="L98" s="33">
        <v>63.950154636405</v>
      </c>
      <c r="M98" s="33">
        <v>179.308722631878</v>
      </c>
      <c r="N98" s="34">
        <v>74.6610007893459</v>
      </c>
      <c r="O98" s="33">
        <v>0</v>
      </c>
      <c r="P98" s="33">
        <v>0</v>
      </c>
      <c r="Q98" s="33">
        <v>0</v>
      </c>
      <c r="R98" s="35">
        <v>0</v>
      </c>
    </row>
    <row r="99" spans="1:18" ht="12.75">
      <c r="A99" s="102"/>
      <c r="B99" s="109" t="s">
        <v>54</v>
      </c>
      <c r="C99" s="117" t="s">
        <v>40</v>
      </c>
      <c r="D99" s="21" t="s">
        <v>20</v>
      </c>
      <c r="E99" s="97" t="s">
        <v>22</v>
      </c>
      <c r="F99" s="98" t="s">
        <v>26</v>
      </c>
      <c r="G99" s="99"/>
      <c r="H99" s="99"/>
      <c r="I99" s="99"/>
      <c r="J99" s="100"/>
      <c r="K99" s="36">
        <v>166.182507985773</v>
      </c>
      <c r="L99" s="36">
        <v>339.162519740853</v>
      </c>
      <c r="M99" s="36">
        <v>674.579108972635</v>
      </c>
      <c r="N99" s="37">
        <v>369.818286877809</v>
      </c>
      <c r="O99" s="36">
        <v>1.80364483453238</v>
      </c>
      <c r="P99" s="36">
        <v>3.97967384602414</v>
      </c>
      <c r="Q99" s="36">
        <v>8.60968636591673</v>
      </c>
      <c r="R99" s="38">
        <v>4.43706947120206</v>
      </c>
    </row>
    <row r="100" spans="1:18" ht="12.75">
      <c r="A100" s="102"/>
      <c r="B100" s="105"/>
      <c r="C100" s="115"/>
      <c r="D100" s="10" t="s">
        <v>20</v>
      </c>
      <c r="E100" s="12" t="s">
        <v>21</v>
      </c>
      <c r="F100" s="8" t="s">
        <v>26</v>
      </c>
      <c r="G100" s="39"/>
      <c r="H100" s="39"/>
      <c r="I100" s="39"/>
      <c r="J100" s="40"/>
      <c r="K100" s="23">
        <v>843.698732703825</v>
      </c>
      <c r="L100" s="23">
        <v>1505.53391852842</v>
      </c>
      <c r="M100" s="23">
        <v>2179.9724184592</v>
      </c>
      <c r="N100" s="24">
        <v>1506.51658817308</v>
      </c>
      <c r="O100" s="23">
        <v>9.15291381276571</v>
      </c>
      <c r="P100" s="23">
        <v>17.4305264899679</v>
      </c>
      <c r="Q100" s="23">
        <v>29.1990353727287</v>
      </c>
      <c r="R100" s="25">
        <v>18.076923218659</v>
      </c>
    </row>
    <row r="101" spans="1:18" ht="13.5" thickBot="1">
      <c r="A101" s="102"/>
      <c r="B101" s="106"/>
      <c r="C101" s="116"/>
      <c r="D101" s="14" t="s">
        <v>20</v>
      </c>
      <c r="E101" s="15" t="s">
        <v>23</v>
      </c>
      <c r="F101" s="19" t="s">
        <v>26</v>
      </c>
      <c r="G101" s="96"/>
      <c r="H101" s="31"/>
      <c r="I101" s="31"/>
      <c r="J101" s="32"/>
      <c r="K101" s="33">
        <v>252.607016411187</v>
      </c>
      <c r="L101" s="33">
        <v>463.273713395679</v>
      </c>
      <c r="M101" s="33">
        <v>756.523028862975</v>
      </c>
      <c r="N101" s="34">
        <v>479.101255573378</v>
      </c>
      <c r="O101" s="33">
        <v>2.74110614500235</v>
      </c>
      <c r="P101" s="33">
        <v>5.41897911175825</v>
      </c>
      <c r="Q101" s="33">
        <v>9.87524331390276</v>
      </c>
      <c r="R101" s="35">
        <v>5.74864795517363</v>
      </c>
    </row>
    <row r="102" spans="1:18" ht="12.75">
      <c r="A102" s="102"/>
      <c r="B102" s="107" t="s">
        <v>55</v>
      </c>
      <c r="C102" s="117" t="s">
        <v>41</v>
      </c>
      <c r="D102" s="21" t="s">
        <v>20</v>
      </c>
      <c r="E102" s="97" t="s">
        <v>22</v>
      </c>
      <c r="F102" s="98" t="s">
        <v>26</v>
      </c>
      <c r="G102" s="99"/>
      <c r="H102" s="99"/>
      <c r="I102" s="99"/>
      <c r="J102" s="100"/>
      <c r="K102" s="36">
        <v>2.74688386926513</v>
      </c>
      <c r="L102" s="36">
        <v>8.94470615653606</v>
      </c>
      <c r="M102" s="36">
        <v>24.0953362136365</v>
      </c>
      <c r="N102" s="37">
        <v>10.607119658718</v>
      </c>
      <c r="O102" s="36">
        <v>0.0514746503540027</v>
      </c>
      <c r="P102" s="36">
        <v>0.174602714001842</v>
      </c>
      <c r="Q102" s="36">
        <v>0.501437341660946</v>
      </c>
      <c r="R102" s="38">
        <v>0.212301128596119</v>
      </c>
    </row>
    <row r="103" spans="1:18" ht="12.75">
      <c r="A103" s="102"/>
      <c r="B103" s="105"/>
      <c r="C103" s="115"/>
      <c r="D103" s="10" t="s">
        <v>20</v>
      </c>
      <c r="E103" s="12" t="s">
        <v>21</v>
      </c>
      <c r="F103" s="8" t="s">
        <v>26</v>
      </c>
      <c r="G103" s="39"/>
      <c r="H103" s="39"/>
      <c r="I103" s="39"/>
      <c r="J103" s="40"/>
      <c r="K103" s="23">
        <v>6.1818360445246</v>
      </c>
      <c r="L103" s="23">
        <v>24.3221759027335</v>
      </c>
      <c r="M103" s="23">
        <v>68.7756209113895</v>
      </c>
      <c r="N103" s="24">
        <v>29.1870034233946</v>
      </c>
      <c r="O103" s="23">
        <v>0.116555777353279</v>
      </c>
      <c r="P103" s="23">
        <v>0.473823788120858</v>
      </c>
      <c r="Q103" s="23">
        <v>1.42858498121413</v>
      </c>
      <c r="R103" s="25">
        <v>0.584538594849402</v>
      </c>
    </row>
    <row r="104" spans="1:18" ht="13.5" thickBot="1">
      <c r="A104" s="102"/>
      <c r="B104" s="105"/>
      <c r="C104" s="116"/>
      <c r="D104" s="14" t="s">
        <v>20</v>
      </c>
      <c r="E104" s="15" t="s">
        <v>23</v>
      </c>
      <c r="F104" s="19" t="s">
        <v>26</v>
      </c>
      <c r="G104" s="96"/>
      <c r="H104" s="31"/>
      <c r="I104" s="31"/>
      <c r="J104" s="32"/>
      <c r="K104" s="33">
        <v>2.98396200667716</v>
      </c>
      <c r="L104" s="33">
        <v>11.0659447340939</v>
      </c>
      <c r="M104" s="33">
        <v>30.9813236679974</v>
      </c>
      <c r="N104" s="34">
        <v>13.2568455251011</v>
      </c>
      <c r="O104" s="33">
        <v>0.056139952102049</v>
      </c>
      <c r="P104" s="33">
        <v>0.215953242522009</v>
      </c>
      <c r="Q104" s="33">
        <v>0.642416185589237</v>
      </c>
      <c r="R104" s="35">
        <v>0.265363722716355</v>
      </c>
    </row>
    <row r="105" spans="1:18" ht="12.75">
      <c r="A105" s="102"/>
      <c r="B105" s="105"/>
      <c r="C105" s="126" t="s">
        <v>42</v>
      </c>
      <c r="D105" s="10" t="s">
        <v>20</v>
      </c>
      <c r="E105" s="12" t="s">
        <v>22</v>
      </c>
      <c r="F105" s="8" t="s">
        <v>26</v>
      </c>
      <c r="G105" s="39"/>
      <c r="H105" s="39"/>
      <c r="I105" s="39"/>
      <c r="J105" s="40"/>
      <c r="K105" s="23">
        <v>0</v>
      </c>
      <c r="L105" s="23">
        <v>0</v>
      </c>
      <c r="M105" s="23">
        <v>0</v>
      </c>
      <c r="N105" s="24">
        <v>0</v>
      </c>
      <c r="O105" s="23">
        <v>0</v>
      </c>
      <c r="P105" s="23">
        <v>0</v>
      </c>
      <c r="Q105" s="23">
        <v>0</v>
      </c>
      <c r="R105" s="25">
        <v>0</v>
      </c>
    </row>
    <row r="106" spans="1:18" ht="12.75">
      <c r="A106" s="102"/>
      <c r="B106" s="105"/>
      <c r="C106" s="115"/>
      <c r="D106" s="10" t="s">
        <v>20</v>
      </c>
      <c r="E106" s="12" t="s">
        <v>21</v>
      </c>
      <c r="F106" s="8" t="s">
        <v>26</v>
      </c>
      <c r="G106" s="39"/>
      <c r="H106" s="39"/>
      <c r="I106" s="39"/>
      <c r="J106" s="40"/>
      <c r="K106" s="23">
        <v>0</v>
      </c>
      <c r="L106" s="23">
        <v>0</v>
      </c>
      <c r="M106" s="23">
        <v>0</v>
      </c>
      <c r="N106" s="24">
        <v>0</v>
      </c>
      <c r="O106" s="23">
        <v>0</v>
      </c>
      <c r="P106" s="23">
        <v>0</v>
      </c>
      <c r="Q106" s="23">
        <v>0</v>
      </c>
      <c r="R106" s="25">
        <v>0</v>
      </c>
    </row>
    <row r="107" spans="1:18" ht="12.75">
      <c r="A107" s="102"/>
      <c r="B107" s="108"/>
      <c r="C107" s="127"/>
      <c r="D107" s="11" t="s">
        <v>20</v>
      </c>
      <c r="E107" s="13" t="s">
        <v>23</v>
      </c>
      <c r="F107" s="9" t="s">
        <v>26</v>
      </c>
      <c r="G107" s="43"/>
      <c r="H107" s="26"/>
      <c r="I107" s="26"/>
      <c r="J107" s="27"/>
      <c r="K107" s="28">
        <v>0</v>
      </c>
      <c r="L107" s="28">
        <v>0</v>
      </c>
      <c r="M107" s="28">
        <v>0</v>
      </c>
      <c r="N107" s="29">
        <v>0</v>
      </c>
      <c r="O107" s="28">
        <v>0</v>
      </c>
      <c r="P107" s="28">
        <v>0</v>
      </c>
      <c r="Q107" s="28">
        <v>0</v>
      </c>
      <c r="R107" s="30">
        <v>0</v>
      </c>
    </row>
    <row r="108" spans="1:18" ht="12.75">
      <c r="A108" s="103"/>
      <c r="B108" s="73"/>
      <c r="C108" s="54"/>
      <c r="D108" s="86"/>
      <c r="E108" s="86"/>
      <c r="F108" s="54"/>
      <c r="G108" s="28"/>
      <c r="H108" s="28"/>
      <c r="I108" s="28"/>
      <c r="J108" s="57"/>
      <c r="K108" s="87">
        <f>SUM(K94:K107)</f>
        <v>1725.0918278592742</v>
      </c>
      <c r="L108" s="87">
        <f aca="true" t="shared" si="1" ref="L108:R108">SUM(L94:L107)</f>
        <v>3144.6383895313134</v>
      </c>
      <c r="M108" s="87">
        <f t="shared" si="1"/>
        <v>5028.970350853152</v>
      </c>
      <c r="N108" s="82">
        <f t="shared" si="1"/>
        <v>3230.616589392787</v>
      </c>
      <c r="O108" s="87">
        <f t="shared" si="1"/>
        <v>13.92183517210977</v>
      </c>
      <c r="P108" s="87">
        <f t="shared" si="1"/>
        <v>27.693559192395</v>
      </c>
      <c r="Q108" s="87">
        <f t="shared" si="1"/>
        <v>50.2564035610125</v>
      </c>
      <c r="R108" s="88">
        <f t="shared" si="1"/>
        <v>29.32484409119657</v>
      </c>
    </row>
    <row r="109" spans="7:18" ht="12.75"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</row>
    <row r="110" spans="7:18" ht="12.75"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</row>
    <row r="111" spans="7:18" ht="12.75"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</row>
  </sheetData>
  <mergeCells count="36">
    <mergeCell ref="C105:C107"/>
    <mergeCell ref="C87:C90"/>
    <mergeCell ref="C94:C98"/>
    <mergeCell ref="C99:C101"/>
    <mergeCell ref="C102:C104"/>
    <mergeCell ref="C63:C64"/>
    <mergeCell ref="C65:C72"/>
    <mergeCell ref="C73:C80"/>
    <mergeCell ref="C81:C86"/>
    <mergeCell ref="C37:C38"/>
    <mergeCell ref="C39:C50"/>
    <mergeCell ref="C51:C54"/>
    <mergeCell ref="C55:C62"/>
    <mergeCell ref="C5:C14"/>
    <mergeCell ref="C15:C28"/>
    <mergeCell ref="C29:C36"/>
    <mergeCell ref="G1:R1"/>
    <mergeCell ref="G2:J2"/>
    <mergeCell ref="K2:N2"/>
    <mergeCell ref="O2:R2"/>
    <mergeCell ref="B1:B3"/>
    <mergeCell ref="C1:C3"/>
    <mergeCell ref="A1:A3"/>
    <mergeCell ref="F1:F3"/>
    <mergeCell ref="D1:D3"/>
    <mergeCell ref="E1:E3"/>
    <mergeCell ref="A5:A91"/>
    <mergeCell ref="A94:A108"/>
    <mergeCell ref="B94:B98"/>
    <mergeCell ref="B102:B107"/>
    <mergeCell ref="B99:B101"/>
    <mergeCell ref="B87:B90"/>
    <mergeCell ref="B65:B86"/>
    <mergeCell ref="B55:B64"/>
    <mergeCell ref="B15:B54"/>
    <mergeCell ref="B5:B14"/>
  </mergeCells>
  <printOptions/>
  <pageMargins left="0.75" right="0.75" top="1" bottom="1" header="0.5" footer="0.5"/>
  <pageSetup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workbookViewId="0" topLeftCell="A1">
      <selection activeCell="A43" sqref="A43"/>
    </sheetView>
  </sheetViews>
  <sheetFormatPr defaultColWidth="9.140625" defaultRowHeight="12.75"/>
  <cols>
    <col min="2" max="2" width="13.140625" style="0" bestFit="1" customWidth="1"/>
    <col min="3" max="3" width="11.8515625" style="0" bestFit="1" customWidth="1"/>
  </cols>
  <sheetData>
    <row r="1" spans="1:15" ht="12.75" customHeight="1">
      <c r="A1" s="131" t="s">
        <v>2</v>
      </c>
      <c r="B1" s="128" t="s">
        <v>12</v>
      </c>
      <c r="C1" s="136" t="s">
        <v>13</v>
      </c>
      <c r="D1" s="118" t="s">
        <v>4</v>
      </c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20"/>
    </row>
    <row r="2" spans="1:15" ht="12.75">
      <c r="A2" s="132"/>
      <c r="B2" s="129"/>
      <c r="C2" s="137"/>
      <c r="D2" s="121" t="s">
        <v>5</v>
      </c>
      <c r="E2" s="122"/>
      <c r="F2" s="122"/>
      <c r="G2" s="123"/>
      <c r="H2" s="124" t="s">
        <v>6</v>
      </c>
      <c r="I2" s="122"/>
      <c r="J2" s="122"/>
      <c r="K2" s="123"/>
      <c r="L2" s="122" t="s">
        <v>7</v>
      </c>
      <c r="M2" s="122"/>
      <c r="N2" s="122"/>
      <c r="O2" s="125"/>
    </row>
    <row r="3" spans="1:15" ht="12.75">
      <c r="A3" s="133"/>
      <c r="B3" s="130"/>
      <c r="C3" s="138"/>
      <c r="D3" s="3" t="s">
        <v>8</v>
      </c>
      <c r="E3" s="1" t="s">
        <v>9</v>
      </c>
      <c r="F3" s="1" t="s">
        <v>10</v>
      </c>
      <c r="G3" s="17" t="s">
        <v>11</v>
      </c>
      <c r="H3" s="18" t="s">
        <v>8</v>
      </c>
      <c r="I3" s="1" t="s">
        <v>9</v>
      </c>
      <c r="J3" s="1" t="s">
        <v>10</v>
      </c>
      <c r="K3" s="17" t="s">
        <v>11</v>
      </c>
      <c r="L3" s="1" t="s">
        <v>8</v>
      </c>
      <c r="M3" s="1" t="s">
        <v>9</v>
      </c>
      <c r="N3" s="1" t="s">
        <v>10</v>
      </c>
      <c r="O3" s="2" t="s">
        <v>11</v>
      </c>
    </row>
    <row r="5" spans="1:15" ht="12.75">
      <c r="A5" s="101" t="s">
        <v>48</v>
      </c>
      <c r="B5" s="63" t="s">
        <v>20</v>
      </c>
      <c r="C5" s="16" t="s">
        <v>17</v>
      </c>
      <c r="D5" s="64">
        <f>Sheet1!G17+Sheet1!G18+Sheet1!G39+Sheet1!G40+Sheet1!G51+Sheet1!G52+Sheet1!G55+Sheet1!G56+Sheet1!G63+Sheet1!G64</f>
        <v>1.0621950677836811</v>
      </c>
      <c r="E5" s="64">
        <f>Sheet1!H17+Sheet1!H18+Sheet1!H39+Sheet1!H40+Sheet1!H51+Sheet1!H52+Sheet1!H55+Sheet1!H56+Sheet1!H63+Sheet1!H64</f>
        <v>14.69483572176294</v>
      </c>
      <c r="F5" s="64">
        <f>Sheet1!I17+Sheet1!I18+Sheet1!I39+Sheet1!I40+Sheet1!I51+Sheet1!I52+Sheet1!I55+Sheet1!I56+Sheet1!I63+Sheet1!I64</f>
        <v>59.6353327475578</v>
      </c>
      <c r="G5" s="65">
        <f>Sheet1!J17+Sheet1!J18+Sheet1!J39+Sheet1!J40+Sheet1!J51+Sheet1!J52+Sheet1!J55+Sheet1!J56+Sheet1!J63+Sheet1!J64</f>
        <v>20.39030074134708</v>
      </c>
      <c r="H5" s="64">
        <f>Sheet1!K17+Sheet1!K18+Sheet1!K39+Sheet1!K40+Sheet1!K51+Sheet1!K52+Sheet1!K55+Sheet1!K56+Sheet1!K63+Sheet1!K64</f>
        <v>3.468377583116594</v>
      </c>
      <c r="I5" s="64">
        <f>Sheet1!L17+Sheet1!L18+Sheet1!L39+Sheet1!L40+Sheet1!L51+Sheet1!L52+Sheet1!L55+Sheet1!L56+Sheet1!L63+Sheet1!L64</f>
        <v>47.34436892728103</v>
      </c>
      <c r="J5" s="64">
        <f>Sheet1!M17+Sheet1!M18+Sheet1!M39+Sheet1!M40+Sheet1!M51+Sheet1!M52+Sheet1!M55+Sheet1!M56+Sheet1!M63+Sheet1!M64</f>
        <v>194.5757550534763</v>
      </c>
      <c r="K5" s="65">
        <f>Sheet1!N17+Sheet1!N18+Sheet1!N39+Sheet1!N40+Sheet1!N51+Sheet1!N52+Sheet1!N55+Sheet1!N56+Sheet1!N63+Sheet1!N64</f>
        <v>66.25733412322046</v>
      </c>
      <c r="L5" s="64">
        <f>Sheet1!O17+Sheet1!O18+Sheet1!O39+Sheet1!O40+Sheet1!O51+Sheet1!O52+Sheet1!O55+Sheet1!O56+Sheet1!O63+Sheet1!O64</f>
        <v>0.20305600596751922</v>
      </c>
      <c r="M5" s="64">
        <f>Sheet1!P17+Sheet1!P18+Sheet1!P39+Sheet1!P40+Sheet1!P51+Sheet1!P52+Sheet1!P55+Sheet1!P56+Sheet1!P63+Sheet1!P64</f>
        <v>2.8058857748379378</v>
      </c>
      <c r="N5" s="64">
        <f>Sheet1!Q17+Sheet1!Q18+Sheet1!Q39+Sheet1!Q40+Sheet1!Q51+Sheet1!Q52+Sheet1!Q55+Sheet1!Q56+Sheet1!Q63+Sheet1!Q64</f>
        <v>11.982247068007856</v>
      </c>
      <c r="O5" s="66">
        <f>Sheet1!R17+Sheet1!R18+Sheet1!R39+Sheet1!R40+Sheet1!R51+Sheet1!R52+Sheet1!R55+Sheet1!R56+Sheet1!R63+Sheet1!R64</f>
        <v>4.008227019665877</v>
      </c>
    </row>
    <row r="6" spans="1:15" ht="12.75">
      <c r="A6" s="102"/>
      <c r="C6" s="60" t="s">
        <v>22</v>
      </c>
      <c r="D6" s="23">
        <f>Sheet1!G65+Sheet1!G66+Sheet1!G73+Sheet1!G74+Sheet1!G81+Sheet1!G82</f>
        <v>0</v>
      </c>
      <c r="E6" s="23">
        <f>Sheet1!H65+Sheet1!H66+Sheet1!H73+Sheet1!H74+Sheet1!H81+Sheet1!H82</f>
        <v>0</v>
      </c>
      <c r="F6" s="23">
        <f>Sheet1!I65+Sheet1!I66+Sheet1!I73+Sheet1!I74+Sheet1!I81+Sheet1!I82</f>
        <v>0</v>
      </c>
      <c r="G6" s="24">
        <f>Sheet1!J65+Sheet1!J66+Sheet1!J73+Sheet1!J74+Sheet1!J81+Sheet1!J82</f>
        <v>0</v>
      </c>
      <c r="H6" s="23">
        <f>Sheet1!K65+Sheet1!K66+Sheet1!K73+Sheet1!K74+Sheet1!K81+Sheet1!K82</f>
        <v>7.859365235494367</v>
      </c>
      <c r="I6" s="23">
        <f>Sheet1!L65+Sheet1!L66+Sheet1!L73+Sheet1!L74+Sheet1!L81+Sheet1!L82</f>
        <v>53.900816497792725</v>
      </c>
      <c r="J6" s="23">
        <f>Sheet1!M65+Sheet1!M66+Sheet1!M73+Sheet1!M74+Sheet1!M81+Sheet1!M82</f>
        <v>197.5426700799875</v>
      </c>
      <c r="K6" s="24">
        <f>Sheet1!N65+Sheet1!N66+Sheet1!N73+Sheet1!N74+Sheet1!N81+Sheet1!N82</f>
        <v>71.81146241084616</v>
      </c>
      <c r="L6" s="23">
        <f>Sheet1!O65+Sheet1!O66+Sheet1!O73+Sheet1!O74+Sheet1!O81+Sheet1!O82</f>
        <v>0.07409497106687354</v>
      </c>
      <c r="M6" s="23">
        <f>Sheet1!P65+Sheet1!P66+Sheet1!P73+Sheet1!P74+Sheet1!P81+Sheet1!P82</f>
        <v>0.5249401301648771</v>
      </c>
      <c r="N6" s="23">
        <f>Sheet1!Q65+Sheet1!Q66+Sheet1!Q73+Sheet1!Q74+Sheet1!Q81+Sheet1!Q82</f>
        <v>2.020245955339311</v>
      </c>
      <c r="O6" s="25">
        <f>Sheet1!R65+Sheet1!R66+Sheet1!R73+Sheet1!R74+Sheet1!R81+Sheet1!R82</f>
        <v>0.7173552620778643</v>
      </c>
    </row>
    <row r="7" spans="1:15" ht="12.75">
      <c r="A7" s="102"/>
      <c r="C7" s="60" t="s">
        <v>21</v>
      </c>
      <c r="D7" s="23">
        <f>Sheet1!G15+Sheet1!G16+Sheet1!G67+Sheet1!G68+Sheet1!G75+Sheet1!G76+Sheet1!G83+Sheet1!G84+Sheet1!G87+Sheet1!G88</f>
        <v>2.5904729362736285</v>
      </c>
      <c r="E7" s="23">
        <f>Sheet1!H15+Sheet1!H16+Sheet1!H67+Sheet1!H68+Sheet1!H75+Sheet1!H76+Sheet1!H83+Sheet1!H84+Sheet1!H87+Sheet1!H88</f>
        <v>19.36416601631284</v>
      </c>
      <c r="F7" s="23">
        <f>Sheet1!I15+Sheet1!I16+Sheet1!I67+Sheet1!I68+Sheet1!I75+Sheet1!I76+Sheet1!I83+Sheet1!I84+Sheet1!I87+Sheet1!I88</f>
        <v>70.64921078420859</v>
      </c>
      <c r="G7" s="24">
        <f>Sheet1!J15+Sheet1!J16+Sheet1!J67+Sheet1!J68+Sheet1!J75+Sheet1!J76+Sheet1!J83+Sheet1!J84+Sheet1!J87+Sheet1!J88</f>
        <v>25.711363927071037</v>
      </c>
      <c r="H7" s="23">
        <f>Sheet1!K15+Sheet1!K16+Sheet1!K67+Sheet1!K68+Sheet1!K75+Sheet1!K76+Sheet1!K83+Sheet1!K84+Sheet1!K87+Sheet1!K88</f>
        <v>83.438981841996</v>
      </c>
      <c r="I7" s="23">
        <f>Sheet1!L15+Sheet1!L16+Sheet1!L67+Sheet1!L68+Sheet1!L75+Sheet1!L76+Sheet1!L83+Sheet1!L84+Sheet1!L87+Sheet1!L88</f>
        <v>337.079096104748</v>
      </c>
      <c r="J7" s="23">
        <f>Sheet1!M15+Sheet1!M16+Sheet1!M67+Sheet1!M68+Sheet1!M75+Sheet1!M76+Sheet1!M83+Sheet1!M84+Sheet1!M87+Sheet1!M88</f>
        <v>965.1352541108083</v>
      </c>
      <c r="K7" s="24">
        <f>Sheet1!N15+Sheet1!N16+Sheet1!N67+Sheet1!N68+Sheet1!N75+Sheet1!N76+Sheet1!N83+Sheet1!N84+Sheet1!N87+Sheet1!N88</f>
        <v>406.7812333917378</v>
      </c>
      <c r="L7" s="23">
        <f>Sheet1!O15+Sheet1!O16+Sheet1!O67+Sheet1!O68+Sheet1!O75+Sheet1!O76+Sheet1!O83+Sheet1!O84+Sheet1!O87+Sheet1!O88</f>
        <v>0.8506757338052214</v>
      </c>
      <c r="M7" s="23">
        <f>Sheet1!P15+Sheet1!P16+Sheet1!P67+Sheet1!P68+Sheet1!P75+Sheet1!P76+Sheet1!P83+Sheet1!P84+Sheet1!P87+Sheet1!P88</f>
        <v>4.58733685350632</v>
      </c>
      <c r="N7" s="23">
        <f>Sheet1!Q15+Sheet1!Q16+Sheet1!Q67+Sheet1!Q68+Sheet1!Q75+Sheet1!Q76+Sheet1!Q83+Sheet1!Q84+Sheet1!Q87+Sheet1!Q88</f>
        <v>16.343527884281972</v>
      </c>
      <c r="O7" s="25">
        <f>Sheet1!R15+Sheet1!R16+Sheet1!R67+Sheet1!R68+Sheet1!R75+Sheet1!R76+Sheet1!R83+Sheet1!R84+Sheet1!R87+Sheet1!R88</f>
        <v>6.0626374667477565</v>
      </c>
    </row>
    <row r="8" spans="1:15" ht="12.75">
      <c r="A8" s="102"/>
      <c r="B8" s="54"/>
      <c r="C8" s="61" t="s">
        <v>23</v>
      </c>
      <c r="D8" s="28">
        <f>Sheet1!G69+Sheet1!G70+Sheet1!G77+Sheet1!G78+Sheet1!G85+Sheet1!G86+Sheet1!G89+Sheet1!G90</f>
        <v>0</v>
      </c>
      <c r="E8" s="28">
        <f>Sheet1!H69+Sheet1!H70+Sheet1!H77+Sheet1!H78+Sheet1!H85+Sheet1!H86+Sheet1!H89+Sheet1!H90</f>
        <v>0</v>
      </c>
      <c r="F8" s="28">
        <f>Sheet1!I69+Sheet1!I70+Sheet1!I77+Sheet1!I78+Sheet1!I85+Sheet1!I86+Sheet1!I89+Sheet1!I90</f>
        <v>0</v>
      </c>
      <c r="G8" s="29">
        <f>Sheet1!J69+Sheet1!J70+Sheet1!J77+Sheet1!J78+Sheet1!J85+Sheet1!J86+Sheet1!J89+Sheet1!J90</f>
        <v>0</v>
      </c>
      <c r="H8" s="28">
        <f>Sheet1!K69+Sheet1!K70+Sheet1!K77+Sheet1!K78+Sheet1!K85+Sheet1!K86+Sheet1!K89+Sheet1!K90</f>
        <v>11.580373785990343</v>
      </c>
      <c r="I8" s="28">
        <f>Sheet1!L69+Sheet1!L70+Sheet1!L77+Sheet1!L78+Sheet1!L85+Sheet1!L86+Sheet1!L89+Sheet1!L90</f>
        <v>49.81628094116386</v>
      </c>
      <c r="J8" s="28">
        <f>Sheet1!M69+Sheet1!M70+Sheet1!M77+Sheet1!M78+Sheet1!M85+Sheet1!M86+Sheet1!M89+Sheet1!M90</f>
        <v>141.7166581083795</v>
      </c>
      <c r="K8" s="29">
        <f>Sheet1!N69+Sheet1!N70+Sheet1!N77+Sheet1!N78+Sheet1!N85+Sheet1!N86+Sheet1!N89+Sheet1!N90</f>
        <v>59.73636846009647</v>
      </c>
      <c r="L8" s="28">
        <f>Sheet1!O69+Sheet1!O70+Sheet1!O77+Sheet1!O78+Sheet1!O85+Sheet1!O86+Sheet1!O89+Sheet1!O90</f>
        <v>0.10035629782206476</v>
      </c>
      <c r="M8" s="28">
        <f>Sheet1!P69+Sheet1!P70+Sheet1!P77+Sheet1!P78+Sheet1!P85+Sheet1!P86+Sheet1!P89+Sheet1!P90</f>
        <v>0.45624547654115966</v>
      </c>
      <c r="N8" s="28">
        <f>Sheet1!Q69+Sheet1!Q70+Sheet1!Q77+Sheet1!Q78+Sheet1!Q85+Sheet1!Q86+Sheet1!Q89+Sheet1!Q90</f>
        <v>1.3969106362703</v>
      </c>
      <c r="O8" s="30">
        <f>Sheet1!R69+Sheet1!R70+Sheet1!R77+Sheet1!R78+Sheet1!R85+Sheet1!R86+Sheet1!R89+Sheet1!R90</f>
        <v>0.5645138167684745</v>
      </c>
    </row>
    <row r="9" spans="1:15" ht="12.75">
      <c r="A9" s="102"/>
      <c r="B9" s="55" t="s">
        <v>19</v>
      </c>
      <c r="C9" s="62" t="s">
        <v>17</v>
      </c>
      <c r="D9" s="56">
        <f>Sheet1!G13+Sheet1!G14+Sheet1!G27+Sheet1!G28+Sheet1!G35+Sheet1!G36+Sheet1!G37+Sheet1!G38+Sheet1!G49+Sheet1!G50+Sheet1!G53+Sheet1!G54+Sheet1!G61+Sheet1!G62</f>
        <v>41.45490348217725</v>
      </c>
      <c r="E9" s="56">
        <f>Sheet1!H13+Sheet1!H14+Sheet1!H27+Sheet1!H28+Sheet1!H35+Sheet1!H36+Sheet1!H37+Sheet1!H38+Sheet1!H49+Sheet1!H50+Sheet1!H53+Sheet1!H54+Sheet1!H61+Sheet1!H62</f>
        <v>124.42003027302066</v>
      </c>
      <c r="F9" s="56">
        <f>Sheet1!I13+Sheet1!I14+Sheet1!I27+Sheet1!I28+Sheet1!I35+Sheet1!I36+Sheet1!I37+Sheet1!I38+Sheet1!I49+Sheet1!I50+Sheet1!I53+Sheet1!I54+Sheet1!I61+Sheet1!I62</f>
        <v>297.61723135977593</v>
      </c>
      <c r="G9" s="57">
        <f>Sheet1!J13+Sheet1!J14+Sheet1!J27+Sheet1!J28+Sheet1!J35+Sheet1!J36+Sheet1!J37+Sheet1!J38+Sheet1!J49+Sheet1!J50+Sheet1!J53+Sheet1!J54+Sheet1!J61+Sheet1!J62</f>
        <v>141.0183105401657</v>
      </c>
      <c r="H9" s="56">
        <f>Sheet1!K13+Sheet1!K14+Sheet1!K27+Sheet1!K28+Sheet1!K35+Sheet1!K36+Sheet1!K37+Sheet1!K38+Sheet1!K49+Sheet1!K50+Sheet1!K53+Sheet1!K54+Sheet1!K61+Sheet1!K62</f>
        <v>210.59366857507902</v>
      </c>
      <c r="I9" s="56">
        <f>Sheet1!L13+Sheet1!L14+Sheet1!L27+Sheet1!L28+Sheet1!L35+Sheet1!L36+Sheet1!L37+Sheet1!L38+Sheet1!L49+Sheet1!L50+Sheet1!L53+Sheet1!L54+Sheet1!L61+Sheet1!L62</f>
        <v>624.9617110853949</v>
      </c>
      <c r="J9" s="56">
        <f>Sheet1!M13+Sheet1!M14+Sheet1!M27+Sheet1!M28+Sheet1!M35+Sheet1!M36+Sheet1!M37+Sheet1!M38+Sheet1!M49+Sheet1!M50+Sheet1!M53+Sheet1!M54+Sheet1!M61+Sheet1!M62</f>
        <v>1563.4531869593002</v>
      </c>
      <c r="K9" s="57">
        <f>Sheet1!N13+Sheet1!N14+Sheet1!N27+Sheet1!N28+Sheet1!N35+Sheet1!N36+Sheet1!N37+Sheet1!N38+Sheet1!N49+Sheet1!N50+Sheet1!N53+Sheet1!N54+Sheet1!N61+Sheet1!N62</f>
        <v>721.1114042244894</v>
      </c>
      <c r="L9" s="56">
        <f>Sheet1!O13+Sheet1!O14+Sheet1!O27+Sheet1!O28+Sheet1!O35+Sheet1!O36+Sheet1!O37+Sheet1!O38+Sheet1!O49+Sheet1!O50+Sheet1!O53+Sheet1!O54+Sheet1!O61+Sheet1!O62</f>
        <v>12.134326611324152</v>
      </c>
      <c r="M9" s="56">
        <f>Sheet1!P13+Sheet1!P14+Sheet1!P27+Sheet1!P28+Sheet1!P35+Sheet1!P36+Sheet1!P37+Sheet1!P38+Sheet1!P49+Sheet1!P50+Sheet1!P53+Sheet1!P54+Sheet1!P61+Sheet1!P62</f>
        <v>36.422513739287254</v>
      </c>
      <c r="N9" s="56">
        <f>Sheet1!Q13+Sheet1!Q14+Sheet1!Q27+Sheet1!Q28+Sheet1!Q35+Sheet1!Q36+Sheet1!Q37+Sheet1!Q38+Sheet1!Q49+Sheet1!Q50+Sheet1!Q53+Sheet1!Q54+Sheet1!Q61+Sheet1!Q62</f>
        <v>93.73416036502545</v>
      </c>
      <c r="O9" s="59">
        <f>Sheet1!R13+Sheet1!R14+Sheet1!R27+Sheet1!R28+Sheet1!R35+Sheet1!R36+Sheet1!R37+Sheet1!R38+Sheet1!R49+Sheet1!R50+Sheet1!R53+Sheet1!R54+Sheet1!R61+Sheet1!R62</f>
        <v>42.485930476569074</v>
      </c>
    </row>
    <row r="10" spans="1:15" ht="12.75">
      <c r="A10" s="102"/>
      <c r="B10" t="s">
        <v>14</v>
      </c>
      <c r="C10" s="60" t="s">
        <v>15</v>
      </c>
      <c r="D10" s="23">
        <f>Sheet1!G5+Sheet1!G6+Sheet1!G19+Sheet1!G20+Sheet1!G29+Sheet1!G30+Sheet1!G41+Sheet1!G42</f>
        <v>0.03441700331006172</v>
      </c>
      <c r="E10" s="23">
        <f>Sheet1!H5+Sheet1!H6+Sheet1!H19+Sheet1!H20+Sheet1!H29+Sheet1!H30+Sheet1!H41+Sheet1!H42</f>
        <v>0.5282098602114182</v>
      </c>
      <c r="F10" s="23">
        <f>Sheet1!I5+Sheet1!I6+Sheet1!I19+Sheet1!I20+Sheet1!I29+Sheet1!I30+Sheet1!I41+Sheet1!I42</f>
        <v>2.2113619642494657</v>
      </c>
      <c r="G10" s="24">
        <f>Sheet1!J5+Sheet1!J6+Sheet1!J19+Sheet1!J20+Sheet1!J29+Sheet1!J30+Sheet1!J41+Sheet1!J42</f>
        <v>0.7476931631199607</v>
      </c>
      <c r="H10" s="23">
        <f>Sheet1!K5+Sheet1!K6+Sheet1!K19+Sheet1!K20+Sheet1!K29+Sheet1!K30+Sheet1!K41+Sheet1!K42</f>
        <v>0.12391184500336078</v>
      </c>
      <c r="I10" s="23">
        <f>Sheet1!L5+Sheet1!L6+Sheet1!L19+Sheet1!L20+Sheet1!L29+Sheet1!L30+Sheet1!L41+Sheet1!L42</f>
        <v>1.8261268401583768</v>
      </c>
      <c r="J10" s="23">
        <f>Sheet1!M5+Sheet1!M6+Sheet1!M19+Sheet1!M20+Sheet1!M29+Sheet1!M30+Sheet1!M41+Sheet1!M42</f>
        <v>8.028388826881349</v>
      </c>
      <c r="K10" s="24">
        <f>Sheet1!N5+Sheet1!N6+Sheet1!N19+Sheet1!N20+Sheet1!N29+Sheet1!N30+Sheet1!N41+Sheet1!N42</f>
        <v>2.65304894967275</v>
      </c>
      <c r="L10" s="23">
        <f>Sheet1!O5+Sheet1!O6+Sheet1!O19+Sheet1!O20+Sheet1!O29+Sheet1!O30+Sheet1!O41+Sheet1!O42</f>
        <v>0.006151053450938873</v>
      </c>
      <c r="M10" s="23">
        <f>Sheet1!P5+Sheet1!P6+Sheet1!P19+Sheet1!P20+Sheet1!P29+Sheet1!P30+Sheet1!P41+Sheet1!P42</f>
        <v>0.09273742271027402</v>
      </c>
      <c r="N10" s="23">
        <f>Sheet1!Q5+Sheet1!Q6+Sheet1!Q19+Sheet1!Q20+Sheet1!Q29+Sheet1!Q30+Sheet1!Q41+Sheet1!Q42</f>
        <v>0.4284552329157275</v>
      </c>
      <c r="O10" s="25">
        <f>Sheet1!R5+Sheet1!R6+Sheet1!R19+Sheet1!R20+Sheet1!R29+Sheet1!R30+Sheet1!R41+Sheet1!R42</f>
        <v>0.13849546892290313</v>
      </c>
    </row>
    <row r="11" spans="1:15" ht="12.75">
      <c r="A11" s="102"/>
      <c r="C11" s="60" t="s">
        <v>16</v>
      </c>
      <c r="D11" s="23">
        <f>Sheet1!G7+Sheet1!G8+Sheet1!G21+Sheet1!G22+Sheet1!G43+Sheet1!G44</f>
        <v>0.039097428903218025</v>
      </c>
      <c r="E11" s="23">
        <f>Sheet1!H7+Sheet1!H8+Sheet1!H21+Sheet1!H22+Sheet1!H43+Sheet1!H44</f>
        <v>0.577529464370208</v>
      </c>
      <c r="F11" s="23">
        <f>Sheet1!I7+Sheet1!I8+Sheet1!I21+Sheet1!I22+Sheet1!I43+Sheet1!I44</f>
        <v>2.4642024992009777</v>
      </c>
      <c r="G11" s="24">
        <f>Sheet1!J7+Sheet1!J8+Sheet1!J21+Sheet1!J22+Sheet1!J43+Sheet1!J44</f>
        <v>0.821369750857429</v>
      </c>
      <c r="H11" s="23">
        <f>Sheet1!K7+Sheet1!K8+Sheet1!K21+Sheet1!K22+Sheet1!K43+Sheet1!K44</f>
        <v>0.12171204787012609</v>
      </c>
      <c r="I11" s="23">
        <f>Sheet1!L7+Sheet1!L8+Sheet1!L21+Sheet1!L22+Sheet1!L43+Sheet1!L44</f>
        <v>1.7989224086780122</v>
      </c>
      <c r="J11" s="23">
        <f>Sheet1!M7+Sheet1!M8+Sheet1!M21+Sheet1!M22+Sheet1!M43+Sheet1!M44</f>
        <v>7.881049047242433</v>
      </c>
      <c r="K11" s="24">
        <f>Sheet1!N7+Sheet1!N8+Sheet1!N21+Sheet1!N22+Sheet1!N43+Sheet1!N44</f>
        <v>2.6017430926240133</v>
      </c>
      <c r="L11" s="23">
        <f>Sheet1!O7+Sheet1!O8+Sheet1!O21+Sheet1!O22+Sheet1!O43+Sheet1!O44</f>
        <v>0.006236592314489561</v>
      </c>
      <c r="M11" s="23">
        <f>Sheet1!P7+Sheet1!P8+Sheet1!P21+Sheet1!P22+Sheet1!P43+Sheet1!P44</f>
        <v>0.09321195614974076</v>
      </c>
      <c r="N11" s="23">
        <f>Sheet1!Q7+Sheet1!Q8+Sheet1!Q21+Sheet1!Q22+Sheet1!Q43+Sheet1!Q44</f>
        <v>0.43368445897239577</v>
      </c>
      <c r="O11" s="25">
        <f>Sheet1!R7+Sheet1!R8+Sheet1!R21+Sheet1!R22+Sheet1!R43+Sheet1!R44</f>
        <v>0.13951324289696068</v>
      </c>
    </row>
    <row r="12" spans="1:15" ht="12.75">
      <c r="A12" s="102"/>
      <c r="C12" s="60" t="s">
        <v>17</v>
      </c>
      <c r="D12" s="23">
        <f>Sheet1!G9+Sheet1!G10+Sheet1!G23+Sheet1!G24+Sheet1!G31+Sheet1!G32+Sheet1!G45+Sheet1!G46+Sheet1!G57+Sheet1!G58</f>
        <v>41.70670844274368</v>
      </c>
      <c r="E12" s="23">
        <f>Sheet1!H9+Sheet1!H10+Sheet1!H23+Sheet1!H24+Sheet1!H31+Sheet1!H32+Sheet1!H45+Sheet1!H46+Sheet1!H57+Sheet1!H58</f>
        <v>110.09157384547024</v>
      </c>
      <c r="F12" s="23">
        <f>Sheet1!I9+Sheet1!I10+Sheet1!I23+Sheet1!I24+Sheet1!I31+Sheet1!I32+Sheet1!I45+Sheet1!I46+Sheet1!I57+Sheet1!I58</f>
        <v>237.3836066798591</v>
      </c>
      <c r="G12" s="24">
        <f>Sheet1!J9+Sheet1!J10+Sheet1!J23+Sheet1!J24+Sheet1!J31+Sheet1!J32+Sheet1!J45+Sheet1!J46+Sheet1!J57+Sheet1!J58</f>
        <v>121.07279214773331</v>
      </c>
      <c r="H12" s="23">
        <f>Sheet1!K9+Sheet1!K10+Sheet1!K23+Sheet1!K24+Sheet1!K31+Sheet1!K32+Sheet1!K45+Sheet1!K46+Sheet1!K57+Sheet1!K58</f>
        <v>197.08849107978057</v>
      </c>
      <c r="I12" s="23">
        <f>Sheet1!L9+Sheet1!L10+Sheet1!L23+Sheet1!L24+Sheet1!L31+Sheet1!L32+Sheet1!L45+Sheet1!L46+Sheet1!L57+Sheet1!L58</f>
        <v>502.8765106947118</v>
      </c>
      <c r="J12" s="23">
        <f>Sheet1!M9+Sheet1!M10+Sheet1!M23+Sheet1!M24+Sheet1!M31+Sheet1!M32+Sheet1!M45+Sheet1!M46+Sheet1!M57+Sheet1!M58</f>
        <v>1051.5900391737684</v>
      </c>
      <c r="K12" s="24">
        <f>Sheet1!N9+Sheet1!N10+Sheet1!N23+Sheet1!N24+Sheet1!N31+Sheet1!N32+Sheet1!N45+Sheet1!N46+Sheet1!N57+Sheet1!N58</f>
        <v>547.6107197695212</v>
      </c>
      <c r="L12" s="23">
        <f>Sheet1!O9+Sheet1!O10+Sheet1!O23+Sheet1!O24+Sheet1!O31+Sheet1!O32+Sheet1!O45+Sheet1!O46+Sheet1!O57+Sheet1!O58</f>
        <v>12.268876391379223</v>
      </c>
      <c r="M12" s="23">
        <f>Sheet1!P9+Sheet1!P10+Sheet1!P23+Sheet1!P24+Sheet1!P31+Sheet1!P32+Sheet1!P45+Sheet1!P46+Sheet1!P57+Sheet1!P58</f>
        <v>33.09770136747788</v>
      </c>
      <c r="N12" s="23">
        <f>Sheet1!Q9+Sheet1!Q10+Sheet1!Q23+Sheet1!Q24+Sheet1!Q31+Sheet1!Q32+Sheet1!Q45+Sheet1!Q46+Sheet1!Q57+Sheet1!Q58</f>
        <v>73.96406905151022</v>
      </c>
      <c r="O12" s="25">
        <f>Sheet1!R9+Sheet1!R10+Sheet1!R23+Sheet1!R24+Sheet1!R31+Sheet1!R32+Sheet1!R45+Sheet1!R46+Sheet1!R57+Sheet1!R58</f>
        <v>36.774265211093734</v>
      </c>
    </row>
    <row r="13" spans="1:15" ht="12.75">
      <c r="A13" s="102"/>
      <c r="B13" s="54"/>
      <c r="C13" s="61" t="s">
        <v>18</v>
      </c>
      <c r="D13" s="28">
        <f>Sheet1!G11+Sheet1!G12+Sheet1!G25+Sheet1!G26+Sheet1!G33+Sheet1!G34+Sheet1!G47+Sheet1!G48+Sheet1!G59+Sheet1!G60</f>
        <v>0.09269718478264129</v>
      </c>
      <c r="E13" s="28">
        <f>Sheet1!H11+Sheet1!H12+Sheet1!H25+Sheet1!H26+Sheet1!H33+Sheet1!H34+Sheet1!H47+Sheet1!H48+Sheet1!H59+Sheet1!H60</f>
        <v>1.35748455728454</v>
      </c>
      <c r="F13" s="28">
        <f>Sheet1!I11+Sheet1!I12+Sheet1!I25+Sheet1!I26+Sheet1!I33+Sheet1!I34+Sheet1!I47+Sheet1!I48+Sheet1!I59+Sheet1!I60</f>
        <v>5.863730431494649</v>
      </c>
      <c r="G13" s="29">
        <f>Sheet1!J11+Sheet1!J12+Sheet1!J25+Sheet1!J26+Sheet1!J33+Sheet1!J34+Sheet1!J47+Sheet1!J48+Sheet1!J59+Sheet1!J60</f>
        <v>1.9482106357888407</v>
      </c>
      <c r="H13" s="28">
        <f>Sheet1!K11+Sheet1!K12+Sheet1!K25+Sheet1!K26+Sheet1!K33+Sheet1!K34+Sheet1!K47+Sheet1!K48+Sheet1!K59+Sheet1!K60</f>
        <v>0.38924229373673624</v>
      </c>
      <c r="I13" s="28">
        <f>Sheet1!L11+Sheet1!L12+Sheet1!L25+Sheet1!L26+Sheet1!L33+Sheet1!L34+Sheet1!L47+Sheet1!L48+Sheet1!L59+Sheet1!L60</f>
        <v>5.355252993961691</v>
      </c>
      <c r="J13" s="28">
        <f>Sheet1!M11+Sheet1!M12+Sheet1!M25+Sheet1!M26+Sheet1!M33+Sheet1!M34+Sheet1!M47+Sheet1!M48+Sheet1!M59+Sheet1!M60</f>
        <v>22.10183572277888</v>
      </c>
      <c r="K13" s="29">
        <f>Sheet1!N11+Sheet1!N12+Sheet1!N25+Sheet1!N26+Sheet1!N33+Sheet1!N34+Sheet1!N47+Sheet1!N48+Sheet1!N59+Sheet1!N60</f>
        <v>7.5135778130091815</v>
      </c>
      <c r="L13" s="28">
        <f>Sheet1!O11+Sheet1!O12+Sheet1!O25+Sheet1!O26+Sheet1!O33+Sheet1!O34+Sheet1!O47+Sheet1!O48+Sheet1!O59+Sheet1!O60</f>
        <v>0.016915967954580353</v>
      </c>
      <c r="M13" s="28">
        <f>Sheet1!P11+Sheet1!P12+Sheet1!P25+Sheet1!P26+Sheet1!P33+Sheet1!P34+Sheet1!P47+Sheet1!P48+Sheet1!P59+Sheet1!P60</f>
        <v>0.23751423066234156</v>
      </c>
      <c r="N13" s="28">
        <f>Sheet1!Q11+Sheet1!Q12+Sheet1!Q25+Sheet1!Q26+Sheet1!Q33+Sheet1!Q34+Sheet1!Q47+Sheet1!Q48+Sheet1!Q59+Sheet1!Q60</f>
        <v>1.0342574603210488</v>
      </c>
      <c r="O13" s="30">
        <f>Sheet1!R11+Sheet1!R12+Sheet1!R25+Sheet1!R26+Sheet1!R33+Sheet1!R34+Sheet1!R47+Sheet1!R48+Sheet1!R59+Sheet1!R60</f>
        <v>0.3434533120254018</v>
      </c>
    </row>
    <row r="14" spans="1:15" ht="12.75">
      <c r="A14" s="102"/>
      <c r="B14" s="55" t="s">
        <v>24</v>
      </c>
      <c r="C14" s="62" t="s">
        <v>22</v>
      </c>
      <c r="D14" s="56">
        <f>Sheet1!G71+Sheet1!G72+Sheet1!G79+Sheet1!G80</f>
        <v>0</v>
      </c>
      <c r="E14" s="56">
        <f>Sheet1!H71+Sheet1!H72+Sheet1!H79+Sheet1!H80</f>
        <v>0</v>
      </c>
      <c r="F14" s="56">
        <f>Sheet1!I71+Sheet1!I72+Sheet1!I79+Sheet1!I80</f>
        <v>0</v>
      </c>
      <c r="G14" s="57">
        <f>Sheet1!J71+Sheet1!J72+Sheet1!J79+Sheet1!J80</f>
        <v>0</v>
      </c>
      <c r="H14" s="56">
        <f>Sheet1!K71+Sheet1!K72+Sheet1!K79+Sheet1!K80</f>
        <v>16.94164316735536</v>
      </c>
      <c r="I14" s="56">
        <f>Sheet1!L71+Sheet1!L72+Sheet1!L79+Sheet1!L80</f>
        <v>86.62856205204794</v>
      </c>
      <c r="J14" s="56">
        <f>Sheet1!M71+Sheet1!M72+Sheet1!M79+Sheet1!M80</f>
        <v>292.48649532126285</v>
      </c>
      <c r="K14" s="57">
        <f>Sheet1!N71+Sheet1!N72+Sheet1!N79+Sheet1!N80</f>
        <v>112.01205223750532</v>
      </c>
      <c r="L14" s="56">
        <f>Sheet1!O71+Sheet1!O72+Sheet1!O79+Sheet1!O80</f>
        <v>0.1599634257113237</v>
      </c>
      <c r="M14" s="56">
        <f>Sheet1!P71+Sheet1!P72+Sheet1!P79+Sheet1!P80</f>
        <v>0.8453502749079445</v>
      </c>
      <c r="N14" s="56">
        <f>Sheet1!Q71+Sheet1!Q72+Sheet1!Q79+Sheet1!Q80</f>
        <v>3.013191818574821</v>
      </c>
      <c r="O14" s="59">
        <f>Sheet1!R71+Sheet1!R72+Sheet1!R79+Sheet1!R80</f>
        <v>1.1201630234032636</v>
      </c>
    </row>
    <row r="15" spans="1:15" ht="12.75">
      <c r="A15" s="102"/>
      <c r="B15" t="s">
        <v>43</v>
      </c>
      <c r="C15" s="60" t="s">
        <v>17</v>
      </c>
      <c r="D15" s="134" t="s">
        <v>45</v>
      </c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5"/>
    </row>
    <row r="16" spans="1:15" ht="12.75">
      <c r="A16" s="102"/>
      <c r="C16" s="60" t="s">
        <v>44</v>
      </c>
      <c r="D16" s="134" t="s">
        <v>45</v>
      </c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5"/>
    </row>
    <row r="17" spans="1:15" ht="12.75">
      <c r="A17" s="102"/>
      <c r="B17" s="54"/>
      <c r="C17" s="61" t="s">
        <v>18</v>
      </c>
      <c r="D17" s="140" t="s">
        <v>45</v>
      </c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1"/>
    </row>
    <row r="18" spans="1:15" ht="12.75">
      <c r="A18" s="139"/>
      <c r="B18" s="55"/>
      <c r="C18" s="62"/>
      <c r="D18" s="81">
        <f>SUM(D5:D14)</f>
        <v>86.98049154597416</v>
      </c>
      <c r="E18" s="81">
        <f aca="true" t="shared" si="0" ref="E18:O18">SUM(E5:E14)</f>
        <v>271.03382973843276</v>
      </c>
      <c r="F18" s="81">
        <f t="shared" si="0"/>
        <v>675.8246764663465</v>
      </c>
      <c r="G18" s="82">
        <f t="shared" si="0"/>
        <v>311.7100409060833</v>
      </c>
      <c r="H18" s="81">
        <f t="shared" si="0"/>
        <v>531.6057674554224</v>
      </c>
      <c r="I18" s="81">
        <f t="shared" si="0"/>
        <v>1711.5876485459385</v>
      </c>
      <c r="J18" s="81">
        <f t="shared" si="0"/>
        <v>4444.511332403886</v>
      </c>
      <c r="K18" s="82">
        <f t="shared" si="0"/>
        <v>1998.0889444727225</v>
      </c>
      <c r="L18" s="81">
        <f t="shared" si="0"/>
        <v>25.820653050796388</v>
      </c>
      <c r="M18" s="81">
        <f t="shared" si="0"/>
        <v>79.16343722624572</v>
      </c>
      <c r="N18" s="81">
        <f t="shared" si="0"/>
        <v>204.3507499312191</v>
      </c>
      <c r="O18" s="83">
        <f t="shared" si="0"/>
        <v>92.35455430017132</v>
      </c>
    </row>
    <row r="19" spans="4:15" ht="12.75"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</row>
    <row r="20" spans="4:15" ht="12.75"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</row>
    <row r="21" spans="1:15" ht="12.75">
      <c r="A21" s="101" t="s">
        <v>47</v>
      </c>
      <c r="B21" s="63" t="s">
        <v>20</v>
      </c>
      <c r="C21" s="16" t="s">
        <v>17</v>
      </c>
      <c r="D21" s="67"/>
      <c r="E21" s="67"/>
      <c r="F21" s="67"/>
      <c r="G21" s="75"/>
      <c r="H21" s="64">
        <f>Sheet1!K94</f>
        <v>0</v>
      </c>
      <c r="I21" s="64">
        <f>Sheet1!L94</f>
        <v>0</v>
      </c>
      <c r="J21" s="64">
        <f>Sheet1!M94</f>
        <v>0</v>
      </c>
      <c r="K21" s="65">
        <f>Sheet1!N94</f>
        <v>0</v>
      </c>
      <c r="L21" s="64">
        <f>Sheet1!O94</f>
        <v>0</v>
      </c>
      <c r="M21" s="64">
        <f>Sheet1!P94</f>
        <v>0</v>
      </c>
      <c r="N21" s="64">
        <f>Sheet1!Q94</f>
        <v>0</v>
      </c>
      <c r="O21" s="66">
        <f>Sheet1!R94</f>
        <v>0</v>
      </c>
    </row>
    <row r="22" spans="1:15" ht="12.75">
      <c r="A22" s="102"/>
      <c r="C22" s="60" t="s">
        <v>22</v>
      </c>
      <c r="D22" s="42"/>
      <c r="E22" s="42"/>
      <c r="F22" s="42"/>
      <c r="G22" s="40"/>
      <c r="H22" s="41">
        <f>Sheet1!K99+Sheet1!K102+Sheet1!K105</f>
        <v>168.92939185503812</v>
      </c>
      <c r="I22" s="41">
        <f>Sheet1!L99+Sheet1!L102+Sheet1!L105</f>
        <v>348.10722589738907</v>
      </c>
      <c r="J22" s="41">
        <f>Sheet1!M99+Sheet1!M102+Sheet1!M105</f>
        <v>698.6744451862716</v>
      </c>
      <c r="K22" s="24">
        <f>Sheet1!N99+Sheet1!N102+Sheet1!N105</f>
        <v>380.42540653652696</v>
      </c>
      <c r="L22" s="41">
        <f>Sheet1!O99+Sheet1!O102+Sheet1!O105</f>
        <v>1.8551194848863826</v>
      </c>
      <c r="M22" s="41">
        <f>Sheet1!P99+Sheet1!P102+Sheet1!P105</f>
        <v>4.154276560025982</v>
      </c>
      <c r="N22" s="41">
        <f>Sheet1!Q99+Sheet1!Q102+Sheet1!Q105</f>
        <v>9.111123707577676</v>
      </c>
      <c r="O22" s="25">
        <f>Sheet1!R99+Sheet1!R102+Sheet1!R105</f>
        <v>4.6493705997981785</v>
      </c>
    </row>
    <row r="23" spans="1:15" ht="12.75">
      <c r="A23" s="102"/>
      <c r="C23" s="60" t="s">
        <v>21</v>
      </c>
      <c r="D23" s="42"/>
      <c r="E23" s="42"/>
      <c r="F23" s="42"/>
      <c r="G23" s="40"/>
      <c r="H23" s="41">
        <f>Sheet1!K100+Sheet1!K103+Sheet1!K106</f>
        <v>849.8805687483497</v>
      </c>
      <c r="I23" s="41">
        <f>Sheet1!L100+Sheet1!L103+Sheet1!L106</f>
        <v>1529.8560944311535</v>
      </c>
      <c r="J23" s="41">
        <f>Sheet1!M100+Sheet1!M103+Sheet1!M106</f>
        <v>2248.7480393705896</v>
      </c>
      <c r="K23" s="24">
        <f>Sheet1!N100+Sheet1!N103+Sheet1!N106</f>
        <v>1535.7035915964746</v>
      </c>
      <c r="L23" s="41">
        <f>Sheet1!O100+Sheet1!O103+Sheet1!O106</f>
        <v>9.26946959011899</v>
      </c>
      <c r="M23" s="41">
        <f>Sheet1!P100+Sheet1!P103+Sheet1!P106</f>
        <v>17.904350278088756</v>
      </c>
      <c r="N23" s="41">
        <f>Sheet1!Q100+Sheet1!Q103+Sheet1!Q106</f>
        <v>30.62762035394283</v>
      </c>
      <c r="O23" s="25">
        <f>Sheet1!R100+Sheet1!R103+Sheet1!R106</f>
        <v>18.661461813508403</v>
      </c>
    </row>
    <row r="24" spans="1:15" ht="12.75">
      <c r="A24" s="102"/>
      <c r="B24" s="54"/>
      <c r="C24" s="61" t="s">
        <v>23</v>
      </c>
      <c r="D24" s="26"/>
      <c r="E24" s="26"/>
      <c r="F24" s="26"/>
      <c r="G24" s="27"/>
      <c r="H24" s="28">
        <f>Sheet1!K101+Sheet1!K104+Sheet1!K107</f>
        <v>255.59097841786416</v>
      </c>
      <c r="I24" s="28">
        <f>Sheet1!L101+Sheet1!L104+Sheet1!L107</f>
        <v>474.3396581297729</v>
      </c>
      <c r="J24" s="28">
        <f>Sheet1!M101+Sheet1!M104+Sheet1!M107</f>
        <v>787.5043525309725</v>
      </c>
      <c r="K24" s="29">
        <f>Sheet1!N101+Sheet1!N104+Sheet1!N107</f>
        <v>492.3581010984791</v>
      </c>
      <c r="L24" s="28">
        <f>Sheet1!O101+Sheet1!O104+Sheet1!O107</f>
        <v>2.797246097104399</v>
      </c>
      <c r="M24" s="28">
        <f>Sheet1!P101+Sheet1!P104+Sheet1!P107</f>
        <v>5.634932354280259</v>
      </c>
      <c r="N24" s="28">
        <f>Sheet1!Q101+Sheet1!Q104+Sheet1!Q107</f>
        <v>10.517659499491996</v>
      </c>
      <c r="O24" s="30">
        <f>Sheet1!R101+Sheet1!R104+Sheet1!R107</f>
        <v>6.014011677889985</v>
      </c>
    </row>
    <row r="25" spans="1:15" ht="12.75">
      <c r="A25" s="102"/>
      <c r="B25" s="55" t="s">
        <v>19</v>
      </c>
      <c r="C25" s="62" t="s">
        <v>17</v>
      </c>
      <c r="D25" s="58"/>
      <c r="E25" s="58"/>
      <c r="F25" s="58"/>
      <c r="G25" s="76"/>
      <c r="H25" s="56">
        <f>Sheet1!K98</f>
        <v>5.5067574521785</v>
      </c>
      <c r="I25" s="56">
        <f>Sheet1!L98</f>
        <v>63.950154636405</v>
      </c>
      <c r="J25" s="56">
        <f>Sheet1!M98</f>
        <v>179.308722631878</v>
      </c>
      <c r="K25" s="57">
        <f>Sheet1!N98</f>
        <v>74.6610007893459</v>
      </c>
      <c r="L25" s="56">
        <f>Sheet1!O98</f>
        <v>0</v>
      </c>
      <c r="M25" s="56">
        <f>Sheet1!P98</f>
        <v>0</v>
      </c>
      <c r="N25" s="56">
        <f>Sheet1!Q98</f>
        <v>0</v>
      </c>
      <c r="O25" s="59">
        <f>Sheet1!R98</f>
        <v>0</v>
      </c>
    </row>
    <row r="26" spans="1:15" ht="12.75">
      <c r="A26" s="102"/>
      <c r="B26" t="s">
        <v>14</v>
      </c>
      <c r="C26" s="60" t="s">
        <v>16</v>
      </c>
      <c r="D26" s="42"/>
      <c r="E26" s="42"/>
      <c r="F26" s="42"/>
      <c r="G26" s="40"/>
      <c r="H26" s="41">
        <f>Sheet1!K95</f>
        <v>0</v>
      </c>
      <c r="I26" s="41">
        <f>Sheet1!L95</f>
        <v>0</v>
      </c>
      <c r="J26" s="41">
        <f>Sheet1!M95</f>
        <v>0</v>
      </c>
      <c r="K26" s="24">
        <f>Sheet1!N95</f>
        <v>0</v>
      </c>
      <c r="L26" s="41">
        <f>Sheet1!O95</f>
        <v>0</v>
      </c>
      <c r="M26" s="41">
        <f>Sheet1!P95</f>
        <v>0</v>
      </c>
      <c r="N26" s="41">
        <f>Sheet1!Q95</f>
        <v>0</v>
      </c>
      <c r="O26" s="25">
        <f>Sheet1!R95</f>
        <v>0</v>
      </c>
    </row>
    <row r="27" spans="1:15" ht="12.75">
      <c r="A27" s="102"/>
      <c r="C27" s="60" t="s">
        <v>17</v>
      </c>
      <c r="D27" s="42"/>
      <c r="E27" s="42"/>
      <c r="F27" s="42"/>
      <c r="G27" s="40"/>
      <c r="H27" s="41">
        <f>Sheet1!K96</f>
        <v>445.184131385844</v>
      </c>
      <c r="I27" s="41">
        <f>Sheet1!L96</f>
        <v>728.385256436593</v>
      </c>
      <c r="J27" s="41">
        <f>Sheet1!M96</f>
        <v>1114.73479113344</v>
      </c>
      <c r="K27" s="24">
        <f>Sheet1!N96</f>
        <v>747.46848937196</v>
      </c>
      <c r="L27" s="41">
        <f>Sheet1!O96</f>
        <v>0</v>
      </c>
      <c r="M27" s="41">
        <f>Sheet1!P96</f>
        <v>0</v>
      </c>
      <c r="N27" s="41">
        <f>Sheet1!Q96</f>
        <v>0</v>
      </c>
      <c r="O27" s="25">
        <f>Sheet1!R96</f>
        <v>0</v>
      </c>
    </row>
    <row r="28" spans="1:15" ht="12.75">
      <c r="A28" s="102"/>
      <c r="B28" s="54"/>
      <c r="C28" s="61" t="s">
        <v>18</v>
      </c>
      <c r="D28" s="26"/>
      <c r="E28" s="26"/>
      <c r="F28" s="26"/>
      <c r="G28" s="27"/>
      <c r="H28" s="28">
        <f>Sheet1!K97</f>
        <v>0</v>
      </c>
      <c r="I28" s="28">
        <f>Sheet1!L97</f>
        <v>0</v>
      </c>
      <c r="J28" s="28">
        <f>Sheet1!M97</f>
        <v>0</v>
      </c>
      <c r="K28" s="29">
        <f>Sheet1!N97</f>
        <v>0</v>
      </c>
      <c r="L28" s="28">
        <f>Sheet1!O97</f>
        <v>0</v>
      </c>
      <c r="M28" s="28">
        <f>Sheet1!P97</f>
        <v>0</v>
      </c>
      <c r="N28" s="28">
        <f>Sheet1!Q97</f>
        <v>0</v>
      </c>
      <c r="O28" s="30">
        <f>Sheet1!R97</f>
        <v>0</v>
      </c>
    </row>
    <row r="29" spans="1:15" ht="12.75">
      <c r="A29" s="139"/>
      <c r="B29" s="80"/>
      <c r="C29" s="55"/>
      <c r="D29" s="56"/>
      <c r="E29" s="56"/>
      <c r="F29" s="56"/>
      <c r="G29" s="57"/>
      <c r="H29" s="81">
        <f aca="true" t="shared" si="1" ref="H29:O29">SUM(H21:H28)</f>
        <v>1725.0918278592746</v>
      </c>
      <c r="I29" s="81">
        <f t="shared" si="1"/>
        <v>3144.6383895313134</v>
      </c>
      <c r="J29" s="81">
        <f t="shared" si="1"/>
        <v>5028.970350853151</v>
      </c>
      <c r="K29" s="82">
        <f t="shared" si="1"/>
        <v>3230.6165893927864</v>
      </c>
      <c r="L29" s="81">
        <f t="shared" si="1"/>
        <v>13.92183517210977</v>
      </c>
      <c r="M29" s="81">
        <f t="shared" si="1"/>
        <v>27.693559192395</v>
      </c>
      <c r="N29" s="81">
        <f t="shared" si="1"/>
        <v>50.256403561012505</v>
      </c>
      <c r="O29" s="83">
        <f t="shared" si="1"/>
        <v>29.324844091196567</v>
      </c>
    </row>
    <row r="31" ht="12.75">
      <c r="R31" s="69"/>
    </row>
    <row r="32" ht="12.75">
      <c r="A32" s="53" t="s">
        <v>46</v>
      </c>
    </row>
    <row r="33" spans="1:15" ht="12.75">
      <c r="A33" s="101" t="s">
        <v>48</v>
      </c>
      <c r="B33" s="70" t="s">
        <v>20</v>
      </c>
      <c r="C33" s="16"/>
      <c r="D33" s="64">
        <f>D5+D6+D7+D8</f>
        <v>3.6526680040573094</v>
      </c>
      <c r="E33" s="64">
        <f aca="true" t="shared" si="2" ref="E33:O33">E5+E6+E7+E8</f>
        <v>34.05900173807578</v>
      </c>
      <c r="F33" s="64">
        <f t="shared" si="2"/>
        <v>130.2845435317664</v>
      </c>
      <c r="G33" s="65">
        <f t="shared" si="2"/>
        <v>46.10166466841812</v>
      </c>
      <c r="H33" s="64">
        <f t="shared" si="2"/>
        <v>106.3470984465973</v>
      </c>
      <c r="I33" s="64">
        <f t="shared" si="2"/>
        <v>488.1405624709856</v>
      </c>
      <c r="J33" s="64">
        <f t="shared" si="2"/>
        <v>1498.9703373526515</v>
      </c>
      <c r="K33" s="65">
        <f t="shared" si="2"/>
        <v>604.5863983859009</v>
      </c>
      <c r="L33" s="64">
        <f t="shared" si="2"/>
        <v>1.2281830086616787</v>
      </c>
      <c r="M33" s="64">
        <f t="shared" si="2"/>
        <v>8.374408235050295</v>
      </c>
      <c r="N33" s="64">
        <f t="shared" si="2"/>
        <v>31.742931543899438</v>
      </c>
      <c r="O33" s="66">
        <f t="shared" si="2"/>
        <v>11.352733565259971</v>
      </c>
    </row>
    <row r="34" spans="1:15" ht="12.75">
      <c r="A34" s="102"/>
      <c r="B34" s="71" t="s">
        <v>19</v>
      </c>
      <c r="C34" s="60"/>
      <c r="D34" s="23">
        <f>D9</f>
        <v>41.45490348217725</v>
      </c>
      <c r="E34" s="23">
        <f aca="true" t="shared" si="3" ref="E34:O34">E9</f>
        <v>124.42003027302066</v>
      </c>
      <c r="F34" s="23">
        <f t="shared" si="3"/>
        <v>297.61723135977593</v>
      </c>
      <c r="G34" s="24">
        <f t="shared" si="3"/>
        <v>141.0183105401657</v>
      </c>
      <c r="H34" s="23">
        <f t="shared" si="3"/>
        <v>210.59366857507902</v>
      </c>
      <c r="I34" s="23">
        <f t="shared" si="3"/>
        <v>624.9617110853949</v>
      </c>
      <c r="J34" s="23">
        <f t="shared" si="3"/>
        <v>1563.4531869593002</v>
      </c>
      <c r="K34" s="24">
        <f t="shared" si="3"/>
        <v>721.1114042244894</v>
      </c>
      <c r="L34" s="23">
        <f t="shared" si="3"/>
        <v>12.134326611324152</v>
      </c>
      <c r="M34" s="23">
        <f t="shared" si="3"/>
        <v>36.422513739287254</v>
      </c>
      <c r="N34" s="23">
        <f t="shared" si="3"/>
        <v>93.73416036502545</v>
      </c>
      <c r="O34" s="25">
        <f t="shared" si="3"/>
        <v>42.485930476569074</v>
      </c>
    </row>
    <row r="35" spans="1:15" ht="12.75">
      <c r="A35" s="102"/>
      <c r="B35" s="71" t="s">
        <v>14</v>
      </c>
      <c r="C35" s="60"/>
      <c r="D35" s="23">
        <f>D10+D11+D12+D13</f>
        <v>41.872920059739606</v>
      </c>
      <c r="E35" s="23">
        <f aca="true" t="shared" si="4" ref="E35:O35">E10+E11+E12+E13</f>
        <v>112.55479772733639</v>
      </c>
      <c r="F35" s="23">
        <f t="shared" si="4"/>
        <v>247.9229015748042</v>
      </c>
      <c r="G35" s="24">
        <f t="shared" si="4"/>
        <v>124.59006569749954</v>
      </c>
      <c r="H35" s="23">
        <f t="shared" si="4"/>
        <v>197.7233572663908</v>
      </c>
      <c r="I35" s="23">
        <f t="shared" si="4"/>
        <v>511.85681293750986</v>
      </c>
      <c r="J35" s="23">
        <f t="shared" si="4"/>
        <v>1089.601312770671</v>
      </c>
      <c r="K35" s="24">
        <f t="shared" si="4"/>
        <v>560.3790896248272</v>
      </c>
      <c r="L35" s="23">
        <f t="shared" si="4"/>
        <v>12.298180005099232</v>
      </c>
      <c r="M35" s="23">
        <f t="shared" si="4"/>
        <v>33.52116497700024</v>
      </c>
      <c r="N35" s="23">
        <f t="shared" si="4"/>
        <v>75.86046620371938</v>
      </c>
      <c r="O35" s="25">
        <f t="shared" si="4"/>
        <v>37.395727234939</v>
      </c>
    </row>
    <row r="36" spans="1:15" ht="12.75">
      <c r="A36" s="102"/>
      <c r="B36" s="71" t="s">
        <v>24</v>
      </c>
      <c r="C36" s="60"/>
      <c r="D36" s="23">
        <f>D14</f>
        <v>0</v>
      </c>
      <c r="E36" s="23">
        <f aca="true" t="shared" si="5" ref="E36:O36">E14</f>
        <v>0</v>
      </c>
      <c r="F36" s="23">
        <f t="shared" si="5"/>
        <v>0</v>
      </c>
      <c r="G36" s="24">
        <f t="shared" si="5"/>
        <v>0</v>
      </c>
      <c r="H36" s="23">
        <f t="shared" si="5"/>
        <v>16.94164316735536</v>
      </c>
      <c r="I36" s="23">
        <f t="shared" si="5"/>
        <v>86.62856205204794</v>
      </c>
      <c r="J36" s="23">
        <f t="shared" si="5"/>
        <v>292.48649532126285</v>
      </c>
      <c r="K36" s="24">
        <f t="shared" si="5"/>
        <v>112.01205223750532</v>
      </c>
      <c r="L36" s="23">
        <f t="shared" si="5"/>
        <v>0.1599634257113237</v>
      </c>
      <c r="M36" s="23">
        <f t="shared" si="5"/>
        <v>0.8453502749079445</v>
      </c>
      <c r="N36" s="23">
        <f t="shared" si="5"/>
        <v>3.013191818574821</v>
      </c>
      <c r="O36" s="25">
        <f t="shared" si="5"/>
        <v>1.1201630234032636</v>
      </c>
    </row>
    <row r="37" spans="1:15" ht="12.75">
      <c r="A37" s="103"/>
      <c r="B37" s="73" t="s">
        <v>43</v>
      </c>
      <c r="C37" s="61"/>
      <c r="D37" s="140" t="s">
        <v>45</v>
      </c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1"/>
    </row>
    <row r="39" spans="1:15" ht="12.75">
      <c r="A39" s="101" t="s">
        <v>49</v>
      </c>
      <c r="B39" s="70" t="s">
        <v>20</v>
      </c>
      <c r="C39" s="16"/>
      <c r="D39" s="68"/>
      <c r="E39" s="68"/>
      <c r="F39" s="68"/>
      <c r="G39" s="77"/>
      <c r="H39" s="64">
        <f>H21+H22+H23+H24</f>
        <v>1274.400939021252</v>
      </c>
      <c r="I39" s="64">
        <f aca="true" t="shared" si="6" ref="I39:O39">I21+I22+I23+I24</f>
        <v>2352.3029784583155</v>
      </c>
      <c r="J39" s="64">
        <f t="shared" si="6"/>
        <v>3734.9268370878335</v>
      </c>
      <c r="K39" s="65">
        <f t="shared" si="6"/>
        <v>2408.4870992314804</v>
      </c>
      <c r="L39" s="64">
        <f t="shared" si="6"/>
        <v>13.92183517210977</v>
      </c>
      <c r="M39" s="64">
        <f t="shared" si="6"/>
        <v>27.693559192395</v>
      </c>
      <c r="N39" s="64">
        <f t="shared" si="6"/>
        <v>50.256403561012505</v>
      </c>
      <c r="O39" s="66">
        <f t="shared" si="6"/>
        <v>29.324844091196567</v>
      </c>
    </row>
    <row r="40" spans="1:15" ht="12.75">
      <c r="A40" s="102"/>
      <c r="B40" s="71" t="s">
        <v>19</v>
      </c>
      <c r="C40" s="60"/>
      <c r="D40" s="72"/>
      <c r="E40" s="72"/>
      <c r="F40" s="72"/>
      <c r="G40" s="78"/>
      <c r="H40" s="23">
        <f>H25</f>
        <v>5.5067574521785</v>
      </c>
      <c r="I40" s="23">
        <f aca="true" t="shared" si="7" ref="I40:O40">I25</f>
        <v>63.950154636405</v>
      </c>
      <c r="J40" s="23">
        <f t="shared" si="7"/>
        <v>179.308722631878</v>
      </c>
      <c r="K40" s="24">
        <f t="shared" si="7"/>
        <v>74.6610007893459</v>
      </c>
      <c r="L40" s="23">
        <f t="shared" si="7"/>
        <v>0</v>
      </c>
      <c r="M40" s="23">
        <f t="shared" si="7"/>
        <v>0</v>
      </c>
      <c r="N40" s="23">
        <f t="shared" si="7"/>
        <v>0</v>
      </c>
      <c r="O40" s="25">
        <f t="shared" si="7"/>
        <v>0</v>
      </c>
    </row>
    <row r="41" spans="1:15" ht="12.75">
      <c r="A41" s="103"/>
      <c r="B41" s="73" t="s">
        <v>14</v>
      </c>
      <c r="C41" s="61"/>
      <c r="D41" s="74"/>
      <c r="E41" s="74"/>
      <c r="F41" s="74"/>
      <c r="G41" s="79"/>
      <c r="H41" s="28">
        <f>H26+H27+H28</f>
        <v>445.184131385844</v>
      </c>
      <c r="I41" s="28">
        <f aca="true" t="shared" si="8" ref="I41:O41">I26+I27+I28</f>
        <v>728.385256436593</v>
      </c>
      <c r="J41" s="28">
        <f t="shared" si="8"/>
        <v>1114.73479113344</v>
      </c>
      <c r="K41" s="29">
        <f t="shared" si="8"/>
        <v>747.46848937196</v>
      </c>
      <c r="L41" s="28">
        <f t="shared" si="8"/>
        <v>0</v>
      </c>
      <c r="M41" s="28">
        <f t="shared" si="8"/>
        <v>0</v>
      </c>
      <c r="N41" s="28">
        <f t="shared" si="8"/>
        <v>0</v>
      </c>
      <c r="O41" s="30">
        <f t="shared" si="8"/>
        <v>0</v>
      </c>
    </row>
  </sheetData>
  <mergeCells count="15">
    <mergeCell ref="A39:A41"/>
    <mergeCell ref="A5:A18"/>
    <mergeCell ref="A21:A29"/>
    <mergeCell ref="D37:O37"/>
    <mergeCell ref="A33:A37"/>
    <mergeCell ref="D17:O17"/>
    <mergeCell ref="B1:B3"/>
    <mergeCell ref="A1:A3"/>
    <mergeCell ref="D15:O15"/>
    <mergeCell ref="D16:O16"/>
    <mergeCell ref="C1:C3"/>
    <mergeCell ref="D1:O1"/>
    <mergeCell ref="D2:G2"/>
    <mergeCell ref="H2:K2"/>
    <mergeCell ref="L2:O2"/>
  </mergeCells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workbookViewId="0" topLeftCell="A1">
      <selection activeCell="A49" sqref="A49"/>
    </sheetView>
  </sheetViews>
  <sheetFormatPr defaultColWidth="9.140625" defaultRowHeight="12.75"/>
  <cols>
    <col min="2" max="2" width="11.8515625" style="0" bestFit="1" customWidth="1"/>
    <col min="3" max="3" width="13.140625" style="0" bestFit="1" customWidth="1"/>
  </cols>
  <sheetData>
    <row r="1" spans="1:15" ht="12.75" customHeight="1">
      <c r="A1" s="131" t="s">
        <v>2</v>
      </c>
      <c r="B1" s="128" t="s">
        <v>13</v>
      </c>
      <c r="C1" s="136" t="s">
        <v>12</v>
      </c>
      <c r="D1" s="118" t="s">
        <v>4</v>
      </c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20"/>
    </row>
    <row r="2" spans="1:15" ht="12.75">
      <c r="A2" s="132"/>
      <c r="B2" s="129"/>
      <c r="C2" s="137"/>
      <c r="D2" s="121" t="s">
        <v>5</v>
      </c>
      <c r="E2" s="122"/>
      <c r="F2" s="122"/>
      <c r="G2" s="123"/>
      <c r="H2" s="124" t="s">
        <v>6</v>
      </c>
      <c r="I2" s="122"/>
      <c r="J2" s="122"/>
      <c r="K2" s="123"/>
      <c r="L2" s="122" t="s">
        <v>7</v>
      </c>
      <c r="M2" s="122"/>
      <c r="N2" s="122"/>
      <c r="O2" s="125"/>
    </row>
    <row r="3" spans="1:15" ht="12.75">
      <c r="A3" s="133"/>
      <c r="B3" s="130"/>
      <c r="C3" s="138"/>
      <c r="D3" s="3" t="s">
        <v>8</v>
      </c>
      <c r="E3" s="1" t="s">
        <v>9</v>
      </c>
      <c r="F3" s="1" t="s">
        <v>10</v>
      </c>
      <c r="G3" s="17" t="s">
        <v>11</v>
      </c>
      <c r="H3" s="18" t="s">
        <v>8</v>
      </c>
      <c r="I3" s="1" t="s">
        <v>9</v>
      </c>
      <c r="J3" s="1" t="s">
        <v>10</v>
      </c>
      <c r="K3" s="17" t="s">
        <v>11</v>
      </c>
      <c r="L3" s="1" t="s">
        <v>8</v>
      </c>
      <c r="M3" s="1" t="s">
        <v>9</v>
      </c>
      <c r="N3" s="1" t="s">
        <v>10</v>
      </c>
      <c r="O3" s="2" t="s">
        <v>11</v>
      </c>
    </row>
    <row r="5" spans="1:15" ht="12.75">
      <c r="A5" s="101" t="s">
        <v>48</v>
      </c>
      <c r="B5" s="80" t="s">
        <v>15</v>
      </c>
      <c r="C5" s="62" t="s">
        <v>14</v>
      </c>
      <c r="D5" s="56">
        <f>Sheet1!G5+Sheet1!G6+Sheet1!G19+Sheet1!G20+Sheet1!G29+Sheet1!G30+Sheet1!G41+Sheet1!G42</f>
        <v>0.03441700331006172</v>
      </c>
      <c r="E5" s="56">
        <f>Sheet1!H5+Sheet1!H6+Sheet1!H19+Sheet1!H20+Sheet1!H29+Sheet1!H30+Sheet1!H41+Sheet1!H42</f>
        <v>0.5282098602114182</v>
      </c>
      <c r="F5" s="56">
        <f>Sheet1!I5+Sheet1!I6+Sheet1!I19+Sheet1!I20+Sheet1!I29+Sheet1!I30+Sheet1!I41+Sheet1!I42</f>
        <v>2.2113619642494657</v>
      </c>
      <c r="G5" s="57">
        <f>Sheet1!J5+Sheet1!J6+Sheet1!J19+Sheet1!J20+Sheet1!J29+Sheet1!J30+Sheet1!J41+Sheet1!J42</f>
        <v>0.7476931631199607</v>
      </c>
      <c r="H5" s="56">
        <f>Sheet1!K5+Sheet1!K6+Sheet1!K19+Sheet1!K20+Sheet1!K29+Sheet1!K30+Sheet1!K41+Sheet1!K42</f>
        <v>0.12391184500336078</v>
      </c>
      <c r="I5" s="56">
        <f>Sheet1!L5+Sheet1!L6+Sheet1!L19+Sheet1!L20+Sheet1!L29+Sheet1!L30+Sheet1!L41+Sheet1!L42</f>
        <v>1.8261268401583768</v>
      </c>
      <c r="J5" s="56">
        <f>Sheet1!M5+Sheet1!M6+Sheet1!M19+Sheet1!M20+Sheet1!M29+Sheet1!M30+Sheet1!M41+Sheet1!M42</f>
        <v>8.028388826881349</v>
      </c>
      <c r="K5" s="57">
        <f>Sheet1!N5+Sheet1!N6+Sheet1!N19+Sheet1!N20+Sheet1!N29+Sheet1!N30+Sheet1!N41+Sheet1!N42</f>
        <v>2.65304894967275</v>
      </c>
      <c r="L5" s="56">
        <f>Sheet1!O5+Sheet1!O6+Sheet1!O19+Sheet1!O20+Sheet1!O29+Sheet1!O30+Sheet1!O41+Sheet1!O42</f>
        <v>0.006151053450938873</v>
      </c>
      <c r="M5" s="56">
        <f>Sheet1!P5+Sheet1!P6+Sheet1!P19+Sheet1!P20+Sheet1!P29+Sheet1!P30+Sheet1!P41+Sheet1!P42</f>
        <v>0.09273742271027402</v>
      </c>
      <c r="N5" s="56">
        <f>Sheet1!Q5+Sheet1!Q6+Sheet1!Q19+Sheet1!Q20+Sheet1!Q29+Sheet1!Q30+Sheet1!Q41+Sheet1!Q42</f>
        <v>0.4284552329157275</v>
      </c>
      <c r="O5" s="59">
        <f>Sheet1!R5+Sheet1!R6+Sheet1!R19+Sheet1!R20+Sheet1!R29+Sheet1!R30+Sheet1!R41+Sheet1!R42</f>
        <v>0.13849546892290313</v>
      </c>
    </row>
    <row r="6" spans="1:15" ht="12.75">
      <c r="A6" s="102"/>
      <c r="B6" s="80" t="s">
        <v>16</v>
      </c>
      <c r="C6" s="62" t="s">
        <v>14</v>
      </c>
      <c r="D6" s="56">
        <f>Sheet1!G7+Sheet1!G8+Sheet1!G21+Sheet1!G22+Sheet1!G43+Sheet1!G44</f>
        <v>0.039097428903218025</v>
      </c>
      <c r="E6" s="56">
        <f>Sheet1!H7+Sheet1!H8+Sheet1!H21+Sheet1!H22+Sheet1!H43+Sheet1!H44</f>
        <v>0.577529464370208</v>
      </c>
      <c r="F6" s="56">
        <f>Sheet1!I7+Sheet1!I8+Sheet1!I21+Sheet1!I22+Sheet1!I43+Sheet1!I44</f>
        <v>2.4642024992009777</v>
      </c>
      <c r="G6" s="57">
        <f>Sheet1!J7+Sheet1!J8+Sheet1!J21+Sheet1!J22+Sheet1!J43+Sheet1!J44</f>
        <v>0.821369750857429</v>
      </c>
      <c r="H6" s="56">
        <f>Sheet1!K7+Sheet1!K8+Sheet1!K21+Sheet1!K22+Sheet1!K43+Sheet1!K44</f>
        <v>0.12171204787012609</v>
      </c>
      <c r="I6" s="56">
        <f>Sheet1!L7+Sheet1!L8+Sheet1!L21+Sheet1!L22+Sheet1!L43+Sheet1!L44</f>
        <v>1.7989224086780122</v>
      </c>
      <c r="J6" s="56">
        <f>Sheet1!M7+Sheet1!M8+Sheet1!M21+Sheet1!M22+Sheet1!M43+Sheet1!M44</f>
        <v>7.881049047242433</v>
      </c>
      <c r="K6" s="57">
        <f>Sheet1!N7+Sheet1!N8+Sheet1!N21+Sheet1!N22+Sheet1!N43+Sheet1!N44</f>
        <v>2.6017430926240133</v>
      </c>
      <c r="L6" s="56">
        <f>Sheet1!O7+Sheet1!O8+Sheet1!O21+Sheet1!O22+Sheet1!O43+Sheet1!O44</f>
        <v>0.006236592314489561</v>
      </c>
      <c r="M6" s="56">
        <f>Sheet1!P7+Sheet1!P8+Sheet1!P21+Sheet1!P22+Sheet1!P43+Sheet1!P44</f>
        <v>0.09321195614974076</v>
      </c>
      <c r="N6" s="56">
        <f>Sheet1!Q7+Sheet1!Q8+Sheet1!Q21+Sheet1!Q22+Sheet1!Q43+Sheet1!Q44</f>
        <v>0.43368445897239577</v>
      </c>
      <c r="O6" s="59">
        <f>Sheet1!R7+Sheet1!R8+Sheet1!R21+Sheet1!R22+Sheet1!R43+Sheet1!R44</f>
        <v>0.13951324289696068</v>
      </c>
    </row>
    <row r="7" spans="1:15" ht="12.75">
      <c r="A7" s="102"/>
      <c r="B7" s="69" t="s">
        <v>17</v>
      </c>
      <c r="C7" s="60" t="s">
        <v>20</v>
      </c>
      <c r="D7" s="23">
        <f>Sheet1!G17+Sheet1!G18+Sheet1!G39+Sheet1!G40+Sheet1!G51+Sheet1!G52+Sheet1!G55+Sheet1!G56+Sheet1!G63+Sheet1!G64</f>
        <v>1.0621950677836811</v>
      </c>
      <c r="E7" s="23">
        <f>Sheet1!H17+Sheet1!H18+Sheet1!H39+Sheet1!H40+Sheet1!H51+Sheet1!H52+Sheet1!H55+Sheet1!H56+Sheet1!H63+Sheet1!H64</f>
        <v>14.69483572176294</v>
      </c>
      <c r="F7" s="23">
        <f>Sheet1!I17+Sheet1!I18+Sheet1!I39+Sheet1!I40+Sheet1!I51+Sheet1!I52+Sheet1!I55+Sheet1!I56+Sheet1!I63+Sheet1!I64</f>
        <v>59.6353327475578</v>
      </c>
      <c r="G7" s="24">
        <f>Sheet1!J17+Sheet1!J18+Sheet1!J39+Sheet1!J40+Sheet1!J51+Sheet1!J52+Sheet1!J55+Sheet1!J56+Sheet1!J63+Sheet1!J64</f>
        <v>20.39030074134708</v>
      </c>
      <c r="H7" s="23">
        <f>Sheet1!K17+Sheet1!K18+Sheet1!K39+Sheet1!K40+Sheet1!K51+Sheet1!K52+Sheet1!K55+Sheet1!K56+Sheet1!K63+Sheet1!K64</f>
        <v>3.468377583116594</v>
      </c>
      <c r="I7" s="23">
        <f>Sheet1!L17+Sheet1!L18+Sheet1!L39+Sheet1!L40+Sheet1!L51+Sheet1!L52+Sheet1!L55+Sheet1!L56+Sheet1!L63+Sheet1!L64</f>
        <v>47.34436892728103</v>
      </c>
      <c r="J7" s="23">
        <f>Sheet1!M17+Sheet1!M18+Sheet1!M39+Sheet1!M40+Sheet1!M51+Sheet1!M52+Sheet1!M55+Sheet1!M56+Sheet1!M63+Sheet1!M64</f>
        <v>194.5757550534763</v>
      </c>
      <c r="K7" s="24">
        <f>Sheet1!N17+Sheet1!N18+Sheet1!N39+Sheet1!N40+Sheet1!N51+Sheet1!N52+Sheet1!N55+Sheet1!N56+Sheet1!N63+Sheet1!N64</f>
        <v>66.25733412322046</v>
      </c>
      <c r="L7" s="23">
        <f>Sheet1!O17+Sheet1!O18+Sheet1!O39+Sheet1!O40+Sheet1!O51+Sheet1!O52+Sheet1!O55+Sheet1!O56+Sheet1!O63+Sheet1!O64</f>
        <v>0.20305600596751922</v>
      </c>
      <c r="M7" s="23">
        <f>Sheet1!P17+Sheet1!P18+Sheet1!P39+Sheet1!P40+Sheet1!P51+Sheet1!P52+Sheet1!P55+Sheet1!P56+Sheet1!P63+Sheet1!P64</f>
        <v>2.8058857748379378</v>
      </c>
      <c r="N7" s="23">
        <f>Sheet1!Q17+Sheet1!Q18+Sheet1!Q39+Sheet1!Q40+Sheet1!Q51+Sheet1!Q52+Sheet1!Q55+Sheet1!Q56+Sheet1!Q63+Sheet1!Q64</f>
        <v>11.982247068007856</v>
      </c>
      <c r="O7" s="25">
        <f>Sheet1!R17+Sheet1!R18+Sheet1!R39+Sheet1!R40+Sheet1!R51+Sheet1!R52+Sheet1!R55+Sheet1!R56+Sheet1!R63+Sheet1!R64</f>
        <v>4.008227019665877</v>
      </c>
    </row>
    <row r="8" spans="1:15" ht="12.75">
      <c r="A8" s="102"/>
      <c r="B8" s="69"/>
      <c r="C8" s="60" t="s">
        <v>19</v>
      </c>
      <c r="D8" s="23">
        <f>Sheet1!G13+Sheet1!G14+Sheet1!G27+Sheet1!G28+Sheet1!G35+Sheet1!G36+Sheet1!G37+Sheet1!G38+Sheet1!G49+Sheet1!G50+Sheet1!G53+Sheet1!G54+Sheet1!G61+Sheet1!G62</f>
        <v>41.45490348217725</v>
      </c>
      <c r="E8" s="23">
        <f>Sheet1!H13+Sheet1!H14+Sheet1!H27+Sheet1!H28+Sheet1!H35+Sheet1!H36+Sheet1!H37+Sheet1!H38+Sheet1!H49+Sheet1!H50+Sheet1!H53+Sheet1!H54+Sheet1!H61+Sheet1!H62</f>
        <v>124.42003027302066</v>
      </c>
      <c r="F8" s="23">
        <f>Sheet1!I13+Sheet1!I14+Sheet1!I27+Sheet1!I28+Sheet1!I35+Sheet1!I36+Sheet1!I37+Sheet1!I38+Sheet1!I49+Sheet1!I50+Sheet1!I53+Sheet1!I54+Sheet1!I61+Sheet1!I62</f>
        <v>297.61723135977593</v>
      </c>
      <c r="G8" s="24">
        <f>Sheet1!J13+Sheet1!J14+Sheet1!J27+Sheet1!J28+Sheet1!J35+Sheet1!J36+Sheet1!J37+Sheet1!J38+Sheet1!J49+Sheet1!J50+Sheet1!J53+Sheet1!J54+Sheet1!J61+Sheet1!J62</f>
        <v>141.0183105401657</v>
      </c>
      <c r="H8" s="23">
        <f>Sheet1!K13+Sheet1!K14+Sheet1!K27+Sheet1!K28+Sheet1!K35+Sheet1!K36+Sheet1!K37+Sheet1!K38+Sheet1!K49+Sheet1!K50+Sheet1!K53+Sheet1!K54+Sheet1!K61+Sheet1!K62</f>
        <v>210.59366857507902</v>
      </c>
      <c r="I8" s="23">
        <f>Sheet1!L13+Sheet1!L14+Sheet1!L27+Sheet1!L28+Sheet1!L35+Sheet1!L36+Sheet1!L37+Sheet1!L38+Sheet1!L49+Sheet1!L50+Sheet1!L53+Sheet1!L54+Sheet1!L61+Sheet1!L62</f>
        <v>624.9617110853949</v>
      </c>
      <c r="J8" s="23">
        <f>Sheet1!M13+Sheet1!M14+Sheet1!M27+Sheet1!M28+Sheet1!M35+Sheet1!M36+Sheet1!M37+Sheet1!M38+Sheet1!M49+Sheet1!M50+Sheet1!M53+Sheet1!M54+Sheet1!M61+Sheet1!M62</f>
        <v>1563.4531869593002</v>
      </c>
      <c r="K8" s="24">
        <f>Sheet1!N13+Sheet1!N14+Sheet1!N27+Sheet1!N28+Sheet1!N35+Sheet1!N36+Sheet1!N37+Sheet1!N38+Sheet1!N49+Sheet1!N50+Sheet1!N53+Sheet1!N54+Sheet1!N61+Sheet1!N62</f>
        <v>721.1114042244894</v>
      </c>
      <c r="L8" s="23">
        <f>Sheet1!O13+Sheet1!O14+Sheet1!O27+Sheet1!O28+Sheet1!O35+Sheet1!O36+Sheet1!O37+Sheet1!O38+Sheet1!O49+Sheet1!O50+Sheet1!O53+Sheet1!O54+Sheet1!O61+Sheet1!O62</f>
        <v>12.134326611324152</v>
      </c>
      <c r="M8" s="23">
        <f>Sheet1!P13+Sheet1!P14+Sheet1!P27+Sheet1!P28+Sheet1!P35+Sheet1!P36+Sheet1!P37+Sheet1!P38+Sheet1!P49+Sheet1!P50+Sheet1!P53+Sheet1!P54+Sheet1!P61+Sheet1!P62</f>
        <v>36.422513739287254</v>
      </c>
      <c r="N8" s="23">
        <f>Sheet1!Q13+Sheet1!Q14+Sheet1!Q27+Sheet1!Q28+Sheet1!Q35+Sheet1!Q36+Sheet1!Q37+Sheet1!Q38+Sheet1!Q49+Sheet1!Q50+Sheet1!Q53+Sheet1!Q54+Sheet1!Q61+Sheet1!Q62</f>
        <v>93.73416036502545</v>
      </c>
      <c r="O8" s="25">
        <f>Sheet1!R13+Sheet1!R14+Sheet1!R27+Sheet1!R28+Sheet1!R35+Sheet1!R36+Sheet1!R37+Sheet1!R38+Sheet1!R49+Sheet1!R50+Sheet1!R53+Sheet1!R54+Sheet1!R61+Sheet1!R62</f>
        <v>42.485930476569074</v>
      </c>
    </row>
    <row r="9" spans="1:15" ht="12.75">
      <c r="A9" s="102"/>
      <c r="B9" s="69"/>
      <c r="C9" s="60" t="s">
        <v>14</v>
      </c>
      <c r="D9" s="23">
        <f>Sheet1!G9+Sheet1!G10+Sheet1!G23+Sheet1!G24+Sheet1!G31+Sheet1!G32+Sheet1!G45+Sheet1!G46+Sheet1!G57+Sheet1!G58</f>
        <v>41.70670844274368</v>
      </c>
      <c r="E9" s="23">
        <f>Sheet1!H9+Sheet1!H10+Sheet1!H23+Sheet1!H24+Sheet1!H31+Sheet1!H32+Sheet1!H45+Sheet1!H46+Sheet1!H57+Sheet1!H58</f>
        <v>110.09157384547024</v>
      </c>
      <c r="F9" s="23">
        <f>Sheet1!I9+Sheet1!I10+Sheet1!I23+Sheet1!I24+Sheet1!I31+Sheet1!I32+Sheet1!I45+Sheet1!I46+Sheet1!I57+Sheet1!I58</f>
        <v>237.3836066798591</v>
      </c>
      <c r="G9" s="24">
        <f>Sheet1!J9+Sheet1!J10+Sheet1!J23+Sheet1!J24+Sheet1!J31+Sheet1!J32+Sheet1!J45+Sheet1!J46+Sheet1!J57+Sheet1!J58</f>
        <v>121.07279214773331</v>
      </c>
      <c r="H9" s="23">
        <f>Sheet1!K9+Sheet1!K10+Sheet1!K23+Sheet1!K24+Sheet1!K31+Sheet1!K32+Sheet1!K45+Sheet1!K46+Sheet1!K57+Sheet1!K58</f>
        <v>197.08849107978057</v>
      </c>
      <c r="I9" s="23">
        <f>Sheet1!L9+Sheet1!L10+Sheet1!L23+Sheet1!L24+Sheet1!L31+Sheet1!L32+Sheet1!L45+Sheet1!L46+Sheet1!L57+Sheet1!L58</f>
        <v>502.8765106947118</v>
      </c>
      <c r="J9" s="23">
        <f>Sheet1!M9+Sheet1!M10+Sheet1!M23+Sheet1!M24+Sheet1!M31+Sheet1!M32+Sheet1!M45+Sheet1!M46+Sheet1!M57+Sheet1!M58</f>
        <v>1051.5900391737684</v>
      </c>
      <c r="K9" s="24">
        <f>Sheet1!N9+Sheet1!N10+Sheet1!N23+Sheet1!N24+Sheet1!N31+Sheet1!N32+Sheet1!N45+Sheet1!N46+Sheet1!N57+Sheet1!N58</f>
        <v>547.6107197695212</v>
      </c>
      <c r="L9" s="23">
        <f>Sheet1!O9+Sheet1!O10+Sheet1!O23+Sheet1!O24+Sheet1!O31+Sheet1!O32+Sheet1!O45+Sheet1!O46+Sheet1!O57+Sheet1!O58</f>
        <v>12.268876391379223</v>
      </c>
      <c r="M9" s="23">
        <f>Sheet1!P9+Sheet1!P10+Sheet1!P23+Sheet1!P24+Sheet1!P31+Sheet1!P32+Sheet1!P45+Sheet1!P46+Sheet1!P57+Sheet1!P58</f>
        <v>33.09770136747788</v>
      </c>
      <c r="N9" s="23">
        <f>Sheet1!Q9+Sheet1!Q10+Sheet1!Q23+Sheet1!Q24+Sheet1!Q31+Sheet1!Q32+Sheet1!Q45+Sheet1!Q46+Sheet1!Q57+Sheet1!Q58</f>
        <v>73.96406905151022</v>
      </c>
      <c r="O9" s="25">
        <f>Sheet1!R9+Sheet1!R10+Sheet1!R23+Sheet1!R24+Sheet1!R31+Sheet1!R32+Sheet1!R45+Sheet1!R46+Sheet1!R57+Sheet1!R58</f>
        <v>36.774265211093734</v>
      </c>
    </row>
    <row r="10" spans="1:15" ht="12.75">
      <c r="A10" s="102"/>
      <c r="B10" s="73"/>
      <c r="C10" s="61" t="s">
        <v>43</v>
      </c>
      <c r="D10" s="140" t="s">
        <v>45</v>
      </c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1"/>
    </row>
    <row r="11" spans="1:15" ht="12.75">
      <c r="A11" s="102"/>
      <c r="B11" s="80" t="s">
        <v>44</v>
      </c>
      <c r="C11" s="62" t="s">
        <v>43</v>
      </c>
      <c r="D11" s="142" t="s">
        <v>45</v>
      </c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3"/>
    </row>
    <row r="12" spans="1:15" ht="12.75">
      <c r="A12" s="102"/>
      <c r="B12" s="69" t="s">
        <v>22</v>
      </c>
      <c r="C12" s="60" t="s">
        <v>20</v>
      </c>
      <c r="D12" s="23">
        <f>Sheet1!G65+Sheet1!G66+Sheet1!G73+Sheet1!G74+Sheet1!G81+Sheet1!G82</f>
        <v>0</v>
      </c>
      <c r="E12" s="23">
        <f>Sheet1!H65+Sheet1!H66+Sheet1!H73+Sheet1!H74+Sheet1!H81+Sheet1!H82</f>
        <v>0</v>
      </c>
      <c r="F12" s="23">
        <f>Sheet1!I65+Sheet1!I66+Sheet1!I73+Sheet1!I74+Sheet1!I81+Sheet1!I82</f>
        <v>0</v>
      </c>
      <c r="G12" s="24">
        <f>Sheet1!J65+Sheet1!J66+Sheet1!J73+Sheet1!J74+Sheet1!J81+Sheet1!J82</f>
        <v>0</v>
      </c>
      <c r="H12" s="23">
        <f>Sheet1!K65+Sheet1!K66+Sheet1!K73+Sheet1!K74+Sheet1!K81+Sheet1!K82</f>
        <v>7.859365235494367</v>
      </c>
      <c r="I12" s="23">
        <f>Sheet1!L65+Sheet1!L66+Sheet1!L73+Sheet1!L74+Sheet1!L81+Sheet1!L82</f>
        <v>53.900816497792725</v>
      </c>
      <c r="J12" s="23">
        <f>Sheet1!M65+Sheet1!M66+Sheet1!M73+Sheet1!M74+Sheet1!M81+Sheet1!M82</f>
        <v>197.5426700799875</v>
      </c>
      <c r="K12" s="24">
        <f>Sheet1!N65+Sheet1!N66+Sheet1!N73+Sheet1!N74+Sheet1!N81+Sheet1!N82</f>
        <v>71.81146241084616</v>
      </c>
      <c r="L12" s="23">
        <f>Sheet1!O65+Sheet1!O66+Sheet1!O73+Sheet1!O74+Sheet1!O81+Sheet1!O82</f>
        <v>0.07409497106687354</v>
      </c>
      <c r="M12" s="23">
        <f>Sheet1!P65+Sheet1!P66+Sheet1!P73+Sheet1!P74+Sheet1!P81+Sheet1!P82</f>
        <v>0.5249401301648771</v>
      </c>
      <c r="N12" s="23">
        <f>Sheet1!Q65+Sheet1!Q66+Sheet1!Q73+Sheet1!Q74+Sheet1!Q81+Sheet1!Q82</f>
        <v>2.020245955339311</v>
      </c>
      <c r="O12" s="25">
        <f>Sheet1!R65+Sheet1!R66+Sheet1!R73+Sheet1!R74+Sheet1!R81+Sheet1!R82</f>
        <v>0.7173552620778643</v>
      </c>
    </row>
    <row r="13" spans="1:15" ht="12.75">
      <c r="A13" s="102"/>
      <c r="B13" s="73"/>
      <c r="C13" s="61" t="s">
        <v>24</v>
      </c>
      <c r="D13" s="28">
        <f>Sheet1!G71+Sheet1!G72+Sheet1!G79+Sheet1!G80</f>
        <v>0</v>
      </c>
      <c r="E13" s="28">
        <f>Sheet1!H71+Sheet1!H72+Sheet1!H79+Sheet1!H80</f>
        <v>0</v>
      </c>
      <c r="F13" s="28">
        <f>Sheet1!I71+Sheet1!I72+Sheet1!I79+Sheet1!I80</f>
        <v>0</v>
      </c>
      <c r="G13" s="29">
        <f>Sheet1!J71+Sheet1!J72+Sheet1!J79+Sheet1!J80</f>
        <v>0</v>
      </c>
      <c r="H13" s="28">
        <f>Sheet1!K71+Sheet1!K72+Sheet1!K79+Sheet1!K80</f>
        <v>16.94164316735536</v>
      </c>
      <c r="I13" s="28">
        <f>Sheet1!L71+Sheet1!L72+Sheet1!L79+Sheet1!L80</f>
        <v>86.62856205204794</v>
      </c>
      <c r="J13" s="28">
        <f>Sheet1!M71+Sheet1!M72+Sheet1!M79+Sheet1!M80</f>
        <v>292.48649532126285</v>
      </c>
      <c r="K13" s="29">
        <f>Sheet1!N71+Sheet1!N72+Sheet1!N79+Sheet1!N80</f>
        <v>112.01205223750532</v>
      </c>
      <c r="L13" s="28">
        <f>Sheet1!O71+Sheet1!O72+Sheet1!O79+Sheet1!O80</f>
        <v>0.1599634257113237</v>
      </c>
      <c r="M13" s="28">
        <f>Sheet1!P71+Sheet1!P72+Sheet1!P79+Sheet1!P80</f>
        <v>0.8453502749079445</v>
      </c>
      <c r="N13" s="28">
        <f>Sheet1!Q71+Sheet1!Q72+Sheet1!Q79+Sheet1!Q80</f>
        <v>3.013191818574821</v>
      </c>
      <c r="O13" s="30">
        <f>Sheet1!R71+Sheet1!R72+Sheet1!R79+Sheet1!R80</f>
        <v>1.1201630234032636</v>
      </c>
    </row>
    <row r="14" spans="1:15" ht="12.75">
      <c r="A14" s="102"/>
      <c r="B14" s="80" t="s">
        <v>21</v>
      </c>
      <c r="C14" s="62" t="s">
        <v>20</v>
      </c>
      <c r="D14" s="56">
        <f>Sheet1!G15+Sheet1!G16+Sheet1!G67+Sheet1!G68+Sheet1!G75+Sheet1!G76+Sheet1!G83+Sheet1!G84+Sheet1!G87+Sheet1!G88</f>
        <v>2.5904729362736285</v>
      </c>
      <c r="E14" s="56">
        <f>Sheet1!H15+Sheet1!H16+Sheet1!H67+Sheet1!H68+Sheet1!H75+Sheet1!H76+Sheet1!H83+Sheet1!H84+Sheet1!H87+Sheet1!H88</f>
        <v>19.36416601631284</v>
      </c>
      <c r="F14" s="56">
        <f>Sheet1!I15+Sheet1!I16+Sheet1!I67+Sheet1!I68+Sheet1!I75+Sheet1!I76+Sheet1!I83+Sheet1!I84+Sheet1!I87+Sheet1!I88</f>
        <v>70.64921078420859</v>
      </c>
      <c r="G14" s="57">
        <f>Sheet1!J15+Sheet1!J16+Sheet1!J67+Sheet1!J68+Sheet1!J75+Sheet1!J76+Sheet1!J83+Sheet1!J84+Sheet1!J87+Sheet1!J88</f>
        <v>25.711363927071037</v>
      </c>
      <c r="H14" s="56">
        <f>Sheet1!K15+Sheet1!K16+Sheet1!K67+Sheet1!K68+Sheet1!K75+Sheet1!K76+Sheet1!K83+Sheet1!K84+Sheet1!K87+Sheet1!K88</f>
        <v>83.438981841996</v>
      </c>
      <c r="I14" s="56">
        <f>Sheet1!L15+Sheet1!L16+Sheet1!L67+Sheet1!L68+Sheet1!L75+Sheet1!L76+Sheet1!L83+Sheet1!L84+Sheet1!L87+Sheet1!L88</f>
        <v>337.079096104748</v>
      </c>
      <c r="J14" s="56">
        <f>Sheet1!M15+Sheet1!M16+Sheet1!M67+Sheet1!M68+Sheet1!M75+Sheet1!M76+Sheet1!M83+Sheet1!M84+Sheet1!M87+Sheet1!M88</f>
        <v>965.1352541108083</v>
      </c>
      <c r="K14" s="57">
        <f>Sheet1!N15+Sheet1!N16+Sheet1!N67+Sheet1!N68+Sheet1!N75+Sheet1!N76+Sheet1!N83+Sheet1!N84+Sheet1!N87+Sheet1!N88</f>
        <v>406.7812333917378</v>
      </c>
      <c r="L14" s="56">
        <f>Sheet1!O15+Sheet1!O16+Sheet1!O67+Sheet1!O68+Sheet1!O75+Sheet1!O76+Sheet1!O83+Sheet1!O84+Sheet1!O87+Sheet1!O88</f>
        <v>0.8506757338052214</v>
      </c>
      <c r="M14" s="56">
        <f>Sheet1!P15+Sheet1!P16+Sheet1!P67+Sheet1!P68+Sheet1!P75+Sheet1!P76+Sheet1!P83+Sheet1!P84+Sheet1!P87+Sheet1!P88</f>
        <v>4.58733685350632</v>
      </c>
      <c r="N14" s="56">
        <f>Sheet1!Q15+Sheet1!Q16+Sheet1!Q67+Sheet1!Q68+Sheet1!Q75+Sheet1!Q76+Sheet1!Q83+Sheet1!Q84+Sheet1!Q87+Sheet1!Q88</f>
        <v>16.343527884281972</v>
      </c>
      <c r="O14" s="59">
        <f>Sheet1!R15+Sheet1!R16+Sheet1!R67+Sheet1!R68+Sheet1!R75+Sheet1!R76+Sheet1!R83+Sheet1!R84+Sheet1!R87+Sheet1!R88</f>
        <v>6.0626374667477565</v>
      </c>
    </row>
    <row r="15" spans="1:15" ht="12.75">
      <c r="A15" s="102"/>
      <c r="B15" s="80" t="s">
        <v>23</v>
      </c>
      <c r="C15" s="62" t="s">
        <v>20</v>
      </c>
      <c r="D15" s="56">
        <f>Sheet1!G69+Sheet1!G70+Sheet1!G77+Sheet1!G78+Sheet1!G85+Sheet1!G86+Sheet1!G89+Sheet1!G90</f>
        <v>0</v>
      </c>
      <c r="E15" s="56">
        <f>Sheet1!H69+Sheet1!H70+Sheet1!H77+Sheet1!H78+Sheet1!H85+Sheet1!H86+Sheet1!H89+Sheet1!H90</f>
        <v>0</v>
      </c>
      <c r="F15" s="56">
        <f>Sheet1!I69+Sheet1!I70+Sheet1!I77+Sheet1!I78+Sheet1!I85+Sheet1!I86+Sheet1!I89+Sheet1!I90</f>
        <v>0</v>
      </c>
      <c r="G15" s="57">
        <f>Sheet1!J69+Sheet1!J70+Sheet1!J77+Sheet1!J78+Sheet1!J85+Sheet1!J86+Sheet1!J89+Sheet1!J90</f>
        <v>0</v>
      </c>
      <c r="H15" s="56">
        <f>Sheet1!K69+Sheet1!K70+Sheet1!K77+Sheet1!K78+Sheet1!K85+Sheet1!K86+Sheet1!K89+Sheet1!K90</f>
        <v>11.580373785990343</v>
      </c>
      <c r="I15" s="56">
        <f>Sheet1!L69+Sheet1!L70+Sheet1!L77+Sheet1!L78+Sheet1!L85+Sheet1!L86+Sheet1!L89+Sheet1!L90</f>
        <v>49.81628094116386</v>
      </c>
      <c r="J15" s="56">
        <f>Sheet1!M69+Sheet1!M70+Sheet1!M77+Sheet1!M78+Sheet1!M85+Sheet1!M86+Sheet1!M89+Sheet1!M90</f>
        <v>141.7166581083795</v>
      </c>
      <c r="K15" s="57">
        <f>Sheet1!N69+Sheet1!N70+Sheet1!N77+Sheet1!N78+Sheet1!N85+Sheet1!N86+Sheet1!N89+Sheet1!N90</f>
        <v>59.73636846009647</v>
      </c>
      <c r="L15" s="56">
        <f>Sheet1!O69+Sheet1!O70+Sheet1!O77+Sheet1!O78+Sheet1!O85+Sheet1!O86+Sheet1!O89+Sheet1!O90</f>
        <v>0.10035629782206476</v>
      </c>
      <c r="M15" s="56">
        <f>Sheet1!P69+Sheet1!P70+Sheet1!P77+Sheet1!P78+Sheet1!P85+Sheet1!P86+Sheet1!P89+Sheet1!P90</f>
        <v>0.45624547654115966</v>
      </c>
      <c r="N15" s="56">
        <f>Sheet1!Q69+Sheet1!Q70+Sheet1!Q77+Sheet1!Q78+Sheet1!Q85+Sheet1!Q86+Sheet1!Q89+Sheet1!Q90</f>
        <v>1.3969106362703</v>
      </c>
      <c r="O15" s="59">
        <f>Sheet1!R69+Sheet1!R70+Sheet1!R77+Sheet1!R78+Sheet1!R85+Sheet1!R86+Sheet1!R89+Sheet1!R90</f>
        <v>0.5645138167684745</v>
      </c>
    </row>
    <row r="16" spans="1:15" ht="12.75">
      <c r="A16" s="102"/>
      <c r="B16" s="69" t="s">
        <v>18</v>
      </c>
      <c r="C16" s="16" t="s">
        <v>14</v>
      </c>
      <c r="D16" s="23">
        <f>Sheet1!G11+Sheet1!G12+Sheet1!G25+Sheet1!G26+Sheet1!G33+Sheet1!G34+Sheet1!G47+Sheet1!G48+Sheet1!G59+Sheet1!G60</f>
        <v>0.09269718478264129</v>
      </c>
      <c r="E16" s="23">
        <f>Sheet1!H11+Sheet1!H12+Sheet1!H25+Sheet1!H26+Sheet1!H33+Sheet1!H34+Sheet1!H47+Sheet1!H48+Sheet1!H59+Sheet1!H60</f>
        <v>1.35748455728454</v>
      </c>
      <c r="F16" s="23">
        <f>Sheet1!I11+Sheet1!I12+Sheet1!I25+Sheet1!I26+Sheet1!I33+Sheet1!I34+Sheet1!I47+Sheet1!I48+Sheet1!I59+Sheet1!I60</f>
        <v>5.863730431494649</v>
      </c>
      <c r="G16" s="24">
        <f>Sheet1!J11+Sheet1!J12+Sheet1!J25+Sheet1!J26+Sheet1!J33+Sheet1!J34+Sheet1!J47+Sheet1!J48+Sheet1!J59+Sheet1!J60</f>
        <v>1.9482106357888407</v>
      </c>
      <c r="H16" s="23">
        <f>Sheet1!K11+Sheet1!K12+Sheet1!K25+Sheet1!K26+Sheet1!K33+Sheet1!K34+Sheet1!K47+Sheet1!K48+Sheet1!K59+Sheet1!K60</f>
        <v>0.38924229373673624</v>
      </c>
      <c r="I16" s="23">
        <f>Sheet1!L11+Sheet1!L12+Sheet1!L25+Sheet1!L26+Sheet1!L33+Sheet1!L34+Sheet1!L47+Sheet1!L48+Sheet1!L59+Sheet1!L60</f>
        <v>5.355252993961691</v>
      </c>
      <c r="J16" s="23">
        <f>Sheet1!M11+Sheet1!M12+Sheet1!M25+Sheet1!M26+Sheet1!M33+Sheet1!M34+Sheet1!M47+Sheet1!M48+Sheet1!M59+Sheet1!M60</f>
        <v>22.10183572277888</v>
      </c>
      <c r="K16" s="24">
        <f>Sheet1!N11+Sheet1!N12+Sheet1!N25+Sheet1!N26+Sheet1!N33+Sheet1!N34+Sheet1!N47+Sheet1!N48+Sheet1!N59+Sheet1!N60</f>
        <v>7.5135778130091815</v>
      </c>
      <c r="L16" s="23">
        <f>Sheet1!O11+Sheet1!O12+Sheet1!O25+Sheet1!O26+Sheet1!O33+Sheet1!O34+Sheet1!O47+Sheet1!O48+Sheet1!O59+Sheet1!O60</f>
        <v>0.016915967954580353</v>
      </c>
      <c r="M16" s="23">
        <f>Sheet1!P11+Sheet1!P12+Sheet1!P25+Sheet1!P26+Sheet1!P33+Sheet1!P34+Sheet1!P47+Sheet1!P48+Sheet1!P59+Sheet1!P60</f>
        <v>0.23751423066234156</v>
      </c>
      <c r="N16" s="23">
        <f>Sheet1!Q11+Sheet1!Q12+Sheet1!Q25+Sheet1!Q26+Sheet1!Q33+Sheet1!Q34+Sheet1!Q47+Sheet1!Q48+Sheet1!Q59+Sheet1!Q60</f>
        <v>1.0342574603210488</v>
      </c>
      <c r="O16" s="25">
        <f>Sheet1!R11+Sheet1!R12+Sheet1!R25+Sheet1!R26+Sheet1!R33+Sheet1!R34+Sheet1!R47+Sheet1!R48+Sheet1!R59+Sheet1!R60</f>
        <v>0.3434533120254018</v>
      </c>
    </row>
    <row r="17" spans="1:15" ht="12.75">
      <c r="A17" s="102"/>
      <c r="B17" s="73"/>
      <c r="C17" s="61" t="s">
        <v>43</v>
      </c>
      <c r="D17" s="140" t="s">
        <v>45</v>
      </c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1"/>
    </row>
    <row r="18" spans="1:15" ht="12.75">
      <c r="A18" s="103"/>
      <c r="B18" s="54"/>
      <c r="C18" s="62"/>
      <c r="D18" s="87">
        <f>SUM(D5:D9,D12:D16)</f>
        <v>86.98049154597416</v>
      </c>
      <c r="E18" s="87">
        <f aca="true" t="shared" si="0" ref="E18:O18">SUM(E5:E9,E12:E16)</f>
        <v>271.0338297384328</v>
      </c>
      <c r="F18" s="87">
        <f t="shared" si="0"/>
        <v>675.8246764663465</v>
      </c>
      <c r="G18" s="95">
        <f t="shared" si="0"/>
        <v>311.7100409060833</v>
      </c>
      <c r="H18" s="87">
        <f t="shared" si="0"/>
        <v>531.6057674554224</v>
      </c>
      <c r="I18" s="87">
        <f t="shared" si="0"/>
        <v>1711.5876485459382</v>
      </c>
      <c r="J18" s="87">
        <f t="shared" si="0"/>
        <v>4444.511332403886</v>
      </c>
      <c r="K18" s="95">
        <f t="shared" si="0"/>
        <v>1998.0889444727225</v>
      </c>
      <c r="L18" s="87">
        <f t="shared" si="0"/>
        <v>25.820653050796388</v>
      </c>
      <c r="M18" s="87">
        <f t="shared" si="0"/>
        <v>79.16343722624573</v>
      </c>
      <c r="N18" s="87">
        <f t="shared" si="0"/>
        <v>204.35074993121907</v>
      </c>
      <c r="O18" s="88">
        <f t="shared" si="0"/>
        <v>92.3545543001713</v>
      </c>
    </row>
    <row r="19" spans="4:15" ht="12.75"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</row>
    <row r="20" spans="4:15" ht="12.75"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</row>
    <row r="21" spans="1:15" ht="12.75">
      <c r="A21" s="101" t="s">
        <v>47</v>
      </c>
      <c r="B21" s="80" t="s">
        <v>16</v>
      </c>
      <c r="C21" s="62" t="s">
        <v>14</v>
      </c>
      <c r="D21" s="58"/>
      <c r="E21" s="58"/>
      <c r="F21" s="58"/>
      <c r="G21" s="76"/>
      <c r="H21" s="56">
        <f>Sheet1!K95</f>
        <v>0</v>
      </c>
      <c r="I21" s="56">
        <f>Sheet1!L95</f>
        <v>0</v>
      </c>
      <c r="J21" s="56">
        <f>Sheet1!M95</f>
        <v>0</v>
      </c>
      <c r="K21" s="57">
        <f>Sheet1!N95</f>
        <v>0</v>
      </c>
      <c r="L21" s="56">
        <f>Sheet1!O95</f>
        <v>0</v>
      </c>
      <c r="M21" s="56">
        <f>Sheet1!P95</f>
        <v>0</v>
      </c>
      <c r="N21" s="56">
        <f>Sheet1!Q95</f>
        <v>0</v>
      </c>
      <c r="O21" s="59">
        <f>Sheet1!R95</f>
        <v>0</v>
      </c>
    </row>
    <row r="22" spans="1:15" ht="12.75">
      <c r="A22" s="102"/>
      <c r="B22" s="69" t="s">
        <v>17</v>
      </c>
      <c r="C22" s="60" t="s">
        <v>20</v>
      </c>
      <c r="D22" s="39"/>
      <c r="E22" s="39"/>
      <c r="F22" s="39"/>
      <c r="G22" s="40"/>
      <c r="H22" s="23">
        <f>Sheet1!K94</f>
        <v>0</v>
      </c>
      <c r="I22" s="23">
        <f>Sheet1!L94</f>
        <v>0</v>
      </c>
      <c r="J22" s="23">
        <f>Sheet1!M94</f>
        <v>0</v>
      </c>
      <c r="K22" s="24">
        <f>Sheet1!N94</f>
        <v>0</v>
      </c>
      <c r="L22" s="23">
        <f>Sheet1!O94</f>
        <v>0</v>
      </c>
      <c r="M22" s="23">
        <f>Sheet1!P94</f>
        <v>0</v>
      </c>
      <c r="N22" s="23">
        <f>Sheet1!Q94</f>
        <v>0</v>
      </c>
      <c r="O22" s="25">
        <f>Sheet1!R94</f>
        <v>0</v>
      </c>
    </row>
    <row r="23" spans="1:15" ht="12.75">
      <c r="A23" s="102"/>
      <c r="B23" s="69"/>
      <c r="C23" s="60" t="s">
        <v>19</v>
      </c>
      <c r="D23" s="39"/>
      <c r="E23" s="39"/>
      <c r="F23" s="39"/>
      <c r="G23" s="40"/>
      <c r="H23" s="23">
        <f>Sheet1!K98</f>
        <v>5.5067574521785</v>
      </c>
      <c r="I23" s="23">
        <f>Sheet1!L98</f>
        <v>63.950154636405</v>
      </c>
      <c r="J23" s="23">
        <f>Sheet1!M98</f>
        <v>179.308722631878</v>
      </c>
      <c r="K23" s="24">
        <f>Sheet1!N98</f>
        <v>74.6610007893459</v>
      </c>
      <c r="L23" s="23">
        <f>Sheet1!O98</f>
        <v>0</v>
      </c>
      <c r="M23" s="23">
        <f>Sheet1!P98</f>
        <v>0</v>
      </c>
      <c r="N23" s="23">
        <f>Sheet1!Q98</f>
        <v>0</v>
      </c>
      <c r="O23" s="25">
        <f>Sheet1!R98</f>
        <v>0</v>
      </c>
    </row>
    <row r="24" spans="1:15" ht="12.75">
      <c r="A24" s="102"/>
      <c r="B24" s="73"/>
      <c r="C24" s="61" t="s">
        <v>14</v>
      </c>
      <c r="D24" s="26"/>
      <c r="E24" s="26"/>
      <c r="F24" s="26"/>
      <c r="G24" s="27"/>
      <c r="H24" s="28">
        <f>Sheet1!K96</f>
        <v>445.184131385844</v>
      </c>
      <c r="I24" s="28">
        <f>Sheet1!L96</f>
        <v>728.385256436593</v>
      </c>
      <c r="J24" s="28">
        <f>Sheet1!M96</f>
        <v>1114.73479113344</v>
      </c>
      <c r="K24" s="29">
        <f>Sheet1!N96</f>
        <v>747.46848937196</v>
      </c>
      <c r="L24" s="28">
        <f>Sheet1!O96</f>
        <v>0</v>
      </c>
      <c r="M24" s="28">
        <f>Sheet1!P96</f>
        <v>0</v>
      </c>
      <c r="N24" s="28">
        <f>Sheet1!Q96</f>
        <v>0</v>
      </c>
      <c r="O24" s="30">
        <f>Sheet1!R96</f>
        <v>0</v>
      </c>
    </row>
    <row r="25" spans="1:15" ht="12.75">
      <c r="A25" s="102"/>
      <c r="B25" s="69" t="s">
        <v>22</v>
      </c>
      <c r="C25" s="60" t="s">
        <v>20</v>
      </c>
      <c r="D25" s="39"/>
      <c r="E25" s="39"/>
      <c r="F25" s="39"/>
      <c r="G25" s="40"/>
      <c r="H25" s="23">
        <f>Sheet1!K99+Sheet1!K102+Sheet1!K105</f>
        <v>168.92939185503812</v>
      </c>
      <c r="I25" s="23">
        <f>Sheet1!L99+Sheet1!L102+Sheet1!L105</f>
        <v>348.10722589738907</v>
      </c>
      <c r="J25" s="23">
        <f>Sheet1!M99+Sheet1!M102+Sheet1!M105</f>
        <v>698.6744451862716</v>
      </c>
      <c r="K25" s="24">
        <f>Sheet1!N99+Sheet1!N102+Sheet1!N105</f>
        <v>380.42540653652696</v>
      </c>
      <c r="L25" s="23">
        <f>Sheet1!O99+Sheet1!O102+Sheet1!O105</f>
        <v>1.8551194848863826</v>
      </c>
      <c r="M25" s="23">
        <f>Sheet1!P99+Sheet1!P102+Sheet1!P105</f>
        <v>4.154276560025982</v>
      </c>
      <c r="N25" s="23">
        <f>Sheet1!Q99+Sheet1!Q102+Sheet1!Q105</f>
        <v>9.111123707577676</v>
      </c>
      <c r="O25" s="25">
        <f>Sheet1!R99+Sheet1!R102+Sheet1!R105</f>
        <v>4.6493705997981785</v>
      </c>
    </row>
    <row r="26" spans="1:15" ht="12.75">
      <c r="A26" s="102"/>
      <c r="B26" s="80" t="s">
        <v>21</v>
      </c>
      <c r="C26" s="62" t="s">
        <v>20</v>
      </c>
      <c r="D26" s="58"/>
      <c r="E26" s="58"/>
      <c r="F26" s="58"/>
      <c r="G26" s="76"/>
      <c r="H26" s="56">
        <f>Sheet1!K100+Sheet1!K103+Sheet1!K106</f>
        <v>849.8805687483497</v>
      </c>
      <c r="I26" s="56">
        <f>Sheet1!L100+Sheet1!L103+Sheet1!L106</f>
        <v>1529.8560944311535</v>
      </c>
      <c r="J26" s="56">
        <f>Sheet1!M100+Sheet1!M103+Sheet1!M106</f>
        <v>2248.7480393705896</v>
      </c>
      <c r="K26" s="57">
        <f>Sheet1!N100+Sheet1!N103+Sheet1!N106</f>
        <v>1535.7035915964746</v>
      </c>
      <c r="L26" s="56">
        <f>Sheet1!O100+Sheet1!O103+Sheet1!O106</f>
        <v>9.26946959011899</v>
      </c>
      <c r="M26" s="56">
        <f>Sheet1!P100+Sheet1!P103+Sheet1!P106</f>
        <v>17.904350278088756</v>
      </c>
      <c r="N26" s="56">
        <f>Sheet1!Q100+Sheet1!Q103+Sheet1!Q106</f>
        <v>30.62762035394283</v>
      </c>
      <c r="O26" s="59">
        <f>Sheet1!R100+Sheet1!R103+Sheet1!R106</f>
        <v>18.661461813508403</v>
      </c>
    </row>
    <row r="27" spans="1:15" ht="12.75">
      <c r="A27" s="102"/>
      <c r="B27" s="69" t="s">
        <v>23</v>
      </c>
      <c r="C27" s="60" t="s">
        <v>20</v>
      </c>
      <c r="D27" s="39"/>
      <c r="E27" s="39"/>
      <c r="F27" s="39"/>
      <c r="G27" s="40"/>
      <c r="H27" s="23">
        <f>Sheet1!K101+Sheet1!K104+Sheet1!K107</f>
        <v>255.59097841786416</v>
      </c>
      <c r="I27" s="23">
        <f>Sheet1!L101+Sheet1!L104+Sheet1!L107</f>
        <v>474.3396581297729</v>
      </c>
      <c r="J27" s="23">
        <f>Sheet1!M101+Sheet1!M104+Sheet1!M107</f>
        <v>787.5043525309725</v>
      </c>
      <c r="K27" s="24">
        <f>Sheet1!N101+Sheet1!N104+Sheet1!N107</f>
        <v>492.3581010984791</v>
      </c>
      <c r="L27" s="23">
        <f>Sheet1!O101+Sheet1!O104+Sheet1!O107</f>
        <v>2.797246097104399</v>
      </c>
      <c r="M27" s="23">
        <f>Sheet1!P101+Sheet1!P104+Sheet1!P107</f>
        <v>5.634932354280259</v>
      </c>
      <c r="N27" s="23">
        <f>Sheet1!Q101+Sheet1!Q104+Sheet1!Q107</f>
        <v>10.517659499491996</v>
      </c>
      <c r="O27" s="25">
        <f>Sheet1!R101+Sheet1!R104+Sheet1!R107</f>
        <v>6.014011677889985</v>
      </c>
    </row>
    <row r="28" spans="1:15" ht="12.75">
      <c r="A28" s="102"/>
      <c r="B28" s="80" t="s">
        <v>18</v>
      </c>
      <c r="C28" s="62" t="s">
        <v>14</v>
      </c>
      <c r="D28" s="58"/>
      <c r="E28" s="58"/>
      <c r="F28" s="58"/>
      <c r="G28" s="76"/>
      <c r="H28" s="56">
        <f>Sheet1!K97</f>
        <v>0</v>
      </c>
      <c r="I28" s="56">
        <f>Sheet1!L97</f>
        <v>0</v>
      </c>
      <c r="J28" s="56">
        <f>Sheet1!M97</f>
        <v>0</v>
      </c>
      <c r="K28" s="57">
        <f>Sheet1!N97</f>
        <v>0</v>
      </c>
      <c r="L28" s="56">
        <f>Sheet1!O97</f>
        <v>0</v>
      </c>
      <c r="M28" s="56">
        <f>Sheet1!P97</f>
        <v>0</v>
      </c>
      <c r="N28" s="56">
        <f>Sheet1!Q97</f>
        <v>0</v>
      </c>
      <c r="O28" s="59">
        <f>Sheet1!R97</f>
        <v>0</v>
      </c>
    </row>
    <row r="29" spans="1:15" ht="12.75">
      <c r="A29" s="103"/>
      <c r="B29" s="54"/>
      <c r="C29" s="54"/>
      <c r="D29" s="28"/>
      <c r="E29" s="28"/>
      <c r="F29" s="28"/>
      <c r="G29" s="29"/>
      <c r="H29" s="87">
        <f aca="true" t="shared" si="1" ref="H29:O29">SUM(H21:H28)</f>
        <v>1725.0918278592744</v>
      </c>
      <c r="I29" s="87">
        <f t="shared" si="1"/>
        <v>3144.6383895313134</v>
      </c>
      <c r="J29" s="87">
        <f t="shared" si="1"/>
        <v>5028.970350853151</v>
      </c>
      <c r="K29" s="95">
        <f t="shared" si="1"/>
        <v>3230.6165893927864</v>
      </c>
      <c r="L29" s="87">
        <f t="shared" si="1"/>
        <v>13.92183517210977</v>
      </c>
      <c r="M29" s="87">
        <f t="shared" si="1"/>
        <v>27.693559192395</v>
      </c>
      <c r="N29" s="87">
        <f t="shared" si="1"/>
        <v>50.256403561012505</v>
      </c>
      <c r="O29" s="88">
        <f t="shared" si="1"/>
        <v>29.324844091196567</v>
      </c>
    </row>
    <row r="32" ht="12.75">
      <c r="A32" s="53" t="s">
        <v>56</v>
      </c>
    </row>
    <row r="33" spans="1:15" ht="12.75">
      <c r="A33" s="101" t="s">
        <v>48</v>
      </c>
      <c r="B33" s="63" t="s">
        <v>15</v>
      </c>
      <c r="C33" s="16"/>
      <c r="D33" s="64">
        <f>D5</f>
        <v>0.03441700331006172</v>
      </c>
      <c r="E33" s="64">
        <f aca="true" t="shared" si="2" ref="E33:O33">E5</f>
        <v>0.5282098602114182</v>
      </c>
      <c r="F33" s="64">
        <f t="shared" si="2"/>
        <v>2.2113619642494657</v>
      </c>
      <c r="G33" s="65">
        <f t="shared" si="2"/>
        <v>0.7476931631199607</v>
      </c>
      <c r="H33" s="64">
        <f t="shared" si="2"/>
        <v>0.12391184500336078</v>
      </c>
      <c r="I33" s="64">
        <f t="shared" si="2"/>
        <v>1.8261268401583768</v>
      </c>
      <c r="J33" s="64">
        <f t="shared" si="2"/>
        <v>8.028388826881349</v>
      </c>
      <c r="K33" s="65">
        <f t="shared" si="2"/>
        <v>2.65304894967275</v>
      </c>
      <c r="L33" s="64">
        <f t="shared" si="2"/>
        <v>0.006151053450938873</v>
      </c>
      <c r="M33" s="64">
        <f t="shared" si="2"/>
        <v>0.09273742271027402</v>
      </c>
      <c r="N33" s="64">
        <f t="shared" si="2"/>
        <v>0.4284552329157275</v>
      </c>
      <c r="O33" s="66">
        <f t="shared" si="2"/>
        <v>0.13849546892290313</v>
      </c>
    </row>
    <row r="34" spans="1:15" ht="12.75">
      <c r="A34" s="102"/>
      <c r="B34" s="69" t="s">
        <v>16</v>
      </c>
      <c r="C34" s="60"/>
      <c r="D34" s="23">
        <f>D6</f>
        <v>0.039097428903218025</v>
      </c>
      <c r="E34" s="23">
        <f aca="true" t="shared" si="3" ref="E34:O34">E6</f>
        <v>0.577529464370208</v>
      </c>
      <c r="F34" s="23">
        <f t="shared" si="3"/>
        <v>2.4642024992009777</v>
      </c>
      <c r="G34" s="24">
        <f t="shared" si="3"/>
        <v>0.821369750857429</v>
      </c>
      <c r="H34" s="23">
        <f t="shared" si="3"/>
        <v>0.12171204787012609</v>
      </c>
      <c r="I34" s="23">
        <f t="shared" si="3"/>
        <v>1.7989224086780122</v>
      </c>
      <c r="J34" s="23">
        <f t="shared" si="3"/>
        <v>7.881049047242433</v>
      </c>
      <c r="K34" s="24">
        <f t="shared" si="3"/>
        <v>2.6017430926240133</v>
      </c>
      <c r="L34" s="23">
        <f t="shared" si="3"/>
        <v>0.006236592314489561</v>
      </c>
      <c r="M34" s="23">
        <f t="shared" si="3"/>
        <v>0.09321195614974076</v>
      </c>
      <c r="N34" s="23">
        <f t="shared" si="3"/>
        <v>0.43368445897239577</v>
      </c>
      <c r="O34" s="25">
        <f t="shared" si="3"/>
        <v>0.13951324289696068</v>
      </c>
    </row>
    <row r="35" spans="1:15" ht="12.75">
      <c r="A35" s="102"/>
      <c r="B35" s="69" t="s">
        <v>17</v>
      </c>
      <c r="C35" s="60"/>
      <c r="D35" s="23">
        <f>D7+D8+D9</f>
        <v>84.22380699270462</v>
      </c>
      <c r="E35" s="23">
        <f aca="true" t="shared" si="4" ref="E35:O35">E7+E8+E9</f>
        <v>249.20643984025384</v>
      </c>
      <c r="F35" s="23">
        <f t="shared" si="4"/>
        <v>594.6361707871929</v>
      </c>
      <c r="G35" s="24">
        <f t="shared" si="4"/>
        <v>282.4814034292461</v>
      </c>
      <c r="H35" s="23">
        <f t="shared" si="4"/>
        <v>411.1505372379762</v>
      </c>
      <c r="I35" s="23">
        <f t="shared" si="4"/>
        <v>1175.1825907073876</v>
      </c>
      <c r="J35" s="23">
        <f t="shared" si="4"/>
        <v>2809.618981186545</v>
      </c>
      <c r="K35" s="24">
        <f t="shared" si="4"/>
        <v>1334.9794581172312</v>
      </c>
      <c r="L35" s="23">
        <f t="shared" si="4"/>
        <v>24.606259008670897</v>
      </c>
      <c r="M35" s="23">
        <f t="shared" si="4"/>
        <v>72.32610088160308</v>
      </c>
      <c r="N35" s="23">
        <f t="shared" si="4"/>
        <v>179.68047648454353</v>
      </c>
      <c r="O35" s="25">
        <f t="shared" si="4"/>
        <v>83.26842270732868</v>
      </c>
    </row>
    <row r="36" spans="1:15" ht="12.75">
      <c r="A36" s="102"/>
      <c r="B36" s="69" t="s">
        <v>44</v>
      </c>
      <c r="C36" s="60"/>
      <c r="D36" s="134" t="s">
        <v>45</v>
      </c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5"/>
    </row>
    <row r="37" spans="1:15" ht="12.75">
      <c r="A37" s="102"/>
      <c r="B37" s="69" t="s">
        <v>22</v>
      </c>
      <c r="C37" s="60"/>
      <c r="D37" s="23">
        <f>D12+D13</f>
        <v>0</v>
      </c>
      <c r="E37" s="23">
        <f aca="true" t="shared" si="5" ref="E37:O37">E12+E13</f>
        <v>0</v>
      </c>
      <c r="F37" s="23">
        <f t="shared" si="5"/>
        <v>0</v>
      </c>
      <c r="G37" s="24">
        <f t="shared" si="5"/>
        <v>0</v>
      </c>
      <c r="H37" s="23">
        <f t="shared" si="5"/>
        <v>24.801008402849725</v>
      </c>
      <c r="I37" s="23">
        <f t="shared" si="5"/>
        <v>140.52937854984066</v>
      </c>
      <c r="J37" s="23">
        <f t="shared" si="5"/>
        <v>490.02916540125034</v>
      </c>
      <c r="K37" s="24">
        <f t="shared" si="5"/>
        <v>183.82351464835148</v>
      </c>
      <c r="L37" s="23">
        <f t="shared" si="5"/>
        <v>0.23405839677819723</v>
      </c>
      <c r="M37" s="23">
        <f t="shared" si="5"/>
        <v>1.3702904050728215</v>
      </c>
      <c r="N37" s="23">
        <f t="shared" si="5"/>
        <v>5.033437773914132</v>
      </c>
      <c r="O37" s="25">
        <f t="shared" si="5"/>
        <v>1.8375182854811278</v>
      </c>
    </row>
    <row r="38" spans="1:15" ht="12.75">
      <c r="A38" s="102"/>
      <c r="B38" s="69" t="s">
        <v>21</v>
      </c>
      <c r="C38" s="60"/>
      <c r="D38" s="23">
        <f>D14</f>
        <v>2.5904729362736285</v>
      </c>
      <c r="E38" s="23">
        <f aca="true" t="shared" si="6" ref="E38:O38">E14</f>
        <v>19.36416601631284</v>
      </c>
      <c r="F38" s="23">
        <f t="shared" si="6"/>
        <v>70.64921078420859</v>
      </c>
      <c r="G38" s="24">
        <f t="shared" si="6"/>
        <v>25.711363927071037</v>
      </c>
      <c r="H38" s="23">
        <f t="shared" si="6"/>
        <v>83.438981841996</v>
      </c>
      <c r="I38" s="23">
        <f t="shared" si="6"/>
        <v>337.079096104748</v>
      </c>
      <c r="J38" s="23">
        <f t="shared" si="6"/>
        <v>965.1352541108083</v>
      </c>
      <c r="K38" s="24">
        <f t="shared" si="6"/>
        <v>406.7812333917378</v>
      </c>
      <c r="L38" s="23">
        <f t="shared" si="6"/>
        <v>0.8506757338052214</v>
      </c>
      <c r="M38" s="23">
        <f t="shared" si="6"/>
        <v>4.58733685350632</v>
      </c>
      <c r="N38" s="23">
        <f t="shared" si="6"/>
        <v>16.343527884281972</v>
      </c>
      <c r="O38" s="25">
        <f t="shared" si="6"/>
        <v>6.0626374667477565</v>
      </c>
    </row>
    <row r="39" spans="1:15" ht="12.75">
      <c r="A39" s="102"/>
      <c r="B39" s="69" t="s">
        <v>23</v>
      </c>
      <c r="C39" s="60"/>
      <c r="D39" s="23">
        <f>D15</f>
        <v>0</v>
      </c>
      <c r="E39" s="23">
        <f aca="true" t="shared" si="7" ref="E39:O39">E15</f>
        <v>0</v>
      </c>
      <c r="F39" s="23">
        <f t="shared" si="7"/>
        <v>0</v>
      </c>
      <c r="G39" s="24">
        <f t="shared" si="7"/>
        <v>0</v>
      </c>
      <c r="H39" s="23">
        <f t="shared" si="7"/>
        <v>11.580373785990343</v>
      </c>
      <c r="I39" s="23">
        <f t="shared" si="7"/>
        <v>49.81628094116386</v>
      </c>
      <c r="J39" s="23">
        <f t="shared" si="7"/>
        <v>141.7166581083795</v>
      </c>
      <c r="K39" s="24">
        <f t="shared" si="7"/>
        <v>59.73636846009647</v>
      </c>
      <c r="L39" s="23">
        <f t="shared" si="7"/>
        <v>0.10035629782206476</v>
      </c>
      <c r="M39" s="23">
        <f t="shared" si="7"/>
        <v>0.45624547654115966</v>
      </c>
      <c r="N39" s="23">
        <f t="shared" si="7"/>
        <v>1.3969106362703</v>
      </c>
      <c r="O39" s="25">
        <f t="shared" si="7"/>
        <v>0.5645138167684745</v>
      </c>
    </row>
    <row r="40" spans="1:15" ht="12.75">
      <c r="A40" s="103"/>
      <c r="B40" s="54" t="s">
        <v>18</v>
      </c>
      <c r="C40" s="61"/>
      <c r="D40" s="28">
        <f>D16</f>
        <v>0.09269718478264129</v>
      </c>
      <c r="E40" s="28">
        <f aca="true" t="shared" si="8" ref="E40:O40">E16</f>
        <v>1.35748455728454</v>
      </c>
      <c r="F40" s="28">
        <f t="shared" si="8"/>
        <v>5.863730431494649</v>
      </c>
      <c r="G40" s="29">
        <f t="shared" si="8"/>
        <v>1.9482106357888407</v>
      </c>
      <c r="H40" s="28">
        <f t="shared" si="8"/>
        <v>0.38924229373673624</v>
      </c>
      <c r="I40" s="28">
        <f t="shared" si="8"/>
        <v>5.355252993961691</v>
      </c>
      <c r="J40" s="28">
        <f t="shared" si="8"/>
        <v>22.10183572277888</v>
      </c>
      <c r="K40" s="29">
        <f t="shared" si="8"/>
        <v>7.5135778130091815</v>
      </c>
      <c r="L40" s="28">
        <f t="shared" si="8"/>
        <v>0.016915967954580353</v>
      </c>
      <c r="M40" s="28">
        <f t="shared" si="8"/>
        <v>0.23751423066234156</v>
      </c>
      <c r="N40" s="28">
        <f t="shared" si="8"/>
        <v>1.0342574603210488</v>
      </c>
      <c r="O40" s="30">
        <f t="shared" si="8"/>
        <v>0.3434533120254018</v>
      </c>
    </row>
    <row r="41" spans="4:15" ht="12.75"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</row>
    <row r="42" spans="1:15" ht="12.75">
      <c r="A42" s="101" t="s">
        <v>47</v>
      </c>
      <c r="B42" s="63" t="s">
        <v>16</v>
      </c>
      <c r="C42" s="16"/>
      <c r="D42" s="67"/>
      <c r="E42" s="67"/>
      <c r="F42" s="67"/>
      <c r="G42" s="75"/>
      <c r="H42" s="64">
        <f>H21</f>
        <v>0</v>
      </c>
      <c r="I42" s="64">
        <f aca="true" t="shared" si="9" ref="I42:O42">I21</f>
        <v>0</v>
      </c>
      <c r="J42" s="64">
        <f t="shared" si="9"/>
        <v>0</v>
      </c>
      <c r="K42" s="65">
        <f t="shared" si="9"/>
        <v>0</v>
      </c>
      <c r="L42" s="64">
        <f t="shared" si="9"/>
        <v>0</v>
      </c>
      <c r="M42" s="64">
        <f t="shared" si="9"/>
        <v>0</v>
      </c>
      <c r="N42" s="64">
        <f t="shared" si="9"/>
        <v>0</v>
      </c>
      <c r="O42" s="66">
        <f t="shared" si="9"/>
        <v>0</v>
      </c>
    </row>
    <row r="43" spans="1:15" ht="12.75">
      <c r="A43" s="102"/>
      <c r="B43" s="69" t="s">
        <v>17</v>
      </c>
      <c r="C43" s="60"/>
      <c r="D43" s="39"/>
      <c r="E43" s="39"/>
      <c r="F43" s="39"/>
      <c r="G43" s="40"/>
      <c r="H43" s="23">
        <f>H22+H23+H24</f>
        <v>450.6908888380225</v>
      </c>
      <c r="I43" s="23">
        <f aca="true" t="shared" si="10" ref="I43:O43">I22+I23+I24</f>
        <v>792.335411072998</v>
      </c>
      <c r="J43" s="23">
        <f t="shared" si="10"/>
        <v>1294.043513765318</v>
      </c>
      <c r="K43" s="24">
        <f t="shared" si="10"/>
        <v>822.129490161306</v>
      </c>
      <c r="L43" s="23">
        <f t="shared" si="10"/>
        <v>0</v>
      </c>
      <c r="M43" s="23">
        <f t="shared" si="10"/>
        <v>0</v>
      </c>
      <c r="N43" s="23">
        <f t="shared" si="10"/>
        <v>0</v>
      </c>
      <c r="O43" s="25">
        <f t="shared" si="10"/>
        <v>0</v>
      </c>
    </row>
    <row r="44" spans="1:15" ht="12.75">
      <c r="A44" s="102"/>
      <c r="B44" s="69" t="s">
        <v>22</v>
      </c>
      <c r="C44" s="60"/>
      <c r="D44" s="39"/>
      <c r="E44" s="39"/>
      <c r="F44" s="39"/>
      <c r="G44" s="40"/>
      <c r="H44" s="23">
        <f>H25</f>
        <v>168.92939185503812</v>
      </c>
      <c r="I44" s="23">
        <f aca="true" t="shared" si="11" ref="I44:O44">I25</f>
        <v>348.10722589738907</v>
      </c>
      <c r="J44" s="23">
        <f t="shared" si="11"/>
        <v>698.6744451862716</v>
      </c>
      <c r="K44" s="24">
        <f t="shared" si="11"/>
        <v>380.42540653652696</v>
      </c>
      <c r="L44" s="23">
        <f t="shared" si="11"/>
        <v>1.8551194848863826</v>
      </c>
      <c r="M44" s="23">
        <f t="shared" si="11"/>
        <v>4.154276560025982</v>
      </c>
      <c r="N44" s="23">
        <f t="shared" si="11"/>
        <v>9.111123707577676</v>
      </c>
      <c r="O44" s="25">
        <f t="shared" si="11"/>
        <v>4.6493705997981785</v>
      </c>
    </row>
    <row r="45" spans="1:15" ht="12.75">
      <c r="A45" s="102"/>
      <c r="B45" s="69" t="s">
        <v>21</v>
      </c>
      <c r="C45" s="60"/>
      <c r="D45" s="39"/>
      <c r="E45" s="39"/>
      <c r="F45" s="39"/>
      <c r="G45" s="40"/>
      <c r="H45" s="23">
        <f aca="true" t="shared" si="12" ref="H45:O47">H26</f>
        <v>849.8805687483497</v>
      </c>
      <c r="I45" s="23">
        <f t="shared" si="12"/>
        <v>1529.8560944311535</v>
      </c>
      <c r="J45" s="23">
        <f t="shared" si="12"/>
        <v>2248.7480393705896</v>
      </c>
      <c r="K45" s="24">
        <f t="shared" si="12"/>
        <v>1535.7035915964746</v>
      </c>
      <c r="L45" s="23">
        <f t="shared" si="12"/>
        <v>9.26946959011899</v>
      </c>
      <c r="M45" s="23">
        <f t="shared" si="12"/>
        <v>17.904350278088756</v>
      </c>
      <c r="N45" s="23">
        <f t="shared" si="12"/>
        <v>30.62762035394283</v>
      </c>
      <c r="O45" s="25">
        <f t="shared" si="12"/>
        <v>18.661461813508403</v>
      </c>
    </row>
    <row r="46" spans="1:15" ht="12.75">
      <c r="A46" s="102"/>
      <c r="B46" s="69" t="s">
        <v>23</v>
      </c>
      <c r="C46" s="60"/>
      <c r="D46" s="39"/>
      <c r="E46" s="39"/>
      <c r="F46" s="39"/>
      <c r="G46" s="40"/>
      <c r="H46" s="23">
        <f t="shared" si="12"/>
        <v>255.59097841786416</v>
      </c>
      <c r="I46" s="23">
        <f t="shared" si="12"/>
        <v>474.3396581297729</v>
      </c>
      <c r="J46" s="23">
        <f t="shared" si="12"/>
        <v>787.5043525309725</v>
      </c>
      <c r="K46" s="24">
        <f t="shared" si="12"/>
        <v>492.3581010984791</v>
      </c>
      <c r="L46" s="23">
        <f t="shared" si="12"/>
        <v>2.797246097104399</v>
      </c>
      <c r="M46" s="23">
        <f t="shared" si="12"/>
        <v>5.634932354280259</v>
      </c>
      <c r="N46" s="23">
        <f t="shared" si="12"/>
        <v>10.517659499491996</v>
      </c>
      <c r="O46" s="25">
        <f t="shared" si="12"/>
        <v>6.014011677889985</v>
      </c>
    </row>
    <row r="47" spans="1:15" ht="12.75">
      <c r="A47" s="103"/>
      <c r="B47" s="54" t="s">
        <v>18</v>
      </c>
      <c r="C47" s="61"/>
      <c r="D47" s="26"/>
      <c r="E47" s="26"/>
      <c r="F47" s="26"/>
      <c r="G47" s="27"/>
      <c r="H47" s="28">
        <f t="shared" si="12"/>
        <v>0</v>
      </c>
      <c r="I47" s="28">
        <f t="shared" si="12"/>
        <v>0</v>
      </c>
      <c r="J47" s="28">
        <f t="shared" si="12"/>
        <v>0</v>
      </c>
      <c r="K47" s="29">
        <f t="shared" si="12"/>
        <v>0</v>
      </c>
      <c r="L47" s="28">
        <f t="shared" si="12"/>
        <v>0</v>
      </c>
      <c r="M47" s="28">
        <f t="shared" si="12"/>
        <v>0</v>
      </c>
      <c r="N47" s="28">
        <f t="shared" si="12"/>
        <v>0</v>
      </c>
      <c r="O47" s="30">
        <f t="shared" si="12"/>
        <v>0</v>
      </c>
    </row>
  </sheetData>
  <mergeCells count="15">
    <mergeCell ref="A1:A3"/>
    <mergeCell ref="B1:B3"/>
    <mergeCell ref="C1:C3"/>
    <mergeCell ref="D1:O1"/>
    <mergeCell ref="D2:G2"/>
    <mergeCell ref="H2:K2"/>
    <mergeCell ref="L2:O2"/>
    <mergeCell ref="A33:A40"/>
    <mergeCell ref="A42:A47"/>
    <mergeCell ref="D36:O36"/>
    <mergeCell ref="A5:A18"/>
    <mergeCell ref="A21:A29"/>
    <mergeCell ref="D11:O11"/>
    <mergeCell ref="D10:O10"/>
    <mergeCell ref="D17:O17"/>
  </mergeCells>
  <printOptions/>
  <pageMargins left="0.75" right="0.75" top="1" bottom="1" header="0.5" footer="0.5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Kathie Watson</cp:lastModifiedBy>
  <cp:lastPrinted>2005-12-02T21:43:47Z</cp:lastPrinted>
  <dcterms:created xsi:type="dcterms:W3CDTF">2005-11-30T17:31:44Z</dcterms:created>
  <dcterms:modified xsi:type="dcterms:W3CDTF">2006-05-18T15:19:00Z</dcterms:modified>
  <cp:category/>
  <cp:version/>
  <cp:contentType/>
  <cp:contentStatus/>
</cp:coreProperties>
</file>