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0620" activeTab="0"/>
  </bookViews>
  <sheets>
    <sheet name="Appendix 2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<sst xmlns="http://schemas.openxmlformats.org/spreadsheetml/2006/main" count="76" uniqueCount="55">
  <si>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Percentage of untested assessment-unit area that has potential for additions to reserves (%):</t>
  </si>
  <si>
    <r>
      <t xml:space="preserve">Number of Tested Cells with Total Recovery per Cell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Minimum:</t>
    </r>
  </si>
  <si>
    <t>Data Worksheet (bold numbers are entered on input-data form)</t>
  </si>
  <si>
    <t>Shaded boxes contain equations given in text</t>
  </si>
  <si>
    <t>Number of Tested Cells:</t>
  </si>
  <si>
    <t>From Database</t>
  </si>
  <si>
    <t>Number of Dry Cells:</t>
  </si>
  <si>
    <t>Number of Cells Not Dry:</t>
  </si>
  <si>
    <t>Percent of Cells Not Dry (%):</t>
  </si>
  <si>
    <t>Percent of Tested Cells with Total Recovery per Cell &lt; Minimum (%):</t>
  </si>
  <si>
    <t>From Modeled EUR's</t>
  </si>
  <si>
    <t>Number of Tested Cells with Total Recovery per Cell &lt; Minimum:</t>
  </si>
  <si>
    <t>Historic Success Ratio of Entire Assessment Unit (%):</t>
  </si>
  <si>
    <t>Area of Sweet Spot (acres):</t>
  </si>
  <si>
    <t>Number of Wells Drilled in Sweet Spot:</t>
  </si>
  <si>
    <t>Well Spacing in Sweet Spot (acres):</t>
  </si>
  <si>
    <t>Historic Success Ratio in Sweet Spot (%):</t>
  </si>
  <si>
    <t>Future Success Ratio in Sweet Spot (%):</t>
  </si>
  <si>
    <t>Percent of Area in Sweet Spot Considered (%):</t>
  </si>
  <si>
    <t>Area outside of Sweet Spot (acres):</t>
  </si>
  <si>
    <t>Number of Wells Drilled outside Sweet Spot:</t>
  </si>
  <si>
    <t>Well Spacing outside Sweet Spot (acres):</t>
  </si>
  <si>
    <t>Historic Success Ratio outside Sweet Spot (%):</t>
  </si>
  <si>
    <t>Future Success Ratio outside Sweet Spot (%):</t>
  </si>
  <si>
    <t>Percent of Area outside Sweet Spot Considered (%):</t>
  </si>
  <si>
    <t>1.</t>
  </si>
  <si>
    <t>Total assessment-unit area (acres):</t>
  </si>
  <si>
    <t>calculated mean</t>
  </si>
  <si>
    <t>minimum</t>
  </si>
  <si>
    <t>mode</t>
  </si>
  <si>
    <t>maximum</t>
  </si>
  <si>
    <t>From GIS/geology</t>
  </si>
  <si>
    <t>2.</t>
  </si>
  <si>
    <t>Area per cell of untested cells having potential for additions to reserves (acres):</t>
  </si>
  <si>
    <t>From EUR's</t>
  </si>
  <si>
    <t>uncertainty of mean:</t>
  </si>
  <si>
    <t>3.</t>
  </si>
  <si>
    <t>Percentage of total assessment-unit area tested (%):</t>
  </si>
  <si>
    <t>Minimum</t>
  </si>
  <si>
    <t>Maximum</t>
  </si>
  <si>
    <t xml:space="preserve"> Scenario</t>
  </si>
  <si>
    <t>Percentage of total assessment-unit area that is untested (%):</t>
  </si>
  <si>
    <t>Not rounded</t>
  </si>
  <si>
    <t>4.</t>
  </si>
  <si>
    <t>Sweet Spots</t>
  </si>
  <si>
    <t>Area tested in sweet spot (acres):</t>
  </si>
  <si>
    <t>Area untested in sweet spot (acres):</t>
  </si>
  <si>
    <t>Area untested having potential in sweet spot (acres):</t>
  </si>
  <si>
    <t>Outside Sweet Spots</t>
  </si>
  <si>
    <t>Area tested outside sweet spot (acres):</t>
  </si>
  <si>
    <t>Area untested outside sweet spot (acres):</t>
  </si>
  <si>
    <t>Area untested having potential outside sweet spot (acres):</t>
  </si>
  <si>
    <t>Entire Assessment Unit</t>
  </si>
  <si>
    <t>Area untested having potential in entire assessment unit (acres):</t>
  </si>
  <si>
    <t>Area untested in entire assessment unit (acres):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</si>
</sst>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49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6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A2" sqref="A2:J2"/>
    </sheetView>
  </sheetViews>
  <sheetFormatPr defaultColWidth="11.421875" defaultRowHeight="12.75"/>
  <cols>
    <col min="1" max="1" width="3.140625" style="0" customWidth="1"/>
    <col min="2" max="5" width="8.8515625" style="0" customWidth="1"/>
    <col min="6" max="6" width="10.140625" style="0" bestFit="1" customWidth="1"/>
    <col min="7" max="7" width="8.8515625" style="0" customWidth="1"/>
    <col min="8" max="8" width="10.140625" style="0" bestFit="1" customWidth="1"/>
    <col min="9" max="9" width="8.8515625" style="0" customWidth="1"/>
    <col min="10" max="10" width="10.140625" style="0" bestFit="1" customWidth="1"/>
    <col min="11" max="16384" width="8.8515625" style="0" customWidth="1"/>
  </cols>
  <sheetData>
    <row r="1" spans="1:10" ht="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</row>
    <row r="4" spans="1:9" ht="12">
      <c r="A4" t="s">
        <v>4</v>
      </c>
      <c r="H4" s="2">
        <v>2500</v>
      </c>
      <c r="I4" t="s">
        <v>5</v>
      </c>
    </row>
    <row r="5" spans="1:9" ht="12">
      <c r="A5" t="s">
        <v>6</v>
      </c>
      <c r="H5" s="2">
        <v>197</v>
      </c>
      <c r="I5" t="s">
        <v>5</v>
      </c>
    </row>
    <row r="6" spans="1:8" ht="12">
      <c r="A6" t="s">
        <v>7</v>
      </c>
      <c r="H6" s="3">
        <f>H4-H5</f>
        <v>2303</v>
      </c>
    </row>
    <row r="7" spans="1:8" ht="12">
      <c r="A7" t="s">
        <v>8</v>
      </c>
      <c r="H7" s="4">
        <f>(1-(H5/H4))*100</f>
        <v>92.12</v>
      </c>
    </row>
    <row r="8" ht="12">
      <c r="H8" s="5"/>
    </row>
    <row r="9" spans="1:9" ht="12">
      <c r="A9" t="s">
        <v>9</v>
      </c>
      <c r="E9" s="6"/>
      <c r="H9" s="2">
        <v>2</v>
      </c>
      <c r="I9" s="7" t="s">
        <v>10</v>
      </c>
    </row>
    <row r="10" spans="1:9" ht="12">
      <c r="A10" t="s">
        <v>11</v>
      </c>
      <c r="E10" s="6"/>
      <c r="H10" s="4">
        <f>H6*(H9/100)</f>
        <v>46.06</v>
      </c>
      <c r="I10" s="8"/>
    </row>
    <row r="11" spans="1:9" ht="12">
      <c r="A11" t="s">
        <v>1</v>
      </c>
      <c r="E11" s="6"/>
      <c r="H11" s="4">
        <f>H6-H10</f>
        <v>2256.94</v>
      </c>
      <c r="I11" s="8"/>
    </row>
    <row r="12" spans="1:10" ht="12">
      <c r="A12" s="9" t="s">
        <v>12</v>
      </c>
      <c r="H12" s="3">
        <f>(H11/H4)*100</f>
        <v>90.2776</v>
      </c>
      <c r="I12" s="10"/>
      <c r="J12" s="11"/>
    </row>
    <row r="13" ht="12">
      <c r="H13" s="12"/>
    </row>
    <row r="14" spans="1:8" ht="12">
      <c r="A14" t="s">
        <v>13</v>
      </c>
      <c r="H14" s="2">
        <v>500000</v>
      </c>
    </row>
    <row r="15" spans="1:8" ht="12">
      <c r="A15" t="s">
        <v>14</v>
      </c>
      <c r="H15" s="2">
        <v>2400</v>
      </c>
    </row>
    <row r="16" spans="1:8" ht="12">
      <c r="A16" t="s">
        <v>15</v>
      </c>
      <c r="H16" s="2">
        <v>160</v>
      </c>
    </row>
    <row r="17" spans="1:8" ht="12">
      <c r="A17" t="s">
        <v>16</v>
      </c>
      <c r="H17" s="13">
        <v>95</v>
      </c>
    </row>
    <row r="18" spans="1:10" ht="12">
      <c r="A18" t="s">
        <v>17</v>
      </c>
      <c r="F18" s="14">
        <v>90</v>
      </c>
      <c r="H18" s="14">
        <v>92</v>
      </c>
      <c r="J18" s="2">
        <v>95</v>
      </c>
    </row>
    <row r="19" spans="1:10" ht="12">
      <c r="A19" t="s">
        <v>18</v>
      </c>
      <c r="F19" s="15">
        <v>100</v>
      </c>
      <c r="H19" s="15">
        <v>100</v>
      </c>
      <c r="J19" s="15">
        <v>100</v>
      </c>
    </row>
    <row r="20" spans="1:8" ht="12">
      <c r="A20" t="s">
        <v>19</v>
      </c>
      <c r="H20" s="2">
        <v>1000000</v>
      </c>
    </row>
    <row r="21" spans="1:8" ht="12">
      <c r="A21" t="s">
        <v>20</v>
      </c>
      <c r="H21" s="2">
        <v>100</v>
      </c>
    </row>
    <row r="22" spans="1:10" ht="12">
      <c r="A22" t="s">
        <v>21</v>
      </c>
      <c r="F22" s="11"/>
      <c r="H22" s="2">
        <v>240</v>
      </c>
      <c r="J22" s="11"/>
    </row>
    <row r="23" spans="1:8" ht="12">
      <c r="A23" t="s">
        <v>22</v>
      </c>
      <c r="H23" s="13">
        <v>21</v>
      </c>
    </row>
    <row r="24" spans="1:10" ht="12">
      <c r="A24" t="s">
        <v>23</v>
      </c>
      <c r="F24" s="14">
        <v>65</v>
      </c>
      <c r="G24" s="6"/>
      <c r="H24" s="13">
        <v>75</v>
      </c>
      <c r="J24" s="14">
        <v>90</v>
      </c>
    </row>
    <row r="25" spans="1:10" ht="12">
      <c r="A25" t="s">
        <v>24</v>
      </c>
      <c r="F25" s="15">
        <v>20</v>
      </c>
      <c r="H25" s="15">
        <v>48</v>
      </c>
      <c r="J25" s="15">
        <v>75</v>
      </c>
    </row>
    <row r="27" spans="1:5" ht="12">
      <c r="A27" s="6"/>
      <c r="B27" s="6"/>
      <c r="C27" s="6"/>
      <c r="D27" s="6"/>
      <c r="E27" s="6"/>
    </row>
    <row r="28" spans="1:5" s="18" customFormat="1" ht="12">
      <c r="A28" s="16"/>
      <c r="B28" s="17"/>
      <c r="C28" s="17"/>
      <c r="D28" s="17"/>
      <c r="E28" s="17"/>
    </row>
    <row r="29" spans="1:9" ht="12">
      <c r="A29" s="19"/>
      <c r="B29" s="19"/>
      <c r="C29" s="19"/>
      <c r="D29" s="19"/>
      <c r="E29" s="19"/>
      <c r="F29" s="19"/>
      <c r="G29" s="19"/>
      <c r="H29" s="19"/>
      <c r="I29" s="19"/>
    </row>
    <row r="30" spans="1:10" ht="12">
      <c r="A30" s="20" t="s">
        <v>25</v>
      </c>
      <c r="B30" s="21" t="s">
        <v>26</v>
      </c>
      <c r="C30" s="22"/>
      <c r="D30" s="22"/>
      <c r="E30" s="22"/>
      <c r="F30" s="22"/>
      <c r="G30" s="22"/>
      <c r="H30" s="22"/>
      <c r="I30" s="22"/>
      <c r="J30" s="22"/>
    </row>
    <row r="31" spans="1:10" ht="12">
      <c r="A31" s="20"/>
      <c r="B31" s="21"/>
      <c r="C31" s="22"/>
      <c r="D31" s="22"/>
      <c r="E31" s="22"/>
      <c r="F31" s="22"/>
      <c r="G31" s="22"/>
      <c r="H31" s="22"/>
      <c r="I31" s="22"/>
      <c r="J31" s="22"/>
    </row>
    <row r="32" spans="1:11" ht="12">
      <c r="A32" s="23"/>
      <c r="C32" s="10" t="s">
        <v>27</v>
      </c>
      <c r="D32" s="24">
        <f>(F32+H32+J32)/3</f>
        <v>1466666.6666666667</v>
      </c>
      <c r="E32" s="10" t="s">
        <v>28</v>
      </c>
      <c r="F32" s="24">
        <v>1200000</v>
      </c>
      <c r="G32" s="10" t="s">
        <v>29</v>
      </c>
      <c r="H32" s="24">
        <v>1500000</v>
      </c>
      <c r="I32" s="10" t="s">
        <v>30</v>
      </c>
      <c r="J32" s="24">
        <v>1700000</v>
      </c>
      <c r="K32" t="s">
        <v>31</v>
      </c>
    </row>
    <row r="33" spans="1:9" ht="12">
      <c r="A33" s="23"/>
      <c r="B33" s="22"/>
      <c r="C33" s="22"/>
      <c r="D33" s="22"/>
      <c r="E33" s="22"/>
      <c r="F33" s="22"/>
      <c r="G33" s="22"/>
      <c r="H33" s="22"/>
      <c r="I33" s="22"/>
    </row>
    <row r="34" spans="1:10" ht="12">
      <c r="A34" s="20" t="s">
        <v>32</v>
      </c>
      <c r="B34" s="21" t="s">
        <v>33</v>
      </c>
      <c r="C34" s="22"/>
      <c r="D34" s="22"/>
      <c r="E34" s="18"/>
      <c r="F34" s="25"/>
      <c r="G34" s="18"/>
      <c r="H34" s="25"/>
      <c r="I34" s="18"/>
      <c r="J34" s="25"/>
    </row>
    <row r="35" spans="1:3" ht="12">
      <c r="A35" s="20"/>
      <c r="B35" s="21"/>
      <c r="C35" s="22"/>
    </row>
    <row r="36" spans="1:11" ht="12">
      <c r="A36" s="20"/>
      <c r="C36" s="10" t="s">
        <v>27</v>
      </c>
      <c r="D36" s="24">
        <f>(F36+H36+J36)/3</f>
        <v>90</v>
      </c>
      <c r="E36" s="10" t="s">
        <v>28</v>
      </c>
      <c r="F36" s="26">
        <v>10</v>
      </c>
      <c r="G36" s="10" t="s">
        <v>29</v>
      </c>
      <c r="H36" s="26">
        <v>20</v>
      </c>
      <c r="I36" s="10" t="s">
        <v>30</v>
      </c>
      <c r="J36" s="26">
        <v>240</v>
      </c>
      <c r="K36" t="s">
        <v>34</v>
      </c>
    </row>
    <row r="37" spans="1:9" ht="12">
      <c r="A37" s="27"/>
      <c r="B37" s="22"/>
      <c r="C37" s="22"/>
      <c r="D37" s="10"/>
      <c r="E37" s="11"/>
      <c r="F37" s="10"/>
      <c r="G37" s="11"/>
      <c r="H37" s="10"/>
      <c r="I37" s="11"/>
    </row>
    <row r="38" spans="1:7" ht="12">
      <c r="A38" s="27"/>
      <c r="C38" s="10" t="s">
        <v>35</v>
      </c>
      <c r="D38" s="10" t="s">
        <v>28</v>
      </c>
      <c r="E38" s="26">
        <v>70</v>
      </c>
      <c r="F38" t="s">
        <v>30</v>
      </c>
      <c r="G38" s="26">
        <v>100</v>
      </c>
    </row>
    <row r="39" spans="1:9" ht="12">
      <c r="A39" s="27"/>
      <c r="B39" s="22"/>
      <c r="C39" s="22"/>
      <c r="D39" s="10"/>
      <c r="E39" s="11"/>
      <c r="F39" s="10"/>
      <c r="G39" s="11"/>
      <c r="H39" s="10"/>
      <c r="I39" s="11"/>
    </row>
    <row r="40" spans="1:9" ht="12">
      <c r="A40" s="20" t="s">
        <v>36</v>
      </c>
      <c r="B40" s="28" t="s">
        <v>37</v>
      </c>
      <c r="C40" s="22"/>
      <c r="D40" s="10"/>
      <c r="E40" s="11"/>
      <c r="F40" s="10"/>
      <c r="G40" s="11"/>
      <c r="H40" s="10"/>
      <c r="I40" s="11"/>
    </row>
    <row r="41" spans="1:9" ht="12">
      <c r="A41" s="20"/>
      <c r="B41" s="28"/>
      <c r="C41" s="22"/>
      <c r="D41" s="10"/>
      <c r="E41" s="11"/>
      <c r="F41" s="10"/>
      <c r="G41" s="11"/>
      <c r="H41" s="10"/>
      <c r="I41" s="11"/>
    </row>
    <row r="42" spans="1:10" ht="12">
      <c r="A42" s="20"/>
      <c r="B42" s="28"/>
      <c r="C42" s="22"/>
      <c r="D42" s="10"/>
      <c r="E42" s="11"/>
      <c r="F42" s="29" t="s">
        <v>38</v>
      </c>
      <c r="G42" s="6"/>
      <c r="H42" s="6"/>
      <c r="I42" s="6"/>
      <c r="J42" s="29" t="s">
        <v>39</v>
      </c>
    </row>
    <row r="43" spans="1:10" ht="12">
      <c r="A43" s="20"/>
      <c r="B43" s="28"/>
      <c r="C43" s="22"/>
      <c r="D43" s="10"/>
      <c r="E43" s="11"/>
      <c r="F43" s="30" t="s">
        <v>40</v>
      </c>
      <c r="G43" s="17"/>
      <c r="H43" s="17"/>
      <c r="I43" s="17"/>
      <c r="J43" s="30" t="s">
        <v>40</v>
      </c>
    </row>
    <row r="44" spans="1:9" ht="12">
      <c r="A44" s="27"/>
      <c r="B44" s="22"/>
      <c r="C44" s="22"/>
      <c r="D44" s="10"/>
      <c r="E44" s="11"/>
      <c r="F44" s="10"/>
      <c r="G44" s="11"/>
      <c r="H44" s="10"/>
      <c r="I44" s="11"/>
    </row>
    <row r="45" spans="1:10" ht="12">
      <c r="A45" s="27"/>
      <c r="B45" s="22"/>
      <c r="C45" s="10" t="s">
        <v>27</v>
      </c>
      <c r="D45" s="31">
        <f>((H4*D36)/D32)*100</f>
        <v>15.340909090909092</v>
      </c>
      <c r="E45" s="10"/>
      <c r="F45" s="32">
        <f>((H4*G38)/F32)*100</f>
        <v>20.833333333333336</v>
      </c>
      <c r="G45" s="10"/>
      <c r="H45" s="32">
        <f>(3*D45)-F45-J45</f>
        <v>14.895276292335115</v>
      </c>
      <c r="I45" s="10"/>
      <c r="J45" s="32">
        <f>((H4*E38)/J32)*100</f>
        <v>10.294117647058822</v>
      </c>
    </row>
    <row r="46" spans="1:9" ht="12">
      <c r="A46" s="27"/>
      <c r="B46" s="22"/>
      <c r="C46" s="22"/>
      <c r="D46" s="10"/>
      <c r="E46" s="11"/>
      <c r="F46" s="10"/>
      <c r="G46" s="11"/>
      <c r="H46" s="10"/>
      <c r="I46" s="11"/>
    </row>
    <row r="47" spans="1:9" ht="12">
      <c r="A47" s="27"/>
      <c r="B47" s="21" t="s">
        <v>41</v>
      </c>
      <c r="C47" s="22"/>
      <c r="D47" s="10"/>
      <c r="E47" s="11"/>
      <c r="F47" s="10"/>
      <c r="G47" s="11"/>
      <c r="H47" s="10"/>
      <c r="I47" s="11"/>
    </row>
    <row r="48" spans="1:9" ht="12">
      <c r="A48" s="27"/>
      <c r="B48" s="22"/>
      <c r="C48" s="22"/>
      <c r="D48" s="10"/>
      <c r="E48" s="11"/>
      <c r="F48" s="10"/>
      <c r="G48" s="11"/>
      <c r="H48" s="10"/>
      <c r="I48" s="11"/>
    </row>
    <row r="49" spans="1:11" ht="12">
      <c r="A49" s="27"/>
      <c r="B49" s="22"/>
      <c r="C49" s="10" t="s">
        <v>27</v>
      </c>
      <c r="D49" s="33">
        <f>100-D45</f>
        <v>84.6590909090909</v>
      </c>
      <c r="E49" s="10" t="s">
        <v>28</v>
      </c>
      <c r="F49" s="34">
        <f>100-F45</f>
        <v>79.16666666666666</v>
      </c>
      <c r="G49" s="10" t="s">
        <v>29</v>
      </c>
      <c r="H49" s="34">
        <f>100-H45</f>
        <v>85.10472370766489</v>
      </c>
      <c r="I49" s="10" t="s">
        <v>30</v>
      </c>
      <c r="J49" s="34">
        <f>100-J45</f>
        <v>89.70588235294117</v>
      </c>
      <c r="K49" t="s">
        <v>42</v>
      </c>
    </row>
    <row r="50" spans="1:9" ht="12">
      <c r="A50" s="27"/>
      <c r="B50" s="22"/>
      <c r="C50" s="22"/>
      <c r="D50" s="10"/>
      <c r="E50" s="11"/>
      <c r="F50" s="10"/>
      <c r="G50" s="11"/>
      <c r="H50" s="10"/>
      <c r="I50" s="11"/>
    </row>
    <row r="51" spans="1:9" ht="12">
      <c r="A51" s="27"/>
      <c r="B51" s="22"/>
      <c r="C51" s="22"/>
      <c r="D51" s="10"/>
      <c r="E51" s="11"/>
      <c r="F51" s="10"/>
      <c r="G51" s="11"/>
      <c r="H51" s="10"/>
      <c r="I51" s="11"/>
    </row>
    <row r="52" spans="1:10" ht="12">
      <c r="A52" s="20" t="s">
        <v>43</v>
      </c>
      <c r="B52" s="35" t="s">
        <v>44</v>
      </c>
      <c r="C52" s="22"/>
      <c r="D52" s="10"/>
      <c r="E52" s="11"/>
      <c r="F52" s="29" t="s">
        <v>38</v>
      </c>
      <c r="G52" s="6"/>
      <c r="H52" s="6"/>
      <c r="I52" s="6"/>
      <c r="J52" s="29" t="s">
        <v>39</v>
      </c>
    </row>
    <row r="53" spans="1:10" ht="12">
      <c r="A53" s="27"/>
      <c r="B53" s="22"/>
      <c r="C53" s="22"/>
      <c r="D53" s="10"/>
      <c r="E53" s="11"/>
      <c r="F53" s="30" t="s">
        <v>40</v>
      </c>
      <c r="G53" s="17"/>
      <c r="H53" s="17"/>
      <c r="I53" s="17"/>
      <c r="J53" s="30" t="s">
        <v>40</v>
      </c>
    </row>
    <row r="54" spans="2:10" ht="12">
      <c r="B54" s="21" t="s">
        <v>45</v>
      </c>
      <c r="C54" s="10"/>
      <c r="D54" s="11"/>
      <c r="E54" s="10"/>
      <c r="F54" s="11"/>
      <c r="G54" s="10"/>
      <c r="H54" s="11"/>
      <c r="I54" s="10"/>
      <c r="J54" s="11"/>
    </row>
    <row r="55" spans="1:10" ht="12">
      <c r="A55" s="21"/>
      <c r="C55" s="10"/>
      <c r="D55" s="11"/>
      <c r="E55" s="10"/>
      <c r="F55" s="11"/>
      <c r="G55" s="10"/>
      <c r="H55" s="11"/>
      <c r="I55" s="10"/>
      <c r="J55" s="11"/>
    </row>
    <row r="56" spans="1:10" ht="12">
      <c r="A56" s="21"/>
      <c r="E56" s="10"/>
      <c r="F56" s="3">
        <f>H15*G38</f>
        <v>240000</v>
      </c>
      <c r="G56" s="36"/>
      <c r="H56" s="3">
        <f>H15*D36</f>
        <v>216000</v>
      </c>
      <c r="I56" s="36"/>
      <c r="J56" s="3">
        <f>H15*E38</f>
        <v>168000</v>
      </c>
    </row>
    <row r="57" spans="1:10" ht="12">
      <c r="A57" s="21"/>
      <c r="C57" s="10"/>
      <c r="D57" s="11"/>
      <c r="E57" s="10"/>
      <c r="F57" s="11"/>
      <c r="G57" s="10"/>
      <c r="H57" s="11"/>
      <c r="I57" s="10"/>
      <c r="J57" s="11"/>
    </row>
    <row r="58" spans="2:10" ht="12">
      <c r="B58" s="21" t="s">
        <v>46</v>
      </c>
      <c r="C58" s="10"/>
      <c r="D58" s="11"/>
      <c r="E58" s="10"/>
      <c r="F58" s="11"/>
      <c r="G58" s="10"/>
      <c r="H58" s="11"/>
      <c r="I58" s="10"/>
      <c r="J58" s="11"/>
    </row>
    <row r="59" spans="1:10" ht="12">
      <c r="A59" s="23"/>
      <c r="C59" s="10"/>
      <c r="D59" s="11"/>
      <c r="E59" s="10"/>
      <c r="F59" s="11"/>
      <c r="G59" s="10"/>
      <c r="H59" s="11"/>
      <c r="I59" s="10"/>
      <c r="J59" s="11"/>
    </row>
    <row r="60" spans="1:10" ht="12">
      <c r="A60" s="23"/>
      <c r="E60" s="10"/>
      <c r="F60" s="3">
        <f>(H14-F56)</f>
        <v>260000</v>
      </c>
      <c r="G60" s="36"/>
      <c r="H60" s="3">
        <f>(H14-H56)</f>
        <v>284000</v>
      </c>
      <c r="I60" s="36"/>
      <c r="J60" s="3">
        <f>(H14-J56)</f>
        <v>332000</v>
      </c>
    </row>
    <row r="61" spans="1:10" ht="12">
      <c r="A61" s="23"/>
      <c r="C61" s="10"/>
      <c r="D61" s="11"/>
      <c r="E61" s="10"/>
      <c r="F61" s="11"/>
      <c r="G61" s="10"/>
      <c r="H61" s="11"/>
      <c r="I61" s="10"/>
      <c r="J61" s="11"/>
    </row>
    <row r="62" spans="1:10" ht="12">
      <c r="A62" s="23"/>
      <c r="B62" t="s">
        <v>47</v>
      </c>
      <c r="C62" s="10"/>
      <c r="D62" s="11"/>
      <c r="E62" s="10"/>
      <c r="F62" s="11"/>
      <c r="G62" s="10"/>
      <c r="H62" s="11"/>
      <c r="I62" s="10"/>
      <c r="J62" s="11"/>
    </row>
    <row r="63" spans="1:10" ht="12">
      <c r="A63" s="23"/>
      <c r="C63" s="10"/>
      <c r="D63" s="11"/>
      <c r="E63" s="10"/>
      <c r="F63" s="11"/>
      <c r="G63" s="10"/>
      <c r="H63" s="11"/>
      <c r="I63" s="10"/>
      <c r="J63" s="11"/>
    </row>
    <row r="64" spans="1:10" ht="12">
      <c r="A64" s="23"/>
      <c r="E64" s="10"/>
      <c r="F64" s="3">
        <f>F60*(F18/100)*(F19/100)</f>
        <v>234000</v>
      </c>
      <c r="G64" s="36"/>
      <c r="H64" s="3">
        <f>H60*(H18/100)*(H19/100)</f>
        <v>261280</v>
      </c>
      <c r="I64" s="36"/>
      <c r="J64" s="3">
        <f>J60*(J18/100)*(J19/100)</f>
        <v>315400</v>
      </c>
    </row>
    <row r="65" spans="1:10" ht="12">
      <c r="A65" s="23"/>
      <c r="C65" s="10"/>
      <c r="D65" s="11"/>
      <c r="E65" s="10"/>
      <c r="F65" s="11"/>
      <c r="G65" s="10"/>
      <c r="H65" s="11"/>
      <c r="I65" s="10"/>
      <c r="J65" s="11"/>
    </row>
    <row r="66" spans="1:10" ht="12">
      <c r="A66" s="23"/>
      <c r="B66" s="37" t="s">
        <v>48</v>
      </c>
      <c r="C66" s="10"/>
      <c r="D66" s="11"/>
      <c r="E66" s="10"/>
      <c r="F66" s="29"/>
      <c r="G66" s="6"/>
      <c r="H66" s="6"/>
      <c r="I66" s="6"/>
      <c r="J66" s="29"/>
    </row>
    <row r="67" spans="1:10" ht="12">
      <c r="A67" s="23"/>
      <c r="C67" s="10"/>
      <c r="D67" s="11"/>
      <c r="E67" s="10"/>
      <c r="F67" s="30"/>
      <c r="G67" s="17"/>
      <c r="H67" s="17"/>
      <c r="I67" s="17"/>
      <c r="J67" s="30"/>
    </row>
    <row r="68" spans="1:10" ht="12">
      <c r="A68" s="20"/>
      <c r="B68" s="21" t="s">
        <v>49</v>
      </c>
      <c r="C68" s="10"/>
      <c r="D68" s="11"/>
      <c r="E68" s="10"/>
      <c r="F68" s="11"/>
      <c r="G68" s="10"/>
      <c r="H68" s="11"/>
      <c r="I68" s="10"/>
      <c r="J68" s="11"/>
    </row>
    <row r="69" spans="1:10" ht="12">
      <c r="A69" s="21"/>
      <c r="C69" s="10"/>
      <c r="D69" s="11"/>
      <c r="E69" s="10"/>
      <c r="F69" s="11"/>
      <c r="G69" s="10"/>
      <c r="H69" s="11"/>
      <c r="I69" s="10"/>
      <c r="J69" s="11"/>
    </row>
    <row r="70" spans="1:10" ht="12">
      <c r="A70" s="21"/>
      <c r="E70" s="10"/>
      <c r="F70" s="3">
        <f>H21*G38</f>
        <v>10000</v>
      </c>
      <c r="G70" s="36"/>
      <c r="H70" s="3">
        <f>H21*D36</f>
        <v>9000</v>
      </c>
      <c r="I70" s="36"/>
      <c r="J70" s="3">
        <f>H21*E38</f>
        <v>7000</v>
      </c>
    </row>
    <row r="71" spans="1:10" ht="12">
      <c r="A71" s="21"/>
      <c r="C71" s="10"/>
      <c r="D71" s="11"/>
      <c r="E71" s="10"/>
      <c r="F71" s="11"/>
      <c r="G71" s="10"/>
      <c r="H71" s="11"/>
      <c r="I71" s="10"/>
      <c r="J71" s="11"/>
    </row>
    <row r="72" spans="2:10" ht="12">
      <c r="B72" s="21" t="s">
        <v>50</v>
      </c>
      <c r="C72" s="10"/>
      <c r="D72" s="11"/>
      <c r="E72" s="10"/>
      <c r="F72" s="11"/>
      <c r="G72" s="10"/>
      <c r="H72" s="11"/>
      <c r="I72" s="10"/>
      <c r="J72" s="11"/>
    </row>
    <row r="73" spans="1:10" ht="12">
      <c r="A73" s="23"/>
      <c r="C73" s="10"/>
      <c r="D73" s="11"/>
      <c r="E73" s="10"/>
      <c r="F73" s="11"/>
      <c r="G73" s="10"/>
      <c r="H73" s="11"/>
      <c r="I73" s="10"/>
      <c r="J73" s="11"/>
    </row>
    <row r="74" spans="1:10" ht="12">
      <c r="A74" s="23"/>
      <c r="E74" s="10"/>
      <c r="F74" s="3">
        <f>(H20-F70)</f>
        <v>990000</v>
      </c>
      <c r="G74" s="36"/>
      <c r="H74" s="3">
        <f>(H20-H70)</f>
        <v>991000</v>
      </c>
      <c r="I74" s="36"/>
      <c r="J74" s="3">
        <f>(H20-J70)</f>
        <v>993000</v>
      </c>
    </row>
    <row r="75" spans="1:10" ht="12">
      <c r="A75" s="23"/>
      <c r="C75" s="10"/>
      <c r="D75" s="11"/>
      <c r="E75" s="10"/>
      <c r="F75" s="11"/>
      <c r="G75" s="10"/>
      <c r="H75" s="11"/>
      <c r="I75" s="10"/>
      <c r="J75" s="11"/>
    </row>
    <row r="76" spans="1:10" ht="12">
      <c r="A76" s="23"/>
      <c r="B76" t="s">
        <v>51</v>
      </c>
      <c r="C76" s="10"/>
      <c r="D76" s="11"/>
      <c r="E76" s="10"/>
      <c r="F76" s="11"/>
      <c r="G76" s="10"/>
      <c r="H76" s="11"/>
      <c r="I76" s="10"/>
      <c r="J76" s="11"/>
    </row>
    <row r="77" spans="1:10" ht="12">
      <c r="A77" s="23"/>
      <c r="C77" s="10"/>
      <c r="D77" s="11"/>
      <c r="E77" s="10"/>
      <c r="F77" s="11"/>
      <c r="G77" s="10"/>
      <c r="H77" s="11"/>
      <c r="I77" s="10"/>
      <c r="J77" s="11"/>
    </row>
    <row r="78" spans="1:10" ht="12">
      <c r="A78" s="23"/>
      <c r="E78" s="10"/>
      <c r="F78" s="3">
        <f>F74*(F24/100)*(F25/100)</f>
        <v>128700</v>
      </c>
      <c r="G78" s="36"/>
      <c r="H78" s="3">
        <f>H74*(H24/100)*(H25/100)</f>
        <v>356760</v>
      </c>
      <c r="I78" s="36"/>
      <c r="J78" s="3">
        <f>J74*(J24/100)*(J25/100)</f>
        <v>670275</v>
      </c>
    </row>
    <row r="79" spans="1:10" ht="12">
      <c r="A79" s="23"/>
      <c r="C79" s="10"/>
      <c r="D79" s="11"/>
      <c r="E79" s="10"/>
      <c r="F79" s="11"/>
      <c r="G79" s="10"/>
      <c r="H79" s="11"/>
      <c r="I79" s="10"/>
      <c r="J79" s="11"/>
    </row>
    <row r="80" spans="1:10" ht="12">
      <c r="A80" s="23"/>
      <c r="B80" s="37" t="s">
        <v>52</v>
      </c>
      <c r="C80" s="10"/>
      <c r="D80" s="11"/>
      <c r="E80" s="10"/>
      <c r="F80" s="29"/>
      <c r="G80" s="6"/>
      <c r="H80" s="6"/>
      <c r="I80" s="6"/>
      <c r="J80" s="29"/>
    </row>
    <row r="81" spans="1:10" ht="12">
      <c r="A81" s="23"/>
      <c r="C81" s="10"/>
      <c r="D81" s="11"/>
      <c r="E81" s="10"/>
      <c r="F81" s="30"/>
      <c r="G81" s="17"/>
      <c r="H81" s="17"/>
      <c r="I81" s="17"/>
      <c r="J81" s="30"/>
    </row>
    <row r="82" spans="1:10" ht="12">
      <c r="A82" s="23"/>
      <c r="B82" t="s">
        <v>53</v>
      </c>
      <c r="C82" s="10"/>
      <c r="D82" s="11"/>
      <c r="E82" s="10"/>
      <c r="F82" s="11"/>
      <c r="G82" s="10"/>
      <c r="H82" s="11"/>
      <c r="I82" s="10"/>
      <c r="J82" s="11"/>
    </row>
    <row r="83" spans="1:10" ht="12">
      <c r="A83" s="23"/>
      <c r="C83" s="10"/>
      <c r="D83" s="11"/>
      <c r="E83" s="10"/>
      <c r="F83" s="11"/>
      <c r="G83" s="10"/>
      <c r="H83" s="11"/>
      <c r="I83" s="10"/>
      <c r="J83" s="11"/>
    </row>
    <row r="84" spans="1:10" ht="12">
      <c r="A84" s="23"/>
      <c r="E84" s="10"/>
      <c r="F84" s="3">
        <f>F64+F78</f>
        <v>362700</v>
      </c>
      <c r="G84" s="36"/>
      <c r="H84" s="3">
        <f>H64+H78</f>
        <v>618040</v>
      </c>
      <c r="I84" s="36"/>
      <c r="J84" s="3">
        <f>J64+J78</f>
        <v>985675</v>
      </c>
    </row>
    <row r="85" spans="1:10" ht="12">
      <c r="A85" s="23"/>
      <c r="C85" s="10"/>
      <c r="D85" s="11"/>
      <c r="E85" s="10"/>
      <c r="F85" s="11"/>
      <c r="G85" s="10"/>
      <c r="H85" s="11"/>
      <c r="I85" s="10"/>
      <c r="J85" s="11"/>
    </row>
    <row r="86" spans="1:10" ht="12">
      <c r="A86" s="23"/>
      <c r="C86" s="10"/>
      <c r="D86" s="11"/>
      <c r="E86" s="10"/>
      <c r="F86" s="11"/>
      <c r="G86" s="10"/>
      <c r="H86" s="11"/>
      <c r="I86" s="10"/>
      <c r="J86" s="11"/>
    </row>
    <row r="87" spans="1:10" ht="12">
      <c r="A87" s="23"/>
      <c r="B87" t="s">
        <v>54</v>
      </c>
      <c r="C87" s="10"/>
      <c r="D87" s="11"/>
      <c r="E87" s="10"/>
      <c r="F87" s="11"/>
      <c r="G87" s="10"/>
      <c r="H87" s="11"/>
      <c r="I87" s="10"/>
      <c r="J87" s="11"/>
    </row>
    <row r="88" spans="1:10" ht="12">
      <c r="A88" s="23"/>
      <c r="C88" s="10"/>
      <c r="D88" s="11"/>
      <c r="E88" s="10"/>
      <c r="F88" s="11"/>
      <c r="G88" s="10"/>
      <c r="H88" s="11"/>
      <c r="I88" s="10"/>
      <c r="J88" s="11"/>
    </row>
    <row r="89" spans="1:10" ht="12">
      <c r="A89" s="23"/>
      <c r="E89" s="10"/>
      <c r="F89" s="3">
        <f>(H14-F56)+(H20-F70)</f>
        <v>1250000</v>
      </c>
      <c r="G89" s="36"/>
      <c r="H89" s="3">
        <f>(H14-H56)+(H20-H70)</f>
        <v>1275000</v>
      </c>
      <c r="I89" s="36"/>
      <c r="J89" s="3">
        <f>(H14-J56)+(H20-J70)</f>
        <v>1325000</v>
      </c>
    </row>
    <row r="90" spans="1:10" ht="12">
      <c r="A90" s="23"/>
      <c r="C90" s="10"/>
      <c r="D90" s="11"/>
      <c r="E90" s="10"/>
      <c r="F90" s="11"/>
      <c r="G90" s="10"/>
      <c r="H90" s="11"/>
      <c r="I90" s="10"/>
      <c r="J90" s="11"/>
    </row>
    <row r="91" spans="2:10" ht="12">
      <c r="B91" s="21" t="s">
        <v>0</v>
      </c>
      <c r="C91" s="22"/>
      <c r="D91" s="22"/>
      <c r="E91" s="22"/>
      <c r="F91" s="22"/>
      <c r="G91" s="22"/>
      <c r="H91" s="22"/>
      <c r="I91" s="22"/>
      <c r="J91" s="22"/>
    </row>
    <row r="92" spans="2:3" ht="12">
      <c r="B92" s="21"/>
      <c r="C92" s="22"/>
    </row>
    <row r="93" spans="1:10" s="6" customFormat="1" ht="12">
      <c r="A93" s="38"/>
      <c r="B93"/>
      <c r="C93" s="10" t="s">
        <v>27</v>
      </c>
      <c r="D93" s="33">
        <f>(F93+H93+J93)/3</f>
        <v>50.62676384264398</v>
      </c>
      <c r="E93" s="10" t="s">
        <v>28</v>
      </c>
      <c r="F93" s="33">
        <f>(F84/F89)*100</f>
        <v>29.016</v>
      </c>
      <c r="G93" s="39" t="s">
        <v>29</v>
      </c>
      <c r="H93" s="33">
        <f>(H84/H89)*100</f>
        <v>48.47372549019608</v>
      </c>
      <c r="I93" s="39" t="s">
        <v>30</v>
      </c>
      <c r="J93" s="33">
        <f>(J84/J89)*100</f>
        <v>74.39056603773585</v>
      </c>
    </row>
    <row r="94" spans="1:10" s="6" customFormat="1" ht="12">
      <c r="A94" s="38"/>
      <c r="B94"/>
      <c r="C94" s="10"/>
      <c r="D94" s="11"/>
      <c r="E94" s="10"/>
      <c r="F94" s="11"/>
      <c r="G94" s="10"/>
      <c r="H94" s="11"/>
      <c r="I94" s="10"/>
      <c r="J94" s="11"/>
    </row>
  </sheetData>
  <mergeCells count="2">
    <mergeCell ref="A1:J1"/>
    <mergeCell ref="A2:J2"/>
  </mergeCells>
  <printOptions/>
  <pageMargins left="0.5" right="0.5" top="1" bottom="1" header="0.5" footer="0.5"/>
  <pageSetup horizontalDpi="600" verticalDpi="600" orientation="portrait" scale="90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PUBLICATIONS GROUP, 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ROUDEBUSH</dc:creator>
  <cp:keywords/>
  <dc:description/>
  <cp:lastModifiedBy>TRACY ROUDEBUSH</cp:lastModifiedBy>
  <dcterms:created xsi:type="dcterms:W3CDTF">2003-09-15T21:59:07Z</dcterms:created>
  <cp:category/>
  <cp:version/>
  <cp:contentType/>
  <cp:contentStatus/>
</cp:coreProperties>
</file>