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80" windowWidth="21340" windowHeight="9280" tabRatio="755" activeTab="1"/>
  </bookViews>
  <sheets>
    <sheet name="Sheet1" sheetId="1" r:id="rId1"/>
    <sheet name="RB 03-01" sheetId="2" r:id="rId2"/>
  </sheets>
  <definedNames>
    <definedName name="CRITERIA" localSheetId="1">'RB 03-01'!#REF!</definedName>
    <definedName name="_xlnm.Print_Area" localSheetId="1">'RB 03-01'!$A$1:$R$120</definedName>
    <definedName name="_xlnm.Print_Titles" localSheetId="1">'RB 03-01'!$1:$4</definedName>
    <definedName name="Z_26E405AD_713D_4C16_8CD1_9111BEA1E13F_.wvu.PrintArea" localSheetId="1" hidden="1">'RB 03-01'!$A$1:$R$115</definedName>
    <definedName name="Z_26E405AD_713D_4C16_8CD1_9111BEA1E13F_.wvu.PrintTitles" localSheetId="1" hidden="1">'RB 03-01'!$1:$4</definedName>
    <definedName name="Z_8583DD6C_659B_4DFC_A37F_F7BDEF9DDA5D_.wvu.PrintArea" localSheetId="1" hidden="1">'RB 03-01'!$A$1:$R$115</definedName>
    <definedName name="Z_8583DD6C_659B_4DFC_A37F_F7BDEF9DDA5D_.wvu.PrintTitles" localSheetId="1" hidden="1">'RB 03-01'!$1:$4</definedName>
  </definedNames>
  <calcPr fullCalcOnLoad="1"/>
</workbook>
</file>

<file path=xl/sharedStrings.xml><?xml version="1.0" encoding="utf-8"?>
<sst xmlns="http://schemas.openxmlformats.org/spreadsheetml/2006/main" count="383" uniqueCount="49">
  <si>
    <t>NOAA SHIP RONALD H. BROWN</t>
  </si>
  <si>
    <t>Activity</t>
  </si>
  <si>
    <t xml:space="preserve">Latitude  </t>
  </si>
  <si>
    <t xml:space="preserve">Longitude </t>
  </si>
  <si>
    <t>Distance</t>
  </si>
  <si>
    <t>SMG</t>
  </si>
  <si>
    <t>Transit</t>
  </si>
  <si>
    <t>On Sta.</t>
  </si>
  <si>
    <t>Arrive</t>
  </si>
  <si>
    <t>Depart</t>
  </si>
  <si>
    <t xml:space="preserve">     CUMULATIVE</t>
  </si>
  <si>
    <t>LAT</t>
  </si>
  <si>
    <t>LONG</t>
  </si>
  <si>
    <t>Deg.</t>
  </si>
  <si>
    <t xml:space="preserve">   Minutes</t>
  </si>
  <si>
    <t>(nmi)</t>
  </si>
  <si>
    <t>(kts)</t>
  </si>
  <si>
    <t>(hrs)</t>
  </si>
  <si>
    <t>(days)</t>
  </si>
  <si>
    <t>CORR</t>
  </si>
  <si>
    <t>N</t>
  </si>
  <si>
    <t>W</t>
  </si>
  <si>
    <t xml:space="preserve">Totals: </t>
  </si>
  <si>
    <t>Completed:</t>
  </si>
  <si>
    <t>Remaining:</t>
  </si>
  <si>
    <t>Date / Time(L)</t>
  </si>
  <si>
    <t>WPT</t>
  </si>
  <si>
    <t>gen number</t>
  </si>
  <si>
    <t>Please fill in time (L):</t>
  </si>
  <si>
    <t>w</t>
  </si>
  <si>
    <t>RB-03-02 Puerto Rico Trench 2003</t>
  </si>
  <si>
    <t>MO A Miami</t>
  </si>
  <si>
    <t>Bridge Pt</t>
  </si>
  <si>
    <t>x</t>
  </si>
  <si>
    <t>13 line 7</t>
  </si>
  <si>
    <t>15 line 8</t>
  </si>
  <si>
    <t>17 line 9</t>
  </si>
  <si>
    <t>19 line 10</t>
  </si>
  <si>
    <t>21 line 11</t>
  </si>
  <si>
    <t>23  line 12</t>
  </si>
  <si>
    <t>25 line 13</t>
  </si>
  <si>
    <t>27 line 14</t>
  </si>
  <si>
    <t>29 line 15</t>
  </si>
  <si>
    <t>31 line 16</t>
  </si>
  <si>
    <t>X</t>
  </si>
  <si>
    <t>COAST GUARD SAN JUAN</t>
  </si>
  <si>
    <t>Pier 54w-Miami</t>
  </si>
  <si>
    <t>1-Start acquisition</t>
  </si>
  <si>
    <t>99-San Juan, P.R.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</si>
</sst>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  <numFmt numFmtId="174" formatCode="\+\ 0.00"/>
    <numFmt numFmtId="175" formatCode="m/d"/>
    <numFmt numFmtId="176" formatCode="dd\-mmm\-yy"/>
    <numFmt numFmtId="177" formatCode="m/d/yy\ h:mm\ AM/PM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color indexed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/>
    </xf>
    <xf numFmtId="15" fontId="5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165" fontId="0" fillId="4" borderId="4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1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right"/>
    </xf>
    <xf numFmtId="169" fontId="0" fillId="0" borderId="9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9" fontId="0" fillId="4" borderId="4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171" fontId="0" fillId="4" borderId="3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/>
    </xf>
    <xf numFmtId="165" fontId="0" fillId="4" borderId="4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right"/>
    </xf>
    <xf numFmtId="2" fontId="0" fillId="4" borderId="4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164" fontId="0" fillId="4" borderId="5" xfId="0" applyNumberFormat="1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5" borderId="9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1" fontId="1" fillId="5" borderId="3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5" borderId="9" xfId="0" applyFont="1" applyFill="1" applyBorder="1" applyAlignment="1">
      <alignment horizontal="left"/>
    </xf>
    <xf numFmtId="171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1" fontId="1" fillId="5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164" fontId="0" fillId="4" borderId="9" xfId="0" applyNumberFormat="1" applyFont="1" applyFill="1" applyBorder="1" applyAlignment="1">
      <alignment horizontal="right"/>
    </xf>
    <xf numFmtId="169" fontId="0" fillId="4" borderId="9" xfId="0" applyNumberFormat="1" applyFont="1" applyFill="1" applyBorder="1" applyAlignment="1">
      <alignment horizontal="center"/>
    </xf>
    <xf numFmtId="169" fontId="0" fillId="4" borderId="4" xfId="0" applyNumberFormat="1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171" fontId="0" fillId="3" borderId="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/>
    </xf>
    <xf numFmtId="169" fontId="0" fillId="3" borderId="9" xfId="0" applyNumberFormat="1" applyFont="1" applyFill="1" applyBorder="1" applyAlignment="1">
      <alignment horizontal="center"/>
    </xf>
    <xf numFmtId="169" fontId="0" fillId="3" borderId="4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165" fontId="0" fillId="3" borderId="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2" fontId="0" fillId="3" borderId="0" xfId="0" applyNumberFormat="1" applyFill="1" applyAlignment="1">
      <alignment/>
    </xf>
    <xf numFmtId="15" fontId="5" fillId="3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171" fontId="8" fillId="3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/>
    </xf>
    <xf numFmtId="169" fontId="8" fillId="3" borderId="9" xfId="0" applyNumberFormat="1" applyFont="1" applyFill="1" applyBorder="1" applyAlignment="1">
      <alignment horizontal="center"/>
    </xf>
    <xf numFmtId="169" fontId="8" fillId="3" borderId="4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/>
    </xf>
    <xf numFmtId="165" fontId="8" fillId="3" borderId="4" xfId="0" applyNumberFormat="1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Alignment="1">
      <alignment/>
    </xf>
    <xf numFmtId="15" fontId="8" fillId="3" borderId="0" xfId="0" applyNumberFormat="1" applyFont="1" applyFill="1" applyAlignment="1">
      <alignment/>
    </xf>
    <xf numFmtId="0" fontId="0" fillId="3" borderId="5" xfId="0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171" fontId="0" fillId="3" borderId="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/>
    </xf>
    <xf numFmtId="164" fontId="0" fillId="3" borderId="9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8.875" style="0" customWidth="1"/>
  </cols>
  <sheetData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5487"/>
  <sheetViews>
    <sheetView tabSelected="1" workbookViewId="0" topLeftCell="A89">
      <selection activeCell="B114" sqref="B114"/>
    </sheetView>
  </sheetViews>
  <sheetFormatPr defaultColWidth="11.00390625" defaultRowHeight="12"/>
  <cols>
    <col min="1" max="1" width="1.875" style="81" customWidth="1"/>
    <col min="2" max="2" width="16.50390625" style="0" customWidth="1"/>
    <col min="3" max="3" width="5.375" style="0" customWidth="1"/>
    <col min="4" max="4" width="6.875" style="0" customWidth="1"/>
    <col min="5" max="5" width="3.125" style="0" customWidth="1"/>
    <col min="6" max="6" width="4.875" style="0" customWidth="1"/>
    <col min="7" max="7" width="6.50390625" style="0" customWidth="1"/>
    <col min="8" max="8" width="3.375" style="0" customWidth="1"/>
    <col min="9" max="9" width="7.875" style="0" customWidth="1"/>
    <col min="10" max="10" width="8.875" style="0" customWidth="1"/>
    <col min="11" max="11" width="7.375" style="0" customWidth="1"/>
    <col min="12" max="12" width="8.00390625" style="0" customWidth="1"/>
    <col min="13" max="13" width="14.50390625" style="0" customWidth="1"/>
    <col min="14" max="14" width="14.125" style="0" customWidth="1"/>
    <col min="15" max="15" width="10.50390625" style="0" customWidth="1"/>
    <col min="16" max="16" width="8.875" style="0" customWidth="1"/>
    <col min="17" max="18" width="9.625" style="0" customWidth="1"/>
    <col min="19" max="20" width="7.625" style="0" customWidth="1"/>
    <col min="21" max="21" width="6.125" style="0" customWidth="1"/>
    <col min="22" max="22" width="4.50390625" style="0" customWidth="1"/>
    <col min="23" max="23" width="3.375" style="0" customWidth="1"/>
    <col min="24" max="24" width="1.625" style="0" customWidth="1"/>
    <col min="25" max="25" width="10.125" style="0" customWidth="1"/>
    <col min="26" max="26" width="2.375" style="0" customWidth="1"/>
    <col min="27" max="27" width="9.375" style="0" customWidth="1"/>
    <col min="28" max="28" width="12.125" style="0" customWidth="1"/>
    <col min="29" max="16384" width="11.50390625" style="0" customWidth="1"/>
  </cols>
  <sheetData>
    <row r="1" spans="1:17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2" t="s">
        <v>30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25" ht="12.75">
      <c r="A3" s="79"/>
      <c r="B3" s="19" t="s">
        <v>1</v>
      </c>
      <c r="C3" s="20"/>
      <c r="D3" s="21" t="s">
        <v>2</v>
      </c>
      <c r="E3" s="22"/>
      <c r="F3" s="23"/>
      <c r="G3" s="21" t="s">
        <v>3</v>
      </c>
      <c r="H3" s="24"/>
      <c r="I3" s="22" t="s">
        <v>4</v>
      </c>
      <c r="J3" s="25" t="s">
        <v>5</v>
      </c>
      <c r="K3" s="25" t="s">
        <v>6</v>
      </c>
      <c r="L3" s="25" t="s">
        <v>7</v>
      </c>
      <c r="M3" s="26" t="s">
        <v>8</v>
      </c>
      <c r="N3" s="24" t="s">
        <v>9</v>
      </c>
      <c r="O3" s="27" t="s">
        <v>10</v>
      </c>
      <c r="P3" s="28"/>
      <c r="Q3" s="27" t="s">
        <v>28</v>
      </c>
      <c r="R3" s="2"/>
      <c r="S3" s="1"/>
      <c r="T3" t="s">
        <v>11</v>
      </c>
      <c r="U3" t="s">
        <v>12</v>
      </c>
      <c r="Y3" s="14" t="s">
        <v>27</v>
      </c>
    </row>
    <row r="4" spans="1:25" ht="12.75">
      <c r="A4" s="79"/>
      <c r="B4" s="29"/>
      <c r="C4" s="30" t="s">
        <v>13</v>
      </c>
      <c r="D4" s="31" t="s">
        <v>14</v>
      </c>
      <c r="E4" s="24"/>
      <c r="F4" s="32" t="s">
        <v>13</v>
      </c>
      <c r="G4" s="25" t="s">
        <v>14</v>
      </c>
      <c r="H4" s="24"/>
      <c r="I4" s="31" t="s">
        <v>15</v>
      </c>
      <c r="J4" s="32" t="s">
        <v>16</v>
      </c>
      <c r="K4" s="32" t="s">
        <v>17</v>
      </c>
      <c r="L4" s="32" t="s">
        <v>17</v>
      </c>
      <c r="M4" s="32" t="s">
        <v>25</v>
      </c>
      <c r="N4" s="33" t="s">
        <v>25</v>
      </c>
      <c r="O4" s="30" t="s">
        <v>17</v>
      </c>
      <c r="P4" s="30" t="s">
        <v>18</v>
      </c>
      <c r="Q4" s="30" t="s">
        <v>8</v>
      </c>
      <c r="R4" s="3"/>
      <c r="S4" s="1"/>
      <c r="T4" t="s">
        <v>19</v>
      </c>
      <c r="U4" t="s">
        <v>19</v>
      </c>
      <c r="Y4" s="14"/>
    </row>
    <row r="5" spans="1:28" s="7" customFormat="1" ht="12.75">
      <c r="A5" s="80"/>
      <c r="B5" s="34"/>
      <c r="C5" s="35"/>
      <c r="D5" s="36"/>
      <c r="E5" s="35"/>
      <c r="F5" s="37"/>
      <c r="G5" s="36"/>
      <c r="H5" s="38"/>
      <c r="I5" s="39"/>
      <c r="J5" s="40"/>
      <c r="K5" s="41"/>
      <c r="L5" s="41"/>
      <c r="M5" s="42"/>
      <c r="N5" s="42"/>
      <c r="O5" s="43"/>
      <c r="P5" s="43"/>
      <c r="Q5" s="44"/>
      <c r="R5" s="5"/>
      <c r="T5" s="8">
        <f>IF(E5="N",1,-1)</f>
        <v>-1</v>
      </c>
      <c r="U5" s="6">
        <f>IF(H5="W",1,-1)</f>
        <v>-1</v>
      </c>
      <c r="V5" s="7">
        <f>C5</f>
        <v>0</v>
      </c>
      <c r="W5" s="7">
        <f>E5</f>
        <v>0</v>
      </c>
      <c r="Y5" s="15"/>
      <c r="Z5" s="9"/>
      <c r="AA5" s="10"/>
      <c r="AB5" s="9"/>
    </row>
    <row r="6" spans="1:28" s="11" customFormat="1" ht="12.75">
      <c r="A6" s="86"/>
      <c r="B6" s="87" t="s">
        <v>46</v>
      </c>
      <c r="C6" s="88">
        <v>25</v>
      </c>
      <c r="D6" s="89">
        <v>46.65</v>
      </c>
      <c r="E6" s="90" t="s">
        <v>20</v>
      </c>
      <c r="F6" s="88">
        <v>80</v>
      </c>
      <c r="G6" s="89">
        <v>10</v>
      </c>
      <c r="H6" s="90" t="s">
        <v>21</v>
      </c>
      <c r="I6" s="91"/>
      <c r="J6" s="92"/>
      <c r="K6" s="93"/>
      <c r="L6" s="94">
        <v>0</v>
      </c>
      <c r="M6" s="95">
        <v>37670.92847222222</v>
      </c>
      <c r="N6" s="96">
        <f>M6+L6/24</f>
        <v>37670.92847222222</v>
      </c>
      <c r="O6" s="97">
        <f>O5+K6+L6</f>
        <v>0</v>
      </c>
      <c r="P6" s="97">
        <f aca="true" t="shared" si="0" ref="P6:P70">O6/24</f>
        <v>0</v>
      </c>
      <c r="Q6" s="98"/>
      <c r="R6" s="99"/>
      <c r="T6" s="100">
        <f aca="true" t="shared" si="1" ref="T6:T87">IF(E6="N",1,-1)</f>
        <v>1</v>
      </c>
      <c r="U6" s="101">
        <f aca="true" t="shared" si="2" ref="U6:U87">IF(H6="W",1,-1)</f>
        <v>1</v>
      </c>
      <c r="V6" s="11">
        <f aca="true" t="shared" si="3" ref="V6:V87">C6</f>
        <v>25</v>
      </c>
      <c r="W6" s="11" t="str">
        <f aca="true" t="shared" si="4" ref="W6:W87">E6</f>
        <v>N</v>
      </c>
      <c r="Y6" s="102">
        <v>2</v>
      </c>
      <c r="Z6" s="103"/>
      <c r="AA6" s="104"/>
      <c r="AB6" s="103"/>
    </row>
    <row r="7" spans="1:28" s="11" customFormat="1" ht="12.75">
      <c r="A7" s="86" t="s">
        <v>33</v>
      </c>
      <c r="B7" s="105" t="s">
        <v>26</v>
      </c>
      <c r="C7" s="88">
        <v>25</v>
      </c>
      <c r="D7" s="89">
        <v>45.349</v>
      </c>
      <c r="E7" s="90" t="s">
        <v>20</v>
      </c>
      <c r="F7" s="88">
        <v>80</v>
      </c>
      <c r="G7" s="89">
        <v>6.895</v>
      </c>
      <c r="H7" s="106" t="s">
        <v>21</v>
      </c>
      <c r="I7" s="91">
        <f aca="true" t="shared" si="5" ref="I7:I94">180/PI()*60*ACOS((SIN(PI()/180*T6*(C6+D6/60))*SIN(PI()/180*T7*(C7+D7/60)))+(COS(PI()/180*T6*(C6+D6/60))*COS(PI()/180*T7*(C7+D7/60))*COS(PI()/180*(U7*(F7+G7/60)-U6*(F6+G6/60)))))</f>
        <v>3.084113912103457</v>
      </c>
      <c r="J7" s="92">
        <v>5.8</v>
      </c>
      <c r="K7" s="93">
        <f aca="true" t="shared" si="6" ref="K7:K95">I7/J7</f>
        <v>0.531743777948872</v>
      </c>
      <c r="L7" s="94">
        <v>0</v>
      </c>
      <c r="M7" s="95">
        <f>N6+K7/24</f>
        <v>37670.95062821297</v>
      </c>
      <c r="N7" s="96">
        <f>M7+L7/24</f>
        <v>37670.95062821297</v>
      </c>
      <c r="O7" s="97">
        <f>O6+K7+L7</f>
        <v>0.531743777948872</v>
      </c>
      <c r="P7" s="97">
        <f t="shared" si="0"/>
        <v>0.022155990747869666</v>
      </c>
      <c r="Q7" s="107"/>
      <c r="R7" s="99"/>
      <c r="T7" s="100">
        <f t="shared" si="1"/>
        <v>1</v>
      </c>
      <c r="U7" s="101">
        <f t="shared" si="2"/>
        <v>1</v>
      </c>
      <c r="V7" s="11">
        <f t="shared" si="3"/>
        <v>25</v>
      </c>
      <c r="W7" s="11" t="str">
        <f t="shared" si="4"/>
        <v>N</v>
      </c>
      <c r="Y7" s="102">
        <v>2</v>
      </c>
      <c r="Z7" s="103"/>
      <c r="AA7" s="104"/>
      <c r="AB7" s="103"/>
    </row>
    <row r="8" spans="1:28" s="11" customFormat="1" ht="12.75">
      <c r="A8" s="86" t="s">
        <v>33</v>
      </c>
      <c r="B8" s="105" t="s">
        <v>26</v>
      </c>
      <c r="C8" s="88">
        <v>25</v>
      </c>
      <c r="D8" s="89">
        <v>45.866</v>
      </c>
      <c r="E8" s="90" t="s">
        <v>20</v>
      </c>
      <c r="F8" s="88">
        <v>80</v>
      </c>
      <c r="G8" s="89">
        <v>5.357</v>
      </c>
      <c r="H8" s="106" t="s">
        <v>21</v>
      </c>
      <c r="I8" s="91">
        <f t="shared" si="5"/>
        <v>1.4784943560348622</v>
      </c>
      <c r="J8" s="92">
        <v>5.5</v>
      </c>
      <c r="K8" s="93">
        <f t="shared" si="6"/>
        <v>0.2688171556427022</v>
      </c>
      <c r="L8" s="94">
        <v>0</v>
      </c>
      <c r="M8" s="95">
        <f aca="true" t="shared" si="7" ref="M8:M96">N7+K8/24</f>
        <v>37670.96182892779</v>
      </c>
      <c r="N8" s="96">
        <f aca="true" t="shared" si="8" ref="N8:N96">M8+L8/24</f>
        <v>37670.96182892779</v>
      </c>
      <c r="O8" s="97">
        <f>O7+K8+L8</f>
        <v>0.8005609335915742</v>
      </c>
      <c r="P8" s="97">
        <f t="shared" si="0"/>
        <v>0.03335670556631559</v>
      </c>
      <c r="Q8" s="107"/>
      <c r="R8" s="99"/>
      <c r="T8" s="100">
        <f t="shared" si="1"/>
        <v>1</v>
      </c>
      <c r="U8" s="101">
        <f t="shared" si="2"/>
        <v>1</v>
      </c>
      <c r="V8" s="11">
        <f t="shared" si="3"/>
        <v>25</v>
      </c>
      <c r="W8" s="11" t="str">
        <f t="shared" si="4"/>
        <v>N</v>
      </c>
      <c r="Y8" s="102">
        <v>2</v>
      </c>
      <c r="Z8" s="103"/>
      <c r="AA8" s="104"/>
      <c r="AB8" s="103"/>
    </row>
    <row r="9" spans="1:28" s="11" customFormat="1" ht="12.75">
      <c r="A9" s="86" t="s">
        <v>33</v>
      </c>
      <c r="B9" s="105" t="s">
        <v>31</v>
      </c>
      <c r="C9" s="88">
        <v>25</v>
      </c>
      <c r="D9" s="89">
        <v>46</v>
      </c>
      <c r="E9" s="90" t="s">
        <v>20</v>
      </c>
      <c r="F9" s="88">
        <v>80</v>
      </c>
      <c r="G9" s="89">
        <v>4.6</v>
      </c>
      <c r="H9" s="106" t="s">
        <v>21</v>
      </c>
      <c r="I9" s="91">
        <f t="shared" si="5"/>
        <v>0.6947837452905894</v>
      </c>
      <c r="J9" s="92">
        <v>12.5</v>
      </c>
      <c r="K9" s="93">
        <f t="shared" si="6"/>
        <v>0.055582699623247155</v>
      </c>
      <c r="L9" s="94">
        <v>0</v>
      </c>
      <c r="M9" s="95">
        <f t="shared" si="7"/>
        <v>37670.96414487361</v>
      </c>
      <c r="N9" s="96">
        <f t="shared" si="8"/>
        <v>37670.96414487361</v>
      </c>
      <c r="O9" s="97">
        <f aca="true" t="shared" si="9" ref="O9:O97">O8+K9+L9</f>
        <v>0.8561436332148213</v>
      </c>
      <c r="P9" s="97">
        <f t="shared" si="0"/>
        <v>0.03567265138395089</v>
      </c>
      <c r="Q9" s="107"/>
      <c r="R9" s="99"/>
      <c r="T9" s="100">
        <f t="shared" si="1"/>
        <v>1</v>
      </c>
      <c r="U9" s="101">
        <f t="shared" si="2"/>
        <v>1</v>
      </c>
      <c r="V9" s="11">
        <f t="shared" si="3"/>
        <v>25</v>
      </c>
      <c r="W9" s="11" t="str">
        <f t="shared" si="4"/>
        <v>N</v>
      </c>
      <c r="Y9" s="102">
        <v>2</v>
      </c>
      <c r="Z9" s="103"/>
      <c r="AA9" s="104"/>
      <c r="AB9" s="103"/>
    </row>
    <row r="10" spans="1:28" s="11" customFormat="1" ht="12.75">
      <c r="A10" s="86" t="s">
        <v>33</v>
      </c>
      <c r="B10" s="108" t="s">
        <v>26</v>
      </c>
      <c r="C10" s="109">
        <v>25</v>
      </c>
      <c r="D10" s="89">
        <v>47.5</v>
      </c>
      <c r="E10" s="90" t="s">
        <v>20</v>
      </c>
      <c r="F10" s="88">
        <v>79</v>
      </c>
      <c r="G10" s="89">
        <v>58.5</v>
      </c>
      <c r="H10" s="106" t="s">
        <v>21</v>
      </c>
      <c r="I10" s="91">
        <f t="shared" si="5"/>
        <v>5.694036565179052</v>
      </c>
      <c r="J10" s="92">
        <v>13.5</v>
      </c>
      <c r="K10" s="93">
        <f t="shared" si="6"/>
        <v>0.4217804863095594</v>
      </c>
      <c r="L10" s="94">
        <v>0</v>
      </c>
      <c r="M10" s="95">
        <f t="shared" si="7"/>
        <v>37670.98171906054</v>
      </c>
      <c r="N10" s="96">
        <f t="shared" si="8"/>
        <v>37670.98171906054</v>
      </c>
      <c r="O10" s="97">
        <f t="shared" si="9"/>
        <v>1.2779241195243807</v>
      </c>
      <c r="P10" s="97">
        <f t="shared" si="0"/>
        <v>0.053246838313515864</v>
      </c>
      <c r="Q10" s="107"/>
      <c r="R10" s="99"/>
      <c r="T10" s="100">
        <f t="shared" si="1"/>
        <v>1</v>
      </c>
      <c r="U10" s="101">
        <f t="shared" si="2"/>
        <v>1</v>
      </c>
      <c r="V10" s="11">
        <f t="shared" si="3"/>
        <v>25</v>
      </c>
      <c r="W10" s="11" t="str">
        <f t="shared" si="4"/>
        <v>N</v>
      </c>
      <c r="Y10" s="102">
        <v>2</v>
      </c>
      <c r="Z10" s="103"/>
      <c r="AA10" s="104"/>
      <c r="AB10" s="103"/>
    </row>
    <row r="11" spans="1:25" s="11" customFormat="1" ht="12.75">
      <c r="A11" s="86" t="s">
        <v>33</v>
      </c>
      <c r="B11" s="110" t="s">
        <v>26</v>
      </c>
      <c r="C11" s="109">
        <v>26</v>
      </c>
      <c r="D11" s="89">
        <v>19</v>
      </c>
      <c r="E11" s="90" t="s">
        <v>20</v>
      </c>
      <c r="F11" s="88">
        <v>78</v>
      </c>
      <c r="G11" s="89">
        <v>59</v>
      </c>
      <c r="H11" s="106" t="s">
        <v>21</v>
      </c>
      <c r="I11" s="91">
        <f t="shared" si="5"/>
        <v>62.04422082251994</v>
      </c>
      <c r="J11" s="92">
        <v>13.45</v>
      </c>
      <c r="K11" s="93">
        <f t="shared" si="6"/>
        <v>4.6129532210052</v>
      </c>
      <c r="L11" s="94">
        <v>0</v>
      </c>
      <c r="M11" s="95">
        <f t="shared" si="7"/>
        <v>37671.173925444746</v>
      </c>
      <c r="N11" s="96">
        <f t="shared" si="8"/>
        <v>37671.173925444746</v>
      </c>
      <c r="O11" s="97">
        <f t="shared" si="9"/>
        <v>5.890877340529581</v>
      </c>
      <c r="P11" s="97">
        <f t="shared" si="0"/>
        <v>0.2454532225220659</v>
      </c>
      <c r="Q11" s="107"/>
      <c r="R11" s="99"/>
      <c r="T11" s="100">
        <f t="shared" si="1"/>
        <v>1</v>
      </c>
      <c r="U11" s="101">
        <f t="shared" si="2"/>
        <v>1</v>
      </c>
      <c r="V11" s="11">
        <f t="shared" si="3"/>
        <v>26</v>
      </c>
      <c r="W11" s="11" t="str">
        <f t="shared" si="4"/>
        <v>N</v>
      </c>
      <c r="Y11" s="102">
        <v>2</v>
      </c>
    </row>
    <row r="12" spans="1:28" s="11" customFormat="1" ht="12.75">
      <c r="A12" s="86" t="s">
        <v>33</v>
      </c>
      <c r="B12" s="105" t="s">
        <v>26</v>
      </c>
      <c r="C12" s="88">
        <v>25</v>
      </c>
      <c r="D12" s="89">
        <v>54.5</v>
      </c>
      <c r="E12" s="90" t="s">
        <v>20</v>
      </c>
      <c r="F12" s="88">
        <v>77</v>
      </c>
      <c r="G12" s="89">
        <v>40</v>
      </c>
      <c r="H12" s="106" t="s">
        <v>21</v>
      </c>
      <c r="I12" s="91">
        <f t="shared" si="5"/>
        <v>75.04779059800236</v>
      </c>
      <c r="J12" s="92">
        <v>12.85</v>
      </c>
      <c r="K12" s="93">
        <f t="shared" si="6"/>
        <v>5.84029498817139</v>
      </c>
      <c r="L12" s="94">
        <v>0</v>
      </c>
      <c r="M12" s="95">
        <f t="shared" si="7"/>
        <v>37671.41727106925</v>
      </c>
      <c r="N12" s="96">
        <f t="shared" si="8"/>
        <v>37671.41727106925</v>
      </c>
      <c r="O12" s="97">
        <f t="shared" si="9"/>
        <v>11.731172328700971</v>
      </c>
      <c r="P12" s="97">
        <f t="shared" si="0"/>
        <v>0.4887988470292071</v>
      </c>
      <c r="Q12" s="107"/>
      <c r="R12" s="99"/>
      <c r="T12" s="100">
        <f t="shared" si="1"/>
        <v>1</v>
      </c>
      <c r="U12" s="101">
        <f t="shared" si="2"/>
        <v>1</v>
      </c>
      <c r="V12" s="11">
        <f t="shared" si="3"/>
        <v>25</v>
      </c>
      <c r="W12" s="11" t="str">
        <f t="shared" si="4"/>
        <v>N</v>
      </c>
      <c r="Y12" s="102">
        <v>3</v>
      </c>
      <c r="Z12" s="103"/>
      <c r="AA12" s="104"/>
      <c r="AB12" s="103"/>
    </row>
    <row r="13" spans="1:28" s="11" customFormat="1" ht="11.25" customHeight="1">
      <c r="A13" s="86" t="s">
        <v>33</v>
      </c>
      <c r="B13" s="105" t="s">
        <v>26</v>
      </c>
      <c r="C13" s="88">
        <v>25</v>
      </c>
      <c r="D13" s="89">
        <v>44</v>
      </c>
      <c r="E13" s="90" t="s">
        <v>20</v>
      </c>
      <c r="F13" s="88">
        <v>77</v>
      </c>
      <c r="G13" s="89">
        <v>12</v>
      </c>
      <c r="H13" s="106" t="s">
        <v>21</v>
      </c>
      <c r="I13" s="91">
        <f t="shared" si="5"/>
        <v>27.304119664754612</v>
      </c>
      <c r="J13" s="111">
        <v>11.5</v>
      </c>
      <c r="K13" s="93">
        <f t="shared" si="6"/>
        <v>2.3742712751960533</v>
      </c>
      <c r="L13" s="94">
        <v>0</v>
      </c>
      <c r="M13" s="95">
        <f t="shared" si="7"/>
        <v>37671.51619903905</v>
      </c>
      <c r="N13" s="96">
        <f t="shared" si="8"/>
        <v>37671.51619903905</v>
      </c>
      <c r="O13" s="97">
        <f t="shared" si="9"/>
        <v>14.105443603897024</v>
      </c>
      <c r="P13" s="97">
        <f t="shared" si="0"/>
        <v>0.5877268168290427</v>
      </c>
      <c r="Q13" s="107"/>
      <c r="R13" s="99"/>
      <c r="T13" s="100">
        <f t="shared" si="1"/>
        <v>1</v>
      </c>
      <c r="U13" s="101">
        <f t="shared" si="2"/>
        <v>1</v>
      </c>
      <c r="V13" s="11">
        <f t="shared" si="3"/>
        <v>25</v>
      </c>
      <c r="W13" s="11" t="str">
        <f t="shared" si="4"/>
        <v>N</v>
      </c>
      <c r="Y13" s="102">
        <v>1.5</v>
      </c>
      <c r="Z13" s="103"/>
      <c r="AA13" s="104"/>
      <c r="AB13" s="103"/>
    </row>
    <row r="14" spans="1:28" s="11" customFormat="1" ht="12.75">
      <c r="A14" s="86" t="s">
        <v>33</v>
      </c>
      <c r="B14" s="105" t="s">
        <v>32</v>
      </c>
      <c r="C14" s="88">
        <v>25</v>
      </c>
      <c r="D14" s="89">
        <v>44</v>
      </c>
      <c r="E14" s="90" t="s">
        <v>20</v>
      </c>
      <c r="F14" s="88">
        <v>76</v>
      </c>
      <c r="G14" s="89">
        <v>39</v>
      </c>
      <c r="H14" s="106" t="s">
        <v>21</v>
      </c>
      <c r="I14" s="91">
        <f t="shared" si="5"/>
        <v>29.72718949863371</v>
      </c>
      <c r="J14" s="92">
        <v>11.7</v>
      </c>
      <c r="K14" s="93">
        <f t="shared" si="6"/>
        <v>2.5407854272336508</v>
      </c>
      <c r="L14" s="94">
        <v>0</v>
      </c>
      <c r="M14" s="95">
        <f t="shared" si="7"/>
        <v>37671.62206509851</v>
      </c>
      <c r="N14" s="96">
        <f t="shared" si="8"/>
        <v>37671.62206509851</v>
      </c>
      <c r="O14" s="97">
        <f t="shared" si="9"/>
        <v>16.646229031130673</v>
      </c>
      <c r="P14" s="97">
        <f t="shared" si="0"/>
        <v>0.6935928762971114</v>
      </c>
      <c r="Q14" s="107"/>
      <c r="R14" s="99"/>
      <c r="T14" s="100">
        <f t="shared" si="1"/>
        <v>1</v>
      </c>
      <c r="U14" s="101">
        <f t="shared" si="2"/>
        <v>1</v>
      </c>
      <c r="V14" s="11">
        <f t="shared" si="3"/>
        <v>25</v>
      </c>
      <c r="W14" s="11" t="str">
        <f t="shared" si="4"/>
        <v>N</v>
      </c>
      <c r="Y14" s="102"/>
      <c r="Z14" s="103"/>
      <c r="AA14" s="104"/>
      <c r="AB14" s="103"/>
    </row>
    <row r="15" spans="1:28" s="11" customFormat="1" ht="12.75">
      <c r="A15" s="86" t="s">
        <v>33</v>
      </c>
      <c r="B15" s="105" t="s">
        <v>26</v>
      </c>
      <c r="C15" s="88">
        <v>24</v>
      </c>
      <c r="D15" s="89">
        <v>15.5</v>
      </c>
      <c r="E15" s="90" t="s">
        <v>20</v>
      </c>
      <c r="F15" s="88">
        <v>73</v>
      </c>
      <c r="G15" s="89">
        <v>53</v>
      </c>
      <c r="H15" s="106" t="s">
        <v>21</v>
      </c>
      <c r="I15" s="91">
        <f t="shared" si="5"/>
        <v>174.54300835033501</v>
      </c>
      <c r="J15" s="92">
        <v>11.7</v>
      </c>
      <c r="K15" s="93">
        <f t="shared" si="6"/>
        <v>14.918205841908977</v>
      </c>
      <c r="L15" s="94">
        <v>1</v>
      </c>
      <c r="M15" s="95">
        <f t="shared" si="7"/>
        <v>37672.24365700859</v>
      </c>
      <c r="N15" s="96">
        <f t="shared" si="8"/>
        <v>37672.285323675256</v>
      </c>
      <c r="O15" s="97">
        <f t="shared" si="9"/>
        <v>32.56443487303965</v>
      </c>
      <c r="P15" s="97">
        <f t="shared" si="0"/>
        <v>1.356851453043319</v>
      </c>
      <c r="Q15" s="107"/>
      <c r="R15" s="99"/>
      <c r="T15" s="100">
        <f t="shared" si="1"/>
        <v>1</v>
      </c>
      <c r="U15" s="101">
        <f t="shared" si="2"/>
        <v>1</v>
      </c>
      <c r="V15" s="11">
        <f t="shared" si="3"/>
        <v>24</v>
      </c>
      <c r="W15" s="11" t="str">
        <f t="shared" si="4"/>
        <v>N</v>
      </c>
      <c r="Y15" s="102"/>
      <c r="Z15" s="103"/>
      <c r="AA15" s="104"/>
      <c r="AB15" s="103"/>
    </row>
    <row r="16" spans="1:28" s="126" customFormat="1" ht="12.75">
      <c r="A16" s="112" t="s">
        <v>33</v>
      </c>
      <c r="B16" s="113" t="s">
        <v>26</v>
      </c>
      <c r="C16" s="114">
        <v>20</v>
      </c>
      <c r="D16" s="115">
        <v>18.5</v>
      </c>
      <c r="E16" s="116" t="s">
        <v>20</v>
      </c>
      <c r="F16" s="114">
        <v>68</v>
      </c>
      <c r="G16" s="115">
        <v>35.4</v>
      </c>
      <c r="H16" s="117" t="s">
        <v>21</v>
      </c>
      <c r="I16" s="118">
        <f t="shared" si="5"/>
        <v>377.45877571788924</v>
      </c>
      <c r="J16" s="119">
        <v>10.8</v>
      </c>
      <c r="K16" s="120">
        <f t="shared" si="6"/>
        <v>34.949886640545294</v>
      </c>
      <c r="L16" s="121">
        <v>0</v>
      </c>
      <c r="M16" s="122">
        <f t="shared" si="7"/>
        <v>37673.74156895195</v>
      </c>
      <c r="N16" s="123">
        <f t="shared" si="8"/>
        <v>37673.74156895195</v>
      </c>
      <c r="O16" s="124">
        <f t="shared" si="9"/>
        <v>67.51432151358495</v>
      </c>
      <c r="P16" s="124">
        <f t="shared" si="0"/>
        <v>2.813096729732706</v>
      </c>
      <c r="Q16" s="125"/>
      <c r="R16" s="125"/>
      <c r="T16" s="127">
        <f t="shared" si="1"/>
        <v>1</v>
      </c>
      <c r="U16" s="128">
        <f t="shared" si="2"/>
        <v>1</v>
      </c>
      <c r="V16" s="126">
        <f t="shared" si="3"/>
        <v>20</v>
      </c>
      <c r="W16" s="126" t="str">
        <f t="shared" si="4"/>
        <v>N</v>
      </c>
      <c r="Y16" s="112"/>
      <c r="Z16" s="129"/>
      <c r="AA16" s="130"/>
      <c r="AB16" s="129"/>
    </row>
    <row r="17" spans="1:28" s="11" customFormat="1" ht="12.75">
      <c r="A17" s="131" t="s">
        <v>33</v>
      </c>
      <c r="B17" s="132" t="s">
        <v>47</v>
      </c>
      <c r="C17" s="133">
        <v>19</v>
      </c>
      <c r="D17" s="134">
        <v>56.4</v>
      </c>
      <c r="E17" s="135" t="s">
        <v>20</v>
      </c>
      <c r="F17" s="133">
        <v>68</v>
      </c>
      <c r="G17" s="134">
        <v>6.6</v>
      </c>
      <c r="H17" s="136" t="s">
        <v>21</v>
      </c>
      <c r="I17" s="91">
        <f t="shared" si="5"/>
        <v>34.92365280558814</v>
      </c>
      <c r="J17" s="119">
        <v>9.82</v>
      </c>
      <c r="K17" s="93">
        <f t="shared" si="6"/>
        <v>3.55638012276865</v>
      </c>
      <c r="L17" s="94">
        <v>2.46</v>
      </c>
      <c r="M17" s="95">
        <f t="shared" si="7"/>
        <v>37673.88975145706</v>
      </c>
      <c r="N17" s="96">
        <f t="shared" si="8"/>
        <v>37673.992251457064</v>
      </c>
      <c r="O17" s="97">
        <f t="shared" si="9"/>
        <v>73.53070163635358</v>
      </c>
      <c r="P17" s="124">
        <f t="shared" si="0"/>
        <v>3.063779234848066</v>
      </c>
      <c r="Q17" s="137"/>
      <c r="R17" s="99"/>
      <c r="T17" s="127">
        <f t="shared" si="1"/>
        <v>1</v>
      </c>
      <c r="U17" s="128">
        <f t="shared" si="2"/>
        <v>1</v>
      </c>
      <c r="V17" s="126">
        <f t="shared" si="3"/>
        <v>19</v>
      </c>
      <c r="W17" s="126" t="str">
        <f t="shared" si="4"/>
        <v>N</v>
      </c>
      <c r="Y17" s="102"/>
      <c r="Z17" s="103"/>
      <c r="AA17" s="104"/>
      <c r="AB17" s="103"/>
    </row>
    <row r="18" spans="1:28" s="11" customFormat="1" ht="12.75">
      <c r="A18" s="131" t="s">
        <v>33</v>
      </c>
      <c r="B18" s="132">
        <v>2</v>
      </c>
      <c r="C18" s="133">
        <v>19</v>
      </c>
      <c r="D18" s="134">
        <v>58.2</v>
      </c>
      <c r="E18" s="135" t="s">
        <v>20</v>
      </c>
      <c r="F18" s="133">
        <v>67</v>
      </c>
      <c r="G18" s="134">
        <v>33</v>
      </c>
      <c r="H18" s="136" t="s">
        <v>21</v>
      </c>
      <c r="I18" s="91">
        <f t="shared" si="5"/>
        <v>31.633925235357726</v>
      </c>
      <c r="J18" s="119">
        <v>4.77</v>
      </c>
      <c r="K18" s="93">
        <f t="shared" si="6"/>
        <v>6.631850154163046</v>
      </c>
      <c r="L18" s="94">
        <v>0</v>
      </c>
      <c r="M18" s="95">
        <f t="shared" si="7"/>
        <v>37674.26857854682</v>
      </c>
      <c r="N18" s="96">
        <f t="shared" si="8"/>
        <v>37674.26857854682</v>
      </c>
      <c r="O18" s="97">
        <f t="shared" si="9"/>
        <v>80.16255179051663</v>
      </c>
      <c r="P18" s="124">
        <f t="shared" si="0"/>
        <v>3.3401063246048595</v>
      </c>
      <c r="Q18" s="137"/>
      <c r="R18" s="99"/>
      <c r="T18" s="127">
        <f t="shared" si="1"/>
        <v>1</v>
      </c>
      <c r="U18" s="128">
        <f t="shared" si="2"/>
        <v>1</v>
      </c>
      <c r="V18" s="126">
        <f t="shared" si="3"/>
        <v>19</v>
      </c>
      <c r="W18" s="126" t="str">
        <f t="shared" si="4"/>
        <v>N</v>
      </c>
      <c r="Y18" s="102"/>
      <c r="Z18" s="103"/>
      <c r="AA18" s="104"/>
      <c r="AB18" s="103"/>
    </row>
    <row r="19" spans="1:28" s="11" customFormat="1" ht="12.75">
      <c r="A19" s="131" t="s">
        <v>33</v>
      </c>
      <c r="B19" s="132">
        <v>3</v>
      </c>
      <c r="C19" s="133">
        <v>19</v>
      </c>
      <c r="D19" s="134">
        <v>52.5</v>
      </c>
      <c r="E19" s="135" t="s">
        <v>20</v>
      </c>
      <c r="F19" s="133">
        <v>67</v>
      </c>
      <c r="G19" s="134">
        <v>33</v>
      </c>
      <c r="H19" s="136" t="s">
        <v>21</v>
      </c>
      <c r="I19" s="91">
        <f t="shared" si="5"/>
        <v>5.699999999968348</v>
      </c>
      <c r="J19" s="119">
        <v>6.4</v>
      </c>
      <c r="K19" s="93">
        <f t="shared" si="6"/>
        <v>0.8906249999950544</v>
      </c>
      <c r="L19" s="94">
        <v>0</v>
      </c>
      <c r="M19" s="95">
        <f t="shared" si="7"/>
        <v>37674.30568792182</v>
      </c>
      <c r="N19" s="96">
        <f t="shared" si="8"/>
        <v>37674.30568792182</v>
      </c>
      <c r="O19" s="97">
        <f t="shared" si="9"/>
        <v>81.05317679051169</v>
      </c>
      <c r="P19" s="124">
        <f t="shared" si="0"/>
        <v>3.3772156996046534</v>
      </c>
      <c r="Q19" s="137"/>
      <c r="R19" s="99"/>
      <c r="T19" s="127">
        <f t="shared" si="1"/>
        <v>1</v>
      </c>
      <c r="U19" s="128">
        <f t="shared" si="2"/>
        <v>1</v>
      </c>
      <c r="V19" s="126">
        <f t="shared" si="3"/>
        <v>19</v>
      </c>
      <c r="W19" s="126" t="str">
        <f t="shared" si="4"/>
        <v>N</v>
      </c>
      <c r="Y19" s="102"/>
      <c r="Z19" s="103"/>
      <c r="AA19" s="104"/>
      <c r="AB19" s="103"/>
    </row>
    <row r="20" spans="1:28" s="11" customFormat="1" ht="12.75">
      <c r="A20" s="131" t="s">
        <v>33</v>
      </c>
      <c r="B20" s="132">
        <v>4</v>
      </c>
      <c r="C20" s="133">
        <v>19</v>
      </c>
      <c r="D20" s="134">
        <v>49.5</v>
      </c>
      <c r="E20" s="135" t="s">
        <v>20</v>
      </c>
      <c r="F20" s="133">
        <v>68</v>
      </c>
      <c r="G20" s="134">
        <v>28.209</v>
      </c>
      <c r="H20" s="136" t="s">
        <v>21</v>
      </c>
      <c r="I20" s="91">
        <f t="shared" si="5"/>
        <v>52.01526505570703</v>
      </c>
      <c r="J20" s="119">
        <v>10.35</v>
      </c>
      <c r="K20" s="93">
        <f t="shared" si="6"/>
        <v>5.025629473981356</v>
      </c>
      <c r="L20" s="94">
        <v>0</v>
      </c>
      <c r="M20" s="95">
        <f t="shared" si="7"/>
        <v>37674.5150891499</v>
      </c>
      <c r="N20" s="96">
        <f t="shared" si="8"/>
        <v>37674.5150891499</v>
      </c>
      <c r="O20" s="97">
        <f t="shared" si="9"/>
        <v>86.07880626449304</v>
      </c>
      <c r="P20" s="124">
        <f t="shared" si="0"/>
        <v>3.58661692768721</v>
      </c>
      <c r="Q20" s="137"/>
      <c r="R20" s="99"/>
      <c r="T20" s="127">
        <f t="shared" si="1"/>
        <v>1</v>
      </c>
      <c r="U20" s="128">
        <f t="shared" si="2"/>
        <v>1</v>
      </c>
      <c r="V20" s="11">
        <f t="shared" si="3"/>
        <v>19</v>
      </c>
      <c r="W20" s="11" t="str">
        <f t="shared" si="4"/>
        <v>N</v>
      </c>
      <c r="Y20" s="102"/>
      <c r="Z20" s="103"/>
      <c r="AA20" s="104"/>
      <c r="AB20" s="103"/>
    </row>
    <row r="21" spans="1:28" s="11" customFormat="1" ht="12.75">
      <c r="A21" s="131" t="s">
        <v>33</v>
      </c>
      <c r="B21" s="132">
        <v>5</v>
      </c>
      <c r="C21" s="133">
        <v>19</v>
      </c>
      <c r="D21" s="134">
        <v>42.6</v>
      </c>
      <c r="E21" s="135" t="s">
        <v>20</v>
      </c>
      <c r="F21" s="133">
        <v>68</v>
      </c>
      <c r="G21" s="134">
        <v>41.4</v>
      </c>
      <c r="H21" s="136" t="s">
        <v>21</v>
      </c>
      <c r="I21" s="91">
        <f t="shared" si="5"/>
        <v>14.202451390335357</v>
      </c>
      <c r="J21" s="119">
        <v>9</v>
      </c>
      <c r="K21" s="93">
        <f t="shared" si="6"/>
        <v>1.5780501544817063</v>
      </c>
      <c r="L21" s="94">
        <v>0</v>
      </c>
      <c r="M21" s="95">
        <f t="shared" si="7"/>
        <v>37674.58084123967</v>
      </c>
      <c r="N21" s="96">
        <f t="shared" si="8"/>
        <v>37674.58084123967</v>
      </c>
      <c r="O21" s="97">
        <f t="shared" si="9"/>
        <v>87.65685641897474</v>
      </c>
      <c r="P21" s="138">
        <f t="shared" si="0"/>
        <v>3.6523690174572807</v>
      </c>
      <c r="Q21" s="137"/>
      <c r="R21" s="99"/>
      <c r="T21" s="100">
        <f t="shared" si="1"/>
        <v>1</v>
      </c>
      <c r="U21" s="101">
        <f t="shared" si="2"/>
        <v>1</v>
      </c>
      <c r="V21" s="11">
        <f t="shared" si="3"/>
        <v>19</v>
      </c>
      <c r="W21" s="11" t="str">
        <f t="shared" si="4"/>
        <v>N</v>
      </c>
      <c r="Y21" s="102"/>
      <c r="Z21" s="103"/>
      <c r="AA21" s="104"/>
      <c r="AB21" s="103"/>
    </row>
    <row r="22" spans="1:28" s="11" customFormat="1" ht="12" customHeight="1">
      <c r="A22" s="131" t="s">
        <v>33</v>
      </c>
      <c r="B22" s="132">
        <v>6</v>
      </c>
      <c r="C22" s="133">
        <v>19</v>
      </c>
      <c r="D22" s="134">
        <v>46.5</v>
      </c>
      <c r="E22" s="135" t="s">
        <v>20</v>
      </c>
      <c r="F22" s="133">
        <v>67</v>
      </c>
      <c r="G22" s="134">
        <v>34.2</v>
      </c>
      <c r="H22" s="136" t="s">
        <v>21</v>
      </c>
      <c r="I22" s="91">
        <f t="shared" si="5"/>
        <v>63.37000385474533</v>
      </c>
      <c r="J22" s="119">
        <v>5.25</v>
      </c>
      <c r="K22" s="93">
        <f t="shared" si="6"/>
        <v>12.070476924713395</v>
      </c>
      <c r="L22" s="94">
        <v>0</v>
      </c>
      <c r="M22" s="95">
        <f t="shared" si="7"/>
        <v>37675.0837777782</v>
      </c>
      <c r="N22" s="96">
        <f t="shared" si="8"/>
        <v>37675.0837777782</v>
      </c>
      <c r="O22" s="97">
        <f t="shared" si="9"/>
        <v>99.72733334368813</v>
      </c>
      <c r="P22" s="138">
        <f t="shared" si="0"/>
        <v>4.155305555987005</v>
      </c>
      <c r="Q22" s="137"/>
      <c r="R22" s="99"/>
      <c r="T22" s="100">
        <f t="shared" si="1"/>
        <v>1</v>
      </c>
      <c r="U22" s="101">
        <f t="shared" si="2"/>
        <v>1</v>
      </c>
      <c r="V22" s="11">
        <f t="shared" si="3"/>
        <v>19</v>
      </c>
      <c r="W22" s="11" t="str">
        <f t="shared" si="4"/>
        <v>N</v>
      </c>
      <c r="Y22" s="102"/>
      <c r="Z22" s="103"/>
      <c r="AA22" s="104"/>
      <c r="AB22" s="103"/>
    </row>
    <row r="23" spans="1:28" s="11" customFormat="1" ht="12" customHeight="1">
      <c r="A23" s="131" t="s">
        <v>33</v>
      </c>
      <c r="B23" s="132">
        <v>7</v>
      </c>
      <c r="C23" s="133">
        <v>19</v>
      </c>
      <c r="D23" s="134">
        <v>40.4</v>
      </c>
      <c r="E23" s="135" t="s">
        <v>20</v>
      </c>
      <c r="F23" s="133">
        <v>67</v>
      </c>
      <c r="G23" s="134">
        <v>35.4</v>
      </c>
      <c r="H23" s="136" t="s">
        <v>21</v>
      </c>
      <c r="I23" s="91">
        <f t="shared" si="5"/>
        <v>6.203707116780398</v>
      </c>
      <c r="J23" s="119">
        <v>4</v>
      </c>
      <c r="K23" s="93">
        <f t="shared" si="6"/>
        <v>1.5509267791950996</v>
      </c>
      <c r="L23" s="94">
        <v>0</v>
      </c>
      <c r="M23" s="95">
        <f t="shared" si="7"/>
        <v>37675.14839972733</v>
      </c>
      <c r="N23" s="96">
        <f t="shared" si="8"/>
        <v>37675.14839972733</v>
      </c>
      <c r="O23" s="97">
        <f t="shared" si="9"/>
        <v>101.27826012288322</v>
      </c>
      <c r="P23" s="138">
        <f t="shared" si="0"/>
        <v>4.219927505120134</v>
      </c>
      <c r="Q23" s="137"/>
      <c r="R23" s="99"/>
      <c r="T23" s="100">
        <f t="shared" si="1"/>
        <v>1</v>
      </c>
      <c r="U23" s="101">
        <f t="shared" si="2"/>
        <v>1</v>
      </c>
      <c r="V23" s="11">
        <f t="shared" si="3"/>
        <v>19</v>
      </c>
      <c r="W23" s="11" t="str">
        <f t="shared" si="4"/>
        <v>N</v>
      </c>
      <c r="Y23" s="102"/>
      <c r="Z23" s="103"/>
      <c r="AA23" s="104"/>
      <c r="AB23" s="103"/>
    </row>
    <row r="24" spans="1:28" s="11" customFormat="1" ht="12.75">
      <c r="A24" s="131" t="s">
        <v>33</v>
      </c>
      <c r="B24" s="132">
        <v>8</v>
      </c>
      <c r="C24" s="133">
        <v>19</v>
      </c>
      <c r="D24" s="134">
        <v>36</v>
      </c>
      <c r="E24" s="135" t="s">
        <v>20</v>
      </c>
      <c r="F24" s="133">
        <v>68</v>
      </c>
      <c r="G24" s="134">
        <v>50.4</v>
      </c>
      <c r="H24" s="136" t="s">
        <v>21</v>
      </c>
      <c r="I24" s="118">
        <f t="shared" si="5"/>
        <v>70.77493309601047</v>
      </c>
      <c r="J24" s="119">
        <v>7.29</v>
      </c>
      <c r="K24" s="93">
        <f t="shared" si="6"/>
        <v>9.7084956235954</v>
      </c>
      <c r="L24" s="139">
        <v>0</v>
      </c>
      <c r="M24" s="95">
        <f t="shared" si="7"/>
        <v>37675.552920378315</v>
      </c>
      <c r="N24" s="96">
        <f t="shared" si="8"/>
        <v>37675.552920378315</v>
      </c>
      <c r="O24" s="97">
        <f t="shared" si="9"/>
        <v>110.98675574647862</v>
      </c>
      <c r="P24" s="138">
        <f t="shared" si="0"/>
        <v>4.624448156103276</v>
      </c>
      <c r="Q24" s="137"/>
      <c r="R24" s="99"/>
      <c r="T24" s="100">
        <f t="shared" si="1"/>
        <v>1</v>
      </c>
      <c r="U24" s="101">
        <f t="shared" si="2"/>
        <v>1</v>
      </c>
      <c r="V24" s="11">
        <f t="shared" si="3"/>
        <v>19</v>
      </c>
      <c r="W24" s="11" t="str">
        <f t="shared" si="4"/>
        <v>N</v>
      </c>
      <c r="Y24" s="102"/>
      <c r="Z24" s="103"/>
      <c r="AA24" s="104"/>
      <c r="AB24" s="103"/>
    </row>
    <row r="25" spans="1:28" s="11" customFormat="1" ht="12.75">
      <c r="A25" s="131" t="s">
        <v>33</v>
      </c>
      <c r="B25" s="132">
        <v>9</v>
      </c>
      <c r="C25" s="133">
        <v>19</v>
      </c>
      <c r="D25" s="134">
        <v>30.6</v>
      </c>
      <c r="E25" s="135" t="s">
        <v>20</v>
      </c>
      <c r="F25" s="133">
        <v>68</v>
      </c>
      <c r="G25" s="134">
        <v>50.4</v>
      </c>
      <c r="H25" s="136" t="s">
        <v>21</v>
      </c>
      <c r="I25" s="118">
        <f t="shared" si="5"/>
        <v>5.400000000021801</v>
      </c>
      <c r="J25" s="119">
        <v>7</v>
      </c>
      <c r="K25" s="93">
        <f t="shared" si="6"/>
        <v>0.7714285714316859</v>
      </c>
      <c r="L25" s="139">
        <v>0</v>
      </c>
      <c r="M25" s="95">
        <f t="shared" si="7"/>
        <v>37675.585063235456</v>
      </c>
      <c r="N25" s="96">
        <f t="shared" si="8"/>
        <v>37675.585063235456</v>
      </c>
      <c r="O25" s="97">
        <f t="shared" si="9"/>
        <v>111.7581843179103</v>
      </c>
      <c r="P25" s="138">
        <f t="shared" si="0"/>
        <v>4.6565910132462625</v>
      </c>
      <c r="Q25" s="137"/>
      <c r="R25" s="99"/>
      <c r="T25" s="100">
        <f t="shared" si="1"/>
        <v>1</v>
      </c>
      <c r="U25" s="101">
        <f t="shared" si="2"/>
        <v>1</v>
      </c>
      <c r="V25" s="11">
        <f t="shared" si="3"/>
        <v>19</v>
      </c>
      <c r="W25" s="11" t="str">
        <f t="shared" si="4"/>
        <v>N</v>
      </c>
      <c r="Y25" s="102"/>
      <c r="Z25" s="103"/>
      <c r="AA25" s="104"/>
      <c r="AB25" s="103"/>
    </row>
    <row r="26" spans="1:28" s="11" customFormat="1" ht="12.75">
      <c r="A26" s="131" t="s">
        <v>33</v>
      </c>
      <c r="B26" s="132">
        <v>10</v>
      </c>
      <c r="C26" s="133">
        <v>19</v>
      </c>
      <c r="D26" s="134">
        <v>34.2</v>
      </c>
      <c r="E26" s="135" t="s">
        <v>20</v>
      </c>
      <c r="F26" s="133">
        <v>67</v>
      </c>
      <c r="G26" s="134">
        <v>36.6</v>
      </c>
      <c r="H26" s="136" t="s">
        <v>21</v>
      </c>
      <c r="I26" s="140">
        <f t="shared" si="5"/>
        <v>69.64268149859218</v>
      </c>
      <c r="J26" s="119">
        <v>7.05</v>
      </c>
      <c r="K26" s="93">
        <f t="shared" si="6"/>
        <v>9.878394538807402</v>
      </c>
      <c r="L26" s="139">
        <v>0</v>
      </c>
      <c r="M26" s="95">
        <f t="shared" si="7"/>
        <v>37675.99666300791</v>
      </c>
      <c r="N26" s="96">
        <f t="shared" si="8"/>
        <v>37675.99666300791</v>
      </c>
      <c r="O26" s="97">
        <f t="shared" si="9"/>
        <v>121.6365788567177</v>
      </c>
      <c r="P26" s="138">
        <f t="shared" si="0"/>
        <v>5.068190785696571</v>
      </c>
      <c r="Q26" s="137"/>
      <c r="R26" s="99"/>
      <c r="T26" s="100">
        <f t="shared" si="1"/>
        <v>1</v>
      </c>
      <c r="U26" s="101">
        <f t="shared" si="2"/>
        <v>1</v>
      </c>
      <c r="V26" s="11">
        <f t="shared" si="3"/>
        <v>19</v>
      </c>
      <c r="W26" s="11" t="str">
        <f t="shared" si="4"/>
        <v>N</v>
      </c>
      <c r="Y26" s="102"/>
      <c r="Z26" s="103"/>
      <c r="AA26" s="104"/>
      <c r="AB26" s="103"/>
    </row>
    <row r="27" spans="1:28" s="11" customFormat="1" ht="12.75">
      <c r="A27" s="131" t="s">
        <v>33</v>
      </c>
      <c r="B27" s="132">
        <v>11</v>
      </c>
      <c r="C27" s="133">
        <v>19</v>
      </c>
      <c r="D27" s="134">
        <v>28.5</v>
      </c>
      <c r="E27" s="135" t="s">
        <v>20</v>
      </c>
      <c r="F27" s="133">
        <v>67</v>
      </c>
      <c r="G27" s="134">
        <v>36.6</v>
      </c>
      <c r="H27" s="136" t="s">
        <v>21</v>
      </c>
      <c r="I27" s="140">
        <f t="shared" si="5"/>
        <v>5.699999999968348</v>
      </c>
      <c r="J27" s="119">
        <v>6.1</v>
      </c>
      <c r="K27" s="93">
        <f t="shared" si="6"/>
        <v>0.9344262295030079</v>
      </c>
      <c r="L27" s="139">
        <v>0</v>
      </c>
      <c r="M27" s="95">
        <f t="shared" si="7"/>
        <v>37676.03559743414</v>
      </c>
      <c r="N27" s="96">
        <f t="shared" si="8"/>
        <v>37676.03559743414</v>
      </c>
      <c r="O27" s="97">
        <f t="shared" si="9"/>
        <v>122.57100508622071</v>
      </c>
      <c r="P27" s="138">
        <f t="shared" si="0"/>
        <v>5.1071252119258626</v>
      </c>
      <c r="Q27" s="137"/>
      <c r="R27" s="99"/>
      <c r="T27" s="100">
        <f t="shared" si="1"/>
        <v>1</v>
      </c>
      <c r="U27" s="101">
        <f t="shared" si="2"/>
        <v>1</v>
      </c>
      <c r="V27" s="11">
        <f t="shared" si="3"/>
        <v>19</v>
      </c>
      <c r="W27" s="11" t="str">
        <f t="shared" si="4"/>
        <v>N</v>
      </c>
      <c r="Y27" s="102"/>
      <c r="Z27" s="103"/>
      <c r="AA27" s="104"/>
      <c r="AB27" s="103"/>
    </row>
    <row r="28" spans="1:28" s="126" customFormat="1" ht="12.75">
      <c r="A28" s="131" t="s">
        <v>33</v>
      </c>
      <c r="B28" s="113">
        <v>12</v>
      </c>
      <c r="C28" s="114">
        <v>19</v>
      </c>
      <c r="D28" s="115">
        <v>24.6</v>
      </c>
      <c r="E28" s="116" t="s">
        <v>20</v>
      </c>
      <c r="F28" s="114">
        <v>68</v>
      </c>
      <c r="G28" s="115">
        <v>46.2</v>
      </c>
      <c r="H28" s="117" t="s">
        <v>21</v>
      </c>
      <c r="I28" s="118">
        <f t="shared" si="5"/>
        <v>65.74677447885244</v>
      </c>
      <c r="J28" s="119">
        <v>8.06</v>
      </c>
      <c r="K28" s="93">
        <f t="shared" si="6"/>
        <v>8.157168049485415</v>
      </c>
      <c r="L28" s="121">
        <v>0</v>
      </c>
      <c r="M28" s="95">
        <f t="shared" si="7"/>
        <v>37676.375479436196</v>
      </c>
      <c r="N28" s="96">
        <f t="shared" si="8"/>
        <v>37676.375479436196</v>
      </c>
      <c r="O28" s="97">
        <f t="shared" si="9"/>
        <v>130.72817313570613</v>
      </c>
      <c r="P28" s="124">
        <f t="shared" si="0"/>
        <v>5.447007213987756</v>
      </c>
      <c r="Q28" s="125"/>
      <c r="R28" s="125"/>
      <c r="T28" s="127">
        <f t="shared" si="1"/>
        <v>1</v>
      </c>
      <c r="U28" s="128">
        <f t="shared" si="2"/>
        <v>1</v>
      </c>
      <c r="V28" s="126">
        <f t="shared" si="3"/>
        <v>19</v>
      </c>
      <c r="W28" s="126" t="str">
        <f t="shared" si="4"/>
        <v>N</v>
      </c>
      <c r="Y28" s="112"/>
      <c r="Z28" s="129"/>
      <c r="AA28" s="130"/>
      <c r="AB28" s="129"/>
    </row>
    <row r="29" spans="1:28" s="11" customFormat="1" ht="12.75">
      <c r="A29" s="131" t="s">
        <v>33</v>
      </c>
      <c r="B29" s="132" t="s">
        <v>34</v>
      </c>
      <c r="C29" s="133">
        <v>19</v>
      </c>
      <c r="D29" s="134">
        <v>19.084</v>
      </c>
      <c r="E29" s="135" t="s">
        <v>20</v>
      </c>
      <c r="F29" s="133">
        <v>68</v>
      </c>
      <c r="G29" s="134">
        <v>36.259</v>
      </c>
      <c r="H29" s="136" t="s">
        <v>21</v>
      </c>
      <c r="I29" s="118">
        <f t="shared" si="5"/>
        <v>10.88049862236521</v>
      </c>
      <c r="J29" s="119">
        <v>7.6</v>
      </c>
      <c r="K29" s="93">
        <f t="shared" si="6"/>
        <v>1.4316445555743698</v>
      </c>
      <c r="L29" s="139">
        <v>0</v>
      </c>
      <c r="M29" s="95">
        <f t="shared" si="7"/>
        <v>37676.43513129268</v>
      </c>
      <c r="N29" s="96">
        <f t="shared" si="8"/>
        <v>37676.43513129268</v>
      </c>
      <c r="O29" s="97">
        <f t="shared" si="9"/>
        <v>132.1598176912805</v>
      </c>
      <c r="P29" s="138">
        <f t="shared" si="0"/>
        <v>5.506659070470021</v>
      </c>
      <c r="Q29" s="137"/>
      <c r="R29" s="99"/>
      <c r="T29" s="100">
        <f t="shared" si="1"/>
        <v>1</v>
      </c>
      <c r="U29" s="101">
        <f t="shared" si="2"/>
        <v>1</v>
      </c>
      <c r="V29" s="11">
        <f t="shared" si="3"/>
        <v>19</v>
      </c>
      <c r="W29" s="11" t="str">
        <f t="shared" si="4"/>
        <v>N</v>
      </c>
      <c r="Y29" s="102"/>
      <c r="Z29" s="103"/>
      <c r="AA29" s="104"/>
      <c r="AB29" s="103"/>
    </row>
    <row r="30" spans="1:28" s="11" customFormat="1" ht="12.75">
      <c r="A30" s="131" t="s">
        <v>33</v>
      </c>
      <c r="B30" s="132">
        <v>14</v>
      </c>
      <c r="C30" s="133">
        <v>19</v>
      </c>
      <c r="D30" s="134">
        <v>22.5</v>
      </c>
      <c r="E30" s="135" t="s">
        <v>20</v>
      </c>
      <c r="F30" s="133">
        <v>67</v>
      </c>
      <c r="G30" s="134">
        <v>37.8</v>
      </c>
      <c r="H30" s="136" t="s">
        <v>21</v>
      </c>
      <c r="I30" s="118">
        <f t="shared" si="5"/>
        <v>55.26355087004812</v>
      </c>
      <c r="J30" s="119">
        <v>8.31</v>
      </c>
      <c r="K30" s="93">
        <f t="shared" si="6"/>
        <v>6.650246795432986</v>
      </c>
      <c r="L30" s="139">
        <v>0</v>
      </c>
      <c r="M30" s="95">
        <f t="shared" si="7"/>
        <v>37676.712224909155</v>
      </c>
      <c r="N30" s="96">
        <f t="shared" si="8"/>
        <v>37676.712224909155</v>
      </c>
      <c r="O30" s="97">
        <f t="shared" si="9"/>
        <v>138.8100644867135</v>
      </c>
      <c r="P30" s="138">
        <f t="shared" si="0"/>
        <v>5.7837526869463955</v>
      </c>
      <c r="Q30" s="137"/>
      <c r="R30" s="99"/>
      <c r="T30" s="100">
        <f t="shared" si="1"/>
        <v>1</v>
      </c>
      <c r="U30" s="101">
        <f t="shared" si="2"/>
        <v>1</v>
      </c>
      <c r="V30" s="11">
        <f t="shared" si="3"/>
        <v>19</v>
      </c>
      <c r="W30" s="11" t="str">
        <f t="shared" si="4"/>
        <v>N</v>
      </c>
      <c r="Y30" s="102"/>
      <c r="Z30" s="103"/>
      <c r="AA30" s="104"/>
      <c r="AB30" s="103"/>
    </row>
    <row r="31" spans="1:28" s="11" customFormat="1" ht="12.75">
      <c r="A31" s="131" t="s">
        <v>33</v>
      </c>
      <c r="B31" s="132" t="s">
        <v>35</v>
      </c>
      <c r="C31" s="133">
        <v>19</v>
      </c>
      <c r="D31" s="134">
        <v>16.5</v>
      </c>
      <c r="E31" s="135" t="s">
        <v>20</v>
      </c>
      <c r="F31" s="133">
        <v>67</v>
      </c>
      <c r="G31" s="134">
        <v>40.2</v>
      </c>
      <c r="H31" s="136" t="s">
        <v>21</v>
      </c>
      <c r="I31" s="118">
        <f t="shared" si="5"/>
        <v>6.413205775510866</v>
      </c>
      <c r="J31" s="119">
        <v>7.9</v>
      </c>
      <c r="K31" s="93">
        <f t="shared" si="6"/>
        <v>0.8117981994317551</v>
      </c>
      <c r="L31" s="139">
        <v>0</v>
      </c>
      <c r="M31" s="95">
        <f t="shared" si="7"/>
        <v>37676.74604983413</v>
      </c>
      <c r="N31" s="96">
        <f t="shared" si="8"/>
        <v>37676.74604983413</v>
      </c>
      <c r="O31" s="97">
        <f t="shared" si="9"/>
        <v>139.62186268614525</v>
      </c>
      <c r="P31" s="138">
        <f t="shared" si="0"/>
        <v>5.817577611922719</v>
      </c>
      <c r="Q31" s="137"/>
      <c r="R31" s="99"/>
      <c r="T31" s="100">
        <f t="shared" si="1"/>
        <v>1</v>
      </c>
      <c r="U31" s="101">
        <f t="shared" si="2"/>
        <v>1</v>
      </c>
      <c r="V31" s="11">
        <f t="shared" si="3"/>
        <v>19</v>
      </c>
      <c r="W31" s="11" t="str">
        <f t="shared" si="4"/>
        <v>N</v>
      </c>
      <c r="Y31" s="102"/>
      <c r="Z31" s="103"/>
      <c r="AA31" s="104"/>
      <c r="AB31" s="103"/>
    </row>
    <row r="32" spans="1:28" s="11" customFormat="1" ht="12.75">
      <c r="A32" s="131" t="s">
        <v>33</v>
      </c>
      <c r="B32" s="132">
        <v>16</v>
      </c>
      <c r="C32" s="133">
        <v>19</v>
      </c>
      <c r="D32" s="134">
        <v>13.212</v>
      </c>
      <c r="E32" s="135" t="s">
        <v>20</v>
      </c>
      <c r="F32" s="133">
        <v>68</v>
      </c>
      <c r="G32" s="134">
        <v>33.089</v>
      </c>
      <c r="H32" s="136" t="s">
        <v>21</v>
      </c>
      <c r="I32" s="118">
        <f t="shared" si="5"/>
        <v>50.04073671616326</v>
      </c>
      <c r="J32" s="119">
        <v>8.26</v>
      </c>
      <c r="K32" s="93">
        <f t="shared" si="6"/>
        <v>6.058200570964075</v>
      </c>
      <c r="L32" s="139">
        <v>0</v>
      </c>
      <c r="M32" s="95">
        <f t="shared" si="7"/>
        <v>37676.99847485792</v>
      </c>
      <c r="N32" s="96">
        <f t="shared" si="8"/>
        <v>37676.99847485792</v>
      </c>
      <c r="O32" s="97">
        <f t="shared" si="9"/>
        <v>145.68006325710934</v>
      </c>
      <c r="P32" s="138">
        <f t="shared" si="0"/>
        <v>6.070002635712889</v>
      </c>
      <c r="Q32" s="137"/>
      <c r="R32" s="99"/>
      <c r="T32" s="100">
        <f t="shared" si="1"/>
        <v>1</v>
      </c>
      <c r="U32" s="101">
        <f t="shared" si="2"/>
        <v>1</v>
      </c>
      <c r="V32" s="11">
        <f t="shared" si="3"/>
        <v>19</v>
      </c>
      <c r="W32" s="11" t="str">
        <f t="shared" si="4"/>
        <v>N</v>
      </c>
      <c r="Y32" s="102"/>
      <c r="Z32" s="103"/>
      <c r="AA32" s="104"/>
      <c r="AB32" s="103"/>
    </row>
    <row r="33" spans="1:28" s="11" customFormat="1" ht="12.75">
      <c r="A33" s="131" t="s">
        <v>33</v>
      </c>
      <c r="B33" s="132" t="s">
        <v>36</v>
      </c>
      <c r="C33" s="133">
        <v>19</v>
      </c>
      <c r="D33" s="134">
        <v>7.646</v>
      </c>
      <c r="E33" s="135" t="s">
        <v>20</v>
      </c>
      <c r="F33" s="133">
        <v>68</v>
      </c>
      <c r="G33" s="134">
        <v>30.573</v>
      </c>
      <c r="H33" s="136" t="s">
        <v>21</v>
      </c>
      <c r="I33" s="118">
        <f t="shared" si="5"/>
        <v>6.052087924091143</v>
      </c>
      <c r="J33" s="119">
        <v>6.4</v>
      </c>
      <c r="K33" s="93">
        <f t="shared" si="6"/>
        <v>0.9456387381392412</v>
      </c>
      <c r="L33" s="139">
        <v>0</v>
      </c>
      <c r="M33" s="95">
        <f t="shared" si="7"/>
        <v>37677.037876472015</v>
      </c>
      <c r="N33" s="96">
        <f t="shared" si="8"/>
        <v>37677.037876472015</v>
      </c>
      <c r="O33" s="97">
        <f t="shared" si="9"/>
        <v>146.6257019952486</v>
      </c>
      <c r="P33" s="138">
        <f t="shared" si="0"/>
        <v>6.109404249802025</v>
      </c>
      <c r="Q33" s="137"/>
      <c r="R33" s="99"/>
      <c r="T33" s="100">
        <f t="shared" si="1"/>
        <v>1</v>
      </c>
      <c r="U33" s="101">
        <f t="shared" si="2"/>
        <v>1</v>
      </c>
      <c r="V33" s="11">
        <f t="shared" si="3"/>
        <v>19</v>
      </c>
      <c r="W33" s="11" t="str">
        <f t="shared" si="4"/>
        <v>N</v>
      </c>
      <c r="Y33" s="102"/>
      <c r="Z33" s="103"/>
      <c r="AA33" s="104"/>
      <c r="AB33" s="103"/>
    </row>
    <row r="34" spans="1:28" s="11" customFormat="1" ht="12.75">
      <c r="A34" s="131" t="s">
        <v>33</v>
      </c>
      <c r="B34" s="132">
        <v>18</v>
      </c>
      <c r="C34" s="133">
        <v>19</v>
      </c>
      <c r="D34" s="134">
        <v>9.331</v>
      </c>
      <c r="E34" s="135" t="s">
        <v>20</v>
      </c>
      <c r="F34" s="133">
        <v>67</v>
      </c>
      <c r="G34" s="134">
        <v>51.5</v>
      </c>
      <c r="H34" s="136" t="s">
        <v>21</v>
      </c>
      <c r="I34" s="118">
        <f t="shared" si="5"/>
        <v>36.95114091233287</v>
      </c>
      <c r="J34" s="119">
        <v>5.93</v>
      </c>
      <c r="K34" s="93">
        <f t="shared" si="6"/>
        <v>6.2312210644743455</v>
      </c>
      <c r="L34" s="139">
        <v>0</v>
      </c>
      <c r="M34" s="95">
        <f t="shared" si="7"/>
        <v>37677.297510683034</v>
      </c>
      <c r="N34" s="96">
        <f t="shared" si="8"/>
        <v>37677.297510683034</v>
      </c>
      <c r="O34" s="97">
        <f t="shared" si="9"/>
        <v>152.85692305972293</v>
      </c>
      <c r="P34" s="138">
        <f t="shared" si="0"/>
        <v>6.3690384608217885</v>
      </c>
      <c r="Q34" s="137"/>
      <c r="R34" s="99"/>
      <c r="T34" s="100">
        <f t="shared" si="1"/>
        <v>1</v>
      </c>
      <c r="U34" s="101">
        <f t="shared" si="2"/>
        <v>1</v>
      </c>
      <c r="V34" s="11">
        <f t="shared" si="3"/>
        <v>19</v>
      </c>
      <c r="W34" s="11" t="str">
        <f t="shared" si="4"/>
        <v>N</v>
      </c>
      <c r="Y34" s="102"/>
      <c r="Z34" s="103"/>
      <c r="AA34" s="104"/>
      <c r="AB34" s="103"/>
    </row>
    <row r="35" spans="1:28" s="11" customFormat="1" ht="12.75">
      <c r="A35" s="131" t="s">
        <v>33</v>
      </c>
      <c r="B35" s="132" t="s">
        <v>37</v>
      </c>
      <c r="C35" s="133">
        <v>19</v>
      </c>
      <c r="D35" s="134">
        <v>11.3</v>
      </c>
      <c r="E35" s="135" t="s">
        <v>20</v>
      </c>
      <c r="F35" s="133">
        <v>67</v>
      </c>
      <c r="G35" s="134">
        <v>30</v>
      </c>
      <c r="H35" s="136" t="s">
        <v>21</v>
      </c>
      <c r="I35" s="118">
        <f t="shared" si="5"/>
        <v>20.402783041864993</v>
      </c>
      <c r="J35" s="119">
        <v>6.8</v>
      </c>
      <c r="K35" s="93">
        <f t="shared" si="6"/>
        <v>3.000409270862499</v>
      </c>
      <c r="L35" s="139">
        <v>0</v>
      </c>
      <c r="M35" s="95">
        <f t="shared" si="7"/>
        <v>37677.42252773599</v>
      </c>
      <c r="N35" s="96">
        <f t="shared" si="8"/>
        <v>37677.42252773599</v>
      </c>
      <c r="O35" s="97">
        <f t="shared" si="9"/>
        <v>155.85733233058542</v>
      </c>
      <c r="P35" s="138">
        <f t="shared" si="0"/>
        <v>6.494055513774392</v>
      </c>
      <c r="Q35" s="137"/>
      <c r="R35" s="99"/>
      <c r="T35" s="100">
        <f t="shared" si="1"/>
        <v>1</v>
      </c>
      <c r="U35" s="101">
        <f t="shared" si="2"/>
        <v>1</v>
      </c>
      <c r="V35" s="11">
        <f t="shared" si="3"/>
        <v>19</v>
      </c>
      <c r="W35" s="11" t="str">
        <f t="shared" si="4"/>
        <v>N</v>
      </c>
      <c r="Y35" s="102"/>
      <c r="Z35" s="103"/>
      <c r="AA35" s="104"/>
      <c r="AB35" s="103"/>
    </row>
    <row r="36" spans="1:28" s="11" customFormat="1" ht="12.75">
      <c r="A36" s="131" t="s">
        <v>33</v>
      </c>
      <c r="B36" s="132">
        <v>20</v>
      </c>
      <c r="C36" s="133">
        <v>19</v>
      </c>
      <c r="D36" s="134">
        <v>8.647</v>
      </c>
      <c r="E36" s="135" t="s">
        <v>20</v>
      </c>
      <c r="F36" s="133">
        <v>67</v>
      </c>
      <c r="G36" s="134">
        <v>30.648</v>
      </c>
      <c r="H36" s="136" t="s">
        <v>21</v>
      </c>
      <c r="I36" s="118">
        <f t="shared" si="5"/>
        <v>2.7226921640799224</v>
      </c>
      <c r="J36" s="119">
        <v>4.5</v>
      </c>
      <c r="K36" s="93">
        <f t="shared" si="6"/>
        <v>0.6050427031288717</v>
      </c>
      <c r="L36" s="139">
        <v>0</v>
      </c>
      <c r="M36" s="95">
        <f t="shared" si="7"/>
        <v>37677.44773784862</v>
      </c>
      <c r="N36" s="96">
        <f t="shared" si="8"/>
        <v>37677.44773784862</v>
      </c>
      <c r="O36" s="97">
        <f t="shared" si="9"/>
        <v>156.4623750337143</v>
      </c>
      <c r="P36" s="138">
        <f t="shared" si="0"/>
        <v>6.519265626404763</v>
      </c>
      <c r="Q36" s="137"/>
      <c r="R36" s="99"/>
      <c r="T36" s="100">
        <f t="shared" si="1"/>
        <v>1</v>
      </c>
      <c r="U36" s="101">
        <f t="shared" si="2"/>
        <v>1</v>
      </c>
      <c r="V36" s="11">
        <f t="shared" si="3"/>
        <v>19</v>
      </c>
      <c r="W36" s="11" t="str">
        <f t="shared" si="4"/>
        <v>N</v>
      </c>
      <c r="Y36" s="102"/>
      <c r="Z36" s="103"/>
      <c r="AA36" s="104"/>
      <c r="AB36" s="103"/>
    </row>
    <row r="37" spans="1:28" s="11" customFormat="1" ht="12.75">
      <c r="A37" s="131" t="s">
        <v>33</v>
      </c>
      <c r="B37" s="132" t="s">
        <v>38</v>
      </c>
      <c r="C37" s="133">
        <v>19</v>
      </c>
      <c r="D37" s="134">
        <v>6.912</v>
      </c>
      <c r="E37" s="135" t="s">
        <v>20</v>
      </c>
      <c r="F37" s="133">
        <v>67</v>
      </c>
      <c r="G37" s="134">
        <v>52.101</v>
      </c>
      <c r="H37" s="136" t="s">
        <v>21</v>
      </c>
      <c r="I37" s="118">
        <f t="shared" si="5"/>
        <v>20.342472487529374</v>
      </c>
      <c r="J37" s="119">
        <v>6.23</v>
      </c>
      <c r="K37" s="93">
        <f t="shared" si="6"/>
        <v>3.265244380020766</v>
      </c>
      <c r="L37" s="139">
        <v>1</v>
      </c>
      <c r="M37" s="95">
        <f t="shared" si="7"/>
        <v>37677.58378969779</v>
      </c>
      <c r="N37" s="96">
        <f t="shared" si="8"/>
        <v>37677.625456364454</v>
      </c>
      <c r="O37" s="97">
        <f t="shared" si="9"/>
        <v>160.72761941373506</v>
      </c>
      <c r="P37" s="138">
        <f t="shared" si="0"/>
        <v>6.696984142238961</v>
      </c>
      <c r="Q37" s="137"/>
      <c r="R37" s="99"/>
      <c r="T37" s="100">
        <f t="shared" si="1"/>
        <v>1</v>
      </c>
      <c r="U37" s="101">
        <f t="shared" si="2"/>
        <v>1</v>
      </c>
      <c r="V37" s="11">
        <f t="shared" si="3"/>
        <v>19</v>
      </c>
      <c r="W37" s="11" t="str">
        <f t="shared" si="4"/>
        <v>N</v>
      </c>
      <c r="Y37" s="102"/>
      <c r="Z37" s="103"/>
      <c r="AA37" s="104"/>
      <c r="AB37" s="103"/>
    </row>
    <row r="38" spans="1:28" s="11" customFormat="1" ht="12.75">
      <c r="A38" s="131" t="s">
        <v>33</v>
      </c>
      <c r="B38" s="132">
        <v>22</v>
      </c>
      <c r="C38" s="133">
        <v>19</v>
      </c>
      <c r="D38" s="134">
        <v>4.999</v>
      </c>
      <c r="E38" s="135" t="s">
        <v>20</v>
      </c>
      <c r="F38" s="133">
        <v>67</v>
      </c>
      <c r="G38" s="134">
        <v>49.376</v>
      </c>
      <c r="H38" s="136" t="s">
        <v>21</v>
      </c>
      <c r="I38" s="118">
        <f t="shared" si="5"/>
        <v>3.20783103801445</v>
      </c>
      <c r="J38" s="119">
        <v>8.3</v>
      </c>
      <c r="K38" s="93">
        <f t="shared" si="6"/>
        <v>0.3864856672306566</v>
      </c>
      <c r="L38" s="139">
        <v>0</v>
      </c>
      <c r="M38" s="95">
        <f t="shared" si="7"/>
        <v>37677.64155993392</v>
      </c>
      <c r="N38" s="96">
        <f t="shared" si="8"/>
        <v>37677.64155993392</v>
      </c>
      <c r="O38" s="97">
        <f t="shared" si="9"/>
        <v>161.11410508096571</v>
      </c>
      <c r="P38" s="138">
        <f t="shared" si="0"/>
        <v>6.713087711706905</v>
      </c>
      <c r="Q38" s="137"/>
      <c r="R38" s="99"/>
      <c r="T38" s="100">
        <f t="shared" si="1"/>
        <v>1</v>
      </c>
      <c r="U38" s="101">
        <f t="shared" si="2"/>
        <v>1</v>
      </c>
      <c r="V38" s="11">
        <f t="shared" si="3"/>
        <v>19</v>
      </c>
      <c r="W38" s="11" t="str">
        <f t="shared" si="4"/>
        <v>N</v>
      </c>
      <c r="Y38" s="102"/>
      <c r="Z38" s="103"/>
      <c r="AA38" s="104"/>
      <c r="AB38" s="103"/>
    </row>
    <row r="39" spans="1:28" s="11" customFormat="1" ht="12.75">
      <c r="A39" s="131" t="s">
        <v>33</v>
      </c>
      <c r="B39" s="132" t="s">
        <v>39</v>
      </c>
      <c r="C39" s="133">
        <v>19</v>
      </c>
      <c r="D39" s="134">
        <v>1.6</v>
      </c>
      <c r="E39" s="135" t="s">
        <v>20</v>
      </c>
      <c r="F39" s="133">
        <v>67</v>
      </c>
      <c r="G39" s="134">
        <v>28.5</v>
      </c>
      <c r="H39" s="136" t="s">
        <v>21</v>
      </c>
      <c r="I39" s="118">
        <f t="shared" si="5"/>
        <v>20.022720386886277</v>
      </c>
      <c r="J39" s="119">
        <v>6.5</v>
      </c>
      <c r="K39" s="93">
        <f t="shared" si="6"/>
        <v>3.0804185210594275</v>
      </c>
      <c r="L39" s="139">
        <v>0</v>
      </c>
      <c r="M39" s="95">
        <f t="shared" si="7"/>
        <v>37677.76991070563</v>
      </c>
      <c r="N39" s="96">
        <f t="shared" si="8"/>
        <v>37677.76991070563</v>
      </c>
      <c r="O39" s="97">
        <f t="shared" si="9"/>
        <v>164.19452360202513</v>
      </c>
      <c r="P39" s="138">
        <f t="shared" si="0"/>
        <v>6.841438483417714</v>
      </c>
      <c r="Q39" s="137"/>
      <c r="R39" s="99"/>
      <c r="T39" s="100">
        <f t="shared" si="1"/>
        <v>1</v>
      </c>
      <c r="U39" s="101">
        <f t="shared" si="2"/>
        <v>1</v>
      </c>
      <c r="V39" s="11">
        <f t="shared" si="3"/>
        <v>19</v>
      </c>
      <c r="W39" s="11" t="str">
        <f t="shared" si="4"/>
        <v>N</v>
      </c>
      <c r="Y39" s="102"/>
      <c r="Z39" s="103"/>
      <c r="AA39" s="104"/>
      <c r="AB39" s="103"/>
    </row>
    <row r="40" spans="1:28" s="11" customFormat="1" ht="12.75">
      <c r="A40" s="131" t="s">
        <v>33</v>
      </c>
      <c r="B40" s="132">
        <v>24</v>
      </c>
      <c r="C40" s="133">
        <v>19</v>
      </c>
      <c r="D40" s="134">
        <v>1.51</v>
      </c>
      <c r="E40" s="135" t="s">
        <v>20</v>
      </c>
      <c r="F40" s="133">
        <v>67</v>
      </c>
      <c r="G40" s="134">
        <v>49.493</v>
      </c>
      <c r="H40" s="136" t="s">
        <v>21</v>
      </c>
      <c r="I40" s="118">
        <f t="shared" si="5"/>
        <v>19.846378691489498</v>
      </c>
      <c r="J40" s="119">
        <v>8.4</v>
      </c>
      <c r="K40" s="93">
        <f t="shared" si="6"/>
        <v>2.3626641299392257</v>
      </c>
      <c r="L40" s="139">
        <v>0</v>
      </c>
      <c r="M40" s="95">
        <f t="shared" si="7"/>
        <v>37677.86835504438</v>
      </c>
      <c r="N40" s="96">
        <f t="shared" si="8"/>
        <v>37677.86835504438</v>
      </c>
      <c r="O40" s="97">
        <f t="shared" si="9"/>
        <v>166.55718773196435</v>
      </c>
      <c r="P40" s="138">
        <f t="shared" si="0"/>
        <v>6.939882822165181</v>
      </c>
      <c r="Q40" s="137"/>
      <c r="R40" s="99"/>
      <c r="T40" s="100">
        <f t="shared" si="1"/>
        <v>1</v>
      </c>
      <c r="U40" s="101">
        <f t="shared" si="2"/>
        <v>1</v>
      </c>
      <c r="V40" s="11">
        <f t="shared" si="3"/>
        <v>19</v>
      </c>
      <c r="W40" s="11" t="str">
        <f t="shared" si="4"/>
        <v>N</v>
      </c>
      <c r="Y40" s="102"/>
      <c r="Z40" s="103"/>
      <c r="AA40" s="104"/>
      <c r="AB40" s="103"/>
    </row>
    <row r="41" spans="1:28" s="11" customFormat="1" ht="12.75">
      <c r="A41" s="131" t="s">
        <v>33</v>
      </c>
      <c r="B41" s="132" t="s">
        <v>40</v>
      </c>
      <c r="C41" s="133">
        <v>19</v>
      </c>
      <c r="D41" s="134">
        <v>4.99</v>
      </c>
      <c r="E41" s="135" t="s">
        <v>20</v>
      </c>
      <c r="F41" s="133">
        <v>67</v>
      </c>
      <c r="G41" s="134">
        <v>56.099</v>
      </c>
      <c r="H41" s="136" t="s">
        <v>21</v>
      </c>
      <c r="I41" s="118">
        <f t="shared" si="5"/>
        <v>7.148333750109916</v>
      </c>
      <c r="J41" s="119">
        <v>8.4</v>
      </c>
      <c r="K41" s="93">
        <f t="shared" si="6"/>
        <v>0.8509921131083232</v>
      </c>
      <c r="L41" s="139">
        <v>0</v>
      </c>
      <c r="M41" s="95">
        <f t="shared" si="7"/>
        <v>37677.903813049095</v>
      </c>
      <c r="N41" s="96">
        <f t="shared" si="8"/>
        <v>37677.903813049095</v>
      </c>
      <c r="O41" s="97">
        <f t="shared" si="9"/>
        <v>167.40817984507268</v>
      </c>
      <c r="P41" s="138">
        <f t="shared" si="0"/>
        <v>6.975340826878028</v>
      </c>
      <c r="Q41" s="137"/>
      <c r="R41" s="99"/>
      <c r="T41" s="100">
        <f t="shared" si="1"/>
        <v>1</v>
      </c>
      <c r="U41" s="101">
        <f t="shared" si="2"/>
        <v>1</v>
      </c>
      <c r="V41" s="11">
        <f t="shared" si="3"/>
        <v>19</v>
      </c>
      <c r="W41" s="11" t="str">
        <f t="shared" si="4"/>
        <v>N</v>
      </c>
      <c r="Y41" s="102"/>
      <c r="Z41" s="103"/>
      <c r="AA41" s="104"/>
      <c r="AB41" s="103"/>
    </row>
    <row r="42" spans="1:28" s="11" customFormat="1" ht="12.75">
      <c r="A42" s="131" t="s">
        <v>33</v>
      </c>
      <c r="B42" s="132">
        <v>26</v>
      </c>
      <c r="C42" s="133">
        <v>19</v>
      </c>
      <c r="D42" s="134">
        <v>4.599</v>
      </c>
      <c r="E42" s="135" t="s">
        <v>20</v>
      </c>
      <c r="F42" s="133">
        <v>68</v>
      </c>
      <c r="G42" s="134">
        <v>14</v>
      </c>
      <c r="H42" s="136" t="s">
        <v>21</v>
      </c>
      <c r="I42" s="118">
        <f t="shared" si="5"/>
        <v>16.92209921854008</v>
      </c>
      <c r="J42" s="119">
        <v>9.3</v>
      </c>
      <c r="K42" s="93">
        <f t="shared" si="6"/>
        <v>1.8195805611333418</v>
      </c>
      <c r="L42" s="139">
        <v>0</v>
      </c>
      <c r="M42" s="95">
        <f t="shared" si="7"/>
        <v>37677.97962890581</v>
      </c>
      <c r="N42" s="96">
        <f t="shared" si="8"/>
        <v>37677.97962890581</v>
      </c>
      <c r="O42" s="97">
        <f t="shared" si="9"/>
        <v>169.22776040620602</v>
      </c>
      <c r="P42" s="138">
        <f t="shared" si="0"/>
        <v>7.051156683591917</v>
      </c>
      <c r="Q42" s="137"/>
      <c r="R42" s="99"/>
      <c r="T42" s="100">
        <f t="shared" si="1"/>
        <v>1</v>
      </c>
      <c r="U42" s="101">
        <f t="shared" si="2"/>
        <v>1</v>
      </c>
      <c r="V42" s="11">
        <f t="shared" si="3"/>
        <v>19</v>
      </c>
      <c r="W42" s="11" t="str">
        <f t="shared" si="4"/>
        <v>N</v>
      </c>
      <c r="Y42" s="102"/>
      <c r="Z42" s="103"/>
      <c r="AA42" s="104"/>
      <c r="AB42" s="103"/>
    </row>
    <row r="43" spans="1:28" s="11" customFormat="1" ht="12.75" customHeight="1">
      <c r="A43" s="131" t="s">
        <v>33</v>
      </c>
      <c r="B43" s="132" t="s">
        <v>41</v>
      </c>
      <c r="C43" s="133">
        <v>19</v>
      </c>
      <c r="D43" s="134">
        <v>0.6</v>
      </c>
      <c r="E43" s="135" t="s">
        <v>20</v>
      </c>
      <c r="F43" s="133">
        <v>67</v>
      </c>
      <c r="G43" s="134">
        <v>55.5</v>
      </c>
      <c r="H43" s="136" t="s">
        <v>21</v>
      </c>
      <c r="I43" s="118">
        <f t="shared" si="5"/>
        <v>17.938944514009798</v>
      </c>
      <c r="J43" s="119">
        <v>6.5</v>
      </c>
      <c r="K43" s="93">
        <f t="shared" si="6"/>
        <v>2.759837617539969</v>
      </c>
      <c r="L43" s="139">
        <v>0</v>
      </c>
      <c r="M43" s="95">
        <f t="shared" si="7"/>
        <v>37678.09462213987</v>
      </c>
      <c r="N43" s="96">
        <f t="shared" si="8"/>
        <v>37678.09462213987</v>
      </c>
      <c r="O43" s="97">
        <f t="shared" si="9"/>
        <v>171.987598023746</v>
      </c>
      <c r="P43" s="138">
        <f t="shared" si="0"/>
        <v>7.166149917656083</v>
      </c>
      <c r="Q43" s="137"/>
      <c r="R43" s="99"/>
      <c r="T43" s="100">
        <f t="shared" si="1"/>
        <v>1</v>
      </c>
      <c r="U43" s="101">
        <f t="shared" si="2"/>
        <v>1</v>
      </c>
      <c r="V43" s="11">
        <f t="shared" si="3"/>
        <v>19</v>
      </c>
      <c r="W43" s="11" t="str">
        <f t="shared" si="4"/>
        <v>N</v>
      </c>
      <c r="Y43" s="102"/>
      <c r="Z43" s="103"/>
      <c r="AA43" s="104"/>
      <c r="AB43" s="103"/>
    </row>
    <row r="44" spans="1:28" s="11" customFormat="1" ht="12.75">
      <c r="A44" s="131" t="s">
        <v>33</v>
      </c>
      <c r="B44" s="132">
        <v>28</v>
      </c>
      <c r="C44" s="133">
        <v>18</v>
      </c>
      <c r="D44" s="134">
        <v>58.599</v>
      </c>
      <c r="E44" s="135" t="s">
        <v>20</v>
      </c>
      <c r="F44" s="133">
        <v>67</v>
      </c>
      <c r="G44" s="134">
        <v>48.5</v>
      </c>
      <c r="H44" s="136" t="s">
        <v>21</v>
      </c>
      <c r="I44" s="118">
        <f t="shared" si="5"/>
        <v>6.914750551173975</v>
      </c>
      <c r="J44" s="119">
        <v>6.9</v>
      </c>
      <c r="K44" s="93">
        <f t="shared" si="6"/>
        <v>1.0021377610397064</v>
      </c>
      <c r="L44" s="139">
        <v>0</v>
      </c>
      <c r="M44" s="95">
        <f t="shared" si="7"/>
        <v>37678.13637787991</v>
      </c>
      <c r="N44" s="96">
        <f t="shared" si="8"/>
        <v>37678.13637787991</v>
      </c>
      <c r="O44" s="97">
        <f t="shared" si="9"/>
        <v>172.9897357847857</v>
      </c>
      <c r="P44" s="138">
        <f t="shared" si="0"/>
        <v>7.207905657699404</v>
      </c>
      <c r="Q44" s="137"/>
      <c r="R44" s="99"/>
      <c r="T44" s="100">
        <f t="shared" si="1"/>
        <v>1</v>
      </c>
      <c r="U44" s="101">
        <f t="shared" si="2"/>
        <v>1</v>
      </c>
      <c r="V44" s="11">
        <f t="shared" si="3"/>
        <v>18</v>
      </c>
      <c r="W44" s="11" t="str">
        <f t="shared" si="4"/>
        <v>N</v>
      </c>
      <c r="Y44" s="102"/>
      <c r="Z44" s="103"/>
      <c r="AA44" s="104"/>
      <c r="AB44" s="103"/>
    </row>
    <row r="45" spans="1:28" s="11" customFormat="1" ht="12.75">
      <c r="A45" s="131" t="s">
        <v>33</v>
      </c>
      <c r="B45" s="132" t="s">
        <v>42</v>
      </c>
      <c r="C45" s="133">
        <v>18</v>
      </c>
      <c r="D45" s="134">
        <v>58.4</v>
      </c>
      <c r="E45" s="135" t="s">
        <v>20</v>
      </c>
      <c r="F45" s="133">
        <v>67</v>
      </c>
      <c r="G45" s="134">
        <v>30</v>
      </c>
      <c r="H45" s="136" t="s">
        <v>21</v>
      </c>
      <c r="I45" s="118">
        <f t="shared" si="5"/>
        <v>17.49585041932566</v>
      </c>
      <c r="J45" s="119">
        <v>6.6</v>
      </c>
      <c r="K45" s="93">
        <f t="shared" si="6"/>
        <v>2.650886427170555</v>
      </c>
      <c r="L45" s="139">
        <v>0</v>
      </c>
      <c r="M45" s="95">
        <f t="shared" si="7"/>
        <v>37678.24683148105</v>
      </c>
      <c r="N45" s="96">
        <f t="shared" si="8"/>
        <v>37678.24683148105</v>
      </c>
      <c r="O45" s="97">
        <f t="shared" si="9"/>
        <v>175.64062221195624</v>
      </c>
      <c r="P45" s="138">
        <f t="shared" si="0"/>
        <v>7.31835925883151</v>
      </c>
      <c r="Q45" s="137"/>
      <c r="R45" s="99"/>
      <c r="T45" s="100">
        <f t="shared" si="1"/>
        <v>1</v>
      </c>
      <c r="U45" s="101">
        <f t="shared" si="2"/>
        <v>1</v>
      </c>
      <c r="V45" s="11">
        <f t="shared" si="3"/>
        <v>18</v>
      </c>
      <c r="W45" s="11" t="str">
        <f t="shared" si="4"/>
        <v>N</v>
      </c>
      <c r="Y45" s="102"/>
      <c r="Z45" s="103"/>
      <c r="AA45" s="104"/>
      <c r="AB45" s="103"/>
    </row>
    <row r="46" spans="1:25" s="11" customFormat="1" ht="12.75">
      <c r="A46" s="131" t="s">
        <v>33</v>
      </c>
      <c r="B46" s="132">
        <v>30</v>
      </c>
      <c r="C46" s="133">
        <v>19</v>
      </c>
      <c r="D46" s="134">
        <v>1.5</v>
      </c>
      <c r="E46" s="135" t="s">
        <v>20</v>
      </c>
      <c r="F46" s="133">
        <v>67</v>
      </c>
      <c r="G46" s="134">
        <v>4.5</v>
      </c>
      <c r="H46" s="136" t="s">
        <v>21</v>
      </c>
      <c r="I46" s="118">
        <f t="shared" si="5"/>
        <v>24.309308564181013</v>
      </c>
      <c r="J46" s="119">
        <v>7.46</v>
      </c>
      <c r="K46" s="93">
        <f t="shared" si="6"/>
        <v>3.2586204509626024</v>
      </c>
      <c r="L46" s="139">
        <v>0</v>
      </c>
      <c r="M46" s="95">
        <f t="shared" si="7"/>
        <v>37678.38260733317</v>
      </c>
      <c r="N46" s="96">
        <f t="shared" si="8"/>
        <v>37678.38260733317</v>
      </c>
      <c r="O46" s="97">
        <f t="shared" si="9"/>
        <v>178.89924266291885</v>
      </c>
      <c r="P46" s="138">
        <f t="shared" si="0"/>
        <v>7.454135110954952</v>
      </c>
      <c r="Q46" s="137"/>
      <c r="R46" s="99"/>
      <c r="T46" s="100">
        <f t="shared" si="1"/>
        <v>1</v>
      </c>
      <c r="U46" s="101">
        <f t="shared" si="2"/>
        <v>1</v>
      </c>
      <c r="V46" s="11">
        <f t="shared" si="3"/>
        <v>19</v>
      </c>
      <c r="W46" s="11" t="str">
        <f t="shared" si="4"/>
        <v>N</v>
      </c>
      <c r="Y46" s="102"/>
    </row>
    <row r="47" spans="1:28" s="11" customFormat="1" ht="12.75">
      <c r="A47" s="131" t="s">
        <v>33</v>
      </c>
      <c r="B47" s="132" t="s">
        <v>43</v>
      </c>
      <c r="C47" s="133">
        <v>19</v>
      </c>
      <c r="D47" s="134">
        <v>0.912</v>
      </c>
      <c r="E47" s="135" t="s">
        <v>20</v>
      </c>
      <c r="F47" s="133">
        <v>66</v>
      </c>
      <c r="G47" s="134">
        <v>47</v>
      </c>
      <c r="H47" s="136" t="s">
        <v>21</v>
      </c>
      <c r="I47" s="118">
        <f t="shared" si="5"/>
        <v>16.55501897025877</v>
      </c>
      <c r="J47" s="119">
        <v>9.5</v>
      </c>
      <c r="K47" s="93">
        <f t="shared" si="6"/>
        <v>1.7426335758167129</v>
      </c>
      <c r="L47" s="139">
        <v>0</v>
      </c>
      <c r="M47" s="95">
        <f t="shared" si="7"/>
        <v>37678.4552170655</v>
      </c>
      <c r="N47" s="96">
        <f t="shared" si="8"/>
        <v>37678.4552170655</v>
      </c>
      <c r="O47" s="97">
        <f t="shared" si="9"/>
        <v>180.64187623873556</v>
      </c>
      <c r="P47" s="138">
        <f t="shared" si="0"/>
        <v>7.526744843280649</v>
      </c>
      <c r="Q47" s="141"/>
      <c r="R47" s="99"/>
      <c r="T47" s="100">
        <f t="shared" si="1"/>
        <v>1</v>
      </c>
      <c r="U47" s="101">
        <f t="shared" si="2"/>
        <v>1</v>
      </c>
      <c r="V47" s="11">
        <f t="shared" si="3"/>
        <v>19</v>
      </c>
      <c r="W47" s="11" t="str">
        <f t="shared" si="4"/>
        <v>N</v>
      </c>
      <c r="Y47" s="102"/>
      <c r="Z47" s="103"/>
      <c r="AA47" s="104"/>
      <c r="AB47" s="103"/>
    </row>
    <row r="48" spans="1:28" s="11" customFormat="1" ht="12.75">
      <c r="A48" s="131" t="s">
        <v>33</v>
      </c>
      <c r="B48" s="132">
        <v>32</v>
      </c>
      <c r="C48" s="133">
        <v>19</v>
      </c>
      <c r="D48" s="134">
        <v>0</v>
      </c>
      <c r="E48" s="135" t="s">
        <v>20</v>
      </c>
      <c r="F48" s="133">
        <v>65</v>
      </c>
      <c r="G48" s="134">
        <v>54</v>
      </c>
      <c r="H48" s="136" t="s">
        <v>21</v>
      </c>
      <c r="I48" s="118">
        <f t="shared" si="5"/>
        <v>50.11844088925925</v>
      </c>
      <c r="J48" s="119">
        <v>8.37</v>
      </c>
      <c r="K48" s="93">
        <f t="shared" si="6"/>
        <v>5.987866295013053</v>
      </c>
      <c r="L48" s="139">
        <v>0</v>
      </c>
      <c r="M48" s="95">
        <f t="shared" si="7"/>
        <v>37678.70471149446</v>
      </c>
      <c r="N48" s="96">
        <f t="shared" si="8"/>
        <v>37678.70471149446</v>
      </c>
      <c r="O48" s="97">
        <f t="shared" si="9"/>
        <v>186.6297425337486</v>
      </c>
      <c r="P48" s="138">
        <f t="shared" si="0"/>
        <v>7.7762392722395255</v>
      </c>
      <c r="Q48" s="137"/>
      <c r="R48" s="99"/>
      <c r="T48" s="100">
        <f t="shared" si="1"/>
        <v>1</v>
      </c>
      <c r="U48" s="101">
        <f t="shared" si="2"/>
        <v>1</v>
      </c>
      <c r="V48" s="11">
        <f t="shared" si="3"/>
        <v>19</v>
      </c>
      <c r="W48" s="11" t="str">
        <f t="shared" si="4"/>
        <v>N</v>
      </c>
      <c r="Y48" s="102"/>
      <c r="Z48" s="103"/>
      <c r="AA48" s="104"/>
      <c r="AB48" s="103"/>
    </row>
    <row r="49" spans="1:28" s="11" customFormat="1" ht="12.75">
      <c r="A49" s="131" t="s">
        <v>33</v>
      </c>
      <c r="B49" s="132">
        <v>33</v>
      </c>
      <c r="C49" s="133">
        <v>18</v>
      </c>
      <c r="D49" s="134">
        <v>55.669</v>
      </c>
      <c r="E49" s="135" t="s">
        <v>20</v>
      </c>
      <c r="F49" s="133">
        <v>65</v>
      </c>
      <c r="G49" s="134">
        <v>54</v>
      </c>
      <c r="H49" s="136" t="s">
        <v>21</v>
      </c>
      <c r="I49" s="118">
        <f t="shared" si="5"/>
        <v>4.330999999819517</v>
      </c>
      <c r="J49" s="119">
        <v>9.3</v>
      </c>
      <c r="K49" s="93">
        <f t="shared" si="6"/>
        <v>0.465698924711776</v>
      </c>
      <c r="L49" s="139">
        <v>0</v>
      </c>
      <c r="M49" s="95">
        <f t="shared" si="7"/>
        <v>37678.72411561632</v>
      </c>
      <c r="N49" s="96">
        <f t="shared" si="8"/>
        <v>37678.72411561632</v>
      </c>
      <c r="O49" s="97">
        <f t="shared" si="9"/>
        <v>187.09544145846039</v>
      </c>
      <c r="P49" s="138">
        <f t="shared" si="0"/>
        <v>7.795643394102516</v>
      </c>
      <c r="Q49" s="137"/>
      <c r="R49" s="99"/>
      <c r="T49" s="100">
        <f t="shared" si="1"/>
        <v>1</v>
      </c>
      <c r="U49" s="101">
        <f t="shared" si="2"/>
        <v>1</v>
      </c>
      <c r="V49" s="11">
        <f t="shared" si="3"/>
        <v>18</v>
      </c>
      <c r="W49" s="11" t="str">
        <f t="shared" si="4"/>
        <v>N</v>
      </c>
      <c r="Y49" s="102"/>
      <c r="Z49" s="103"/>
      <c r="AA49" s="104"/>
      <c r="AB49" s="103"/>
    </row>
    <row r="50" spans="1:28" s="11" customFormat="1" ht="12.75">
      <c r="A50" s="131" t="s">
        <v>33</v>
      </c>
      <c r="B50" s="132">
        <v>34</v>
      </c>
      <c r="C50" s="133">
        <v>18</v>
      </c>
      <c r="D50" s="134">
        <v>55.692</v>
      </c>
      <c r="E50" s="135" t="s">
        <v>20</v>
      </c>
      <c r="F50" s="133">
        <v>66</v>
      </c>
      <c r="G50" s="134">
        <v>22.863</v>
      </c>
      <c r="H50" s="136" t="s">
        <v>21</v>
      </c>
      <c r="I50" s="118">
        <f t="shared" si="5"/>
        <v>27.30228944456012</v>
      </c>
      <c r="J50" s="119">
        <v>10.93</v>
      </c>
      <c r="K50" s="93">
        <f t="shared" si="6"/>
        <v>2.497922181570002</v>
      </c>
      <c r="L50" s="139">
        <v>0</v>
      </c>
      <c r="M50" s="95">
        <f t="shared" si="7"/>
        <v>37678.82819570722</v>
      </c>
      <c r="N50" s="96">
        <f t="shared" si="8"/>
        <v>37678.82819570722</v>
      </c>
      <c r="O50" s="97">
        <f t="shared" si="9"/>
        <v>189.5933636400304</v>
      </c>
      <c r="P50" s="138">
        <f t="shared" si="0"/>
        <v>7.8997234850012665</v>
      </c>
      <c r="Q50" s="137"/>
      <c r="R50" s="99"/>
      <c r="T50" s="100">
        <f t="shared" si="1"/>
        <v>1</v>
      </c>
      <c r="U50" s="101">
        <f t="shared" si="2"/>
        <v>1</v>
      </c>
      <c r="V50" s="11">
        <f t="shared" si="3"/>
        <v>18</v>
      </c>
      <c r="W50" s="11" t="str">
        <f t="shared" si="4"/>
        <v>N</v>
      </c>
      <c r="Y50" s="102"/>
      <c r="Z50" s="103"/>
      <c r="AA50" s="104"/>
      <c r="AB50" s="103"/>
    </row>
    <row r="51" spans="1:28" s="11" customFormat="1" ht="12.75">
      <c r="A51" s="131" t="s">
        <v>33</v>
      </c>
      <c r="B51" s="132">
        <v>35</v>
      </c>
      <c r="C51" s="133">
        <v>18</v>
      </c>
      <c r="D51" s="134">
        <v>55.557</v>
      </c>
      <c r="E51" s="135" t="s">
        <v>20</v>
      </c>
      <c r="F51" s="133">
        <v>66</v>
      </c>
      <c r="G51" s="134">
        <v>23.52</v>
      </c>
      <c r="H51" s="136" t="s">
        <v>21</v>
      </c>
      <c r="I51" s="118">
        <f t="shared" si="5"/>
        <v>0.6359710818997242</v>
      </c>
      <c r="J51" s="119">
        <v>10</v>
      </c>
      <c r="K51" s="93">
        <f t="shared" si="6"/>
        <v>0.06359710818997241</v>
      </c>
      <c r="L51" s="139">
        <v>0</v>
      </c>
      <c r="M51" s="95">
        <f t="shared" si="7"/>
        <v>37678.83084558672</v>
      </c>
      <c r="N51" s="96">
        <f t="shared" si="8"/>
        <v>37678.83084558672</v>
      </c>
      <c r="O51" s="97">
        <f t="shared" si="9"/>
        <v>189.65696074822037</v>
      </c>
      <c r="P51" s="138">
        <f t="shared" si="0"/>
        <v>7.902373364509182</v>
      </c>
      <c r="Q51" s="137"/>
      <c r="R51" s="99"/>
      <c r="T51" s="100">
        <f t="shared" si="1"/>
        <v>1</v>
      </c>
      <c r="U51" s="101">
        <f t="shared" si="2"/>
        <v>1</v>
      </c>
      <c r="V51" s="11">
        <f t="shared" si="3"/>
        <v>18</v>
      </c>
      <c r="W51" s="11" t="str">
        <f t="shared" si="4"/>
        <v>N</v>
      </c>
      <c r="Y51" s="102"/>
      <c r="Z51" s="103"/>
      <c r="AA51" s="104"/>
      <c r="AB51" s="103"/>
    </row>
    <row r="52" spans="1:28" s="11" customFormat="1" ht="12.75">
      <c r="A52" s="131" t="s">
        <v>33</v>
      </c>
      <c r="B52" s="132">
        <v>36</v>
      </c>
      <c r="C52" s="133">
        <v>18</v>
      </c>
      <c r="D52" s="134">
        <v>56.5</v>
      </c>
      <c r="E52" s="135" t="s">
        <v>20</v>
      </c>
      <c r="F52" s="133">
        <v>66</v>
      </c>
      <c r="G52" s="134">
        <v>48</v>
      </c>
      <c r="H52" s="136" t="s">
        <v>21</v>
      </c>
      <c r="I52" s="118">
        <f t="shared" si="5"/>
        <v>23.174675110554116</v>
      </c>
      <c r="J52" s="119">
        <v>11.2</v>
      </c>
      <c r="K52" s="93">
        <f t="shared" si="6"/>
        <v>2.069167420585189</v>
      </c>
      <c r="L52" s="139">
        <v>0</v>
      </c>
      <c r="M52" s="95">
        <f t="shared" si="7"/>
        <v>37678.91706089591</v>
      </c>
      <c r="N52" s="96">
        <f t="shared" si="8"/>
        <v>37678.91706089591</v>
      </c>
      <c r="O52" s="97">
        <f t="shared" si="9"/>
        <v>191.72612816880556</v>
      </c>
      <c r="P52" s="138">
        <f t="shared" si="0"/>
        <v>7.988588673700232</v>
      </c>
      <c r="Q52" s="137"/>
      <c r="R52" s="99"/>
      <c r="T52" s="100">
        <f t="shared" si="1"/>
        <v>1</v>
      </c>
      <c r="U52" s="101">
        <f t="shared" si="2"/>
        <v>1</v>
      </c>
      <c r="V52" s="11">
        <f t="shared" si="3"/>
        <v>18</v>
      </c>
      <c r="W52" s="11" t="str">
        <f t="shared" si="4"/>
        <v>N</v>
      </c>
      <c r="Y52" s="102"/>
      <c r="Z52" s="103"/>
      <c r="AA52" s="104"/>
      <c r="AB52" s="103"/>
    </row>
    <row r="53" spans="1:28" s="11" customFormat="1" ht="12.75">
      <c r="A53" s="131" t="s">
        <v>33</v>
      </c>
      <c r="B53" s="132">
        <v>37</v>
      </c>
      <c r="C53" s="133">
        <v>18</v>
      </c>
      <c r="D53" s="134">
        <v>57.5</v>
      </c>
      <c r="E53" s="135" t="s">
        <v>20</v>
      </c>
      <c r="F53" s="133">
        <v>67</v>
      </c>
      <c r="G53" s="134">
        <v>4.499</v>
      </c>
      <c r="H53" s="136" t="s">
        <v>21</v>
      </c>
      <c r="I53" s="118">
        <f t="shared" si="5"/>
        <v>15.636799558750464</v>
      </c>
      <c r="J53" s="119">
        <v>10.8</v>
      </c>
      <c r="K53" s="93">
        <f t="shared" si="6"/>
        <v>1.4478518109954133</v>
      </c>
      <c r="L53" s="139">
        <v>0</v>
      </c>
      <c r="M53" s="95">
        <f t="shared" si="7"/>
        <v>37678.9773880547</v>
      </c>
      <c r="N53" s="96">
        <f t="shared" si="8"/>
        <v>37678.9773880547</v>
      </c>
      <c r="O53" s="97">
        <f t="shared" si="9"/>
        <v>193.17397997980098</v>
      </c>
      <c r="P53" s="138">
        <f t="shared" si="0"/>
        <v>8.048915832491707</v>
      </c>
      <c r="Q53" s="137"/>
      <c r="R53" s="99"/>
      <c r="T53" s="100">
        <f t="shared" si="1"/>
        <v>1</v>
      </c>
      <c r="U53" s="101">
        <f t="shared" si="2"/>
        <v>1</v>
      </c>
      <c r="V53" s="11">
        <f t="shared" si="3"/>
        <v>18</v>
      </c>
      <c r="W53" s="11" t="str">
        <f t="shared" si="4"/>
        <v>N</v>
      </c>
      <c r="Y53" s="102"/>
      <c r="Z53" s="103"/>
      <c r="AA53" s="104"/>
      <c r="AB53" s="103"/>
    </row>
    <row r="54" spans="1:28" s="11" customFormat="1" ht="12.75">
      <c r="A54" s="131" t="s">
        <v>33</v>
      </c>
      <c r="B54" s="132">
        <v>38</v>
      </c>
      <c r="C54" s="133">
        <v>18</v>
      </c>
      <c r="D54" s="134">
        <v>55.2</v>
      </c>
      <c r="E54" s="135" t="s">
        <v>20</v>
      </c>
      <c r="F54" s="133">
        <v>67</v>
      </c>
      <c r="G54" s="134">
        <v>41.4</v>
      </c>
      <c r="H54" s="136" t="s">
        <v>21</v>
      </c>
      <c r="I54" s="118">
        <f t="shared" si="5"/>
        <v>34.97899701812289</v>
      </c>
      <c r="J54" s="119">
        <v>10.8</v>
      </c>
      <c r="K54" s="93">
        <f t="shared" si="6"/>
        <v>3.2387960201965638</v>
      </c>
      <c r="L54" s="139">
        <v>0</v>
      </c>
      <c r="M54" s="95">
        <f t="shared" si="7"/>
        <v>37679.11233788887</v>
      </c>
      <c r="N54" s="96">
        <f t="shared" si="8"/>
        <v>37679.11233788887</v>
      </c>
      <c r="O54" s="97">
        <f t="shared" si="9"/>
        <v>196.41277599999754</v>
      </c>
      <c r="P54" s="138">
        <f t="shared" si="0"/>
        <v>8.183865666666565</v>
      </c>
      <c r="Q54" s="137"/>
      <c r="R54" s="99"/>
      <c r="T54" s="100">
        <f t="shared" si="1"/>
        <v>1</v>
      </c>
      <c r="U54" s="101">
        <f t="shared" si="2"/>
        <v>1</v>
      </c>
      <c r="V54" s="11">
        <f t="shared" si="3"/>
        <v>18</v>
      </c>
      <c r="W54" s="11" t="str">
        <f t="shared" si="4"/>
        <v>N</v>
      </c>
      <c r="Y54" s="102"/>
      <c r="Z54" s="103"/>
      <c r="AA54" s="104"/>
      <c r="AB54" s="103"/>
    </row>
    <row r="55" spans="1:28" s="11" customFormat="1" ht="12.75">
      <c r="A55" s="131" t="s">
        <v>33</v>
      </c>
      <c r="B55" s="132">
        <v>39</v>
      </c>
      <c r="C55" s="133">
        <v>18</v>
      </c>
      <c r="D55" s="134">
        <v>51.182</v>
      </c>
      <c r="E55" s="135" t="s">
        <v>20</v>
      </c>
      <c r="F55" s="133">
        <v>67</v>
      </c>
      <c r="G55" s="134">
        <v>35.231</v>
      </c>
      <c r="H55" s="136" t="s">
        <v>21</v>
      </c>
      <c r="I55" s="118">
        <f t="shared" si="5"/>
        <v>7.086139775820482</v>
      </c>
      <c r="J55" s="119">
        <v>9.5</v>
      </c>
      <c r="K55" s="93">
        <f t="shared" si="6"/>
        <v>0.7459094500863666</v>
      </c>
      <c r="L55" s="139">
        <v>0</v>
      </c>
      <c r="M55" s="95">
        <f t="shared" si="7"/>
        <v>37679.1434174493</v>
      </c>
      <c r="N55" s="96">
        <f t="shared" si="8"/>
        <v>37679.1434174493</v>
      </c>
      <c r="O55" s="97">
        <f t="shared" si="9"/>
        <v>197.1586854500839</v>
      </c>
      <c r="P55" s="138">
        <f t="shared" si="0"/>
        <v>8.21494522708683</v>
      </c>
      <c r="Q55" s="137"/>
      <c r="R55" s="99"/>
      <c r="T55" s="100">
        <f t="shared" si="1"/>
        <v>1</v>
      </c>
      <c r="U55" s="101">
        <f t="shared" si="2"/>
        <v>1</v>
      </c>
      <c r="V55" s="11">
        <f t="shared" si="3"/>
        <v>18</v>
      </c>
      <c r="W55" s="11" t="str">
        <f t="shared" si="4"/>
        <v>N</v>
      </c>
      <c r="Y55" s="102"/>
      <c r="Z55" s="103"/>
      <c r="AA55" s="104"/>
      <c r="AB55" s="103"/>
    </row>
    <row r="56" spans="1:28" s="11" customFormat="1" ht="12.75">
      <c r="A56" s="131" t="s">
        <v>33</v>
      </c>
      <c r="B56" s="132">
        <v>40</v>
      </c>
      <c r="C56" s="133">
        <v>18</v>
      </c>
      <c r="D56" s="134">
        <v>53.299</v>
      </c>
      <c r="E56" s="135" t="s">
        <v>20</v>
      </c>
      <c r="F56" s="133">
        <v>67</v>
      </c>
      <c r="G56" s="134">
        <v>4.499</v>
      </c>
      <c r="H56" s="136" t="s">
        <v>21</v>
      </c>
      <c r="I56" s="118">
        <f t="shared" si="5"/>
        <v>29.15713128194716</v>
      </c>
      <c r="J56" s="119">
        <v>9.92</v>
      </c>
      <c r="K56" s="93">
        <f t="shared" si="6"/>
        <v>2.939226943744673</v>
      </c>
      <c r="L56" s="139">
        <v>0</v>
      </c>
      <c r="M56" s="95">
        <f t="shared" si="7"/>
        <v>37679.26588523862</v>
      </c>
      <c r="N56" s="96">
        <f t="shared" si="8"/>
        <v>37679.26588523862</v>
      </c>
      <c r="O56" s="97">
        <f t="shared" si="9"/>
        <v>200.09791239382858</v>
      </c>
      <c r="P56" s="138">
        <f t="shared" si="0"/>
        <v>8.337413016409524</v>
      </c>
      <c r="Q56" s="137"/>
      <c r="R56" s="99"/>
      <c r="T56" s="100">
        <f t="shared" si="1"/>
        <v>1</v>
      </c>
      <c r="U56" s="101">
        <f t="shared" si="2"/>
        <v>1</v>
      </c>
      <c r="V56" s="11">
        <f t="shared" si="3"/>
        <v>18</v>
      </c>
      <c r="W56" s="11" t="str">
        <f t="shared" si="4"/>
        <v>N</v>
      </c>
      <c r="Y56" s="102"/>
      <c r="Z56" s="103"/>
      <c r="AA56" s="104"/>
      <c r="AB56" s="103"/>
    </row>
    <row r="57" spans="1:28" s="11" customFormat="1" ht="12.75">
      <c r="A57" s="131" t="s">
        <v>33</v>
      </c>
      <c r="B57" s="132">
        <v>41</v>
      </c>
      <c r="C57" s="133">
        <v>18</v>
      </c>
      <c r="D57" s="134">
        <v>52.2</v>
      </c>
      <c r="E57" s="135" t="s">
        <v>20</v>
      </c>
      <c r="F57" s="133">
        <v>66</v>
      </c>
      <c r="G57" s="134">
        <v>49.71</v>
      </c>
      <c r="H57" s="136" t="s">
        <v>21</v>
      </c>
      <c r="I57" s="118">
        <f t="shared" si="5"/>
        <v>14.036486538367392</v>
      </c>
      <c r="J57" s="119">
        <v>10.2</v>
      </c>
      <c r="K57" s="93">
        <f t="shared" si="6"/>
        <v>1.3761261312124895</v>
      </c>
      <c r="L57" s="139">
        <v>0</v>
      </c>
      <c r="M57" s="95">
        <f t="shared" si="7"/>
        <v>37679.32322382742</v>
      </c>
      <c r="N57" s="96">
        <f t="shared" si="8"/>
        <v>37679.32322382742</v>
      </c>
      <c r="O57" s="97">
        <f t="shared" si="9"/>
        <v>201.47403852504107</v>
      </c>
      <c r="P57" s="138">
        <f t="shared" si="0"/>
        <v>8.394751605210045</v>
      </c>
      <c r="Q57" s="137"/>
      <c r="R57" s="99"/>
      <c r="T57" s="100">
        <f t="shared" si="1"/>
        <v>1</v>
      </c>
      <c r="U57" s="101">
        <f t="shared" si="2"/>
        <v>1</v>
      </c>
      <c r="V57" s="11">
        <f t="shared" si="3"/>
        <v>18</v>
      </c>
      <c r="W57" s="11" t="str">
        <f t="shared" si="4"/>
        <v>N</v>
      </c>
      <c r="Y57" s="102"/>
      <c r="Z57" s="103"/>
      <c r="AA57" s="104"/>
      <c r="AB57" s="103"/>
    </row>
    <row r="58" spans="1:28" s="11" customFormat="1" ht="12.75">
      <c r="A58" s="131" t="s">
        <v>33</v>
      </c>
      <c r="B58" s="132">
        <v>42</v>
      </c>
      <c r="C58" s="133">
        <v>18</v>
      </c>
      <c r="D58" s="134">
        <v>51.381</v>
      </c>
      <c r="E58" s="135" t="s">
        <v>20</v>
      </c>
      <c r="F58" s="133">
        <v>66</v>
      </c>
      <c r="G58" s="134">
        <v>47.992</v>
      </c>
      <c r="H58" s="136" t="s">
        <v>21</v>
      </c>
      <c r="I58" s="118">
        <f t="shared" si="5"/>
        <v>1.8203750819943643</v>
      </c>
      <c r="J58" s="119">
        <v>10</v>
      </c>
      <c r="K58" s="93">
        <f t="shared" si="6"/>
        <v>0.18203750819943643</v>
      </c>
      <c r="L58" s="139">
        <v>0</v>
      </c>
      <c r="M58" s="95">
        <f t="shared" si="7"/>
        <v>37679.33080872359</v>
      </c>
      <c r="N58" s="96">
        <f t="shared" si="8"/>
        <v>37679.33080872359</v>
      </c>
      <c r="O58" s="97">
        <f t="shared" si="9"/>
        <v>201.6560760332405</v>
      </c>
      <c r="P58" s="138">
        <f t="shared" si="0"/>
        <v>8.40233650138502</v>
      </c>
      <c r="Q58" s="137"/>
      <c r="R58" s="99"/>
      <c r="T58" s="100">
        <f t="shared" si="1"/>
        <v>1</v>
      </c>
      <c r="U58" s="101">
        <f t="shared" si="2"/>
        <v>1</v>
      </c>
      <c r="V58" s="11">
        <f t="shared" si="3"/>
        <v>18</v>
      </c>
      <c r="W58" s="11" t="str">
        <f t="shared" si="4"/>
        <v>N</v>
      </c>
      <c r="Y58" s="102"/>
      <c r="Z58" s="103"/>
      <c r="AA58" s="104"/>
      <c r="AB58" s="103"/>
    </row>
    <row r="59" spans="1:28" s="11" customFormat="1" ht="12.75">
      <c r="A59" s="131" t="s">
        <v>44</v>
      </c>
      <c r="B59" s="132">
        <v>43</v>
      </c>
      <c r="C59" s="133">
        <v>18</v>
      </c>
      <c r="D59" s="134">
        <v>51.517</v>
      </c>
      <c r="E59" s="135" t="s">
        <v>20</v>
      </c>
      <c r="F59" s="133">
        <v>66</v>
      </c>
      <c r="G59" s="134">
        <v>23</v>
      </c>
      <c r="H59" s="136" t="s">
        <v>21</v>
      </c>
      <c r="I59" s="118">
        <f t="shared" si="5"/>
        <v>23.65095155503857</v>
      </c>
      <c r="J59" s="119">
        <v>10</v>
      </c>
      <c r="K59" s="93">
        <f t="shared" si="6"/>
        <v>2.365095155503857</v>
      </c>
      <c r="L59" s="139">
        <v>0</v>
      </c>
      <c r="M59" s="95">
        <f t="shared" si="7"/>
        <v>37679.429354355074</v>
      </c>
      <c r="N59" s="96">
        <f t="shared" si="8"/>
        <v>37679.429354355074</v>
      </c>
      <c r="O59" s="97">
        <f t="shared" si="9"/>
        <v>204.02117118874438</v>
      </c>
      <c r="P59" s="138">
        <f t="shared" si="0"/>
        <v>8.50088213286435</v>
      </c>
      <c r="Q59" s="137"/>
      <c r="R59" s="99"/>
      <c r="T59" s="100">
        <f t="shared" si="1"/>
        <v>1</v>
      </c>
      <c r="U59" s="101">
        <f t="shared" si="2"/>
        <v>1</v>
      </c>
      <c r="V59" s="11">
        <f t="shared" si="3"/>
        <v>18</v>
      </c>
      <c r="W59" s="11" t="str">
        <f t="shared" si="4"/>
        <v>N</v>
      </c>
      <c r="Y59" s="102"/>
      <c r="Z59" s="103"/>
      <c r="AA59" s="104"/>
      <c r="AB59" s="103"/>
    </row>
    <row r="60" spans="1:28" s="11" customFormat="1" ht="12.75">
      <c r="A60" s="131" t="s">
        <v>44</v>
      </c>
      <c r="B60" s="132">
        <v>44</v>
      </c>
      <c r="C60" s="133">
        <v>18</v>
      </c>
      <c r="D60" s="134">
        <v>51.599</v>
      </c>
      <c r="E60" s="135" t="s">
        <v>20</v>
      </c>
      <c r="F60" s="133">
        <v>66</v>
      </c>
      <c r="G60" s="134">
        <v>22</v>
      </c>
      <c r="H60" s="136" t="s">
        <v>21</v>
      </c>
      <c r="I60" s="118">
        <f t="shared" si="5"/>
        <v>0.9498612964741343</v>
      </c>
      <c r="J60" s="119">
        <v>11</v>
      </c>
      <c r="K60" s="93">
        <f t="shared" si="6"/>
        <v>0.08635102695219403</v>
      </c>
      <c r="L60" s="139">
        <v>0</v>
      </c>
      <c r="M60" s="95">
        <f t="shared" si="7"/>
        <v>37679.43295231453</v>
      </c>
      <c r="N60" s="96">
        <f t="shared" si="8"/>
        <v>37679.43295231453</v>
      </c>
      <c r="O60" s="97">
        <f t="shared" si="9"/>
        <v>204.10752221569658</v>
      </c>
      <c r="P60" s="138">
        <f t="shared" si="0"/>
        <v>8.50448009232069</v>
      </c>
      <c r="Q60" s="137"/>
      <c r="R60" s="99"/>
      <c r="T60" s="100">
        <f t="shared" si="1"/>
        <v>1</v>
      </c>
      <c r="U60" s="101">
        <f t="shared" si="2"/>
        <v>1</v>
      </c>
      <c r="V60" s="11">
        <f t="shared" si="3"/>
        <v>18</v>
      </c>
      <c r="W60" s="11" t="str">
        <f t="shared" si="4"/>
        <v>N</v>
      </c>
      <c r="Y60" s="102"/>
      <c r="Z60" s="103"/>
      <c r="AA60" s="104"/>
      <c r="AB60" s="103"/>
    </row>
    <row r="61" spans="1:28" s="11" customFormat="1" ht="12.75">
      <c r="A61" s="131" t="s">
        <v>44</v>
      </c>
      <c r="B61" s="132">
        <v>45</v>
      </c>
      <c r="C61" s="133">
        <v>18</v>
      </c>
      <c r="D61" s="134">
        <v>51.628</v>
      </c>
      <c r="E61" s="135" t="s">
        <v>20</v>
      </c>
      <c r="F61" s="133">
        <v>66</v>
      </c>
      <c r="G61" s="134">
        <v>7.706</v>
      </c>
      <c r="H61" s="136" t="s">
        <v>21</v>
      </c>
      <c r="I61" s="118">
        <f t="shared" si="5"/>
        <v>13.526585149180818</v>
      </c>
      <c r="J61" s="119">
        <v>11</v>
      </c>
      <c r="K61" s="93">
        <f t="shared" si="6"/>
        <v>1.229689559016438</v>
      </c>
      <c r="L61" s="139">
        <v>0</v>
      </c>
      <c r="M61" s="95">
        <f t="shared" si="7"/>
        <v>37679.48418937949</v>
      </c>
      <c r="N61" s="96">
        <f t="shared" si="8"/>
        <v>37679.48418937949</v>
      </c>
      <c r="O61" s="97">
        <f t="shared" si="9"/>
        <v>205.337211774713</v>
      </c>
      <c r="P61" s="138">
        <f t="shared" si="0"/>
        <v>8.555717157279709</v>
      </c>
      <c r="Q61" s="137"/>
      <c r="R61" s="99"/>
      <c r="T61" s="100">
        <f t="shared" si="1"/>
        <v>1</v>
      </c>
      <c r="U61" s="101">
        <f t="shared" si="2"/>
        <v>1</v>
      </c>
      <c r="V61" s="11">
        <f t="shared" si="3"/>
        <v>18</v>
      </c>
      <c r="W61" s="11" t="str">
        <f t="shared" si="4"/>
        <v>N</v>
      </c>
      <c r="Y61" s="102"/>
      <c r="Z61" s="103"/>
      <c r="AA61" s="104"/>
      <c r="AB61" s="103"/>
    </row>
    <row r="62" spans="1:28" s="11" customFormat="1" ht="12.75">
      <c r="A62" s="131" t="s">
        <v>44</v>
      </c>
      <c r="B62" s="132">
        <v>46</v>
      </c>
      <c r="C62" s="133">
        <v>18</v>
      </c>
      <c r="D62" s="134">
        <v>47.805</v>
      </c>
      <c r="E62" s="135" t="s">
        <v>20</v>
      </c>
      <c r="F62" s="133">
        <v>66</v>
      </c>
      <c r="G62" s="134">
        <v>9.017</v>
      </c>
      <c r="H62" s="136" t="s">
        <v>21</v>
      </c>
      <c r="I62" s="118">
        <f t="shared" si="5"/>
        <v>4.019331754996081</v>
      </c>
      <c r="J62" s="119">
        <v>11</v>
      </c>
      <c r="K62" s="93">
        <f t="shared" si="6"/>
        <v>0.3653937959087346</v>
      </c>
      <c r="L62" s="139">
        <v>0</v>
      </c>
      <c r="M62" s="95">
        <f t="shared" si="7"/>
        <v>37679.49941412098</v>
      </c>
      <c r="N62" s="96">
        <f t="shared" si="8"/>
        <v>37679.49941412098</v>
      </c>
      <c r="O62" s="97">
        <f t="shared" si="9"/>
        <v>205.70260557062176</v>
      </c>
      <c r="P62" s="138">
        <f t="shared" si="0"/>
        <v>8.570941898775907</v>
      </c>
      <c r="Q62" s="137"/>
      <c r="R62" s="99"/>
      <c r="T62" s="100">
        <f t="shared" si="1"/>
        <v>1</v>
      </c>
      <c r="U62" s="101">
        <f t="shared" si="2"/>
        <v>1</v>
      </c>
      <c r="V62" s="11">
        <f t="shared" si="3"/>
        <v>18</v>
      </c>
      <c r="W62" s="11" t="str">
        <f t="shared" si="4"/>
        <v>N</v>
      </c>
      <c r="Y62" s="102"/>
      <c r="Z62" s="103"/>
      <c r="AA62" s="104"/>
      <c r="AB62" s="103"/>
    </row>
    <row r="63" spans="1:28" s="11" customFormat="1" ht="12.75">
      <c r="A63" s="131" t="s">
        <v>44</v>
      </c>
      <c r="B63" s="132">
        <v>47</v>
      </c>
      <c r="C63" s="133">
        <v>18</v>
      </c>
      <c r="D63" s="134">
        <v>47.472</v>
      </c>
      <c r="E63" s="135" t="s">
        <v>20</v>
      </c>
      <c r="F63" s="133">
        <v>66</v>
      </c>
      <c r="G63" s="134">
        <v>49.709</v>
      </c>
      <c r="H63" s="136" t="s">
        <v>21</v>
      </c>
      <c r="I63" s="118">
        <f t="shared" si="5"/>
        <v>38.52384634830523</v>
      </c>
      <c r="J63" s="119">
        <v>12.5</v>
      </c>
      <c r="K63" s="93">
        <f t="shared" si="6"/>
        <v>3.0819077078644184</v>
      </c>
      <c r="L63" s="139">
        <v>0</v>
      </c>
      <c r="M63" s="95">
        <f t="shared" si="7"/>
        <v>37679.627826942145</v>
      </c>
      <c r="N63" s="96">
        <f t="shared" si="8"/>
        <v>37679.627826942145</v>
      </c>
      <c r="O63" s="97">
        <f t="shared" si="9"/>
        <v>208.78451327848617</v>
      </c>
      <c r="P63" s="138">
        <f t="shared" si="0"/>
        <v>8.699354719936924</v>
      </c>
      <c r="Q63" s="137"/>
      <c r="R63" s="99"/>
      <c r="T63" s="100">
        <f t="shared" si="1"/>
        <v>1</v>
      </c>
      <c r="U63" s="101">
        <f t="shared" si="2"/>
        <v>1</v>
      </c>
      <c r="V63" s="11">
        <f t="shared" si="3"/>
        <v>18</v>
      </c>
      <c r="W63" s="11" t="str">
        <f t="shared" si="4"/>
        <v>N</v>
      </c>
      <c r="Y63" s="102"/>
      <c r="Z63" s="103"/>
      <c r="AA63" s="104"/>
      <c r="AB63" s="103"/>
    </row>
    <row r="64" spans="1:28" s="11" customFormat="1" ht="12.75">
      <c r="A64" s="131" t="s">
        <v>44</v>
      </c>
      <c r="B64" s="132">
        <v>48</v>
      </c>
      <c r="C64" s="133">
        <v>18</v>
      </c>
      <c r="D64" s="134">
        <v>44.472</v>
      </c>
      <c r="E64" s="135" t="s">
        <v>20</v>
      </c>
      <c r="F64" s="133">
        <v>66</v>
      </c>
      <c r="G64" s="134">
        <v>47.97</v>
      </c>
      <c r="H64" s="136" t="s">
        <v>21</v>
      </c>
      <c r="I64" s="118">
        <f t="shared" si="5"/>
        <v>3.422153970038166</v>
      </c>
      <c r="J64" s="119">
        <v>12</v>
      </c>
      <c r="K64" s="93">
        <f t="shared" si="6"/>
        <v>0.2851794975031805</v>
      </c>
      <c r="L64" s="139">
        <v>0</v>
      </c>
      <c r="M64" s="95">
        <f t="shared" si="7"/>
        <v>37679.63970942121</v>
      </c>
      <c r="N64" s="96">
        <f t="shared" si="8"/>
        <v>37679.63970942121</v>
      </c>
      <c r="O64" s="97">
        <f t="shared" si="9"/>
        <v>209.06969277598935</v>
      </c>
      <c r="P64" s="138">
        <f t="shared" si="0"/>
        <v>8.711237198999557</v>
      </c>
      <c r="Q64" s="137"/>
      <c r="R64" s="99"/>
      <c r="T64" s="100">
        <f t="shared" si="1"/>
        <v>1</v>
      </c>
      <c r="U64" s="101">
        <f t="shared" si="2"/>
        <v>1</v>
      </c>
      <c r="V64" s="11">
        <f t="shared" si="3"/>
        <v>18</v>
      </c>
      <c r="W64" s="11" t="str">
        <f t="shared" si="4"/>
        <v>N</v>
      </c>
      <c r="Y64" s="102"/>
      <c r="Z64" s="103"/>
      <c r="AA64" s="104"/>
      <c r="AB64" s="103"/>
    </row>
    <row r="65" spans="1:28" s="11" customFormat="1" ht="12.75">
      <c r="A65" s="131" t="s">
        <v>44</v>
      </c>
      <c r="B65" s="132">
        <v>49</v>
      </c>
      <c r="C65" s="133">
        <v>18</v>
      </c>
      <c r="D65" s="134">
        <v>44.611</v>
      </c>
      <c r="E65" s="135" t="s">
        <v>20</v>
      </c>
      <c r="F65" s="133">
        <v>66</v>
      </c>
      <c r="G65" s="134">
        <v>14.928</v>
      </c>
      <c r="H65" s="136" t="s">
        <v>21</v>
      </c>
      <c r="I65" s="118">
        <f t="shared" si="5"/>
        <v>31.290177910393574</v>
      </c>
      <c r="J65" s="119">
        <v>11.7</v>
      </c>
      <c r="K65" s="93">
        <f t="shared" si="6"/>
        <v>2.674374180375519</v>
      </c>
      <c r="L65" s="139">
        <v>0</v>
      </c>
      <c r="M65" s="95">
        <f t="shared" si="7"/>
        <v>37679.751141678724</v>
      </c>
      <c r="N65" s="96">
        <f t="shared" si="8"/>
        <v>37679.751141678724</v>
      </c>
      <c r="O65" s="97">
        <f t="shared" si="9"/>
        <v>211.74406695636486</v>
      </c>
      <c r="P65" s="138">
        <f t="shared" si="0"/>
        <v>8.822669456515202</v>
      </c>
      <c r="Q65" s="137"/>
      <c r="R65" s="99"/>
      <c r="T65" s="100">
        <f t="shared" si="1"/>
        <v>1</v>
      </c>
      <c r="U65" s="101">
        <f t="shared" si="2"/>
        <v>1</v>
      </c>
      <c r="V65" s="11">
        <f t="shared" si="3"/>
        <v>18</v>
      </c>
      <c r="W65" s="11" t="str">
        <f t="shared" si="4"/>
        <v>N</v>
      </c>
      <c r="Y65" s="102"/>
      <c r="Z65" s="103"/>
      <c r="AA65" s="104"/>
      <c r="AB65" s="103"/>
    </row>
    <row r="66" spans="1:28" s="11" customFormat="1" ht="12.75">
      <c r="A66" s="131" t="s">
        <v>44</v>
      </c>
      <c r="B66" s="132">
        <v>50</v>
      </c>
      <c r="C66" s="133">
        <v>18</v>
      </c>
      <c r="D66" s="134">
        <v>51.628</v>
      </c>
      <c r="E66" s="135" t="s">
        <v>20</v>
      </c>
      <c r="F66" s="133">
        <v>66</v>
      </c>
      <c r="G66" s="134">
        <v>7.706</v>
      </c>
      <c r="H66" s="136" t="s">
        <v>21</v>
      </c>
      <c r="I66" s="118">
        <f t="shared" si="5"/>
        <v>9.796817801874688</v>
      </c>
      <c r="J66" s="119">
        <v>12.3</v>
      </c>
      <c r="K66" s="93">
        <f t="shared" si="6"/>
        <v>0.7964892521849339</v>
      </c>
      <c r="L66" s="139">
        <v>0</v>
      </c>
      <c r="M66" s="95">
        <f t="shared" si="7"/>
        <v>37679.7843287309</v>
      </c>
      <c r="N66" s="96">
        <f t="shared" si="8"/>
        <v>37679.7843287309</v>
      </c>
      <c r="O66" s="97">
        <f t="shared" si="9"/>
        <v>212.5405562085498</v>
      </c>
      <c r="P66" s="138">
        <f t="shared" si="0"/>
        <v>8.855856508689575</v>
      </c>
      <c r="Q66" s="137"/>
      <c r="R66" s="99"/>
      <c r="T66" s="100">
        <f t="shared" si="1"/>
        <v>1</v>
      </c>
      <c r="U66" s="101">
        <f t="shared" si="2"/>
        <v>1</v>
      </c>
      <c r="V66" s="11">
        <f t="shared" si="3"/>
        <v>18</v>
      </c>
      <c r="W66" s="11" t="str">
        <f t="shared" si="4"/>
        <v>N</v>
      </c>
      <c r="Y66" s="102"/>
      <c r="Z66" s="103"/>
      <c r="AA66" s="104"/>
      <c r="AB66" s="103"/>
    </row>
    <row r="67" spans="1:28" s="11" customFormat="1" ht="12.75">
      <c r="A67" s="131" t="s">
        <v>33</v>
      </c>
      <c r="B67" s="132">
        <v>51</v>
      </c>
      <c r="C67" s="133">
        <v>18</v>
      </c>
      <c r="D67" s="134">
        <v>51.669</v>
      </c>
      <c r="E67" s="135" t="s">
        <v>20</v>
      </c>
      <c r="F67" s="133">
        <v>65</v>
      </c>
      <c r="G67" s="134">
        <v>54</v>
      </c>
      <c r="H67" s="136" t="s">
        <v>21</v>
      </c>
      <c r="I67" s="118">
        <f t="shared" si="5"/>
        <v>12.970143598945658</v>
      </c>
      <c r="J67" s="119">
        <v>5.39</v>
      </c>
      <c r="K67" s="93">
        <f t="shared" si="6"/>
        <v>2.4063346194704374</v>
      </c>
      <c r="L67" s="139">
        <v>0</v>
      </c>
      <c r="M67" s="95">
        <f t="shared" si="7"/>
        <v>37679.88459267338</v>
      </c>
      <c r="N67" s="96">
        <f t="shared" si="8"/>
        <v>37679.88459267338</v>
      </c>
      <c r="O67" s="97">
        <f t="shared" si="9"/>
        <v>214.94689082802023</v>
      </c>
      <c r="P67" s="138">
        <f t="shared" si="0"/>
        <v>8.956120451167509</v>
      </c>
      <c r="Q67" s="137"/>
      <c r="R67" s="99"/>
      <c r="T67" s="100">
        <f t="shared" si="1"/>
        <v>1</v>
      </c>
      <c r="U67" s="101">
        <f t="shared" si="2"/>
        <v>1</v>
      </c>
      <c r="V67" s="11">
        <f t="shared" si="3"/>
        <v>18</v>
      </c>
      <c r="W67" s="11" t="str">
        <f t="shared" si="4"/>
        <v>N</v>
      </c>
      <c r="Y67" s="102"/>
      <c r="Z67" s="103"/>
      <c r="AA67" s="104"/>
      <c r="AB67" s="103"/>
    </row>
    <row r="68" spans="1:28" s="11" customFormat="1" ht="12.75">
      <c r="A68" s="131" t="s">
        <v>33</v>
      </c>
      <c r="B68" s="132">
        <v>52</v>
      </c>
      <c r="C68" s="133">
        <v>18</v>
      </c>
      <c r="D68" s="134">
        <v>56</v>
      </c>
      <c r="E68" s="135" t="s">
        <v>20</v>
      </c>
      <c r="F68" s="133">
        <v>64</v>
      </c>
      <c r="G68" s="134">
        <v>45.599</v>
      </c>
      <c r="H68" s="136" t="s">
        <v>21</v>
      </c>
      <c r="I68" s="118">
        <f t="shared" si="5"/>
        <v>64.85889783185415</v>
      </c>
      <c r="J68" s="119">
        <v>9.7</v>
      </c>
      <c r="K68" s="93">
        <f t="shared" si="6"/>
        <v>6.686484312562284</v>
      </c>
      <c r="L68" s="139">
        <v>0</v>
      </c>
      <c r="M68" s="95">
        <f t="shared" si="7"/>
        <v>37680.163196186404</v>
      </c>
      <c r="N68" s="96">
        <f t="shared" si="8"/>
        <v>37680.163196186404</v>
      </c>
      <c r="O68" s="97">
        <f t="shared" si="9"/>
        <v>221.6333751405825</v>
      </c>
      <c r="P68" s="138">
        <f t="shared" si="0"/>
        <v>9.234723964190938</v>
      </c>
      <c r="Q68" s="137"/>
      <c r="R68" s="99"/>
      <c r="T68" s="100">
        <f t="shared" si="1"/>
        <v>1</v>
      </c>
      <c r="U68" s="101">
        <f t="shared" si="2"/>
        <v>1</v>
      </c>
      <c r="V68" s="11">
        <f t="shared" si="3"/>
        <v>18</v>
      </c>
      <c r="W68" s="11" t="str">
        <f t="shared" si="4"/>
        <v>N</v>
      </c>
      <c r="Y68" s="102"/>
      <c r="Z68" s="103"/>
      <c r="AA68" s="104"/>
      <c r="AB68" s="103"/>
    </row>
    <row r="69" spans="1:28" s="11" customFormat="1" ht="12.75">
      <c r="A69" s="131" t="s">
        <v>33</v>
      </c>
      <c r="B69" s="132">
        <v>53</v>
      </c>
      <c r="C69" s="133">
        <v>18</v>
      </c>
      <c r="D69" s="134">
        <v>56.4</v>
      </c>
      <c r="E69" s="135" t="s">
        <v>20</v>
      </c>
      <c r="F69" s="133">
        <v>64</v>
      </c>
      <c r="G69" s="134">
        <v>5</v>
      </c>
      <c r="H69" s="136" t="s">
        <v>21</v>
      </c>
      <c r="I69" s="118">
        <f t="shared" si="5"/>
        <v>38.40375541373125</v>
      </c>
      <c r="J69" s="119">
        <v>11.7</v>
      </c>
      <c r="K69" s="93">
        <f t="shared" si="6"/>
        <v>3.2823722575838676</v>
      </c>
      <c r="L69" s="139">
        <v>0</v>
      </c>
      <c r="M69" s="95">
        <f t="shared" si="7"/>
        <v>37680.299961697136</v>
      </c>
      <c r="N69" s="96">
        <f t="shared" si="8"/>
        <v>37680.299961697136</v>
      </c>
      <c r="O69" s="97">
        <f t="shared" si="9"/>
        <v>224.91574739816636</v>
      </c>
      <c r="P69" s="138">
        <f t="shared" si="0"/>
        <v>9.371489474923598</v>
      </c>
      <c r="Q69" s="137"/>
      <c r="R69" s="99"/>
      <c r="T69" s="100">
        <f t="shared" si="1"/>
        <v>1</v>
      </c>
      <c r="U69" s="101">
        <f t="shared" si="2"/>
        <v>1</v>
      </c>
      <c r="V69" s="11">
        <f t="shared" si="3"/>
        <v>18</v>
      </c>
      <c r="W69" s="11" t="str">
        <f t="shared" si="4"/>
        <v>N</v>
      </c>
      <c r="Y69" s="102"/>
      <c r="Z69" s="103"/>
      <c r="AA69" s="104"/>
      <c r="AB69" s="103"/>
    </row>
    <row r="70" spans="1:28" s="11" customFormat="1" ht="12.75">
      <c r="A70" s="131" t="s">
        <v>33</v>
      </c>
      <c r="B70" s="132">
        <v>54</v>
      </c>
      <c r="C70" s="133">
        <v>19</v>
      </c>
      <c r="D70" s="134">
        <v>0.267</v>
      </c>
      <c r="E70" s="135" t="s">
        <v>20</v>
      </c>
      <c r="F70" s="133">
        <v>64</v>
      </c>
      <c r="G70" s="134">
        <v>2</v>
      </c>
      <c r="H70" s="136" t="s">
        <v>21</v>
      </c>
      <c r="I70" s="118">
        <f t="shared" si="5"/>
        <v>4.796083879482567</v>
      </c>
      <c r="J70" s="119">
        <v>10.7</v>
      </c>
      <c r="K70" s="93">
        <f t="shared" si="6"/>
        <v>0.44823213826939884</v>
      </c>
      <c r="L70" s="139">
        <v>0</v>
      </c>
      <c r="M70" s="95">
        <f t="shared" si="7"/>
        <v>37680.31863803623</v>
      </c>
      <c r="N70" s="96">
        <f t="shared" si="8"/>
        <v>37680.31863803623</v>
      </c>
      <c r="O70" s="97">
        <f t="shared" si="9"/>
        <v>225.36397953643575</v>
      </c>
      <c r="P70" s="138">
        <f t="shared" si="0"/>
        <v>9.390165814018156</v>
      </c>
      <c r="Q70" s="137"/>
      <c r="R70" s="99"/>
      <c r="T70" s="100">
        <f t="shared" si="1"/>
        <v>1</v>
      </c>
      <c r="U70" s="101">
        <f t="shared" si="2"/>
        <v>1</v>
      </c>
      <c r="V70" s="11">
        <f t="shared" si="3"/>
        <v>19</v>
      </c>
      <c r="W70" s="11" t="str">
        <f t="shared" si="4"/>
        <v>N</v>
      </c>
      <c r="Y70" s="102"/>
      <c r="Z70" s="103"/>
      <c r="AA70" s="104"/>
      <c r="AB70" s="103"/>
    </row>
    <row r="71" spans="1:28" s="11" customFormat="1" ht="12.75">
      <c r="A71" s="131" t="s">
        <v>33</v>
      </c>
      <c r="B71" s="132">
        <v>55</v>
      </c>
      <c r="C71" s="133">
        <v>19</v>
      </c>
      <c r="D71" s="134">
        <v>0</v>
      </c>
      <c r="E71" s="135" t="s">
        <v>20</v>
      </c>
      <c r="F71" s="133">
        <v>64</v>
      </c>
      <c r="G71" s="134">
        <v>45.6</v>
      </c>
      <c r="H71" s="136" t="s">
        <v>21</v>
      </c>
      <c r="I71" s="118">
        <f t="shared" si="5"/>
        <v>41.22489396938382</v>
      </c>
      <c r="J71" s="119">
        <v>11.9</v>
      </c>
      <c r="K71" s="93">
        <f t="shared" si="6"/>
        <v>3.464276804149901</v>
      </c>
      <c r="L71" s="139">
        <v>0</v>
      </c>
      <c r="M71" s="95">
        <f t="shared" si="7"/>
        <v>37680.46298290307</v>
      </c>
      <c r="N71" s="96">
        <f t="shared" si="8"/>
        <v>37680.46298290307</v>
      </c>
      <c r="O71" s="97">
        <f t="shared" si="9"/>
        <v>228.82825634058565</v>
      </c>
      <c r="P71" s="138">
        <f>O74/24</f>
        <v>10.069559067857758</v>
      </c>
      <c r="Q71" s="137"/>
      <c r="R71" s="99"/>
      <c r="T71" s="100">
        <f t="shared" si="1"/>
        <v>1</v>
      </c>
      <c r="U71" s="101">
        <f t="shared" si="2"/>
        <v>1</v>
      </c>
      <c r="V71" s="11">
        <f t="shared" si="3"/>
        <v>19</v>
      </c>
      <c r="W71" s="11" t="str">
        <f t="shared" si="4"/>
        <v>N</v>
      </c>
      <c r="Y71" s="102"/>
      <c r="Z71" s="103"/>
      <c r="AA71" s="104"/>
      <c r="AB71" s="103"/>
    </row>
    <row r="72" spans="1:28" s="11" customFormat="1" ht="12.75">
      <c r="A72" s="131" t="s">
        <v>33</v>
      </c>
      <c r="B72" s="132">
        <v>56</v>
      </c>
      <c r="C72" s="133">
        <v>18</v>
      </c>
      <c r="D72" s="134">
        <v>55.668</v>
      </c>
      <c r="E72" s="135" t="s">
        <v>20</v>
      </c>
      <c r="F72" s="133">
        <v>65</v>
      </c>
      <c r="G72" s="134">
        <v>54</v>
      </c>
      <c r="H72" s="136" t="s">
        <v>21</v>
      </c>
      <c r="I72" s="118">
        <f t="shared" si="5"/>
        <v>64.83226101536319</v>
      </c>
      <c r="J72" s="119">
        <v>12.28</v>
      </c>
      <c r="K72" s="93">
        <f t="shared" si="6"/>
        <v>5.279500082684299</v>
      </c>
      <c r="L72" s="139">
        <v>0</v>
      </c>
      <c r="M72" s="95">
        <f t="shared" si="7"/>
        <v>37680.68296207318</v>
      </c>
      <c r="N72" s="96">
        <f t="shared" si="8"/>
        <v>37680.68296207318</v>
      </c>
      <c r="O72" s="97">
        <f t="shared" si="9"/>
        <v>234.10775642326996</v>
      </c>
      <c r="P72" s="138">
        <f aca="true" t="shared" si="10" ref="P72:P114">O75/24</f>
        <v>10.260781722294942</v>
      </c>
      <c r="Q72" s="137"/>
      <c r="R72" s="99"/>
      <c r="T72" s="100">
        <f t="shared" si="1"/>
        <v>1</v>
      </c>
      <c r="U72" s="101">
        <f t="shared" si="2"/>
        <v>1</v>
      </c>
      <c r="V72" s="11">
        <f t="shared" si="3"/>
        <v>18</v>
      </c>
      <c r="W72" s="11" t="str">
        <f t="shared" si="4"/>
        <v>N</v>
      </c>
      <c r="Y72" s="102"/>
      <c r="Z72" s="103"/>
      <c r="AA72" s="104"/>
      <c r="AB72" s="103"/>
    </row>
    <row r="73" spans="1:28" s="11" customFormat="1" ht="12.75">
      <c r="A73" s="131" t="s">
        <v>33</v>
      </c>
      <c r="B73" s="132">
        <v>57</v>
      </c>
      <c r="C73" s="133">
        <v>19</v>
      </c>
      <c r="D73" s="134">
        <v>0</v>
      </c>
      <c r="E73" s="135" t="s">
        <v>20</v>
      </c>
      <c r="F73" s="133">
        <v>65</v>
      </c>
      <c r="G73" s="134">
        <v>54</v>
      </c>
      <c r="H73" s="136" t="s">
        <v>21</v>
      </c>
      <c r="I73" s="118">
        <f t="shared" si="5"/>
        <v>4.331999999928557</v>
      </c>
      <c r="J73" s="119">
        <v>6.1</v>
      </c>
      <c r="K73" s="93">
        <f t="shared" si="6"/>
        <v>0.7101639344145176</v>
      </c>
      <c r="L73" s="139">
        <v>0</v>
      </c>
      <c r="M73" s="95">
        <f t="shared" si="7"/>
        <v>37680.71255223711</v>
      </c>
      <c r="N73" s="96">
        <f t="shared" si="8"/>
        <v>37680.71255223711</v>
      </c>
      <c r="O73" s="97">
        <f t="shared" si="9"/>
        <v>234.81792035768447</v>
      </c>
      <c r="P73" s="138">
        <f t="shared" si="10"/>
        <v>10.293112745069502</v>
      </c>
      <c r="Q73" s="137"/>
      <c r="R73" s="99"/>
      <c r="T73" s="100">
        <f t="shared" si="1"/>
        <v>1</v>
      </c>
      <c r="U73" s="101">
        <f t="shared" si="2"/>
        <v>1</v>
      </c>
      <c r="V73" s="11">
        <f t="shared" si="3"/>
        <v>19</v>
      </c>
      <c r="W73" s="11" t="str">
        <f t="shared" si="4"/>
        <v>N</v>
      </c>
      <c r="Y73" s="102"/>
      <c r="Z73" s="103"/>
      <c r="AA73" s="104"/>
      <c r="AB73" s="103"/>
    </row>
    <row r="74" spans="1:28" s="11" customFormat="1" ht="12.75">
      <c r="A74" s="131" t="s">
        <v>33</v>
      </c>
      <c r="B74" s="132">
        <v>58</v>
      </c>
      <c r="C74" s="133">
        <v>19</v>
      </c>
      <c r="D74" s="134">
        <v>4.5</v>
      </c>
      <c r="E74" s="135" t="s">
        <v>20</v>
      </c>
      <c r="F74" s="133">
        <v>64</v>
      </c>
      <c r="G74" s="134">
        <v>45.6</v>
      </c>
      <c r="H74" s="136" t="s">
        <v>21</v>
      </c>
      <c r="I74" s="118">
        <f t="shared" si="5"/>
        <v>64.81516418273034</v>
      </c>
      <c r="J74" s="119">
        <v>9.46</v>
      </c>
      <c r="K74" s="93">
        <f t="shared" si="6"/>
        <v>6.851497270901727</v>
      </c>
      <c r="L74" s="139">
        <v>0</v>
      </c>
      <c r="M74" s="95">
        <f t="shared" si="7"/>
        <v>37680.998031290066</v>
      </c>
      <c r="N74" s="96">
        <f t="shared" si="8"/>
        <v>37680.998031290066</v>
      </c>
      <c r="O74" s="97">
        <f t="shared" si="9"/>
        <v>241.6694176285862</v>
      </c>
      <c r="P74" s="138">
        <f t="shared" si="10"/>
        <v>10.457849288029449</v>
      </c>
      <c r="Q74" s="137"/>
      <c r="R74" s="99"/>
      <c r="T74" s="100">
        <f t="shared" si="1"/>
        <v>1</v>
      </c>
      <c r="U74" s="101">
        <f t="shared" si="2"/>
        <v>1</v>
      </c>
      <c r="V74" s="11">
        <f t="shared" si="3"/>
        <v>19</v>
      </c>
      <c r="W74" s="11" t="str">
        <f t="shared" si="4"/>
        <v>N</v>
      </c>
      <c r="Y74" s="102"/>
      <c r="Z74" s="103"/>
      <c r="AA74" s="104"/>
      <c r="AB74" s="103"/>
    </row>
    <row r="75" spans="1:28" s="11" customFormat="1" ht="12.75">
      <c r="A75" s="131" t="s">
        <v>33</v>
      </c>
      <c r="B75" s="132">
        <v>59</v>
      </c>
      <c r="C75" s="133">
        <v>19</v>
      </c>
      <c r="D75" s="134">
        <v>5.806</v>
      </c>
      <c r="E75" s="135" t="s">
        <v>20</v>
      </c>
      <c r="F75" s="133">
        <v>63</v>
      </c>
      <c r="G75" s="134">
        <v>59</v>
      </c>
      <c r="H75" s="136" t="s">
        <v>21</v>
      </c>
      <c r="I75" s="118">
        <f t="shared" si="5"/>
        <v>44.05769958232724</v>
      </c>
      <c r="J75" s="119">
        <v>9.6</v>
      </c>
      <c r="K75" s="93">
        <f t="shared" si="6"/>
        <v>4.5893437064924205</v>
      </c>
      <c r="L75" s="139">
        <v>0</v>
      </c>
      <c r="M75" s="95">
        <f t="shared" si="7"/>
        <v>37681.1892539445</v>
      </c>
      <c r="N75" s="96">
        <f t="shared" si="8"/>
        <v>37681.1892539445</v>
      </c>
      <c r="O75" s="97">
        <f t="shared" si="9"/>
        <v>246.25876133507862</v>
      </c>
      <c r="P75" s="138">
        <f t="shared" si="10"/>
        <v>10.719478245980113</v>
      </c>
      <c r="Q75" s="137"/>
      <c r="R75" s="99"/>
      <c r="T75" s="100">
        <f>IF(E75="N",1,-1)</f>
        <v>1</v>
      </c>
      <c r="U75" s="101">
        <f>IF(H75="W",1,-1)</f>
        <v>1</v>
      </c>
      <c r="V75" s="11">
        <f>C75</f>
        <v>19</v>
      </c>
      <c r="W75" s="11" t="str">
        <f>E75</f>
        <v>N</v>
      </c>
      <c r="Y75" s="102"/>
      <c r="Z75" s="103"/>
      <c r="AA75" s="104"/>
      <c r="AB75" s="103"/>
    </row>
    <row r="76" spans="1:28" s="11" customFormat="1" ht="12.75">
      <c r="A76" s="131" t="s">
        <v>33</v>
      </c>
      <c r="B76" s="132">
        <v>60</v>
      </c>
      <c r="C76" s="133">
        <v>19</v>
      </c>
      <c r="D76" s="134">
        <v>11.4</v>
      </c>
      <c r="E76" s="135" t="s">
        <v>20</v>
      </c>
      <c r="F76" s="133">
        <v>63</v>
      </c>
      <c r="G76" s="134">
        <v>55</v>
      </c>
      <c r="H76" s="136" t="s">
        <v>21</v>
      </c>
      <c r="I76" s="118">
        <f t="shared" si="5"/>
        <v>6.750717555328102</v>
      </c>
      <c r="J76" s="119">
        <v>8.7</v>
      </c>
      <c r="K76" s="93">
        <f t="shared" si="6"/>
        <v>0.775944546589437</v>
      </c>
      <c r="L76" s="139">
        <v>0</v>
      </c>
      <c r="M76" s="95">
        <f t="shared" si="7"/>
        <v>37681.22158496728</v>
      </c>
      <c r="N76" s="96">
        <f t="shared" si="8"/>
        <v>37681.22158496728</v>
      </c>
      <c r="O76" s="97">
        <f t="shared" si="9"/>
        <v>247.03470588166806</v>
      </c>
      <c r="P76" s="138">
        <f t="shared" si="10"/>
        <v>10.774728500975085</v>
      </c>
      <c r="Q76" s="137"/>
      <c r="R76" s="99"/>
      <c r="T76" s="100">
        <f t="shared" si="1"/>
        <v>1</v>
      </c>
      <c r="U76" s="101">
        <f t="shared" si="2"/>
        <v>1</v>
      </c>
      <c r="V76" s="11">
        <f t="shared" si="3"/>
        <v>19</v>
      </c>
      <c r="W76" s="11" t="str">
        <f t="shared" si="4"/>
        <v>N</v>
      </c>
      <c r="Y76" s="102"/>
      <c r="Z76" s="103"/>
      <c r="AA76" s="104"/>
      <c r="AB76" s="103"/>
    </row>
    <row r="77" spans="1:28" s="11" customFormat="1" ht="12.75">
      <c r="A77" s="131" t="s">
        <v>33</v>
      </c>
      <c r="B77" s="132">
        <v>61</v>
      </c>
      <c r="C77" s="133">
        <v>19</v>
      </c>
      <c r="D77" s="134">
        <v>9.3</v>
      </c>
      <c r="E77" s="135" t="s">
        <v>20</v>
      </c>
      <c r="F77" s="133">
        <v>64</v>
      </c>
      <c r="G77" s="134">
        <v>45.6</v>
      </c>
      <c r="H77" s="136" t="s">
        <v>21</v>
      </c>
      <c r="I77" s="118">
        <f t="shared" si="5"/>
        <v>47.8394920755684</v>
      </c>
      <c r="J77" s="119">
        <v>12.1</v>
      </c>
      <c r="K77" s="93">
        <f t="shared" si="6"/>
        <v>3.953677031038711</v>
      </c>
      <c r="L77" s="139">
        <v>0</v>
      </c>
      <c r="M77" s="95">
        <f t="shared" si="7"/>
        <v>37681.38632151024</v>
      </c>
      <c r="N77" s="96">
        <f t="shared" si="8"/>
        <v>37681.38632151024</v>
      </c>
      <c r="O77" s="97">
        <f t="shared" si="9"/>
        <v>250.98838291270678</v>
      </c>
      <c r="P77" s="138">
        <f t="shared" si="10"/>
        <v>10.993445139535028</v>
      </c>
      <c r="Q77" s="137"/>
      <c r="R77" s="99"/>
      <c r="T77" s="100">
        <f t="shared" si="1"/>
        <v>1</v>
      </c>
      <c r="U77" s="101">
        <f t="shared" si="2"/>
        <v>1</v>
      </c>
      <c r="V77" s="11">
        <f t="shared" si="3"/>
        <v>19</v>
      </c>
      <c r="W77" s="11" t="str">
        <f t="shared" si="4"/>
        <v>N</v>
      </c>
      <c r="Y77" s="102"/>
      <c r="Z77" s="103"/>
      <c r="AA77" s="104"/>
      <c r="AB77" s="103"/>
    </row>
    <row r="78" spans="1:28" s="11" customFormat="1" ht="12.75">
      <c r="A78" s="131" t="s">
        <v>33</v>
      </c>
      <c r="B78" s="132">
        <v>62</v>
      </c>
      <c r="C78" s="133">
        <v>19</v>
      </c>
      <c r="D78" s="134">
        <v>4.199</v>
      </c>
      <c r="E78" s="135" t="s">
        <v>20</v>
      </c>
      <c r="F78" s="133">
        <v>65</v>
      </c>
      <c r="G78" s="134">
        <v>58.5</v>
      </c>
      <c r="H78" s="136" t="s">
        <v>21</v>
      </c>
      <c r="I78" s="118">
        <f t="shared" si="5"/>
        <v>69.07004489897542</v>
      </c>
      <c r="J78" s="119">
        <v>11</v>
      </c>
      <c r="K78" s="93">
        <f t="shared" si="6"/>
        <v>6.279094990815948</v>
      </c>
      <c r="L78" s="139">
        <v>0</v>
      </c>
      <c r="M78" s="95">
        <f t="shared" si="7"/>
        <v>37681.64795046819</v>
      </c>
      <c r="N78" s="96">
        <f t="shared" si="8"/>
        <v>37681.64795046819</v>
      </c>
      <c r="O78" s="97">
        <f t="shared" si="9"/>
        <v>257.2674779035227</v>
      </c>
      <c r="P78" s="138">
        <f t="shared" si="10"/>
        <v>11.327626406715764</v>
      </c>
      <c r="Q78" s="137"/>
      <c r="R78" s="99"/>
      <c r="T78" s="100">
        <f t="shared" si="1"/>
        <v>1</v>
      </c>
      <c r="U78" s="101">
        <f t="shared" si="2"/>
        <v>1</v>
      </c>
      <c r="V78" s="11">
        <f t="shared" si="3"/>
        <v>19</v>
      </c>
      <c r="W78" s="11" t="str">
        <f t="shared" si="4"/>
        <v>N</v>
      </c>
      <c r="Y78" s="102"/>
      <c r="Z78" s="103"/>
      <c r="AA78" s="104"/>
      <c r="AB78" s="103"/>
    </row>
    <row r="79" spans="1:28" s="11" customFormat="1" ht="12.75">
      <c r="A79" s="131" t="s">
        <v>33</v>
      </c>
      <c r="B79" s="132">
        <v>63</v>
      </c>
      <c r="C79" s="133">
        <v>19</v>
      </c>
      <c r="D79" s="134">
        <v>10.5</v>
      </c>
      <c r="E79" s="135" t="s">
        <v>20</v>
      </c>
      <c r="F79" s="133">
        <v>65</v>
      </c>
      <c r="G79" s="134">
        <v>54.9</v>
      </c>
      <c r="H79" s="136" t="s">
        <v>21</v>
      </c>
      <c r="I79" s="118">
        <f t="shared" si="5"/>
        <v>7.160433047348301</v>
      </c>
      <c r="J79" s="119">
        <v>5.4</v>
      </c>
      <c r="K79" s="93">
        <f t="shared" si="6"/>
        <v>1.326006119879315</v>
      </c>
      <c r="L79" s="139">
        <v>0</v>
      </c>
      <c r="M79" s="95">
        <f t="shared" si="7"/>
        <v>37681.70320072319</v>
      </c>
      <c r="N79" s="96">
        <f t="shared" si="8"/>
        <v>37681.70320072319</v>
      </c>
      <c r="O79" s="97">
        <f t="shared" si="9"/>
        <v>258.593484023402</v>
      </c>
      <c r="P79" s="138">
        <f t="shared" si="10"/>
        <v>11.35287893196834</v>
      </c>
      <c r="Q79" s="137"/>
      <c r="R79" s="99"/>
      <c r="T79" s="100">
        <f t="shared" si="1"/>
        <v>1</v>
      </c>
      <c r="U79" s="101">
        <f t="shared" si="2"/>
        <v>1</v>
      </c>
      <c r="V79" s="11">
        <f t="shared" si="3"/>
        <v>19</v>
      </c>
      <c r="W79" s="11" t="str">
        <f t="shared" si="4"/>
        <v>N</v>
      </c>
      <c r="Y79" s="102"/>
      <c r="Z79" s="103"/>
      <c r="AA79" s="104"/>
      <c r="AB79" s="103"/>
    </row>
    <row r="80" spans="1:28" s="11" customFormat="1" ht="12.75">
      <c r="A80" s="131" t="s">
        <v>33</v>
      </c>
      <c r="B80" s="132">
        <v>64</v>
      </c>
      <c r="C80" s="133">
        <v>19</v>
      </c>
      <c r="D80" s="134">
        <v>15.3</v>
      </c>
      <c r="E80" s="135" t="s">
        <v>20</v>
      </c>
      <c r="F80" s="133">
        <v>64</v>
      </c>
      <c r="G80" s="134">
        <v>45.6</v>
      </c>
      <c r="H80" s="136" t="s">
        <v>21</v>
      </c>
      <c r="I80" s="118">
        <f t="shared" si="5"/>
        <v>65.61499156798315</v>
      </c>
      <c r="J80" s="119">
        <v>12.5</v>
      </c>
      <c r="K80" s="93">
        <f t="shared" si="6"/>
        <v>5.249199325438652</v>
      </c>
      <c r="L80" s="139">
        <v>0</v>
      </c>
      <c r="M80" s="95">
        <f t="shared" si="7"/>
        <v>37681.92191736175</v>
      </c>
      <c r="N80" s="96">
        <f t="shared" si="8"/>
        <v>37681.92191736175</v>
      </c>
      <c r="O80" s="97">
        <f t="shared" si="9"/>
        <v>263.8426833488407</v>
      </c>
      <c r="P80" s="138">
        <f t="shared" si="10"/>
        <v>11.585075245133885</v>
      </c>
      <c r="Q80" s="137"/>
      <c r="R80" s="99"/>
      <c r="T80" s="100">
        <f t="shared" si="1"/>
        <v>1</v>
      </c>
      <c r="U80" s="101">
        <f t="shared" si="2"/>
        <v>1</v>
      </c>
      <c r="V80" s="11">
        <f t="shared" si="3"/>
        <v>19</v>
      </c>
      <c r="W80" s="11" t="str">
        <f t="shared" si="4"/>
        <v>N</v>
      </c>
      <c r="Y80" s="102"/>
      <c r="Z80" s="103"/>
      <c r="AA80" s="104"/>
      <c r="AB80" s="103"/>
    </row>
    <row r="81" spans="1:28" s="11" customFormat="1" ht="12.75">
      <c r="A81" s="131" t="s">
        <v>33</v>
      </c>
      <c r="B81" s="132">
        <v>65</v>
      </c>
      <c r="C81" s="133">
        <v>19</v>
      </c>
      <c r="D81" s="134">
        <v>16.8</v>
      </c>
      <c r="E81" s="135" t="s">
        <v>20</v>
      </c>
      <c r="F81" s="133">
        <v>63</v>
      </c>
      <c r="G81" s="134">
        <v>30</v>
      </c>
      <c r="H81" s="136" t="s">
        <v>21</v>
      </c>
      <c r="I81" s="118">
        <f t="shared" si="5"/>
        <v>71.38111866980479</v>
      </c>
      <c r="J81" s="119">
        <v>8.9</v>
      </c>
      <c r="K81" s="93">
        <f t="shared" si="6"/>
        <v>8.020350412337617</v>
      </c>
      <c r="L81" s="139">
        <v>0</v>
      </c>
      <c r="M81" s="95">
        <f t="shared" si="7"/>
        <v>37682.25609862893</v>
      </c>
      <c r="N81" s="96">
        <f t="shared" si="8"/>
        <v>37682.25609862893</v>
      </c>
      <c r="O81" s="97">
        <f t="shared" si="9"/>
        <v>271.8630337611783</v>
      </c>
      <c r="P81" s="138">
        <f t="shared" si="10"/>
        <v>11.788490405896477</v>
      </c>
      <c r="Q81" s="137"/>
      <c r="R81" s="99"/>
      <c r="T81" s="100">
        <f t="shared" si="1"/>
        <v>1</v>
      </c>
      <c r="U81" s="101">
        <f t="shared" si="2"/>
        <v>1</v>
      </c>
      <c r="V81" s="11">
        <f t="shared" si="3"/>
        <v>19</v>
      </c>
      <c r="W81" s="11" t="str">
        <f t="shared" si="4"/>
        <v>N</v>
      </c>
      <c r="Y81" s="102"/>
      <c r="Z81" s="103"/>
      <c r="AA81" s="104"/>
      <c r="AB81" s="103"/>
    </row>
    <row r="82" spans="1:28" s="11" customFormat="1" ht="12.75">
      <c r="A82" s="131" t="s">
        <v>33</v>
      </c>
      <c r="B82" s="132">
        <v>66</v>
      </c>
      <c r="C82" s="133">
        <v>19</v>
      </c>
      <c r="D82" s="134">
        <v>22.8</v>
      </c>
      <c r="E82" s="135" t="s">
        <v>20</v>
      </c>
      <c r="F82" s="133">
        <v>63</v>
      </c>
      <c r="G82" s="134">
        <v>30</v>
      </c>
      <c r="H82" s="136" t="s">
        <v>21</v>
      </c>
      <c r="I82" s="118">
        <f t="shared" si="5"/>
        <v>6.000000000011839</v>
      </c>
      <c r="J82" s="119">
        <v>9.9</v>
      </c>
      <c r="K82" s="93">
        <f t="shared" si="6"/>
        <v>0.6060606060618019</v>
      </c>
      <c r="L82" s="139">
        <v>0</v>
      </c>
      <c r="M82" s="95">
        <f t="shared" si="7"/>
        <v>37682.28135115418</v>
      </c>
      <c r="N82" s="96">
        <f t="shared" si="8"/>
        <v>37682.28135115418</v>
      </c>
      <c r="O82" s="97">
        <f t="shared" si="9"/>
        <v>272.46909436724013</v>
      </c>
      <c r="P82" s="138">
        <f t="shared" si="10"/>
        <v>11.812572974703698</v>
      </c>
      <c r="Q82" s="137"/>
      <c r="R82" s="99"/>
      <c r="T82" s="100">
        <f t="shared" si="1"/>
        <v>1</v>
      </c>
      <c r="U82" s="101">
        <f t="shared" si="2"/>
        <v>1</v>
      </c>
      <c r="V82" s="11">
        <f t="shared" si="3"/>
        <v>19</v>
      </c>
      <c r="W82" s="11" t="str">
        <f t="shared" si="4"/>
        <v>N</v>
      </c>
      <c r="Y82" s="102"/>
      <c r="Z82" s="103"/>
      <c r="AA82" s="104"/>
      <c r="AB82" s="103"/>
    </row>
    <row r="83" spans="1:28" s="11" customFormat="1" ht="12.75">
      <c r="A83" s="131" t="s">
        <v>33</v>
      </c>
      <c r="B83" s="132">
        <v>67</v>
      </c>
      <c r="C83" s="133">
        <v>19</v>
      </c>
      <c r="D83" s="134">
        <v>21.6</v>
      </c>
      <c r="E83" s="135" t="s">
        <v>20</v>
      </c>
      <c r="F83" s="133">
        <v>64</v>
      </c>
      <c r="G83" s="134">
        <v>45.6</v>
      </c>
      <c r="H83" s="136" t="s">
        <v>21</v>
      </c>
      <c r="I83" s="118">
        <f t="shared" si="5"/>
        <v>71.33070740445511</v>
      </c>
      <c r="J83" s="119">
        <v>12.8</v>
      </c>
      <c r="K83" s="93">
        <f t="shared" si="6"/>
        <v>5.572711515973055</v>
      </c>
      <c r="L83" s="139">
        <v>0</v>
      </c>
      <c r="M83" s="95">
        <f t="shared" si="7"/>
        <v>37682.51354746735</v>
      </c>
      <c r="N83" s="96">
        <f t="shared" si="8"/>
        <v>37682.51354746735</v>
      </c>
      <c r="O83" s="97">
        <f t="shared" si="9"/>
        <v>278.0418058832132</v>
      </c>
      <c r="P83" s="138">
        <f t="shared" si="10"/>
        <v>12.065361247489841</v>
      </c>
      <c r="Q83" s="137"/>
      <c r="R83" s="99"/>
      <c r="T83" s="100">
        <f>IF(E83="N",1,-1)</f>
        <v>1</v>
      </c>
      <c r="U83" s="101">
        <f>IF(H83="W",1,-1)</f>
        <v>1</v>
      </c>
      <c r="V83" s="11">
        <f>C83</f>
        <v>19</v>
      </c>
      <c r="W83" s="11" t="str">
        <f>E83</f>
        <v>N</v>
      </c>
      <c r="Y83" s="102"/>
      <c r="Z83" s="103"/>
      <c r="AA83" s="104"/>
      <c r="AB83" s="103"/>
    </row>
    <row r="84" spans="1:28" s="11" customFormat="1" ht="12.75">
      <c r="A84" s="131" t="s">
        <v>33</v>
      </c>
      <c r="B84" s="132">
        <v>68</v>
      </c>
      <c r="C84" s="133">
        <v>19</v>
      </c>
      <c r="D84" s="134">
        <v>16.8</v>
      </c>
      <c r="E84" s="135" t="s">
        <v>20</v>
      </c>
      <c r="F84" s="133">
        <v>65</v>
      </c>
      <c r="G84" s="134">
        <v>51</v>
      </c>
      <c r="H84" s="136" t="s">
        <v>21</v>
      </c>
      <c r="I84" s="118">
        <f t="shared" si="5"/>
        <v>61.9033017232724</v>
      </c>
      <c r="J84" s="119">
        <v>12.68</v>
      </c>
      <c r="K84" s="93">
        <f t="shared" si="6"/>
        <v>4.88196385830224</v>
      </c>
      <c r="L84" s="139">
        <v>0</v>
      </c>
      <c r="M84" s="95">
        <f t="shared" si="7"/>
        <v>37682.71696262812</v>
      </c>
      <c r="N84" s="96">
        <f t="shared" si="8"/>
        <v>37682.71696262812</v>
      </c>
      <c r="O84" s="97">
        <f t="shared" si="9"/>
        <v>282.92376974151546</v>
      </c>
      <c r="P84" s="138">
        <f t="shared" si="10"/>
        <v>12.516270705320226</v>
      </c>
      <c r="Q84" s="137"/>
      <c r="R84" s="99"/>
      <c r="T84" s="100">
        <f>IF(E84="N",1,-1)</f>
        <v>1</v>
      </c>
      <c r="U84" s="101">
        <f>IF(H84="W",1,-1)</f>
        <v>1</v>
      </c>
      <c r="V84" s="11">
        <f>C84</f>
        <v>19</v>
      </c>
      <c r="W84" s="11" t="str">
        <f>E84</f>
        <v>N</v>
      </c>
      <c r="Y84" s="102"/>
      <c r="Z84" s="103"/>
      <c r="AA84" s="104"/>
      <c r="AB84" s="103"/>
    </row>
    <row r="85" spans="1:28" s="11" customFormat="1" ht="12.75">
      <c r="A85" s="131" t="s">
        <v>33</v>
      </c>
      <c r="B85" s="132">
        <v>69</v>
      </c>
      <c r="C85" s="133">
        <v>19</v>
      </c>
      <c r="D85" s="134">
        <v>23.1</v>
      </c>
      <c r="E85" s="135" t="s">
        <v>20</v>
      </c>
      <c r="F85" s="133">
        <v>65</v>
      </c>
      <c r="G85" s="134">
        <v>51</v>
      </c>
      <c r="H85" s="136" t="s">
        <v>21</v>
      </c>
      <c r="I85" s="118">
        <f t="shared" si="5"/>
        <v>6.299999999969074</v>
      </c>
      <c r="J85" s="119">
        <v>10.9</v>
      </c>
      <c r="K85" s="93">
        <f t="shared" si="6"/>
        <v>0.5779816513733096</v>
      </c>
      <c r="L85" s="139">
        <v>0</v>
      </c>
      <c r="M85" s="95">
        <f t="shared" si="7"/>
        <v>37682.741045196926</v>
      </c>
      <c r="N85" s="96">
        <f t="shared" si="8"/>
        <v>37682.741045196926</v>
      </c>
      <c r="O85" s="97">
        <f t="shared" si="9"/>
        <v>283.50175139288876</v>
      </c>
      <c r="P85" s="138">
        <f t="shared" si="10"/>
        <v>12.542125449401029</v>
      </c>
      <c r="Q85" s="137"/>
      <c r="R85" s="99"/>
      <c r="T85" s="100">
        <f>IF(E85="N",1,-1)</f>
        <v>1</v>
      </c>
      <c r="U85" s="101">
        <f>IF(H85="W",1,-1)</f>
        <v>1</v>
      </c>
      <c r="V85" s="11">
        <f>C85</f>
        <v>19</v>
      </c>
      <c r="W85" s="11" t="str">
        <f>E85</f>
        <v>N</v>
      </c>
      <c r="Y85" s="102"/>
      <c r="Z85" s="103"/>
      <c r="AA85" s="104"/>
      <c r="AB85" s="103"/>
    </row>
    <row r="86" spans="1:28" s="11" customFormat="1" ht="12.75">
      <c r="A86" s="131" t="s">
        <v>33</v>
      </c>
      <c r="B86" s="132">
        <v>70</v>
      </c>
      <c r="C86" s="133">
        <v>19</v>
      </c>
      <c r="D86" s="134">
        <v>27.3</v>
      </c>
      <c r="E86" s="135" t="s">
        <v>20</v>
      </c>
      <c r="F86" s="133">
        <v>64</v>
      </c>
      <c r="G86" s="134">
        <v>45.6</v>
      </c>
      <c r="H86" s="136" t="s">
        <v>21</v>
      </c>
      <c r="I86" s="118">
        <f t="shared" si="5"/>
        <v>61.82189999257918</v>
      </c>
      <c r="J86" s="119">
        <v>10.19</v>
      </c>
      <c r="K86" s="93">
        <f t="shared" si="6"/>
        <v>6.066918546867437</v>
      </c>
      <c r="L86" s="139">
        <v>0</v>
      </c>
      <c r="M86" s="95">
        <f t="shared" si="7"/>
        <v>37682.993833469714</v>
      </c>
      <c r="N86" s="96">
        <f t="shared" si="8"/>
        <v>37682.993833469714</v>
      </c>
      <c r="O86" s="97">
        <f t="shared" si="9"/>
        <v>289.5686699397562</v>
      </c>
      <c r="P86" s="138">
        <f t="shared" si="10"/>
        <v>12.95233469103331</v>
      </c>
      <c r="Q86" s="137"/>
      <c r="R86" s="99"/>
      <c r="T86" s="100">
        <f>IF(E86="N",1,-1)</f>
        <v>1</v>
      </c>
      <c r="U86" s="101">
        <f>IF(H86="W",1,-1)</f>
        <v>1</v>
      </c>
      <c r="V86" s="11">
        <f>C86</f>
        <v>19</v>
      </c>
      <c r="W86" s="11" t="str">
        <f>E86</f>
        <v>N</v>
      </c>
      <c r="Y86" s="102"/>
      <c r="Z86" s="103"/>
      <c r="AA86" s="104"/>
      <c r="AB86" s="103"/>
    </row>
    <row r="87" spans="1:28" s="11" customFormat="1" ht="12.75">
      <c r="A87" s="131" t="s">
        <v>33</v>
      </c>
      <c r="B87" s="132">
        <v>71</v>
      </c>
      <c r="C87" s="133">
        <v>19</v>
      </c>
      <c r="D87" s="134">
        <v>28.274</v>
      </c>
      <c r="E87" s="135" t="s">
        <v>20</v>
      </c>
      <c r="F87" s="133">
        <v>62</v>
      </c>
      <c r="G87" s="134">
        <v>37.053</v>
      </c>
      <c r="H87" s="136" t="s">
        <v>21</v>
      </c>
      <c r="I87" s="118">
        <f t="shared" si="5"/>
        <v>121.2044622648075</v>
      </c>
      <c r="J87" s="119">
        <v>11.2</v>
      </c>
      <c r="K87" s="93">
        <f t="shared" si="6"/>
        <v>10.821826987929242</v>
      </c>
      <c r="L87" s="139">
        <v>0</v>
      </c>
      <c r="M87" s="95">
        <f t="shared" si="7"/>
        <v>37683.444742927546</v>
      </c>
      <c r="N87" s="96">
        <f t="shared" si="8"/>
        <v>37683.444742927546</v>
      </c>
      <c r="O87" s="97">
        <f t="shared" si="9"/>
        <v>300.39049692768543</v>
      </c>
      <c r="P87" s="138">
        <f t="shared" si="10"/>
        <v>13.150765211123607</v>
      </c>
      <c r="Q87" s="137"/>
      <c r="R87" s="99"/>
      <c r="T87" s="100">
        <f t="shared" si="1"/>
        <v>1</v>
      </c>
      <c r="U87" s="101">
        <f t="shared" si="2"/>
        <v>1</v>
      </c>
      <c r="V87" s="11">
        <f t="shared" si="3"/>
        <v>19</v>
      </c>
      <c r="W87" s="11" t="str">
        <f t="shared" si="4"/>
        <v>N</v>
      </c>
      <c r="Y87" s="102"/>
      <c r="Z87" s="103"/>
      <c r="AA87" s="104"/>
      <c r="AB87" s="103"/>
    </row>
    <row r="88" spans="1:28" s="11" customFormat="1" ht="12.75">
      <c r="A88" s="131" t="s">
        <v>44</v>
      </c>
      <c r="B88" s="132">
        <v>72</v>
      </c>
      <c r="C88" s="133">
        <v>19</v>
      </c>
      <c r="D88" s="134">
        <v>34.479</v>
      </c>
      <c r="E88" s="135" t="s">
        <v>20</v>
      </c>
      <c r="F88" s="133">
        <v>62</v>
      </c>
      <c r="G88" s="134">
        <v>37.097</v>
      </c>
      <c r="H88" s="136" t="s">
        <v>21</v>
      </c>
      <c r="I88" s="118">
        <f t="shared" si="5"/>
        <v>6.205138579392875</v>
      </c>
      <c r="J88" s="119">
        <v>10</v>
      </c>
      <c r="K88" s="93">
        <f t="shared" si="6"/>
        <v>0.6205138579392875</v>
      </c>
      <c r="L88" s="139">
        <v>0</v>
      </c>
      <c r="M88" s="95">
        <f t="shared" si="7"/>
        <v>37683.47059767163</v>
      </c>
      <c r="N88" s="96">
        <f t="shared" si="8"/>
        <v>37683.47059767163</v>
      </c>
      <c r="O88" s="97">
        <f t="shared" si="9"/>
        <v>301.0110107856247</v>
      </c>
      <c r="P88" s="138">
        <f t="shared" si="10"/>
        <v>13.18073241396579</v>
      </c>
      <c r="Q88" s="137"/>
      <c r="R88" s="99"/>
      <c r="T88" s="100">
        <f aca="true" t="shared" si="11" ref="T88:T114">IF(E88="N",1,-1)</f>
        <v>1</v>
      </c>
      <c r="U88" s="101">
        <f aca="true" t="shared" si="12" ref="U88:U114">IF(H88="W",1,-1)</f>
        <v>1</v>
      </c>
      <c r="V88" s="11">
        <f aca="true" t="shared" si="13" ref="V88:V114">C88</f>
        <v>19</v>
      </c>
      <c r="W88" s="11" t="str">
        <f aca="true" t="shared" si="14" ref="W88:W93">E88</f>
        <v>N</v>
      </c>
      <c r="Y88" s="102"/>
      <c r="Z88" s="103"/>
      <c r="AA88" s="104"/>
      <c r="AB88" s="103"/>
    </row>
    <row r="89" spans="1:28" s="11" customFormat="1" ht="12.75">
      <c r="A89" s="131" t="s">
        <v>33</v>
      </c>
      <c r="B89" s="132">
        <v>73</v>
      </c>
      <c r="C89" s="133">
        <v>19</v>
      </c>
      <c r="D89" s="134">
        <v>33</v>
      </c>
      <c r="E89" s="135" t="s">
        <v>20</v>
      </c>
      <c r="F89" s="133">
        <v>64</v>
      </c>
      <c r="G89" s="134">
        <v>45.6</v>
      </c>
      <c r="H89" s="136" t="s">
        <v>21</v>
      </c>
      <c r="I89" s="118">
        <f t="shared" si="5"/>
        <v>121.093768129849</v>
      </c>
      <c r="J89" s="119">
        <v>12.3</v>
      </c>
      <c r="K89" s="93">
        <f t="shared" si="6"/>
        <v>9.845021799174715</v>
      </c>
      <c r="L89" s="139">
        <v>0</v>
      </c>
      <c r="M89" s="95">
        <f t="shared" si="7"/>
        <v>37683.88080691326</v>
      </c>
      <c r="N89" s="96">
        <f t="shared" si="8"/>
        <v>37683.88080691326</v>
      </c>
      <c r="O89" s="97">
        <f t="shared" si="9"/>
        <v>310.85603258479944</v>
      </c>
      <c r="P89" s="138">
        <f t="shared" si="10"/>
        <v>13.373582648018255</v>
      </c>
      <c r="Q89" s="137"/>
      <c r="R89" s="99"/>
      <c r="T89" s="100">
        <f t="shared" si="11"/>
        <v>1</v>
      </c>
      <c r="U89" s="101">
        <f t="shared" si="12"/>
        <v>1</v>
      </c>
      <c r="V89" s="11">
        <f t="shared" si="13"/>
        <v>19</v>
      </c>
      <c r="W89" s="11" t="str">
        <f t="shared" si="14"/>
        <v>N</v>
      </c>
      <c r="Y89" s="102"/>
      <c r="Z89" s="103"/>
      <c r="AA89" s="104"/>
      <c r="AB89" s="103"/>
    </row>
    <row r="90" spans="1:28" s="11" customFormat="1" ht="12.75">
      <c r="A90" s="131" t="s">
        <v>33</v>
      </c>
      <c r="B90" s="132">
        <v>74</v>
      </c>
      <c r="C90" s="133">
        <v>19</v>
      </c>
      <c r="D90" s="134">
        <v>28.8</v>
      </c>
      <c r="E90" s="135" t="s">
        <v>20</v>
      </c>
      <c r="F90" s="133">
        <v>65</v>
      </c>
      <c r="G90" s="134">
        <v>48.6</v>
      </c>
      <c r="H90" s="136" t="s">
        <v>21</v>
      </c>
      <c r="I90" s="118">
        <f t="shared" si="5"/>
        <v>59.529156027089144</v>
      </c>
      <c r="J90" s="119">
        <v>12.5</v>
      </c>
      <c r="K90" s="93">
        <f t="shared" si="6"/>
        <v>4.762332482167132</v>
      </c>
      <c r="L90" s="139">
        <v>0</v>
      </c>
      <c r="M90" s="95">
        <f t="shared" si="7"/>
        <v>37684.07923743335</v>
      </c>
      <c r="N90" s="96">
        <f t="shared" si="8"/>
        <v>37684.07923743335</v>
      </c>
      <c r="O90" s="97">
        <f t="shared" si="9"/>
        <v>315.6183650669666</v>
      </c>
      <c r="P90" s="138">
        <f t="shared" si="10"/>
        <v>13.800438753571205</v>
      </c>
      <c r="Q90" s="137"/>
      <c r="R90" s="99"/>
      <c r="T90" s="100">
        <f t="shared" si="11"/>
        <v>1</v>
      </c>
      <c r="U90" s="101">
        <f t="shared" si="12"/>
        <v>1</v>
      </c>
      <c r="V90" s="11">
        <f t="shared" si="13"/>
        <v>19</v>
      </c>
      <c r="W90" s="11" t="str">
        <f t="shared" si="14"/>
        <v>N</v>
      </c>
      <c r="Y90" s="102"/>
      <c r="Z90" s="103"/>
      <c r="AA90" s="104"/>
      <c r="AB90" s="103"/>
    </row>
    <row r="91" spans="1:28" s="11" customFormat="1" ht="12.75">
      <c r="A91" s="131" t="s">
        <v>33</v>
      </c>
      <c r="B91" s="132">
        <v>75</v>
      </c>
      <c r="C91" s="133">
        <v>19</v>
      </c>
      <c r="D91" s="134">
        <v>35.099</v>
      </c>
      <c r="E91" s="135" t="s">
        <v>20</v>
      </c>
      <c r="F91" s="133">
        <v>65</v>
      </c>
      <c r="G91" s="134">
        <v>45.6</v>
      </c>
      <c r="H91" s="136" t="s">
        <v>21</v>
      </c>
      <c r="I91" s="118">
        <f t="shared" si="5"/>
        <v>6.904443534838781</v>
      </c>
      <c r="J91" s="119">
        <v>9.6</v>
      </c>
      <c r="K91" s="93">
        <f t="shared" si="6"/>
        <v>0.7192128682123731</v>
      </c>
      <c r="L91" s="139">
        <v>0</v>
      </c>
      <c r="M91" s="95">
        <f t="shared" si="7"/>
        <v>37684.10920463619</v>
      </c>
      <c r="N91" s="96">
        <f t="shared" si="8"/>
        <v>37684.10920463619</v>
      </c>
      <c r="O91" s="97">
        <f t="shared" si="9"/>
        <v>316.33757793517896</v>
      </c>
      <c r="P91" s="138">
        <f t="shared" si="10"/>
        <v>13.847987535071871</v>
      </c>
      <c r="Q91" s="137"/>
      <c r="R91" s="99"/>
      <c r="T91" s="100">
        <f t="shared" si="11"/>
        <v>1</v>
      </c>
      <c r="U91" s="101">
        <f t="shared" si="12"/>
        <v>1</v>
      </c>
      <c r="V91" s="11">
        <f t="shared" si="13"/>
        <v>19</v>
      </c>
      <c r="W91" s="11" t="str">
        <f t="shared" si="14"/>
        <v>N</v>
      </c>
      <c r="Y91" s="102"/>
      <c r="Z91" s="103"/>
      <c r="AA91" s="104"/>
      <c r="AB91" s="103"/>
    </row>
    <row r="92" spans="1:28" s="11" customFormat="1" ht="12.75">
      <c r="A92" s="131" t="s">
        <v>33</v>
      </c>
      <c r="B92" s="132">
        <v>76</v>
      </c>
      <c r="C92" s="133">
        <v>19</v>
      </c>
      <c r="D92" s="134">
        <v>39</v>
      </c>
      <c r="E92" s="135" t="s">
        <v>20</v>
      </c>
      <c r="F92" s="133">
        <v>64</v>
      </c>
      <c r="G92" s="134">
        <v>45.6</v>
      </c>
      <c r="H92" s="136" t="s">
        <v>21</v>
      </c>
      <c r="I92" s="118">
        <f t="shared" si="5"/>
        <v>56.6516847552522</v>
      </c>
      <c r="J92" s="119">
        <v>12.24</v>
      </c>
      <c r="K92" s="93">
        <f t="shared" si="6"/>
        <v>4.628405617259166</v>
      </c>
      <c r="L92" s="139">
        <v>0</v>
      </c>
      <c r="M92" s="95">
        <f t="shared" si="7"/>
        <v>37684.30205487024</v>
      </c>
      <c r="N92" s="96">
        <f t="shared" si="8"/>
        <v>37684.30205487024</v>
      </c>
      <c r="O92" s="97">
        <f t="shared" si="9"/>
        <v>320.9659835524381</v>
      </c>
      <c r="P92" s="138">
        <f t="shared" si="10"/>
        <v>14.205479164703831</v>
      </c>
      <c r="Q92" s="137"/>
      <c r="R92" s="99"/>
      <c r="T92" s="100">
        <f t="shared" si="11"/>
        <v>1</v>
      </c>
      <c r="U92" s="101">
        <f t="shared" si="12"/>
        <v>1</v>
      </c>
      <c r="V92" s="11">
        <f t="shared" si="13"/>
        <v>19</v>
      </c>
      <c r="W92" s="11" t="str">
        <f t="shared" si="14"/>
        <v>N</v>
      </c>
      <c r="Y92" s="102"/>
      <c r="Z92" s="103"/>
      <c r="AA92" s="104"/>
      <c r="AB92" s="103"/>
    </row>
    <row r="93" spans="1:28" s="11" customFormat="1" ht="12.75">
      <c r="A93" s="131" t="s">
        <v>44</v>
      </c>
      <c r="B93" s="132">
        <v>77</v>
      </c>
      <c r="C93" s="133">
        <v>19</v>
      </c>
      <c r="D93" s="134">
        <v>40.467</v>
      </c>
      <c r="E93" s="135" t="s">
        <v>20</v>
      </c>
      <c r="F93" s="133">
        <v>62</v>
      </c>
      <c r="G93" s="134">
        <v>37.238</v>
      </c>
      <c r="H93" s="136" t="s">
        <v>21</v>
      </c>
      <c r="I93" s="118">
        <f t="shared" si="5"/>
        <v>120.88564909259549</v>
      </c>
      <c r="J93" s="119">
        <v>11.8</v>
      </c>
      <c r="K93" s="93">
        <f t="shared" si="6"/>
        <v>10.244546533270803</v>
      </c>
      <c r="L93" s="139">
        <v>0</v>
      </c>
      <c r="M93" s="95">
        <f t="shared" si="7"/>
        <v>37684.72891097579</v>
      </c>
      <c r="N93" s="96">
        <f t="shared" si="8"/>
        <v>37684.72891097579</v>
      </c>
      <c r="O93" s="97">
        <f t="shared" si="9"/>
        <v>331.2105300857089</v>
      </c>
      <c r="P93" s="138">
        <f t="shared" si="10"/>
        <v>14.419377789625287</v>
      </c>
      <c r="Q93" s="137"/>
      <c r="R93" s="99"/>
      <c r="T93" s="100">
        <f t="shared" si="11"/>
        <v>1</v>
      </c>
      <c r="U93" s="101">
        <f t="shared" si="12"/>
        <v>1</v>
      </c>
      <c r="V93" s="11">
        <f t="shared" si="13"/>
        <v>19</v>
      </c>
      <c r="W93" s="11" t="str">
        <f t="shared" si="14"/>
        <v>N</v>
      </c>
      <c r="Y93" s="102"/>
      <c r="Z93" s="103"/>
      <c r="AA93" s="104"/>
      <c r="AB93" s="103"/>
    </row>
    <row r="94" spans="1:28" s="11" customFormat="1" ht="12.75">
      <c r="A94" s="131" t="s">
        <v>33</v>
      </c>
      <c r="B94" s="132">
        <v>78</v>
      </c>
      <c r="C94" s="133">
        <v>19</v>
      </c>
      <c r="D94" s="134">
        <v>46.371</v>
      </c>
      <c r="E94" s="135" t="s">
        <v>20</v>
      </c>
      <c r="F94" s="133">
        <v>62</v>
      </c>
      <c r="G94" s="134">
        <v>49.553</v>
      </c>
      <c r="H94" s="136" t="s">
        <v>21</v>
      </c>
      <c r="I94" s="118">
        <f t="shared" si="5"/>
        <v>13.00934661858187</v>
      </c>
      <c r="J94" s="119">
        <v>11.4</v>
      </c>
      <c r="K94" s="93">
        <f t="shared" si="6"/>
        <v>1.1411707560159534</v>
      </c>
      <c r="L94" s="139">
        <v>0</v>
      </c>
      <c r="M94" s="95">
        <f t="shared" si="7"/>
        <v>37684.77645975729</v>
      </c>
      <c r="N94" s="96">
        <f t="shared" si="8"/>
        <v>37684.77645975729</v>
      </c>
      <c r="O94" s="97">
        <f t="shared" si="9"/>
        <v>332.3517008417249</v>
      </c>
      <c r="P94" s="138">
        <f t="shared" si="10"/>
        <v>14.46027169530175</v>
      </c>
      <c r="Q94" s="137"/>
      <c r="R94" s="99"/>
      <c r="T94" s="100">
        <f t="shared" si="11"/>
        <v>1</v>
      </c>
      <c r="U94" s="101">
        <f t="shared" si="12"/>
        <v>1</v>
      </c>
      <c r="V94" s="11">
        <f t="shared" si="13"/>
        <v>19</v>
      </c>
      <c r="W94" s="11" t="str">
        <f aca="true" t="shared" si="15" ref="W94:W112">E94</f>
        <v>N</v>
      </c>
      <c r="Y94" s="102"/>
      <c r="Z94" s="103"/>
      <c r="AA94" s="104"/>
      <c r="AB94" s="103"/>
    </row>
    <row r="95" spans="1:28" s="11" customFormat="1" ht="12.75">
      <c r="A95" s="131" t="s">
        <v>33</v>
      </c>
      <c r="B95" s="132">
        <v>79</v>
      </c>
      <c r="C95" s="133">
        <v>19</v>
      </c>
      <c r="D95" s="134">
        <v>45</v>
      </c>
      <c r="E95" s="135" t="s">
        <v>20</v>
      </c>
      <c r="F95" s="133">
        <v>64</v>
      </c>
      <c r="G95" s="134">
        <v>45.6</v>
      </c>
      <c r="H95" s="136" t="s">
        <v>21</v>
      </c>
      <c r="I95" s="118">
        <f aca="true" t="shared" si="16" ref="I95:I114">180/PI()*60*ACOS((SIN(PI()/180*T94*(C94+D94/60))*SIN(PI()/180*T95*(C95+D95/60)))+(COS(PI()/180*T94*(C94+D94/60))*COS(PI()/180*T95*(C95+D95/60))*COS(PI()/180*(U95*(F95+G95/60)-U94*(F94+G94/60)))))</f>
        <v>109.22084268515661</v>
      </c>
      <c r="J95" s="119">
        <v>12.73</v>
      </c>
      <c r="K95" s="93">
        <f t="shared" si="6"/>
        <v>8.579799111167056</v>
      </c>
      <c r="L95" s="139">
        <v>0</v>
      </c>
      <c r="M95" s="95">
        <f t="shared" si="7"/>
        <v>37685.133951386924</v>
      </c>
      <c r="N95" s="96">
        <f t="shared" si="8"/>
        <v>37685.133951386924</v>
      </c>
      <c r="O95" s="97">
        <f t="shared" si="9"/>
        <v>340.93149995289195</v>
      </c>
      <c r="P95" s="138">
        <f t="shared" si="10"/>
        <v>14.641187430287248</v>
      </c>
      <c r="Q95" s="137"/>
      <c r="R95" s="99"/>
      <c r="T95" s="100">
        <f t="shared" si="11"/>
        <v>1</v>
      </c>
      <c r="U95" s="101">
        <f t="shared" si="12"/>
        <v>1</v>
      </c>
      <c r="V95" s="11">
        <f t="shared" si="13"/>
        <v>19</v>
      </c>
      <c r="W95" s="11" t="str">
        <f t="shared" si="15"/>
        <v>N</v>
      </c>
      <c r="Y95" s="102"/>
      <c r="Z95" s="103"/>
      <c r="AA95" s="104"/>
      <c r="AB95" s="103"/>
    </row>
    <row r="96" spans="1:28" s="11" customFormat="1" ht="12.75">
      <c r="A96" s="131" t="s">
        <v>33</v>
      </c>
      <c r="B96" s="132">
        <v>80</v>
      </c>
      <c r="C96" s="133">
        <v>19</v>
      </c>
      <c r="D96" s="134">
        <v>41.107</v>
      </c>
      <c r="E96" s="135" t="s">
        <v>20</v>
      </c>
      <c r="F96" s="133">
        <v>65</v>
      </c>
      <c r="G96" s="134">
        <v>46.537</v>
      </c>
      <c r="H96" s="136" t="s">
        <v>21</v>
      </c>
      <c r="I96" s="118">
        <f t="shared" si="16"/>
        <v>57.49595037888701</v>
      </c>
      <c r="J96" s="119">
        <v>11.2</v>
      </c>
      <c r="K96" s="93">
        <f aca="true" t="shared" si="17" ref="K96:K114">I96/J96</f>
        <v>5.133566998114912</v>
      </c>
      <c r="L96" s="139">
        <v>0</v>
      </c>
      <c r="M96" s="95">
        <f t="shared" si="7"/>
        <v>37685.34785001184</v>
      </c>
      <c r="N96" s="96">
        <f t="shared" si="8"/>
        <v>37685.34785001184</v>
      </c>
      <c r="O96" s="97">
        <f t="shared" si="9"/>
        <v>346.0650669510069</v>
      </c>
      <c r="P96" s="138">
        <f t="shared" si="10"/>
        <v>14.982371859250302</v>
      </c>
      <c r="Q96" s="137"/>
      <c r="R96" s="99"/>
      <c r="T96" s="100">
        <f t="shared" si="11"/>
        <v>1</v>
      </c>
      <c r="U96" s="101">
        <f t="shared" si="12"/>
        <v>1</v>
      </c>
      <c r="V96" s="11">
        <f t="shared" si="13"/>
        <v>19</v>
      </c>
      <c r="W96" s="11" t="str">
        <f t="shared" si="15"/>
        <v>N</v>
      </c>
      <c r="Y96" s="102"/>
      <c r="Z96" s="103"/>
      <c r="AA96" s="104"/>
      <c r="AB96" s="103"/>
    </row>
    <row r="97" spans="1:28" s="11" customFormat="1" ht="12.75">
      <c r="A97" s="131" t="s">
        <v>33</v>
      </c>
      <c r="B97" s="132">
        <v>81</v>
      </c>
      <c r="C97" s="133">
        <v>19</v>
      </c>
      <c r="D97" s="134">
        <v>47.4</v>
      </c>
      <c r="E97" s="135" t="s">
        <v>20</v>
      </c>
      <c r="F97" s="133">
        <v>65</v>
      </c>
      <c r="G97" s="134">
        <v>38.4</v>
      </c>
      <c r="H97" s="136" t="s">
        <v>29</v>
      </c>
      <c r="I97" s="118">
        <f t="shared" si="16"/>
        <v>9.912682735974617</v>
      </c>
      <c r="J97" s="119">
        <v>10.1</v>
      </c>
      <c r="K97" s="93">
        <f t="shared" si="17"/>
        <v>0.9814537362351106</v>
      </c>
      <c r="L97" s="139">
        <v>0</v>
      </c>
      <c r="M97" s="95">
        <f aca="true" t="shared" si="18" ref="M97:M115">N96+K97/24</f>
        <v>37685.38874391752</v>
      </c>
      <c r="N97" s="96">
        <f aca="true" t="shared" si="19" ref="N97:N113">M97+L97/24</f>
        <v>37685.38874391752</v>
      </c>
      <c r="O97" s="97">
        <f t="shared" si="9"/>
        <v>347.046520687242</v>
      </c>
      <c r="P97" s="138">
        <f t="shared" si="10"/>
        <v>15.00564732221355</v>
      </c>
      <c r="Q97" s="137"/>
      <c r="R97" s="99"/>
      <c r="T97" s="100">
        <f t="shared" si="11"/>
        <v>1</v>
      </c>
      <c r="U97" s="101">
        <f t="shared" si="12"/>
        <v>1</v>
      </c>
      <c r="V97" s="11">
        <f t="shared" si="13"/>
        <v>19</v>
      </c>
      <c r="W97" s="11" t="str">
        <f>E97</f>
        <v>N</v>
      </c>
      <c r="Y97" s="102"/>
      <c r="Z97" s="103"/>
      <c r="AA97" s="104"/>
      <c r="AB97" s="103"/>
    </row>
    <row r="98" spans="1:28" s="11" customFormat="1" ht="12.75">
      <c r="A98" s="131" t="s">
        <v>33</v>
      </c>
      <c r="B98" s="132">
        <v>82</v>
      </c>
      <c r="C98" s="133">
        <v>19</v>
      </c>
      <c r="D98" s="134">
        <v>51</v>
      </c>
      <c r="E98" s="135" t="s">
        <v>20</v>
      </c>
      <c r="F98" s="133">
        <v>64</v>
      </c>
      <c r="G98" s="134">
        <v>45.6</v>
      </c>
      <c r="H98" s="136" t="s">
        <v>21</v>
      </c>
      <c r="I98" s="118">
        <f t="shared" si="16"/>
        <v>49.802483526808274</v>
      </c>
      <c r="J98" s="119">
        <v>11.47</v>
      </c>
      <c r="K98" s="93">
        <f t="shared" si="17"/>
        <v>4.341977639651986</v>
      </c>
      <c r="L98" s="139">
        <v>0</v>
      </c>
      <c r="M98" s="95">
        <f t="shared" si="18"/>
        <v>37685.56965965251</v>
      </c>
      <c r="N98" s="96">
        <f t="shared" si="19"/>
        <v>37685.56965965251</v>
      </c>
      <c r="O98" s="97">
        <f aca="true" t="shared" si="20" ref="O98:O114">O97+K98+L98</f>
        <v>351.38849832689397</v>
      </c>
      <c r="P98" s="138">
        <f t="shared" si="10"/>
        <v>15.328769211469385</v>
      </c>
      <c r="Q98" s="137"/>
      <c r="R98" s="99"/>
      <c r="T98" s="100">
        <f t="shared" si="11"/>
        <v>1</v>
      </c>
      <c r="U98" s="101">
        <f t="shared" si="12"/>
        <v>1</v>
      </c>
      <c r="V98" s="11">
        <f t="shared" si="13"/>
        <v>19</v>
      </c>
      <c r="W98" s="11" t="str">
        <f t="shared" si="15"/>
        <v>N</v>
      </c>
      <c r="Y98" s="102"/>
      <c r="Z98" s="103"/>
      <c r="AA98" s="104"/>
      <c r="AB98" s="103"/>
    </row>
    <row r="99" spans="1:28" s="11" customFormat="1" ht="12.75">
      <c r="A99" s="131" t="s">
        <v>33</v>
      </c>
      <c r="B99" s="132">
        <v>83</v>
      </c>
      <c r="C99" s="133">
        <v>19</v>
      </c>
      <c r="D99" s="134">
        <v>52.092</v>
      </c>
      <c r="E99" s="135" t="s">
        <v>20</v>
      </c>
      <c r="F99" s="133">
        <v>63</v>
      </c>
      <c r="G99" s="134">
        <v>0</v>
      </c>
      <c r="H99" s="136" t="s">
        <v>21</v>
      </c>
      <c r="I99" s="118">
        <f t="shared" si="16"/>
        <v>99.32561095972414</v>
      </c>
      <c r="J99" s="119">
        <v>12.13</v>
      </c>
      <c r="K99" s="93">
        <f t="shared" si="17"/>
        <v>8.188426295113285</v>
      </c>
      <c r="L99" s="139">
        <v>0</v>
      </c>
      <c r="M99" s="95">
        <f t="shared" si="18"/>
        <v>37685.910844081474</v>
      </c>
      <c r="N99" s="96">
        <f t="shared" si="19"/>
        <v>37685.910844081474</v>
      </c>
      <c r="O99" s="97">
        <f t="shared" si="20"/>
        <v>359.57692462200725</v>
      </c>
      <c r="P99" s="138">
        <f t="shared" si="10"/>
        <v>15.487446362390019</v>
      </c>
      <c r="Q99" s="137"/>
      <c r="R99" s="99"/>
      <c r="T99" s="100">
        <f t="shared" si="11"/>
        <v>1</v>
      </c>
      <c r="U99" s="101">
        <f t="shared" si="12"/>
        <v>1</v>
      </c>
      <c r="V99" s="11">
        <f t="shared" si="13"/>
        <v>19</v>
      </c>
      <c r="W99" s="11" t="str">
        <f t="shared" si="15"/>
        <v>N</v>
      </c>
      <c r="Y99" s="102"/>
      <c r="Z99" s="103"/>
      <c r="AA99" s="104"/>
      <c r="AB99" s="103"/>
    </row>
    <row r="100" spans="1:28" s="11" customFormat="1" ht="12.75">
      <c r="A100" s="131" t="s">
        <v>33</v>
      </c>
      <c r="B100" s="132">
        <v>84</v>
      </c>
      <c r="C100" s="133">
        <v>19</v>
      </c>
      <c r="D100" s="134">
        <v>58.125</v>
      </c>
      <c r="E100" s="135" t="s">
        <v>20</v>
      </c>
      <c r="F100" s="133">
        <v>63</v>
      </c>
      <c r="G100" s="134">
        <v>0</v>
      </c>
      <c r="H100" s="136" t="s">
        <v>21</v>
      </c>
      <c r="I100" s="118">
        <f t="shared" si="16"/>
        <v>6.0330000000736215</v>
      </c>
      <c r="J100" s="119">
        <v>10.8</v>
      </c>
      <c r="K100" s="93">
        <f t="shared" si="17"/>
        <v>0.5586111111179278</v>
      </c>
      <c r="L100" s="139">
        <v>0</v>
      </c>
      <c r="M100" s="95">
        <f t="shared" si="18"/>
        <v>37685.934119544436</v>
      </c>
      <c r="N100" s="96">
        <f t="shared" si="19"/>
        <v>37685.934119544436</v>
      </c>
      <c r="O100" s="97">
        <f t="shared" si="20"/>
        <v>360.1355357331252</v>
      </c>
      <c r="P100" s="138">
        <f t="shared" si="10"/>
        <v>15.509453171400212</v>
      </c>
      <c r="Q100" s="137"/>
      <c r="R100" s="99"/>
      <c r="T100" s="100">
        <f t="shared" si="11"/>
        <v>1</v>
      </c>
      <c r="U100" s="101">
        <f t="shared" si="12"/>
        <v>1</v>
      </c>
      <c r="V100" s="11">
        <f t="shared" si="13"/>
        <v>19</v>
      </c>
      <c r="W100" s="11" t="str">
        <f t="shared" si="15"/>
        <v>N</v>
      </c>
      <c r="Y100" s="102"/>
      <c r="Z100" s="103"/>
      <c r="AA100" s="104"/>
      <c r="AB100" s="103"/>
    </row>
    <row r="101" spans="1:25" s="11" customFormat="1" ht="12.75">
      <c r="A101" s="131" t="s">
        <v>33</v>
      </c>
      <c r="B101" s="132">
        <v>85</v>
      </c>
      <c r="C101" s="133">
        <v>19</v>
      </c>
      <c r="D101" s="134">
        <v>57</v>
      </c>
      <c r="E101" s="135" t="s">
        <v>20</v>
      </c>
      <c r="F101" s="133">
        <v>64</v>
      </c>
      <c r="G101" s="134">
        <v>45.6</v>
      </c>
      <c r="H101" s="136" t="s">
        <v>21</v>
      </c>
      <c r="I101" s="118">
        <f t="shared" si="16"/>
        <v>99.26304437939285</v>
      </c>
      <c r="J101" s="119">
        <v>12.8</v>
      </c>
      <c r="K101" s="93">
        <f t="shared" si="17"/>
        <v>7.754925342140067</v>
      </c>
      <c r="L101" s="139">
        <v>0</v>
      </c>
      <c r="M101" s="95">
        <f t="shared" si="18"/>
        <v>37686.25724143369</v>
      </c>
      <c r="N101" s="96">
        <f t="shared" si="19"/>
        <v>37686.25724143369</v>
      </c>
      <c r="O101" s="97">
        <f t="shared" si="20"/>
        <v>367.89046107526525</v>
      </c>
      <c r="P101" s="138">
        <f t="shared" si="10"/>
        <v>15.674538904563837</v>
      </c>
      <c r="Q101" s="137"/>
      <c r="R101" s="99"/>
      <c r="T101" s="100">
        <f t="shared" si="11"/>
        <v>1</v>
      </c>
      <c r="U101" s="101">
        <f t="shared" si="12"/>
        <v>1</v>
      </c>
      <c r="V101" s="11">
        <f t="shared" si="13"/>
        <v>19</v>
      </c>
      <c r="W101" s="11" t="str">
        <f t="shared" si="15"/>
        <v>N</v>
      </c>
      <c r="Y101" s="102"/>
    </row>
    <row r="102" spans="1:25" s="11" customFormat="1" ht="12.75">
      <c r="A102" s="131" t="s">
        <v>33</v>
      </c>
      <c r="B102" s="132">
        <v>86</v>
      </c>
      <c r="C102" s="133">
        <v>19</v>
      </c>
      <c r="D102" s="134">
        <v>53.4</v>
      </c>
      <c r="E102" s="135" t="s">
        <v>20</v>
      </c>
      <c r="F102" s="133">
        <v>65</v>
      </c>
      <c r="G102" s="134">
        <v>36.9</v>
      </c>
      <c r="H102" s="136" t="s">
        <v>21</v>
      </c>
      <c r="I102" s="118">
        <f t="shared" si="16"/>
        <v>48.364795600609476</v>
      </c>
      <c r="J102" s="119">
        <v>12.7</v>
      </c>
      <c r="K102" s="93">
        <f t="shared" si="17"/>
        <v>3.8082516220952347</v>
      </c>
      <c r="L102" s="139">
        <v>0</v>
      </c>
      <c r="M102" s="95">
        <f t="shared" si="18"/>
        <v>37686.41591858461</v>
      </c>
      <c r="N102" s="96">
        <f t="shared" si="19"/>
        <v>37686.41591858461</v>
      </c>
      <c r="O102" s="97">
        <f t="shared" si="20"/>
        <v>371.69871269736046</v>
      </c>
      <c r="P102" s="138">
        <f t="shared" si="10"/>
        <v>15.770788839330415</v>
      </c>
      <c r="Q102" s="137"/>
      <c r="R102" s="99"/>
      <c r="T102" s="100">
        <f t="shared" si="11"/>
        <v>1</v>
      </c>
      <c r="U102" s="101">
        <f t="shared" si="12"/>
        <v>1</v>
      </c>
      <c r="V102" s="11">
        <f t="shared" si="13"/>
        <v>19</v>
      </c>
      <c r="W102" s="11" t="str">
        <f t="shared" si="15"/>
        <v>N</v>
      </c>
      <c r="Y102" s="102"/>
    </row>
    <row r="103" spans="1:25" s="11" customFormat="1" ht="12.75">
      <c r="A103" s="131" t="s">
        <v>33</v>
      </c>
      <c r="B103" s="132">
        <v>87</v>
      </c>
      <c r="C103" s="133">
        <v>19</v>
      </c>
      <c r="D103" s="134">
        <v>59.7</v>
      </c>
      <c r="E103" s="135" t="s">
        <v>20</v>
      </c>
      <c r="F103" s="133">
        <v>65</v>
      </c>
      <c r="G103" s="134">
        <v>34.8</v>
      </c>
      <c r="H103" s="136" t="s">
        <v>21</v>
      </c>
      <c r="I103" s="118">
        <f t="shared" si="16"/>
        <v>6.602042703058029</v>
      </c>
      <c r="J103" s="119">
        <v>12.5</v>
      </c>
      <c r="K103" s="93">
        <f t="shared" si="17"/>
        <v>0.5281634162446422</v>
      </c>
      <c r="L103" s="139">
        <v>0</v>
      </c>
      <c r="M103" s="95">
        <f t="shared" si="18"/>
        <v>37686.43792539362</v>
      </c>
      <c r="N103" s="96">
        <f t="shared" si="19"/>
        <v>37686.43792539362</v>
      </c>
      <c r="O103" s="97">
        <f t="shared" si="20"/>
        <v>372.2268761136051</v>
      </c>
      <c r="P103" s="138">
        <f t="shared" si="10"/>
        <v>15.809919818938289</v>
      </c>
      <c r="Q103" s="137"/>
      <c r="R103" s="99"/>
      <c r="T103" s="100">
        <f t="shared" si="11"/>
        <v>1</v>
      </c>
      <c r="U103" s="101">
        <f t="shared" si="12"/>
        <v>1</v>
      </c>
      <c r="V103" s="11">
        <f t="shared" si="13"/>
        <v>19</v>
      </c>
      <c r="W103" s="11" t="str">
        <f t="shared" si="15"/>
        <v>N</v>
      </c>
      <c r="Y103" s="102"/>
    </row>
    <row r="104" spans="1:25" s="11" customFormat="1" ht="12.75">
      <c r="A104" s="131" t="s">
        <v>33</v>
      </c>
      <c r="B104" s="132">
        <v>88</v>
      </c>
      <c r="C104" s="133">
        <v>20</v>
      </c>
      <c r="D104" s="134">
        <v>2.7</v>
      </c>
      <c r="E104" s="135" t="s">
        <v>20</v>
      </c>
      <c r="F104" s="133">
        <v>64</v>
      </c>
      <c r="G104" s="134">
        <v>45.566</v>
      </c>
      <c r="H104" s="136" t="s">
        <v>21</v>
      </c>
      <c r="I104" s="118">
        <f t="shared" si="16"/>
        <v>46.356073872345675</v>
      </c>
      <c r="J104" s="119">
        <v>11.7</v>
      </c>
      <c r="K104" s="93">
        <f t="shared" si="17"/>
        <v>3.962057595926981</v>
      </c>
      <c r="L104" s="139">
        <v>0</v>
      </c>
      <c r="M104" s="95">
        <f t="shared" si="18"/>
        <v>37686.60301112678</v>
      </c>
      <c r="N104" s="96">
        <f t="shared" si="19"/>
        <v>37686.60301112678</v>
      </c>
      <c r="O104" s="97">
        <f t="shared" si="20"/>
        <v>376.1889337095321</v>
      </c>
      <c r="P104" s="138">
        <f t="shared" si="10"/>
        <v>15.870382300646177</v>
      </c>
      <c r="Q104" s="137"/>
      <c r="R104" s="99"/>
      <c r="T104" s="100">
        <f t="shared" si="11"/>
        <v>1</v>
      </c>
      <c r="U104" s="101">
        <f t="shared" si="12"/>
        <v>1</v>
      </c>
      <c r="V104" s="11">
        <f t="shared" si="13"/>
        <v>20</v>
      </c>
      <c r="W104" s="11" t="str">
        <f t="shared" si="15"/>
        <v>N</v>
      </c>
      <c r="Y104" s="102"/>
    </row>
    <row r="105" spans="1:25" s="11" customFormat="1" ht="12.75">
      <c r="A105" s="131" t="s">
        <v>33</v>
      </c>
      <c r="B105" s="132">
        <v>89</v>
      </c>
      <c r="C105" s="133">
        <v>20</v>
      </c>
      <c r="D105" s="134">
        <v>3.105</v>
      </c>
      <c r="E105" s="135" t="s">
        <v>20</v>
      </c>
      <c r="F105" s="133">
        <v>64</v>
      </c>
      <c r="G105" s="134">
        <v>16.307</v>
      </c>
      <c r="H105" s="136" t="s">
        <v>21</v>
      </c>
      <c r="I105" s="118">
        <f t="shared" si="16"/>
        <v>27.48898136933439</v>
      </c>
      <c r="J105" s="119">
        <v>11.9</v>
      </c>
      <c r="K105" s="93">
        <f t="shared" si="17"/>
        <v>2.3099984343978477</v>
      </c>
      <c r="L105" s="139">
        <v>0</v>
      </c>
      <c r="M105" s="95">
        <f t="shared" si="18"/>
        <v>37686.69926106155</v>
      </c>
      <c r="N105" s="96">
        <f t="shared" si="19"/>
        <v>37686.69926106155</v>
      </c>
      <c r="O105" s="97">
        <f t="shared" si="20"/>
        <v>378.49893214392995</v>
      </c>
      <c r="P105" s="138">
        <f t="shared" si="10"/>
        <v>16.035645512843875</v>
      </c>
      <c r="Q105" s="137"/>
      <c r="R105" s="99"/>
      <c r="T105" s="100">
        <f t="shared" si="11"/>
        <v>1</v>
      </c>
      <c r="U105" s="101">
        <f t="shared" si="12"/>
        <v>1</v>
      </c>
      <c r="V105" s="11">
        <f t="shared" si="13"/>
        <v>20</v>
      </c>
      <c r="W105" s="11" t="str">
        <f t="shared" si="15"/>
        <v>N</v>
      </c>
      <c r="Y105" s="102"/>
    </row>
    <row r="106" spans="1:25" s="11" customFormat="1" ht="12.75">
      <c r="A106" s="131" t="s">
        <v>33</v>
      </c>
      <c r="B106" s="132">
        <v>90</v>
      </c>
      <c r="C106" s="133">
        <v>20</v>
      </c>
      <c r="D106" s="134">
        <v>8.839</v>
      </c>
      <c r="E106" s="135" t="s">
        <v>20</v>
      </c>
      <c r="F106" s="133">
        <v>64</v>
      </c>
      <c r="G106" s="134">
        <v>25.816</v>
      </c>
      <c r="H106" s="136" t="s">
        <v>21</v>
      </c>
      <c r="I106" s="118">
        <f t="shared" si="16"/>
        <v>10.612321669655298</v>
      </c>
      <c r="J106" s="119">
        <v>11.3</v>
      </c>
      <c r="K106" s="93">
        <f t="shared" si="17"/>
        <v>0.9391435105889644</v>
      </c>
      <c r="L106" s="139">
        <v>0</v>
      </c>
      <c r="M106" s="95">
        <f t="shared" si="18"/>
        <v>37686.73839204116</v>
      </c>
      <c r="N106" s="96">
        <f t="shared" si="19"/>
        <v>37686.73839204116</v>
      </c>
      <c r="O106" s="97">
        <f t="shared" si="20"/>
        <v>379.4380756545189</v>
      </c>
      <c r="P106" s="138">
        <f t="shared" si="10"/>
        <v>16.061194017751884</v>
      </c>
      <c r="Q106" s="137"/>
      <c r="R106" s="99"/>
      <c r="T106" s="100">
        <f t="shared" si="11"/>
        <v>1</v>
      </c>
      <c r="U106" s="101">
        <f t="shared" si="12"/>
        <v>1</v>
      </c>
      <c r="V106" s="11">
        <f t="shared" si="13"/>
        <v>20</v>
      </c>
      <c r="W106" s="11" t="str">
        <f>E106</f>
        <v>N</v>
      </c>
      <c r="Y106" s="102"/>
    </row>
    <row r="107" spans="1:25" s="11" customFormat="1" ht="12.75">
      <c r="A107" s="131" t="s">
        <v>33</v>
      </c>
      <c r="B107" s="132">
        <v>91</v>
      </c>
      <c r="C107" s="133">
        <v>20</v>
      </c>
      <c r="D107" s="134">
        <v>8.7</v>
      </c>
      <c r="E107" s="135" t="s">
        <v>20</v>
      </c>
      <c r="F107" s="133">
        <v>64</v>
      </c>
      <c r="G107" s="134">
        <v>45.6</v>
      </c>
      <c r="H107" s="136" t="s">
        <v>21</v>
      </c>
      <c r="I107" s="118">
        <f t="shared" si="16"/>
        <v>18.574074380663838</v>
      </c>
      <c r="J107" s="119">
        <v>12.8</v>
      </c>
      <c r="K107" s="93">
        <f t="shared" si="17"/>
        <v>1.4510995609893622</v>
      </c>
      <c r="L107" s="139">
        <v>0</v>
      </c>
      <c r="M107" s="95">
        <f t="shared" si="18"/>
        <v>37686.798854522865</v>
      </c>
      <c r="N107" s="96">
        <f t="shared" si="19"/>
        <v>37686.798854522865</v>
      </c>
      <c r="O107" s="97">
        <f t="shared" si="20"/>
        <v>380.88917521550826</v>
      </c>
      <c r="P107" s="138">
        <f t="shared" si="10"/>
        <v>16.11843508899493</v>
      </c>
      <c r="Q107" s="137"/>
      <c r="R107" s="99"/>
      <c r="T107" s="100">
        <f t="shared" si="11"/>
        <v>1</v>
      </c>
      <c r="U107" s="101">
        <f t="shared" si="12"/>
        <v>1</v>
      </c>
      <c r="V107" s="11">
        <f t="shared" si="13"/>
        <v>20</v>
      </c>
      <c r="W107" s="11" t="str">
        <f t="shared" si="15"/>
        <v>N</v>
      </c>
      <c r="Y107" s="102"/>
    </row>
    <row r="108" spans="1:25" s="11" customFormat="1" ht="12.75">
      <c r="A108" s="131" t="s">
        <v>33</v>
      </c>
      <c r="B108" s="132">
        <v>92</v>
      </c>
      <c r="C108" s="133">
        <v>20</v>
      </c>
      <c r="D108" s="134">
        <v>6</v>
      </c>
      <c r="E108" s="135" t="s">
        <v>20</v>
      </c>
      <c r="F108" s="133">
        <v>65</v>
      </c>
      <c r="G108" s="134">
        <v>32.4</v>
      </c>
      <c r="H108" s="136" t="s">
        <v>29</v>
      </c>
      <c r="I108" s="118">
        <f t="shared" si="16"/>
        <v>44.02611972946663</v>
      </c>
      <c r="J108" s="119">
        <v>11.1</v>
      </c>
      <c r="K108" s="93">
        <f t="shared" si="17"/>
        <v>3.9663170927447413</v>
      </c>
      <c r="L108" s="139">
        <v>0</v>
      </c>
      <c r="M108" s="95">
        <f t="shared" si="18"/>
        <v>37686.964117735064</v>
      </c>
      <c r="N108" s="96">
        <f t="shared" si="19"/>
        <v>37686.964117735064</v>
      </c>
      <c r="O108" s="97">
        <f t="shared" si="20"/>
        <v>384.855492308253</v>
      </c>
      <c r="P108" s="138">
        <f t="shared" si="10"/>
        <v>16.14110845546126</v>
      </c>
      <c r="Q108" s="137"/>
      <c r="R108" s="99"/>
      <c r="T108" s="100">
        <f t="shared" si="11"/>
        <v>1</v>
      </c>
      <c r="U108" s="101">
        <f t="shared" si="12"/>
        <v>1</v>
      </c>
      <c r="V108" s="11">
        <f t="shared" si="13"/>
        <v>20</v>
      </c>
      <c r="W108" s="11" t="str">
        <f t="shared" si="15"/>
        <v>N</v>
      </c>
      <c r="Y108" s="102"/>
    </row>
    <row r="109" spans="1:25" s="11" customFormat="1" ht="12.75">
      <c r="A109" s="131" t="s">
        <v>33</v>
      </c>
      <c r="B109" s="132">
        <v>93</v>
      </c>
      <c r="C109" s="133">
        <v>20</v>
      </c>
      <c r="D109" s="134">
        <v>12</v>
      </c>
      <c r="E109" s="135" t="s">
        <v>20</v>
      </c>
      <c r="F109" s="133">
        <v>65</v>
      </c>
      <c r="G109" s="134">
        <v>30.3</v>
      </c>
      <c r="H109" s="136" t="s">
        <v>21</v>
      </c>
      <c r="I109" s="118">
        <f t="shared" si="16"/>
        <v>6.315590413259068</v>
      </c>
      <c r="J109" s="119">
        <v>10.3</v>
      </c>
      <c r="K109" s="93">
        <f t="shared" si="17"/>
        <v>0.6131641177921425</v>
      </c>
      <c r="L109" s="139">
        <v>0</v>
      </c>
      <c r="M109" s="95">
        <f t="shared" si="18"/>
        <v>37686.98966623997</v>
      </c>
      <c r="N109" s="96">
        <f t="shared" si="19"/>
        <v>37686.98966623997</v>
      </c>
      <c r="O109" s="97">
        <f t="shared" si="20"/>
        <v>385.4686564260452</v>
      </c>
      <c r="P109" s="138">
        <f t="shared" si="10"/>
        <v>16.297816822067116</v>
      </c>
      <c r="Q109" s="137"/>
      <c r="R109" s="99"/>
      <c r="T109" s="100">
        <f t="shared" si="11"/>
        <v>1</v>
      </c>
      <c r="U109" s="101">
        <f t="shared" si="12"/>
        <v>1</v>
      </c>
      <c r="V109" s="11">
        <f t="shared" si="13"/>
        <v>20</v>
      </c>
      <c r="W109" s="11" t="str">
        <f t="shared" si="15"/>
        <v>N</v>
      </c>
      <c r="Y109" s="102"/>
    </row>
    <row r="110" spans="1:25" s="11" customFormat="1" ht="12.75">
      <c r="A110" s="131" t="s">
        <v>33</v>
      </c>
      <c r="B110" s="132">
        <v>94</v>
      </c>
      <c r="C110" s="133">
        <v>20</v>
      </c>
      <c r="D110" s="134">
        <v>13.83</v>
      </c>
      <c r="E110" s="135" t="s">
        <v>20</v>
      </c>
      <c r="F110" s="133">
        <v>65</v>
      </c>
      <c r="G110" s="134">
        <v>12.841</v>
      </c>
      <c r="H110" s="136" t="s">
        <v>21</v>
      </c>
      <c r="I110" s="118">
        <f t="shared" si="16"/>
        <v>16.485428517997022</v>
      </c>
      <c r="J110" s="119">
        <v>12</v>
      </c>
      <c r="K110" s="93">
        <f t="shared" si="17"/>
        <v>1.3737857098330852</v>
      </c>
      <c r="L110" s="139">
        <v>0</v>
      </c>
      <c r="M110" s="95">
        <f t="shared" si="18"/>
        <v>37687.04690731121</v>
      </c>
      <c r="N110" s="96">
        <f t="shared" si="19"/>
        <v>37687.04690731121</v>
      </c>
      <c r="O110" s="97">
        <f t="shared" si="20"/>
        <v>386.8424421358783</v>
      </c>
      <c r="P110" s="138">
        <f t="shared" si="10"/>
        <v>16.32286085232811</v>
      </c>
      <c r="Q110" s="137"/>
      <c r="R110" s="99"/>
      <c r="T110" s="100">
        <f t="shared" si="11"/>
        <v>1</v>
      </c>
      <c r="U110" s="101">
        <f t="shared" si="12"/>
        <v>1</v>
      </c>
      <c r="V110" s="11">
        <f t="shared" si="13"/>
        <v>20</v>
      </c>
      <c r="W110" s="11" t="str">
        <f t="shared" si="15"/>
        <v>N</v>
      </c>
      <c r="Y110" s="102"/>
    </row>
    <row r="111" spans="1:25" s="11" customFormat="1" ht="12.75">
      <c r="A111" s="131" t="s">
        <v>33</v>
      </c>
      <c r="B111" s="132">
        <v>95</v>
      </c>
      <c r="C111" s="133">
        <v>20</v>
      </c>
      <c r="D111" s="134">
        <v>18.945</v>
      </c>
      <c r="E111" s="135" t="s">
        <v>20</v>
      </c>
      <c r="F111" s="133">
        <v>65</v>
      </c>
      <c r="G111" s="134">
        <v>12.805</v>
      </c>
      <c r="H111" s="136" t="s">
        <v>21</v>
      </c>
      <c r="I111" s="118">
        <f t="shared" si="16"/>
        <v>5.115111474804773</v>
      </c>
      <c r="J111" s="119">
        <v>9.4</v>
      </c>
      <c r="K111" s="93">
        <f t="shared" si="17"/>
        <v>0.5441607951919971</v>
      </c>
      <c r="L111" s="139">
        <v>0</v>
      </c>
      <c r="M111" s="95">
        <f t="shared" si="18"/>
        <v>37687.06958067768</v>
      </c>
      <c r="N111" s="96">
        <f t="shared" si="19"/>
        <v>37687.06958067768</v>
      </c>
      <c r="O111" s="97">
        <f t="shared" si="20"/>
        <v>387.3866029310703</v>
      </c>
      <c r="P111" s="138">
        <f t="shared" si="10"/>
        <v>16.650115023603963</v>
      </c>
      <c r="Q111" s="137"/>
      <c r="R111" s="99"/>
      <c r="T111" s="100">
        <f t="shared" si="11"/>
        <v>1</v>
      </c>
      <c r="U111" s="101">
        <f t="shared" si="12"/>
        <v>1</v>
      </c>
      <c r="V111" s="11">
        <f t="shared" si="13"/>
        <v>20</v>
      </c>
      <c r="W111" s="11" t="str">
        <f t="shared" si="15"/>
        <v>N</v>
      </c>
      <c r="Y111" s="102"/>
    </row>
    <row r="112" spans="1:25" s="11" customFormat="1" ht="12.75">
      <c r="A112" s="131" t="s">
        <v>33</v>
      </c>
      <c r="B112" s="132">
        <v>96</v>
      </c>
      <c r="C112" s="133">
        <v>20</v>
      </c>
      <c r="D112" s="134">
        <v>15.778</v>
      </c>
      <c r="E112" s="135" t="s">
        <v>20</v>
      </c>
      <c r="F112" s="133">
        <v>66</v>
      </c>
      <c r="G112" s="134">
        <v>0</v>
      </c>
      <c r="H112" s="136" t="s">
        <v>21</v>
      </c>
      <c r="I112" s="118">
        <f t="shared" si="16"/>
        <v>44.379809422778024</v>
      </c>
      <c r="J112" s="119">
        <v>11.8</v>
      </c>
      <c r="K112" s="93">
        <f t="shared" si="17"/>
        <v>3.7610007985405103</v>
      </c>
      <c r="L112" s="139">
        <v>0</v>
      </c>
      <c r="M112" s="95">
        <f t="shared" si="18"/>
        <v>37687.22628904429</v>
      </c>
      <c r="N112" s="96">
        <f t="shared" si="19"/>
        <v>37687.22628904429</v>
      </c>
      <c r="O112" s="97">
        <f t="shared" si="20"/>
        <v>391.1476037296108</v>
      </c>
      <c r="P112" s="138">
        <f t="shared" si="10"/>
        <v>0</v>
      </c>
      <c r="Q112" s="137"/>
      <c r="R112" s="99"/>
      <c r="T112" s="100">
        <f t="shared" si="11"/>
        <v>1</v>
      </c>
      <c r="U112" s="101">
        <f t="shared" si="12"/>
        <v>1</v>
      </c>
      <c r="V112" s="11">
        <f t="shared" si="13"/>
        <v>20</v>
      </c>
      <c r="W112" s="11" t="str">
        <f t="shared" si="15"/>
        <v>N</v>
      </c>
      <c r="Y112" s="102"/>
    </row>
    <row r="113" spans="1:25" s="11" customFormat="1" ht="12.75">
      <c r="A113" s="131" t="s">
        <v>33</v>
      </c>
      <c r="B113" s="132">
        <v>98</v>
      </c>
      <c r="C113" s="133">
        <v>20</v>
      </c>
      <c r="D113" s="134">
        <v>9</v>
      </c>
      <c r="E113" s="135" t="s">
        <v>20</v>
      </c>
      <c r="F113" s="133">
        <v>66</v>
      </c>
      <c r="G113" s="134">
        <v>3.6</v>
      </c>
      <c r="H113" s="136" t="s">
        <v>21</v>
      </c>
      <c r="I113" s="118">
        <f t="shared" si="16"/>
        <v>7.573314750923883</v>
      </c>
      <c r="J113" s="119">
        <v>12.6</v>
      </c>
      <c r="K113" s="93">
        <f t="shared" si="17"/>
        <v>0.6010567262638002</v>
      </c>
      <c r="L113" s="139">
        <v>0</v>
      </c>
      <c r="M113" s="95">
        <f t="shared" si="18"/>
        <v>37687.25133307455</v>
      </c>
      <c r="N113" s="96">
        <f t="shared" si="19"/>
        <v>37687.25133307455</v>
      </c>
      <c r="O113" s="97">
        <f t="shared" si="20"/>
        <v>391.7486604558746</v>
      </c>
      <c r="P113" s="138">
        <f t="shared" si="10"/>
        <v>0</v>
      </c>
      <c r="Q113" s="137"/>
      <c r="R113" s="99"/>
      <c r="T113" s="100">
        <f t="shared" si="11"/>
        <v>1</v>
      </c>
      <c r="U113" s="101">
        <f t="shared" si="12"/>
        <v>1</v>
      </c>
      <c r="V113" s="11">
        <f t="shared" si="13"/>
        <v>20</v>
      </c>
      <c r="W113" s="11" t="str">
        <f>E113</f>
        <v>N</v>
      </c>
      <c r="Y113" s="102"/>
    </row>
    <row r="114" spans="1:25" s="13" customFormat="1" ht="12.75">
      <c r="A114" s="56"/>
      <c r="B114" s="47" t="s">
        <v>48</v>
      </c>
      <c r="C114" s="48">
        <v>18</v>
      </c>
      <c r="D114" s="49">
        <v>30.9</v>
      </c>
      <c r="E114" s="50" t="s">
        <v>20</v>
      </c>
      <c r="F114" s="48">
        <v>66</v>
      </c>
      <c r="G114" s="49">
        <v>7.7</v>
      </c>
      <c r="H114" s="51" t="s">
        <v>21</v>
      </c>
      <c r="I114" s="54">
        <f t="shared" si="16"/>
        <v>98.17625138275605</v>
      </c>
      <c r="J114" s="45">
        <v>12.5</v>
      </c>
      <c r="K114" s="82">
        <f t="shared" si="17"/>
        <v>7.854100110620484</v>
      </c>
      <c r="L114" s="52">
        <v>0</v>
      </c>
      <c r="M114" s="83">
        <f t="shared" si="18"/>
        <v>37687.57858724582</v>
      </c>
      <c r="N114" s="84">
        <f>M114+L114/24</f>
        <v>37687.57858724582</v>
      </c>
      <c r="O114" s="85">
        <f t="shared" si="20"/>
        <v>399.6027605664951</v>
      </c>
      <c r="P114" s="55">
        <f t="shared" si="10"/>
        <v>0</v>
      </c>
      <c r="Q114" s="53"/>
      <c r="R114" s="12"/>
      <c r="T114" s="17">
        <f t="shared" si="11"/>
        <v>1</v>
      </c>
      <c r="U114" s="18">
        <f t="shared" si="12"/>
        <v>1</v>
      </c>
      <c r="V114" s="13">
        <f t="shared" si="13"/>
        <v>18</v>
      </c>
      <c r="W114" s="13" t="str">
        <f>E114</f>
        <v>N</v>
      </c>
      <c r="Y114" s="16"/>
    </row>
    <row r="115" spans="1:25" ht="12.75">
      <c r="A115" s="56"/>
      <c r="B115" s="78"/>
      <c r="C115" s="56"/>
      <c r="D115" s="56"/>
      <c r="E115" s="56"/>
      <c r="F115" s="56"/>
      <c r="G115" s="56"/>
      <c r="H115" s="56"/>
      <c r="I115" s="57"/>
      <c r="J115" s="58"/>
      <c r="K115" s="59"/>
      <c r="L115" s="60" t="s">
        <v>45</v>
      </c>
      <c r="M115" s="83">
        <f t="shared" si="18"/>
        <v>37687.57858724582</v>
      </c>
      <c r="N115" s="46"/>
      <c r="O115" s="59"/>
      <c r="P115" s="59"/>
      <c r="Q115" s="59"/>
      <c r="R115" s="16"/>
      <c r="S115" s="13"/>
      <c r="T115" s="13"/>
      <c r="U115" s="13"/>
      <c r="V115" s="13"/>
      <c r="W115" s="13"/>
      <c r="X115" s="13"/>
      <c r="Y115" s="13"/>
    </row>
    <row r="117" spans="1:69" s="11" customFormat="1" ht="12.75">
      <c r="A117" s="66"/>
      <c r="B117" s="61"/>
      <c r="C117" s="61"/>
      <c r="D117" s="61"/>
      <c r="E117" s="61"/>
      <c r="F117" s="62" t="s">
        <v>23</v>
      </c>
      <c r="G117" s="63"/>
      <c r="H117" s="63"/>
      <c r="I117" s="64">
        <f>SUMIF(A6:A93,"x",I6:I93)</f>
        <v>3183.2162727409113</v>
      </c>
      <c r="J117" s="64"/>
      <c r="K117" s="64">
        <f>SUMIF(A6:A93,"x",K6:K93)</f>
        <v>326.75053008570893</v>
      </c>
      <c r="L117" s="64">
        <f>SUMIF(A6:A93,"x",L6:L93)</f>
        <v>4.46</v>
      </c>
      <c r="M117" s="65"/>
      <c r="N117" s="66"/>
      <c r="O117" s="66"/>
      <c r="P117" s="66"/>
      <c r="Q117" s="61"/>
      <c r="R117"/>
      <c r="S117"/>
      <c r="T117"/>
      <c r="U117"/>
      <c r="V117"/>
      <c r="W117"/>
      <c r="X117"/>
      <c r="Y117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</row>
    <row r="118" spans="1:17" ht="12.75">
      <c r="A118" s="66"/>
      <c r="B118" s="61"/>
      <c r="C118" s="61"/>
      <c r="D118" s="61"/>
      <c r="E118" s="61"/>
      <c r="F118" s="67" t="s">
        <v>24</v>
      </c>
      <c r="G118" s="68"/>
      <c r="H118" s="69"/>
      <c r="I118" s="70">
        <f>SUMIF(A6:A93,"",I6:I93)</f>
        <v>0</v>
      </c>
      <c r="J118" s="70"/>
      <c r="K118" s="70">
        <f>SUMIF(A6:A93,"",K6:K93)</f>
        <v>0</v>
      </c>
      <c r="L118" s="70">
        <f>SUMIF(A6:A93,"",L6:L93)</f>
        <v>0</v>
      </c>
      <c r="M118" s="65"/>
      <c r="N118" s="71"/>
      <c r="O118" s="71"/>
      <c r="P118" s="71"/>
      <c r="Q118" s="61"/>
    </row>
    <row r="119" spans="1:17" ht="11.25" customHeight="1">
      <c r="A119" s="66"/>
      <c r="B119" s="61"/>
      <c r="C119" s="61"/>
      <c r="D119" s="61"/>
      <c r="E119" s="61"/>
      <c r="F119" s="72" t="s">
        <v>22</v>
      </c>
      <c r="G119" s="73"/>
      <c r="H119" s="73"/>
      <c r="I119" s="74">
        <f>SUM(I117:I118)</f>
        <v>3183.2162727409113</v>
      </c>
      <c r="J119" s="75"/>
      <c r="K119" s="75">
        <f>SUM(K117:K118)</f>
        <v>326.75053008570893</v>
      </c>
      <c r="L119" s="75">
        <f>SUM(L117:L118)</f>
        <v>4.46</v>
      </c>
      <c r="M119" s="65"/>
      <c r="N119" s="76"/>
      <c r="O119" s="71"/>
      <c r="P119" s="77"/>
      <c r="Q119" s="61"/>
    </row>
    <row r="65487" ht="12.75">
      <c r="E65487" s="4"/>
    </row>
  </sheetData>
  <mergeCells count="2">
    <mergeCell ref="A1:Q1"/>
    <mergeCell ref="A2:Q2"/>
  </mergeCells>
  <printOptions horizontalCentered="1"/>
  <pageMargins left="0.75" right="0.25" top="0.17" bottom="0.19" header="0" footer="0"/>
  <pageSetup horizontalDpi="600" verticalDpi="600" orientation="landscape" scale="97"/>
  <headerFooter alignWithMargins="0">
    <oddFooter>&amp;CPrepared by NAV &amp;D&amp;RPage &amp;P</oddFooter>
  </headerFooter>
  <rowBreaks count="2" manualBreakCount="2">
    <brk id="46" max="17" man="1"/>
    <brk id="9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ten brink</cp:lastModifiedBy>
  <cp:lastPrinted>2003-03-07T12:08:00Z</cp:lastPrinted>
  <dcterms:created xsi:type="dcterms:W3CDTF">2000-08-07T19:08:38Z</dcterms:created>
  <dcterms:modified xsi:type="dcterms:W3CDTF">2003-02-07T23:58:21Z</dcterms:modified>
  <cp:category/>
  <cp:version/>
  <cp:contentType/>
  <cp:contentStatus/>
</cp:coreProperties>
</file>