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690" activeTab="1"/>
  </bookViews>
  <sheets>
    <sheet name="Lost Gas" sheetId="1" r:id="rId1"/>
    <sheet name="Desorption Data" sheetId="2" r:id="rId2"/>
  </sheets>
  <definedNames/>
  <calcPr fullCalcOnLoad="1"/>
</workbook>
</file>

<file path=xl/sharedStrings.xml><?xml version="1.0" encoding="utf-8"?>
<sst xmlns="http://schemas.openxmlformats.org/spreadsheetml/2006/main" count="93" uniqueCount="69">
  <si>
    <t>Sample Interval (ft):</t>
  </si>
  <si>
    <t>From:</t>
  </si>
  <si>
    <t>To:</t>
  </si>
  <si>
    <t>Cumulative volume @ STP:</t>
  </si>
  <si>
    <t>Core Date: (enter in box:  mm/dd/yr)</t>
  </si>
  <si>
    <t>Milliliters/gram raw coal:</t>
  </si>
  <si>
    <t>Coal mass (d.a.f.): (grams)</t>
  </si>
  <si>
    <t>Milliliter/gram coal d.a.f.:</t>
  </si>
  <si>
    <t>Date</t>
  </si>
  <si>
    <t>Time</t>
  </si>
  <si>
    <t>Temp.</t>
  </si>
  <si>
    <t>Delta</t>
  </si>
  <si>
    <t xml:space="preserve">Cumulative </t>
  </si>
  <si>
    <t>Elapsed</t>
  </si>
  <si>
    <t>Sq. Root</t>
  </si>
  <si>
    <t>24 hour</t>
  </si>
  <si>
    <t xml:space="preserve">Gas </t>
  </si>
  <si>
    <t>Volume</t>
  </si>
  <si>
    <t xml:space="preserve"> Elapsed</t>
  </si>
  <si>
    <t>Raw</t>
  </si>
  <si>
    <t>d.a.f</t>
  </si>
  <si>
    <t>Clock</t>
  </si>
  <si>
    <t>inches</t>
  </si>
  <si>
    <t>@ STP</t>
  </si>
  <si>
    <t xml:space="preserve">(Time </t>
  </si>
  <si>
    <t xml:space="preserve">Coal </t>
  </si>
  <si>
    <t>(mm/dd/yr)</t>
  </si>
  <si>
    <t>HH:MM</t>
  </si>
  <si>
    <t>(milliliter)</t>
  </si>
  <si>
    <t>value)</t>
  </si>
  <si>
    <t>(Hrs)</t>
  </si>
  <si>
    <t>Mass</t>
  </si>
  <si>
    <t>Cumulative</t>
  </si>
  <si>
    <t>Gas</t>
  </si>
  <si>
    <t>Content</t>
  </si>
  <si>
    <t>Canister</t>
  </si>
  <si>
    <r>
      <t>o</t>
    </r>
    <r>
      <rPr>
        <sz val="8"/>
        <rFont val="Arial"/>
        <family val="0"/>
      </rPr>
      <t>F</t>
    </r>
  </si>
  <si>
    <t>Ambient</t>
  </si>
  <si>
    <t>Temp</t>
  </si>
  <si>
    <r>
      <t>(Hrs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0"/>
      </rPr>
      <t>)</t>
    </r>
  </si>
  <si>
    <t>Raw coal mass (air-dry): (grams)</t>
  </si>
  <si>
    <t>Convert</t>
  </si>
  <si>
    <t>deg C</t>
  </si>
  <si>
    <t>to deg F</t>
  </si>
  <si>
    <t>temp</t>
  </si>
  <si>
    <t>in oC</t>
  </si>
  <si>
    <t>(excluding lost gas)</t>
  </si>
  <si>
    <t>(SCF)</t>
  </si>
  <si>
    <t>Raw total gas (g/cc)</t>
  </si>
  <si>
    <t>DAF total gas (g/cc)</t>
  </si>
  <si>
    <t>PA_2</t>
  </si>
  <si>
    <t>Headspace Correction</t>
  </si>
  <si>
    <t>Optional Temperature Conversions</t>
  </si>
  <si>
    <t>Lost gas estimate (cc)</t>
  </si>
  <si>
    <t>Raw total gas (SCF/ton)</t>
  </si>
  <si>
    <t>DAF total gas (SCF/ton)</t>
  </si>
  <si>
    <t xml:space="preserve">Can no. </t>
  </si>
  <si>
    <t>Project</t>
  </si>
  <si>
    <t>Well ID:</t>
  </si>
  <si>
    <t>Pressure</t>
  </si>
  <si>
    <t>Hg</t>
  </si>
  <si>
    <t>ml/g</t>
  </si>
  <si>
    <t>ml/gram</t>
  </si>
  <si>
    <t>Wilcox, Panola Co., TX</t>
  </si>
  <si>
    <t>Internal</t>
  </si>
  <si>
    <t>Time Zero (hh:mm) (24 hour clock)</t>
  </si>
  <si>
    <t xml:space="preserve"> enter data only in gray areas, copy and paste formulas as needed to calculate more desorption data</t>
  </si>
  <si>
    <t>Headspace volume: (cc)</t>
  </si>
  <si>
    <t>99-12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</si>
</sst>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0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1" fillId="2" borderId="0" xfId="0" applyAlignment="1">
      <alignment horizontal="center"/>
    </xf>
    <xf numFmtId="1" fontId="0" fillId="2" borderId="0" xfId="0" applyAlignment="1">
      <alignment horizontal="center"/>
    </xf>
    <xf numFmtId="165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1" xfId="0" applyBorder="1" applyAlignment="1">
      <alignment horizontal="center"/>
    </xf>
    <xf numFmtId="165" fontId="0" fillId="2" borderId="1" xfId="0" applyBorder="1" applyAlignment="1">
      <alignment horizontal="center"/>
    </xf>
    <xf numFmtId="2" fontId="0" fillId="2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22" fontId="0" fillId="3" borderId="1" xfId="0" applyFill="1" applyBorder="1" applyAlignment="1">
      <alignment horizontal="center"/>
    </xf>
    <xf numFmtId="20" fontId="0" fillId="3" borderId="1" xfId="0" applyFill="1" applyBorder="1" applyAlignment="1">
      <alignment horizontal="center"/>
    </xf>
    <xf numFmtId="165" fontId="0" fillId="2" borderId="0" xfId="0" applyBorder="1" applyAlignment="1">
      <alignment horizontal="center"/>
    </xf>
    <xf numFmtId="2" fontId="0" fillId="3" borderId="1" xfId="0" applyFill="1" applyBorder="1" applyAlignment="1">
      <alignment horizontal="center"/>
    </xf>
    <xf numFmtId="1" fontId="0" fillId="3" borderId="1" xfId="0" applyFill="1" applyBorder="1" applyAlignment="1">
      <alignment horizontal="center"/>
    </xf>
    <xf numFmtId="165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2" fontId="0" fillId="3" borderId="1" xfId="0" applyFont="1" applyFill="1" applyBorder="1" applyAlignment="1">
      <alignment horizontal="center"/>
    </xf>
    <xf numFmtId="2" fontId="0" fillId="2" borderId="0" xfId="0" applyNumberFormat="1" applyAlignment="1">
      <alignment horizontal="center"/>
    </xf>
    <xf numFmtId="0" fontId="0" fillId="2" borderId="2" xfId="0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 horizontal="center"/>
    </xf>
    <xf numFmtId="2" fontId="0" fillId="2" borderId="2" xfId="0" applyNumberFormat="1" applyBorder="1" applyAlignment="1">
      <alignment horizontal="center"/>
    </xf>
    <xf numFmtId="2" fontId="0" fillId="2" borderId="3" xfId="0" applyNumberFormat="1" applyBorder="1" applyAlignment="1">
      <alignment horizontal="center"/>
    </xf>
    <xf numFmtId="0" fontId="1" fillId="2" borderId="3" xfId="0" applyBorder="1" applyAlignment="1">
      <alignment horizontal="center"/>
    </xf>
    <xf numFmtId="0" fontId="1" fillId="2" borderId="4" xfId="0" applyBorder="1" applyAlignment="1">
      <alignment horizontal="center"/>
    </xf>
    <xf numFmtId="0" fontId="2" fillId="2" borderId="4" xfId="0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2" fontId="1" fillId="2" borderId="4" xfId="0" applyNumberFormat="1" applyBorder="1" applyAlignment="1">
      <alignment horizontal="center"/>
    </xf>
    <xf numFmtId="165" fontId="0" fillId="2" borderId="0" xfId="0" applyNumberFormat="1" applyAlignment="1">
      <alignment horizontal="center"/>
    </xf>
    <xf numFmtId="165" fontId="1" fillId="2" borderId="0" xfId="0" applyNumberFormat="1" applyAlignment="1">
      <alignment horizontal="center"/>
    </xf>
    <xf numFmtId="0" fontId="3" fillId="2" borderId="0" xfId="0" applyFont="1" applyAlignment="1">
      <alignment horizontal="center"/>
    </xf>
    <xf numFmtId="165" fontId="0" fillId="2" borderId="2" xfId="0" applyNumberFormat="1" applyBorder="1" applyAlignment="1">
      <alignment horizontal="center"/>
    </xf>
    <xf numFmtId="165" fontId="0" fillId="2" borderId="3" xfId="0" applyNumberFormat="1" applyBorder="1" applyAlignment="1">
      <alignment horizontal="center"/>
    </xf>
    <xf numFmtId="165" fontId="2" fillId="2" borderId="4" xfId="0" applyNumberFormat="1" applyFont="1" applyBorder="1" applyAlignment="1">
      <alignment horizontal="center"/>
    </xf>
    <xf numFmtId="165" fontId="0" fillId="2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2" borderId="4" xfId="0" applyNumberFormat="1" applyBorder="1" applyAlignment="1">
      <alignment horizontal="center"/>
    </xf>
    <xf numFmtId="165" fontId="1" fillId="2" borderId="4" xfId="0" applyNumberFormat="1" applyFont="1" applyBorder="1" applyAlignment="1">
      <alignment horizontal="center"/>
    </xf>
    <xf numFmtId="165" fontId="0" fillId="2" borderId="5" xfId="0" applyNumberFormat="1" applyBorder="1" applyAlignment="1">
      <alignment horizontal="center"/>
    </xf>
    <xf numFmtId="0" fontId="1" fillId="2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2" borderId="3" xfId="0" applyFont="1" applyBorder="1" applyAlignment="1">
      <alignment horizontal="left" textRotation="90"/>
    </xf>
    <xf numFmtId="164" fontId="1" fillId="2" borderId="4" xfId="0" applyFont="1" applyBorder="1" applyAlignment="1">
      <alignment horizontal="center"/>
    </xf>
    <xf numFmtId="165" fontId="0" fillId="2" borderId="5" xfId="0" applyNumberFormat="1" applyBorder="1" applyAlignment="1">
      <alignment horizontal="centerContinuous"/>
    </xf>
    <xf numFmtId="165" fontId="0" fillId="2" borderId="6" xfId="0" applyNumberFormat="1" applyBorder="1" applyAlignment="1">
      <alignment horizontal="centerContinuous"/>
    </xf>
    <xf numFmtId="0" fontId="0" fillId="3" borderId="1" xfId="0" applyFill="1" applyBorder="1" applyAlignment="1">
      <alignment horizontal="center"/>
    </xf>
    <xf numFmtId="165" fontId="3" fillId="2" borderId="0" xfId="0" applyNumberFormat="1" applyFont="1" applyAlignment="1">
      <alignment horizontal="centerContinuous"/>
    </xf>
    <xf numFmtId="165" fontId="0" fillId="2" borderId="0" xfId="0" applyNumberFormat="1" applyAlignment="1">
      <alignment horizontal="centerContinuous"/>
    </xf>
    <xf numFmtId="0" fontId="0" fillId="3" borderId="1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2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6" xfId="0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Wilcox PA-2, Can 99-12</a:t>
            </a:r>
          </a:p>
        </c:rich>
      </c:tx>
      <c:layout>
        <c:manualLayout>
          <c:xMode val="factor"/>
          <c:yMode val="factor"/>
          <c:x val="0.005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225"/>
          <c:w val="0.9505"/>
          <c:h val="0.84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'Desorption Data'!$K$15:$K$36</c:f>
              <c:numCache>
                <c:ptCount val="22"/>
                <c:pt idx="0">
                  <c:v>0.5477225575051661</c:v>
                </c:pt>
                <c:pt idx="1">
                  <c:v>0.695221787153807</c:v>
                </c:pt>
                <c:pt idx="2">
                  <c:v>1.0408329997330663</c:v>
                </c:pt>
                <c:pt idx="3">
                  <c:v>1.1902380714238083</c:v>
                </c:pt>
                <c:pt idx="4">
                  <c:v>1.3038404810405297</c:v>
                </c:pt>
                <c:pt idx="5">
                  <c:v>1.4433756729740645</c:v>
                </c:pt>
                <c:pt idx="6">
                  <c:v>1.632993161855452</c:v>
                </c:pt>
                <c:pt idx="7">
                  <c:v>1.7175564037317668</c:v>
                </c:pt>
                <c:pt idx="8">
                  <c:v>1.8257418583505538</c:v>
                </c:pt>
                <c:pt idx="9">
                  <c:v>1.906130460732773</c:v>
                </c:pt>
                <c:pt idx="10">
                  <c:v>1.9748417658131499</c:v>
                </c:pt>
                <c:pt idx="11">
                  <c:v>2.065591117977289</c:v>
                </c:pt>
                <c:pt idx="12">
                  <c:v>2.1447610589527217</c:v>
                </c:pt>
                <c:pt idx="13">
                  <c:v>2.1984843263788196</c:v>
                </c:pt>
                <c:pt idx="14">
                  <c:v>2.262005010309806</c:v>
                </c:pt>
                <c:pt idx="15">
                  <c:v>5.149433625814266</c:v>
                </c:pt>
                <c:pt idx="16">
                  <c:v>6.278269400612454</c:v>
                </c:pt>
              </c:numCache>
            </c:numRef>
          </c:xVal>
          <c:yVal>
            <c:numRef>
              <c:f>'Desorption Data'!$N$15:$N$36</c:f>
              <c:numCache>
                <c:ptCount val="22"/>
                <c:pt idx="0">
                  <c:v>0</c:v>
                </c:pt>
                <c:pt idx="1">
                  <c:v>19.472045641561817</c:v>
                </c:pt>
                <c:pt idx="2">
                  <c:v>36.97803199886225</c:v>
                </c:pt>
                <c:pt idx="3">
                  <c:v>50.77197625759274</c:v>
                </c:pt>
                <c:pt idx="4">
                  <c:v>60.240509010241595</c:v>
                </c:pt>
                <c:pt idx="5">
                  <c:v>67.33452127744003</c:v>
                </c:pt>
                <c:pt idx="6">
                  <c:v>68.36285583435149</c:v>
                </c:pt>
                <c:pt idx="7">
                  <c:v>70.14683069825836</c:v>
                </c:pt>
                <c:pt idx="8">
                  <c:v>71.93139479730752</c:v>
                </c:pt>
                <c:pt idx="9">
                  <c:v>72.61817575561815</c:v>
                </c:pt>
                <c:pt idx="10">
                  <c:v>73.85262601792017</c:v>
                </c:pt>
                <c:pt idx="11">
                  <c:v>75.08802529670336</c:v>
                </c:pt>
                <c:pt idx="12">
                  <c:v>78.54992114677162</c:v>
                </c:pt>
                <c:pt idx="13">
                  <c:v>81.97535313182141</c:v>
                </c:pt>
                <c:pt idx="14">
                  <c:v>83.20951749747857</c:v>
                </c:pt>
                <c:pt idx="15">
                  <c:v>97.35004941232121</c:v>
                </c:pt>
                <c:pt idx="16">
                  <c:v>114.57106832534211</c:v>
                </c:pt>
              </c:numCache>
            </c:numRef>
          </c:yVal>
          <c:smooth val="0"/>
        </c:ser>
        <c:axId val="43603290"/>
        <c:axId val="56885291"/>
      </c:scatterChart>
      <c:valAx>
        <c:axId val="43603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 root of time (hr)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85291"/>
        <c:crosses val="autoZero"/>
        <c:crossBetween val="midCat"/>
        <c:dispUnits/>
      </c:valAx>
      <c:valAx>
        <c:axId val="56885291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Cum. desorbed volume (cc)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03290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0.229</cdr:y>
    </cdr:from>
    <cdr:to>
      <cdr:x>0.3605</cdr:x>
      <cdr:y>0.82125</cdr:y>
    </cdr:to>
    <cdr:sp>
      <cdr:nvSpPr>
        <cdr:cNvPr id="1" name="Line 1"/>
        <cdr:cNvSpPr>
          <a:spLocks/>
        </cdr:cNvSpPr>
      </cdr:nvSpPr>
      <cdr:spPr>
        <a:xfrm flipH="1">
          <a:off x="666750" y="1352550"/>
          <a:ext cx="2457450" cy="3514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showGridLines="0" tabSelected="1" workbookViewId="0" topLeftCell="A1">
      <selection activeCell="E8" sqref="E8"/>
    </sheetView>
  </sheetViews>
  <sheetFormatPr defaultColWidth="9.140625" defaultRowHeight="12.75"/>
  <cols>
    <col min="1" max="1" width="7.00390625" style="1" customWidth="1"/>
    <col min="2" max="2" width="10.57421875" style="1" customWidth="1"/>
    <col min="3" max="3" width="8.140625" style="1" customWidth="1"/>
    <col min="4" max="4" width="8.7109375" style="1" customWidth="1"/>
    <col min="5" max="5" width="7.8515625" style="1" customWidth="1"/>
    <col min="6" max="6" width="8.57421875" style="1" customWidth="1"/>
    <col min="7" max="7" width="7.00390625" style="1" customWidth="1"/>
    <col min="8" max="8" width="9.421875" style="1" customWidth="1"/>
    <col min="9" max="9" width="8.57421875" style="1" customWidth="1"/>
    <col min="10" max="10" width="7.421875" style="1" customWidth="1"/>
    <col min="11" max="11" width="8.00390625" style="1" customWidth="1"/>
    <col min="12" max="12" width="7.28125" style="20" customWidth="1"/>
    <col min="13" max="13" width="8.7109375" style="20" customWidth="1"/>
    <col min="14" max="14" width="8.8515625" style="31" customWidth="1"/>
    <col min="15" max="15" width="10.421875" style="31" customWidth="1"/>
    <col min="16" max="20" width="8.7109375" style="31" customWidth="1"/>
    <col min="21" max="16384" width="8.7109375" style="1" customWidth="1"/>
  </cols>
  <sheetData>
    <row r="1" spans="1:7" ht="12.75">
      <c r="A1" s="5" t="s">
        <v>57</v>
      </c>
      <c r="B1" s="58" t="s">
        <v>63</v>
      </c>
      <c r="C1" s="59"/>
      <c r="G1" s="5" t="s">
        <v>66</v>
      </c>
    </row>
    <row r="2" spans="1:5" ht="12.75">
      <c r="A2" s="5" t="s">
        <v>58</v>
      </c>
      <c r="B2" s="56" t="s">
        <v>50</v>
      </c>
      <c r="C2" s="57"/>
      <c r="D2" s="1" t="s">
        <v>56</v>
      </c>
      <c r="E2" s="9" t="s">
        <v>68</v>
      </c>
    </row>
    <row r="3" spans="1:20" ht="12.75">
      <c r="A3" s="5" t="s">
        <v>0</v>
      </c>
      <c r="C3" s="1" t="s">
        <v>1</v>
      </c>
      <c r="D3" s="9">
        <v>366.5</v>
      </c>
      <c r="E3" s="1" t="s">
        <v>2</v>
      </c>
      <c r="F3" s="48">
        <v>367.5</v>
      </c>
      <c r="H3" s="5" t="s">
        <v>3</v>
      </c>
      <c r="K3" s="7">
        <f>MAX(N:N)</f>
        <v>114.57106832534211</v>
      </c>
      <c r="M3" s="20" t="s">
        <v>53</v>
      </c>
      <c r="O3" s="54">
        <v>20</v>
      </c>
      <c r="Q3" s="20"/>
      <c r="R3" s="20" t="s">
        <v>54</v>
      </c>
      <c r="S3" s="20"/>
      <c r="T3" s="18">
        <f>($O$3+$K$3)/$F$6*32</f>
        <v>4.630402350979513</v>
      </c>
    </row>
    <row r="4" spans="1:20" ht="12" customHeight="1">
      <c r="A4" s="5" t="s">
        <v>4</v>
      </c>
      <c r="F4" s="17">
        <v>36338</v>
      </c>
      <c r="K4" s="4"/>
      <c r="Q4" s="20"/>
      <c r="R4" s="20"/>
      <c r="S4" s="20"/>
      <c r="T4" s="20"/>
    </row>
    <row r="5" spans="1:20" ht="12.75" customHeight="1">
      <c r="A5" s="5" t="s">
        <v>65</v>
      </c>
      <c r="F5" s="11">
        <v>0.6618055555555555</v>
      </c>
      <c r="H5" s="5" t="s">
        <v>5</v>
      </c>
      <c r="K5" s="18">
        <f>K3/F6</f>
        <v>0.12319469712402377</v>
      </c>
      <c r="M5" s="20" t="s">
        <v>48</v>
      </c>
      <c r="O5" s="18">
        <f>(O3+K3)/F6</f>
        <v>0.14470007346810979</v>
      </c>
      <c r="Q5" s="20"/>
      <c r="R5" s="20" t="s">
        <v>55</v>
      </c>
      <c r="S5" s="20"/>
      <c r="T5" s="18">
        <f>($O$3+$K$3)/$F$7*32</f>
        <v>8.004227112288007</v>
      </c>
    </row>
    <row r="6" spans="1:15" ht="12.75">
      <c r="A6" s="5" t="s">
        <v>40</v>
      </c>
      <c r="F6" s="9">
        <v>930</v>
      </c>
      <c r="K6" s="4"/>
      <c r="O6" s="20"/>
    </row>
    <row r="7" spans="1:15" ht="12.75">
      <c r="A7" s="5" t="s">
        <v>6</v>
      </c>
      <c r="E7" s="42"/>
      <c r="F7" s="55">
        <v>538</v>
      </c>
      <c r="H7" s="5" t="s">
        <v>7</v>
      </c>
      <c r="K7" s="18">
        <f>K3/F7</f>
        <v>0.21295737606940912</v>
      </c>
      <c r="M7" s="20" t="s">
        <v>49</v>
      </c>
      <c r="O7" s="18">
        <f>(O3+K3)/F7</f>
        <v>0.2501320972590002</v>
      </c>
    </row>
    <row r="8" spans="1:11" ht="12.75">
      <c r="A8" s="5" t="s">
        <v>67</v>
      </c>
      <c r="F8" s="9">
        <v>1856</v>
      </c>
      <c r="H8" s="5" t="s">
        <v>46</v>
      </c>
      <c r="K8" s="12"/>
    </row>
    <row r="9" spans="1:11" ht="15.75" customHeight="1">
      <c r="A9" s="5"/>
      <c r="F9" s="16"/>
      <c r="H9" s="5"/>
      <c r="K9" s="12"/>
    </row>
    <row r="10" spans="1:2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4"/>
      <c r="M10" s="24"/>
      <c r="N10" s="46" t="s">
        <v>51</v>
      </c>
      <c r="O10" s="47"/>
      <c r="P10" s="34"/>
      <c r="Q10" s="49" t="s">
        <v>52</v>
      </c>
      <c r="R10" s="49"/>
      <c r="S10" s="50"/>
      <c r="T10" s="49"/>
      <c r="U10" s="33"/>
    </row>
    <row r="11" spans="1:20" ht="12.75" customHeight="1">
      <c r="A11" s="44"/>
      <c r="B11" s="22" t="s">
        <v>8</v>
      </c>
      <c r="C11" s="22" t="s">
        <v>9</v>
      </c>
      <c r="D11" s="22"/>
      <c r="E11" s="1" t="s">
        <v>64</v>
      </c>
      <c r="F11" s="22" t="s">
        <v>11</v>
      </c>
      <c r="G11" s="22" t="s">
        <v>11</v>
      </c>
      <c r="H11" s="22" t="s">
        <v>12</v>
      </c>
      <c r="I11" s="22" t="s">
        <v>13</v>
      </c>
      <c r="J11" s="22" t="s">
        <v>13</v>
      </c>
      <c r="K11" s="22" t="s">
        <v>14</v>
      </c>
      <c r="L11" s="25" t="s">
        <v>62</v>
      </c>
      <c r="M11" s="25" t="s">
        <v>61</v>
      </c>
      <c r="N11" s="35" t="s">
        <v>32</v>
      </c>
      <c r="O11" s="35" t="s">
        <v>32</v>
      </c>
      <c r="P11" s="35" t="s">
        <v>37</v>
      </c>
      <c r="Q11" s="31" t="s">
        <v>37</v>
      </c>
      <c r="R11" s="31" t="s">
        <v>41</v>
      </c>
      <c r="S11" s="31" t="s">
        <v>35</v>
      </c>
      <c r="T11" s="31" t="s">
        <v>41</v>
      </c>
    </row>
    <row r="12" spans="1:20" ht="12.75">
      <c r="A12" s="22"/>
      <c r="B12" s="22"/>
      <c r="C12" s="22" t="s">
        <v>15</v>
      </c>
      <c r="D12" s="22" t="s">
        <v>59</v>
      </c>
      <c r="E12" s="22" t="s">
        <v>35</v>
      </c>
      <c r="F12" s="22" t="s">
        <v>16</v>
      </c>
      <c r="G12" s="22" t="s">
        <v>17</v>
      </c>
      <c r="H12" s="22" t="s">
        <v>17</v>
      </c>
      <c r="I12" s="22" t="s">
        <v>9</v>
      </c>
      <c r="J12" s="22" t="s">
        <v>9</v>
      </c>
      <c r="K12" s="22" t="s">
        <v>18</v>
      </c>
      <c r="L12" s="25" t="s">
        <v>19</v>
      </c>
      <c r="M12" s="25" t="s">
        <v>20</v>
      </c>
      <c r="N12" s="35" t="s">
        <v>17</v>
      </c>
      <c r="O12" s="35" t="s">
        <v>33</v>
      </c>
      <c r="P12" s="35" t="s">
        <v>38</v>
      </c>
      <c r="Q12" s="31" t="s">
        <v>44</v>
      </c>
      <c r="R12" s="31" t="s">
        <v>42</v>
      </c>
      <c r="S12" s="31" t="s">
        <v>44</v>
      </c>
      <c r="T12" s="31" t="s">
        <v>42</v>
      </c>
    </row>
    <row r="13" spans="1:20" ht="12.75">
      <c r="A13" s="22"/>
      <c r="B13" s="22"/>
      <c r="C13" s="22" t="s">
        <v>21</v>
      </c>
      <c r="D13" s="22" t="s">
        <v>22</v>
      </c>
      <c r="E13" s="22" t="s">
        <v>10</v>
      </c>
      <c r="F13" s="22" t="s">
        <v>17</v>
      </c>
      <c r="G13" s="22" t="s">
        <v>23</v>
      </c>
      <c r="H13" s="22" t="s">
        <v>23</v>
      </c>
      <c r="I13" s="26" t="s">
        <v>24</v>
      </c>
      <c r="J13" s="22"/>
      <c r="K13" s="22" t="s">
        <v>9</v>
      </c>
      <c r="L13" s="25" t="s">
        <v>25</v>
      </c>
      <c r="M13" s="25" t="s">
        <v>25</v>
      </c>
      <c r="N13" s="35" t="s">
        <v>23</v>
      </c>
      <c r="O13" s="35" t="s">
        <v>34</v>
      </c>
      <c r="P13" s="35"/>
      <c r="Q13" s="31" t="s">
        <v>45</v>
      </c>
      <c r="R13" s="31" t="s">
        <v>43</v>
      </c>
      <c r="S13" s="31" t="s">
        <v>45</v>
      </c>
      <c r="T13" s="31" t="s">
        <v>43</v>
      </c>
    </row>
    <row r="14" spans="1:256" ht="12.75">
      <c r="A14" s="23"/>
      <c r="B14" s="27" t="s">
        <v>26</v>
      </c>
      <c r="C14" s="27" t="s">
        <v>27</v>
      </c>
      <c r="D14" s="45" t="s">
        <v>60</v>
      </c>
      <c r="E14" s="28" t="s">
        <v>36</v>
      </c>
      <c r="F14" s="27" t="s">
        <v>28</v>
      </c>
      <c r="G14" s="27" t="s">
        <v>28</v>
      </c>
      <c r="H14" s="27" t="s">
        <v>28</v>
      </c>
      <c r="I14" s="27" t="s">
        <v>29</v>
      </c>
      <c r="J14" s="27" t="s">
        <v>30</v>
      </c>
      <c r="K14" s="29" t="s">
        <v>39</v>
      </c>
      <c r="L14" s="30" t="s">
        <v>31</v>
      </c>
      <c r="M14" s="30" t="s">
        <v>31</v>
      </c>
      <c r="N14" s="39" t="s">
        <v>28</v>
      </c>
      <c r="O14" s="40" t="s">
        <v>47</v>
      </c>
      <c r="P14" s="36" t="s">
        <v>36</v>
      </c>
      <c r="Q14" s="32"/>
      <c r="R14" s="32"/>
      <c r="S14" s="32"/>
      <c r="T14" s="3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0" ht="12.75">
      <c r="A15" s="6">
        <v>1</v>
      </c>
      <c r="B15" s="17">
        <v>36338</v>
      </c>
      <c r="C15" s="11">
        <v>0.6743055555555556</v>
      </c>
      <c r="D15" s="19">
        <v>29.62</v>
      </c>
      <c r="E15" s="43">
        <v>86.36</v>
      </c>
      <c r="F15" s="51">
        <v>28</v>
      </c>
      <c r="G15" s="8">
        <f aca="true" t="shared" si="0" ref="G15:G20">F15*D15/29.92*520/(459.69+E15)</f>
        <v>26.396869691762966</v>
      </c>
      <c r="H15" s="8">
        <v>0</v>
      </c>
      <c r="I15" s="8">
        <f aca="true" t="shared" si="1" ref="I15:I20">VALUE(C15)-VALUE($F$5)+(VALUE(B15)-VALUE($F$4))</f>
        <v>0.012500000000000067</v>
      </c>
      <c r="J15" s="8">
        <f aca="true" t="shared" si="2" ref="J15:J31">HOUR(I15)+MINUTE(I15)/60+24*INT(I15)</f>
        <v>0.3</v>
      </c>
      <c r="K15" s="8">
        <f aca="true" t="shared" si="3" ref="K15:K31">SQRT(J15)</f>
        <v>0.5477225575051661</v>
      </c>
      <c r="L15" s="18">
        <f aca="true" t="shared" si="4" ref="L15:L20">H15/$F$6</f>
        <v>0</v>
      </c>
      <c r="M15" s="18">
        <f aca="true" t="shared" si="5" ref="M15:M20">H15/$F$7</f>
        <v>0</v>
      </c>
      <c r="N15" s="37">
        <v>0</v>
      </c>
      <c r="O15" s="41">
        <v>0</v>
      </c>
      <c r="P15" s="43">
        <v>86.54</v>
      </c>
      <c r="Q15" s="52">
        <v>30.3</v>
      </c>
      <c r="R15" s="31">
        <f aca="true" t="shared" si="6" ref="R15:R31">Q15*(9/5)+32</f>
        <v>86.53999999999999</v>
      </c>
      <c r="S15" s="53">
        <v>30.2</v>
      </c>
      <c r="T15" s="31">
        <f aca="true" t="shared" si="7" ref="T15:T31">S15*(9/5)+32</f>
        <v>86.36</v>
      </c>
    </row>
    <row r="16" spans="1:20" ht="12.75">
      <c r="A16" s="6">
        <f aca="true" t="shared" si="8" ref="A16:A46">A15+$A$15</f>
        <v>2</v>
      </c>
      <c r="B16" s="17">
        <v>36338</v>
      </c>
      <c r="C16" s="11">
        <v>0.6819444444444445</v>
      </c>
      <c r="D16" s="19">
        <v>29.62</v>
      </c>
      <c r="E16" s="15">
        <v>85.82</v>
      </c>
      <c r="F16" s="51">
        <v>20</v>
      </c>
      <c r="G16" s="8">
        <f t="shared" si="0"/>
        <v>18.873571382987826</v>
      </c>
      <c r="H16" s="8">
        <f>H15+G16</f>
        <v>18.873571382987826</v>
      </c>
      <c r="I16" s="8">
        <f t="shared" si="1"/>
        <v>0.02013888888888893</v>
      </c>
      <c r="J16" s="8">
        <f t="shared" si="2"/>
        <v>0.48333333333333334</v>
      </c>
      <c r="K16" s="8">
        <f t="shared" si="3"/>
        <v>0.695221787153807</v>
      </c>
      <c r="L16" s="18">
        <f t="shared" si="4"/>
        <v>0.020294162777406265</v>
      </c>
      <c r="M16" s="18">
        <f t="shared" si="5"/>
        <v>0.035080987700720864</v>
      </c>
      <c r="N16" s="37">
        <f>PRODUCT((D16*(32+459.69))/(29.92*(P16+459.69)))*(F16-$F$8*((D15*(E16+459.69))/(D16*(E15+459.69))-1)*((P16+459.69)/(E16+459.69)))+N15</f>
        <v>19.472045641561817</v>
      </c>
      <c r="O16" s="41">
        <f>PRODUCT(32.0368*N16/$F$6)+O15</f>
        <v>0.6707763782898791</v>
      </c>
      <c r="P16" s="43">
        <v>86.18</v>
      </c>
      <c r="Q16" s="52">
        <v>30.1</v>
      </c>
      <c r="R16" s="31">
        <f t="shared" si="6"/>
        <v>86.18</v>
      </c>
      <c r="S16" s="53">
        <v>29.9</v>
      </c>
      <c r="T16" s="31">
        <f t="shared" si="7"/>
        <v>85.82</v>
      </c>
    </row>
    <row r="17" spans="1:20" ht="12.75">
      <c r="A17" s="6">
        <f t="shared" si="8"/>
        <v>3</v>
      </c>
      <c r="B17" s="17">
        <v>36338</v>
      </c>
      <c r="C17" s="11">
        <v>0.7069444444444444</v>
      </c>
      <c r="D17" s="19">
        <v>29.62</v>
      </c>
      <c r="E17" s="15">
        <v>85.64</v>
      </c>
      <c r="F17" s="51">
        <v>19</v>
      </c>
      <c r="G17" s="8">
        <f t="shared" si="0"/>
        <v>17.935811029792976</v>
      </c>
      <c r="H17" s="8">
        <f>H16+G17</f>
        <v>36.809382412780806</v>
      </c>
      <c r="I17" s="8">
        <f t="shared" si="1"/>
        <v>0.04513888888888884</v>
      </c>
      <c r="J17" s="8">
        <f t="shared" si="2"/>
        <v>1.0833333333333333</v>
      </c>
      <c r="K17" s="8">
        <f t="shared" si="3"/>
        <v>1.0408329997330663</v>
      </c>
      <c r="L17" s="18">
        <f t="shared" si="4"/>
        <v>0.03957998108901162</v>
      </c>
      <c r="M17" s="18">
        <f t="shared" si="5"/>
        <v>0.0684189264178082</v>
      </c>
      <c r="N17" s="37">
        <f>PRODUCT((D17*(32+459.69))/(29.92*(P17+459.69)))*(F17-$F$8*((D16*(E17+459.69))/(D17*(E16+459.69))-1)*((P17+459.69)/(E17+459.69)))+N16</f>
        <v>36.97803199886225</v>
      </c>
      <c r="O17" s="41">
        <f>PRODUCT(32.0368*N17/$F$6)+O16</f>
        <v>1.9446019863986428</v>
      </c>
      <c r="P17" s="43">
        <v>85.64</v>
      </c>
      <c r="Q17" s="52">
        <v>29.8</v>
      </c>
      <c r="R17" s="31">
        <f t="shared" si="6"/>
        <v>85.64</v>
      </c>
      <c r="S17" s="53">
        <v>29.8</v>
      </c>
      <c r="T17" s="31">
        <f t="shared" si="7"/>
        <v>85.64</v>
      </c>
    </row>
    <row r="18" spans="1:20" ht="12.75">
      <c r="A18" s="6">
        <f t="shared" si="8"/>
        <v>4</v>
      </c>
      <c r="B18" s="17">
        <v>36338</v>
      </c>
      <c r="C18" s="11">
        <v>0.7208333333333333</v>
      </c>
      <c r="D18" s="19">
        <v>29.62</v>
      </c>
      <c r="E18" s="15">
        <v>84.92</v>
      </c>
      <c r="F18" s="51">
        <v>13</v>
      </c>
      <c r="G18" s="8">
        <f t="shared" si="0"/>
        <v>12.288094694068963</v>
      </c>
      <c r="H18" s="8">
        <f>H17+G18</f>
        <v>49.097477106849766</v>
      </c>
      <c r="I18" s="8">
        <f t="shared" si="1"/>
        <v>0.05902777777777779</v>
      </c>
      <c r="J18" s="8">
        <f t="shared" si="2"/>
        <v>1.4166666666666667</v>
      </c>
      <c r="K18" s="8">
        <f t="shared" si="3"/>
        <v>1.1902380714238083</v>
      </c>
      <c r="L18" s="18">
        <f t="shared" si="4"/>
        <v>0.052792986136397595</v>
      </c>
      <c r="M18" s="18">
        <f t="shared" si="5"/>
        <v>0.09125925112797355</v>
      </c>
      <c r="N18" s="37">
        <f>PRODUCT((D18*(32+459.69))/(29.92*(P18+459.69)))*(F18-$F$8*((D17*(E18+459.69))/(D18*(E17+459.69))-1)*((P18+459.69)/(E18+459.69)))+N17</f>
        <v>50.77197625759274</v>
      </c>
      <c r="O18" s="41">
        <f>PRODUCT(32.0368*N18/$F$6)+O17</f>
        <v>3.693603759483855</v>
      </c>
      <c r="P18" s="43">
        <v>85.64</v>
      </c>
      <c r="Q18" s="52">
        <v>29.8</v>
      </c>
      <c r="R18" s="31">
        <f t="shared" si="6"/>
        <v>85.64</v>
      </c>
      <c r="S18" s="53">
        <v>29.4</v>
      </c>
      <c r="T18" s="31">
        <f t="shared" si="7"/>
        <v>84.92</v>
      </c>
    </row>
    <row r="19" spans="1:20" ht="12.75">
      <c r="A19" s="6">
        <f t="shared" si="8"/>
        <v>5</v>
      </c>
      <c r="B19" s="17">
        <v>36338</v>
      </c>
      <c r="C19" s="11">
        <v>0.7326388888888888</v>
      </c>
      <c r="D19" s="19">
        <v>29.62</v>
      </c>
      <c r="E19" s="15">
        <v>84.74</v>
      </c>
      <c r="F19" s="51">
        <v>10</v>
      </c>
      <c r="G19" s="8">
        <f t="shared" si="0"/>
        <v>9.455505689559438</v>
      </c>
      <c r="H19" s="8">
        <f>H18+G19</f>
        <v>58.552982796409204</v>
      </c>
      <c r="I19" s="8">
        <f t="shared" si="1"/>
        <v>0.0708333333333333</v>
      </c>
      <c r="J19" s="8">
        <f t="shared" si="2"/>
        <v>1.7</v>
      </c>
      <c r="K19" s="8">
        <f t="shared" si="3"/>
        <v>1.3038404810405297</v>
      </c>
      <c r="L19" s="18">
        <f t="shared" si="4"/>
        <v>0.06296019655527871</v>
      </c>
      <c r="M19" s="18">
        <f t="shared" si="5"/>
        <v>0.10883454051377175</v>
      </c>
      <c r="N19" s="37">
        <f>PRODUCT((D19*(32+459.69))/(29.92*(P19+459.69)))*(F19-$F$8*((D18*(E19+459.69))/(D19*(E18+459.69))-1)*((P19+459.69)/(E19+459.69)))+N18</f>
        <v>60.240509010241595</v>
      </c>
      <c r="O19" s="41">
        <f>PRODUCT(32.0368*N19/$F$6)+O18</f>
        <v>5.768779177827197</v>
      </c>
      <c r="P19" s="43">
        <v>86</v>
      </c>
      <c r="Q19" s="52">
        <v>30</v>
      </c>
      <c r="R19" s="31">
        <f t="shared" si="6"/>
        <v>86</v>
      </c>
      <c r="S19" s="53">
        <v>29.3</v>
      </c>
      <c r="T19" s="31">
        <f t="shared" si="7"/>
        <v>84.74000000000001</v>
      </c>
    </row>
    <row r="20" spans="1:20" ht="12.75">
      <c r="A20" s="6">
        <f t="shared" si="8"/>
        <v>6</v>
      </c>
      <c r="B20" s="17">
        <v>36338</v>
      </c>
      <c r="C20" s="11">
        <v>0.748611111111111</v>
      </c>
      <c r="D20" s="19">
        <v>29.59</v>
      </c>
      <c r="E20" s="15">
        <v>84.2</v>
      </c>
      <c r="F20" s="51">
        <v>8</v>
      </c>
      <c r="G20" s="8">
        <f t="shared" si="0"/>
        <v>7.564245797971692</v>
      </c>
      <c r="H20" s="8">
        <f>H19+G20</f>
        <v>66.11722859438089</v>
      </c>
      <c r="I20" s="8">
        <f t="shared" si="1"/>
        <v>0.08680555555555547</v>
      </c>
      <c r="J20" s="8">
        <f t="shared" si="2"/>
        <v>2.0833333333333335</v>
      </c>
      <c r="K20" s="8">
        <f t="shared" si="3"/>
        <v>1.4433756729740645</v>
      </c>
      <c r="L20" s="18">
        <f t="shared" si="4"/>
        <v>0.07109379418750633</v>
      </c>
      <c r="M20" s="18">
        <f t="shared" si="5"/>
        <v>0.12289447694122842</v>
      </c>
      <c r="N20" s="37">
        <f>PRODUCT((D20*(32+459.69))/(29.92*(P20+459.69)))*(F20-$F$8*((D19*(E20+459.69))/(D20*(E19+459.69))-1)*((P20+459.69)/(E20+459.69)))+N19</f>
        <v>67.33452127744003</v>
      </c>
      <c r="O20" s="41">
        <f>PRODUCT(32.0368*N20/$F$6)+O19</f>
        <v>8.088330351226219</v>
      </c>
      <c r="P20" s="43">
        <v>86</v>
      </c>
      <c r="Q20" s="52">
        <v>30</v>
      </c>
      <c r="R20" s="31">
        <f t="shared" si="6"/>
        <v>86</v>
      </c>
      <c r="S20" s="53">
        <v>29</v>
      </c>
      <c r="T20" s="31">
        <f t="shared" si="7"/>
        <v>84.2</v>
      </c>
    </row>
    <row r="21" spans="1:20" ht="12.75">
      <c r="A21" s="6">
        <f t="shared" si="8"/>
        <v>7</v>
      </c>
      <c r="B21" s="17">
        <v>36338</v>
      </c>
      <c r="C21" s="11">
        <v>0.7729166666666667</v>
      </c>
      <c r="D21" s="19">
        <v>29.59</v>
      </c>
      <c r="E21" s="15">
        <v>84.74</v>
      </c>
      <c r="F21" s="51">
        <v>3</v>
      </c>
      <c r="G21" s="8">
        <f aca="true" t="shared" si="9" ref="G21:G31">F21*D21/29.92*520/(459.69+E21)</f>
        <v>2.8337786632754605</v>
      </c>
      <c r="H21" s="8">
        <f aca="true" t="shared" si="10" ref="H21:H31">H20+G21</f>
        <v>68.95100725765636</v>
      </c>
      <c r="I21" s="8">
        <f aca="true" t="shared" si="11" ref="I21:I31">VALUE(C21)-VALUE($F$5)+(VALUE(B21)-VALUE($F$4))</f>
        <v>0.11111111111111116</v>
      </c>
      <c r="J21" s="8">
        <f t="shared" si="2"/>
        <v>2.6666666666666665</v>
      </c>
      <c r="K21" s="8">
        <f t="shared" si="3"/>
        <v>1.632993161855452</v>
      </c>
      <c r="L21" s="18">
        <f aca="true" t="shared" si="12" ref="L21:L31">H21/$F$6</f>
        <v>0.07414086801898533</v>
      </c>
      <c r="M21" s="18">
        <f aca="true" t="shared" si="13" ref="M21:M31">H21/$F$7</f>
        <v>0.1281617235272423</v>
      </c>
      <c r="N21" s="37">
        <f aca="true" t="shared" si="14" ref="N21:N31">PRODUCT((D21*(32+459.69))/(29.92*(P21+459.69)))*(F21-$F$8*((D20*(E21+459.69))/(D21*(E20+459.69))-1)*((P21+459.69)/(E21+459.69)))+N20</f>
        <v>68.36285583435149</v>
      </c>
      <c r="O21" s="41">
        <f aca="true" t="shared" si="15" ref="O21:O31">PRODUCT(32.0368*N21/$F$6)+O20</f>
        <v>10.443305770359501</v>
      </c>
      <c r="P21" s="43">
        <v>85.82</v>
      </c>
      <c r="Q21" s="52">
        <v>29.9</v>
      </c>
      <c r="R21" s="31">
        <f t="shared" si="6"/>
        <v>85.82</v>
      </c>
      <c r="S21" s="53">
        <v>29.3</v>
      </c>
      <c r="T21" s="31">
        <f t="shared" si="7"/>
        <v>84.74000000000001</v>
      </c>
    </row>
    <row r="22" spans="1:20" ht="12.75">
      <c r="A22" s="6">
        <f t="shared" si="8"/>
        <v>8</v>
      </c>
      <c r="B22" s="17">
        <v>36338</v>
      </c>
      <c r="C22" s="11">
        <v>0.7847222222222222</v>
      </c>
      <c r="D22" s="19">
        <v>29.59</v>
      </c>
      <c r="E22" s="15">
        <v>84.74</v>
      </c>
      <c r="F22" s="51">
        <v>2</v>
      </c>
      <c r="G22" s="8">
        <f t="shared" si="9"/>
        <v>1.8891857755169736</v>
      </c>
      <c r="H22" s="8">
        <f t="shared" si="10"/>
        <v>70.84019303317334</v>
      </c>
      <c r="I22" s="8">
        <f t="shared" si="11"/>
        <v>0.12291666666666667</v>
      </c>
      <c r="J22" s="8">
        <f t="shared" si="2"/>
        <v>2.95</v>
      </c>
      <c r="K22" s="8">
        <f t="shared" si="3"/>
        <v>1.7175564037317668</v>
      </c>
      <c r="L22" s="18">
        <f t="shared" si="12"/>
        <v>0.07617225057330466</v>
      </c>
      <c r="M22" s="18">
        <f t="shared" si="13"/>
        <v>0.13167322125125155</v>
      </c>
      <c r="N22" s="37">
        <f t="shared" si="14"/>
        <v>70.14683069825836</v>
      </c>
      <c r="O22" s="41">
        <f t="shared" si="15"/>
        <v>12.859735862525053</v>
      </c>
      <c r="P22" s="43">
        <v>85.46</v>
      </c>
      <c r="Q22" s="52">
        <v>29.7</v>
      </c>
      <c r="R22" s="31">
        <f t="shared" si="6"/>
        <v>85.46000000000001</v>
      </c>
      <c r="S22" s="53">
        <v>29.3</v>
      </c>
      <c r="T22" s="31">
        <f t="shared" si="7"/>
        <v>84.74000000000001</v>
      </c>
    </row>
    <row r="23" spans="1:20" ht="12.75">
      <c r="A23" s="6">
        <f t="shared" si="8"/>
        <v>9</v>
      </c>
      <c r="B23" s="17">
        <v>36338</v>
      </c>
      <c r="C23" s="11">
        <v>0.8006944444444444</v>
      </c>
      <c r="D23" s="19">
        <v>29.59</v>
      </c>
      <c r="E23" s="15">
        <v>84.74</v>
      </c>
      <c r="F23" s="51">
        <v>2</v>
      </c>
      <c r="G23" s="8">
        <f t="shared" si="9"/>
        <v>1.8891857755169736</v>
      </c>
      <c r="H23" s="8">
        <f t="shared" si="10"/>
        <v>72.72937880869031</v>
      </c>
      <c r="I23" s="8">
        <f t="shared" si="11"/>
        <v>0.13888888888888884</v>
      </c>
      <c r="J23" s="8">
        <f t="shared" si="2"/>
        <v>3.3333333333333335</v>
      </c>
      <c r="K23" s="8">
        <f t="shared" si="3"/>
        <v>1.8257418583505538</v>
      </c>
      <c r="L23" s="18">
        <f t="shared" si="12"/>
        <v>0.07820363312762399</v>
      </c>
      <c r="M23" s="18">
        <f t="shared" si="13"/>
        <v>0.1351847189752608</v>
      </c>
      <c r="N23" s="37">
        <f t="shared" si="14"/>
        <v>71.93139479730752</v>
      </c>
      <c r="O23" s="41">
        <f t="shared" si="15"/>
        <v>15.33764092579643</v>
      </c>
      <c r="P23" s="43">
        <v>85.28</v>
      </c>
      <c r="Q23" s="52">
        <v>29.6</v>
      </c>
      <c r="R23" s="31">
        <f t="shared" si="6"/>
        <v>85.28</v>
      </c>
      <c r="S23" s="53">
        <v>29.3</v>
      </c>
      <c r="T23" s="31">
        <f t="shared" si="7"/>
        <v>84.74000000000001</v>
      </c>
    </row>
    <row r="24" spans="1:20" ht="12.75">
      <c r="A24" s="6">
        <f t="shared" si="8"/>
        <v>10</v>
      </c>
      <c r="B24" s="17">
        <v>36338</v>
      </c>
      <c r="C24" s="11">
        <v>0.8131944444444444</v>
      </c>
      <c r="D24" s="19">
        <v>29.59</v>
      </c>
      <c r="E24" s="15">
        <v>85.1</v>
      </c>
      <c r="F24" s="51">
        <v>2</v>
      </c>
      <c r="G24" s="8">
        <f t="shared" si="9"/>
        <v>1.8879373919578295</v>
      </c>
      <c r="H24" s="8">
        <f t="shared" si="10"/>
        <v>74.61731620064815</v>
      </c>
      <c r="I24" s="8">
        <f t="shared" si="11"/>
        <v>0.1513888888888889</v>
      </c>
      <c r="J24" s="8">
        <f t="shared" si="2"/>
        <v>3.6333333333333333</v>
      </c>
      <c r="K24" s="8">
        <f t="shared" si="3"/>
        <v>1.906130460732773</v>
      </c>
      <c r="L24" s="18">
        <f t="shared" si="12"/>
        <v>0.08023367333403027</v>
      </c>
      <c r="M24" s="18">
        <f t="shared" si="13"/>
        <v>0.1386938962837326</v>
      </c>
      <c r="N24" s="37">
        <f t="shared" si="14"/>
        <v>72.61817575561815</v>
      </c>
      <c r="O24" s="41">
        <f t="shared" si="15"/>
        <v>17.839204337675557</v>
      </c>
      <c r="P24" s="43">
        <v>86</v>
      </c>
      <c r="Q24" s="52">
        <v>30</v>
      </c>
      <c r="R24" s="31">
        <f t="shared" si="6"/>
        <v>86</v>
      </c>
      <c r="S24" s="53">
        <v>29.5</v>
      </c>
      <c r="T24" s="31">
        <f t="shared" si="7"/>
        <v>85.1</v>
      </c>
    </row>
    <row r="25" spans="1:20" ht="12.75">
      <c r="A25" s="6">
        <f t="shared" si="8"/>
        <v>11</v>
      </c>
      <c r="B25" s="17">
        <v>36338</v>
      </c>
      <c r="C25" s="11">
        <v>0.8243055555555556</v>
      </c>
      <c r="D25" s="19">
        <v>29.59</v>
      </c>
      <c r="E25" s="15">
        <v>85.28</v>
      </c>
      <c r="F25" s="51">
        <v>2</v>
      </c>
      <c r="G25" s="8">
        <f t="shared" si="9"/>
        <v>1.8873138186775524</v>
      </c>
      <c r="H25" s="8">
        <f t="shared" si="10"/>
        <v>76.5046300193257</v>
      </c>
      <c r="I25" s="8">
        <f t="shared" si="11"/>
        <v>0.1625000000000001</v>
      </c>
      <c r="J25" s="8">
        <f t="shared" si="2"/>
        <v>3.9</v>
      </c>
      <c r="K25" s="8">
        <f t="shared" si="3"/>
        <v>1.9748417658131499</v>
      </c>
      <c r="L25" s="18">
        <f t="shared" si="12"/>
        <v>0.08226304303153302</v>
      </c>
      <c r="M25" s="18">
        <f t="shared" si="13"/>
        <v>0.14220191453406264</v>
      </c>
      <c r="N25" s="37">
        <f t="shared" si="14"/>
        <v>73.85262601792017</v>
      </c>
      <c r="O25" s="41">
        <f t="shared" si="15"/>
        <v>20.383292304569004</v>
      </c>
      <c r="P25" s="43">
        <v>86.18</v>
      </c>
      <c r="Q25" s="52">
        <v>30.1</v>
      </c>
      <c r="R25" s="31">
        <f t="shared" si="6"/>
        <v>86.18</v>
      </c>
      <c r="S25" s="53">
        <v>29.6</v>
      </c>
      <c r="T25" s="31">
        <f t="shared" si="7"/>
        <v>85.28</v>
      </c>
    </row>
    <row r="26" spans="1:20" ht="12.75">
      <c r="A26" s="6">
        <f t="shared" si="8"/>
        <v>12</v>
      </c>
      <c r="B26" s="17">
        <v>36338</v>
      </c>
      <c r="C26" s="11">
        <v>0.8395833333333332</v>
      </c>
      <c r="D26" s="19">
        <v>29.59</v>
      </c>
      <c r="E26" s="15">
        <v>85.46</v>
      </c>
      <c r="F26" s="51">
        <v>2</v>
      </c>
      <c r="G26" s="8">
        <f t="shared" si="9"/>
        <v>1.8866906571855562</v>
      </c>
      <c r="H26" s="8">
        <f t="shared" si="10"/>
        <v>78.39132067651126</v>
      </c>
      <c r="I26" s="8">
        <f t="shared" si="11"/>
        <v>0.1777777777777777</v>
      </c>
      <c r="J26" s="8">
        <f t="shared" si="2"/>
        <v>4.266666666666667</v>
      </c>
      <c r="K26" s="8">
        <f t="shared" si="3"/>
        <v>2.065591117977289</v>
      </c>
      <c r="L26" s="18">
        <f t="shared" si="12"/>
        <v>0.08429174266291532</v>
      </c>
      <c r="M26" s="18">
        <f t="shared" si="13"/>
        <v>0.14570877449165662</v>
      </c>
      <c r="N26" s="37">
        <f t="shared" si="14"/>
        <v>75.08802529670336</v>
      </c>
      <c r="O26" s="41">
        <f t="shared" si="15"/>
        <v>22.969937518359785</v>
      </c>
      <c r="P26" s="43">
        <v>86</v>
      </c>
      <c r="Q26" s="52">
        <v>30</v>
      </c>
      <c r="R26" s="31">
        <f t="shared" si="6"/>
        <v>86</v>
      </c>
      <c r="S26" s="53">
        <v>29.7</v>
      </c>
      <c r="T26" s="31">
        <f t="shared" si="7"/>
        <v>85.46000000000001</v>
      </c>
    </row>
    <row r="27" spans="1:20" ht="12.75">
      <c r="A27" s="6">
        <f t="shared" si="8"/>
        <v>13</v>
      </c>
      <c r="B27" s="17">
        <v>36338</v>
      </c>
      <c r="C27" s="11">
        <v>0.8534722222222223</v>
      </c>
      <c r="D27" s="19">
        <v>29.62</v>
      </c>
      <c r="E27" s="15">
        <v>85.46</v>
      </c>
      <c r="F27" s="51">
        <v>2</v>
      </c>
      <c r="G27" s="8">
        <f t="shared" si="9"/>
        <v>1.8886034898896982</v>
      </c>
      <c r="H27" s="8">
        <f t="shared" si="10"/>
        <v>80.27992416640096</v>
      </c>
      <c r="I27" s="8">
        <f t="shared" si="11"/>
        <v>0.19166666666666676</v>
      </c>
      <c r="J27" s="8">
        <f t="shared" si="2"/>
        <v>4.6</v>
      </c>
      <c r="K27" s="8">
        <f t="shared" si="3"/>
        <v>2.1447610589527217</v>
      </c>
      <c r="L27" s="18">
        <f t="shared" si="12"/>
        <v>0.08632249910365694</v>
      </c>
      <c r="M27" s="18">
        <f t="shared" si="13"/>
        <v>0.14921918990037353</v>
      </c>
      <c r="N27" s="37">
        <f t="shared" si="14"/>
        <v>78.54992114677162</v>
      </c>
      <c r="O27" s="41">
        <f t="shared" si="15"/>
        <v>25.675838715988704</v>
      </c>
      <c r="P27" s="43">
        <v>86.18</v>
      </c>
      <c r="Q27" s="52">
        <v>30.1</v>
      </c>
      <c r="R27" s="31">
        <f t="shared" si="6"/>
        <v>86.18</v>
      </c>
      <c r="S27" s="53">
        <v>29.7</v>
      </c>
      <c r="T27" s="31">
        <f t="shared" si="7"/>
        <v>85.46000000000001</v>
      </c>
    </row>
    <row r="28" spans="1:20" ht="12.75">
      <c r="A28" s="6">
        <f t="shared" si="8"/>
        <v>14</v>
      </c>
      <c r="B28" s="17">
        <v>36338</v>
      </c>
      <c r="C28" s="11">
        <v>0.8631944444444444</v>
      </c>
      <c r="D28" s="19">
        <v>29.62</v>
      </c>
      <c r="E28" s="15">
        <v>84.92</v>
      </c>
      <c r="F28" s="51">
        <v>2</v>
      </c>
      <c r="G28" s="8">
        <f t="shared" si="9"/>
        <v>1.8904761067798403</v>
      </c>
      <c r="H28" s="8">
        <f t="shared" si="10"/>
        <v>82.1704002731808</v>
      </c>
      <c r="I28" s="8">
        <f t="shared" si="11"/>
        <v>0.20138888888888884</v>
      </c>
      <c r="J28" s="8">
        <f t="shared" si="2"/>
        <v>4.833333333333333</v>
      </c>
      <c r="K28" s="8">
        <f t="shared" si="3"/>
        <v>2.1984843263788196</v>
      </c>
      <c r="L28" s="18">
        <f t="shared" si="12"/>
        <v>0.0883552691109471</v>
      </c>
      <c r="M28" s="18">
        <f t="shared" si="13"/>
        <v>0.15273308600962976</v>
      </c>
      <c r="N28" s="37">
        <f t="shared" si="14"/>
        <v>81.97535313182141</v>
      </c>
      <c r="O28" s="41">
        <f t="shared" si="15"/>
        <v>28.499739783960248</v>
      </c>
      <c r="P28" s="43">
        <v>86.54</v>
      </c>
      <c r="Q28" s="52">
        <v>30.3</v>
      </c>
      <c r="R28" s="31">
        <f t="shared" si="6"/>
        <v>86.53999999999999</v>
      </c>
      <c r="S28" s="53">
        <v>29.4</v>
      </c>
      <c r="T28" s="31">
        <f t="shared" si="7"/>
        <v>84.92</v>
      </c>
    </row>
    <row r="29" spans="1:20" ht="12.75">
      <c r="A29" s="6">
        <f t="shared" si="8"/>
        <v>15</v>
      </c>
      <c r="B29" s="17">
        <v>36338</v>
      </c>
      <c r="C29" s="11">
        <v>0.875</v>
      </c>
      <c r="D29" s="19">
        <v>29.62</v>
      </c>
      <c r="E29" s="15">
        <v>85.1</v>
      </c>
      <c r="F29" s="51">
        <v>2</v>
      </c>
      <c r="G29" s="8">
        <f t="shared" si="9"/>
        <v>1.8898514886715414</v>
      </c>
      <c r="H29" s="8">
        <f t="shared" si="10"/>
        <v>84.06025176185234</v>
      </c>
      <c r="I29" s="8">
        <f t="shared" si="11"/>
        <v>0.21319444444444446</v>
      </c>
      <c r="J29" s="8">
        <f t="shared" si="2"/>
        <v>5.116666666666666</v>
      </c>
      <c r="K29" s="8">
        <f t="shared" si="3"/>
        <v>2.262005010309806</v>
      </c>
      <c r="L29" s="18">
        <f t="shared" si="12"/>
        <v>0.09038736748586274</v>
      </c>
      <c r="M29" s="18">
        <f t="shared" si="13"/>
        <v>0.15624582111868465</v>
      </c>
      <c r="N29" s="37">
        <f t="shared" si="14"/>
        <v>83.20951749747857</v>
      </c>
      <c r="O29" s="41">
        <f t="shared" si="15"/>
        <v>31.366155558329304</v>
      </c>
      <c r="P29" s="43">
        <v>86.54</v>
      </c>
      <c r="Q29" s="52">
        <v>30.3</v>
      </c>
      <c r="R29" s="31">
        <f t="shared" si="6"/>
        <v>86.53999999999999</v>
      </c>
      <c r="S29" s="53">
        <v>29.5</v>
      </c>
      <c r="T29" s="31">
        <f t="shared" si="7"/>
        <v>85.1</v>
      </c>
    </row>
    <row r="30" spans="1:20" ht="12.75">
      <c r="A30" s="6">
        <f t="shared" si="8"/>
        <v>16</v>
      </c>
      <c r="B30" s="17">
        <v>36339</v>
      </c>
      <c r="C30" s="11">
        <v>0.7666666666666666</v>
      </c>
      <c r="D30" s="13">
        <v>29.53</v>
      </c>
      <c r="E30" s="15">
        <v>100.4</v>
      </c>
      <c r="F30" s="51">
        <v>75</v>
      </c>
      <c r="G30" s="8">
        <f t="shared" si="9"/>
        <v>68.72403432488838</v>
      </c>
      <c r="H30" s="8">
        <f t="shared" si="10"/>
        <v>152.78428608674074</v>
      </c>
      <c r="I30" s="8">
        <f t="shared" si="11"/>
        <v>1.104861111111111</v>
      </c>
      <c r="J30" s="8">
        <f t="shared" si="2"/>
        <v>26.516666666666666</v>
      </c>
      <c r="K30" s="8">
        <f t="shared" si="3"/>
        <v>5.149433625814266</v>
      </c>
      <c r="L30" s="18">
        <f t="shared" si="12"/>
        <v>0.16428417858789326</v>
      </c>
      <c r="M30" s="18">
        <f t="shared" si="13"/>
        <v>0.2839856618712653</v>
      </c>
      <c r="N30" s="37">
        <f t="shared" si="14"/>
        <v>97.35004941232121</v>
      </c>
      <c r="O30" s="41">
        <f t="shared" si="15"/>
        <v>34.71968680888054</v>
      </c>
      <c r="P30" s="43">
        <v>105.98</v>
      </c>
      <c r="Q30" s="52">
        <v>41.1</v>
      </c>
      <c r="R30" s="31">
        <f t="shared" si="6"/>
        <v>105.98</v>
      </c>
      <c r="S30" s="53">
        <v>38</v>
      </c>
      <c r="T30" s="31">
        <f t="shared" si="7"/>
        <v>100.4</v>
      </c>
    </row>
    <row r="31" spans="1:20" ht="12.75">
      <c r="A31" s="6">
        <f t="shared" si="8"/>
        <v>17</v>
      </c>
      <c r="B31" s="17">
        <v>36340</v>
      </c>
      <c r="C31" s="11">
        <v>0.30416666666666664</v>
      </c>
      <c r="D31" s="13">
        <v>29.59</v>
      </c>
      <c r="E31" s="15">
        <v>94.1</v>
      </c>
      <c r="F31" s="51">
        <v>-5</v>
      </c>
      <c r="G31" s="8">
        <f t="shared" si="9"/>
        <v>-4.643138246287879</v>
      </c>
      <c r="H31" s="8">
        <f t="shared" si="10"/>
        <v>148.14114784045285</v>
      </c>
      <c r="I31" s="8">
        <f t="shared" si="11"/>
        <v>1.6423611111111112</v>
      </c>
      <c r="J31" s="8">
        <f t="shared" si="2"/>
        <v>39.416666666666664</v>
      </c>
      <c r="K31" s="8">
        <f t="shared" si="3"/>
        <v>6.278269400612454</v>
      </c>
      <c r="L31" s="18">
        <f t="shared" si="12"/>
        <v>0.15929155681769122</v>
      </c>
      <c r="M31" s="18">
        <f t="shared" si="13"/>
        <v>0.2753552933837414</v>
      </c>
      <c r="N31" s="37">
        <f t="shared" si="14"/>
        <v>114.57106832534211</v>
      </c>
      <c r="O31" s="41">
        <f t="shared" si="15"/>
        <v>38.666450681703466</v>
      </c>
      <c r="P31" s="43">
        <v>95.72</v>
      </c>
      <c r="Q31" s="52">
        <v>35.4</v>
      </c>
      <c r="R31" s="31">
        <f t="shared" si="6"/>
        <v>95.72</v>
      </c>
      <c r="S31" s="53">
        <v>34.5</v>
      </c>
      <c r="T31" s="31">
        <f t="shared" si="7"/>
        <v>94.1</v>
      </c>
    </row>
    <row r="32" spans="1:19" ht="12.75">
      <c r="A32" s="6">
        <f t="shared" si="8"/>
        <v>18</v>
      </c>
      <c r="B32" s="17"/>
      <c r="C32" s="11"/>
      <c r="D32" s="13"/>
      <c r="E32" s="15"/>
      <c r="F32" s="51"/>
      <c r="G32" s="8"/>
      <c r="H32" s="8"/>
      <c r="I32" s="8"/>
      <c r="J32" s="8"/>
      <c r="K32" s="8"/>
      <c r="L32" s="18"/>
      <c r="M32" s="18"/>
      <c r="N32" s="37"/>
      <c r="O32" s="41"/>
      <c r="P32" s="43"/>
      <c r="Q32" s="52"/>
      <c r="S32" s="53"/>
    </row>
    <row r="33" spans="1:19" ht="12.75">
      <c r="A33" s="6">
        <f t="shared" si="8"/>
        <v>19</v>
      </c>
      <c r="B33" s="17"/>
      <c r="C33" s="11"/>
      <c r="D33" s="13"/>
      <c r="E33" s="15"/>
      <c r="F33" s="51"/>
      <c r="G33" s="8"/>
      <c r="H33" s="8"/>
      <c r="I33" s="8"/>
      <c r="J33" s="8"/>
      <c r="K33" s="8"/>
      <c r="L33" s="18"/>
      <c r="M33" s="18"/>
      <c r="N33" s="37"/>
      <c r="O33" s="41"/>
      <c r="P33" s="43"/>
      <c r="Q33" s="52"/>
      <c r="S33" s="53"/>
    </row>
    <row r="34" spans="1:19" ht="12.75">
      <c r="A34" s="6">
        <f t="shared" si="8"/>
        <v>20</v>
      </c>
      <c r="B34" s="17"/>
      <c r="C34" s="11"/>
      <c r="D34" s="13"/>
      <c r="E34" s="15"/>
      <c r="F34" s="51"/>
      <c r="G34" s="8"/>
      <c r="H34" s="8"/>
      <c r="I34" s="8"/>
      <c r="J34" s="8"/>
      <c r="K34" s="8"/>
      <c r="L34" s="18"/>
      <c r="M34" s="18"/>
      <c r="N34" s="37"/>
      <c r="O34" s="41"/>
      <c r="P34" s="43"/>
      <c r="Q34" s="52"/>
      <c r="S34" s="53"/>
    </row>
    <row r="35" spans="1:19" ht="12.75">
      <c r="A35" s="6">
        <f t="shared" si="8"/>
        <v>21</v>
      </c>
      <c r="B35" s="17"/>
      <c r="C35" s="11"/>
      <c r="D35" s="13"/>
      <c r="E35" s="15"/>
      <c r="F35" s="51"/>
      <c r="G35" s="8"/>
      <c r="H35" s="8"/>
      <c r="I35" s="8"/>
      <c r="J35" s="8"/>
      <c r="K35" s="8"/>
      <c r="L35" s="18"/>
      <c r="M35" s="18"/>
      <c r="N35" s="37"/>
      <c r="O35" s="41"/>
      <c r="P35" s="43"/>
      <c r="Q35" s="52"/>
      <c r="S35" s="53"/>
    </row>
    <row r="36" spans="1:19" ht="12.75">
      <c r="A36" s="6">
        <f t="shared" si="8"/>
        <v>22</v>
      </c>
      <c r="B36" s="17"/>
      <c r="C36" s="11"/>
      <c r="D36" s="13"/>
      <c r="E36" s="15"/>
      <c r="F36" s="51"/>
      <c r="G36" s="8"/>
      <c r="H36" s="8"/>
      <c r="I36" s="8"/>
      <c r="J36" s="8"/>
      <c r="K36" s="8"/>
      <c r="L36" s="18"/>
      <c r="M36" s="18"/>
      <c r="N36" s="37"/>
      <c r="O36" s="41"/>
      <c r="P36" s="43"/>
      <c r="Q36" s="52"/>
      <c r="S36" s="53"/>
    </row>
    <row r="37" spans="1:19" ht="12.75">
      <c r="A37" s="6">
        <f t="shared" si="8"/>
        <v>23</v>
      </c>
      <c r="B37" s="17"/>
      <c r="C37" s="11"/>
      <c r="D37" s="13"/>
      <c r="E37" s="15"/>
      <c r="F37" s="51"/>
      <c r="G37" s="8"/>
      <c r="H37" s="8"/>
      <c r="I37" s="8"/>
      <c r="J37" s="8"/>
      <c r="K37" s="8"/>
      <c r="L37" s="18"/>
      <c r="M37" s="18"/>
      <c r="N37" s="37"/>
      <c r="O37" s="41"/>
      <c r="P37" s="43"/>
      <c r="Q37" s="52"/>
      <c r="S37" s="53"/>
    </row>
    <row r="38" spans="1:19" ht="12.75">
      <c r="A38" s="6">
        <f>A37+$A$15</f>
        <v>24</v>
      </c>
      <c r="B38" s="17"/>
      <c r="C38" s="11"/>
      <c r="D38" s="13"/>
      <c r="E38" s="15"/>
      <c r="F38" s="51"/>
      <c r="G38" s="8"/>
      <c r="H38" s="8"/>
      <c r="I38" s="8"/>
      <c r="J38" s="8"/>
      <c r="K38" s="8"/>
      <c r="L38" s="18"/>
      <c r="M38" s="18"/>
      <c r="N38" s="37"/>
      <c r="O38" s="41"/>
      <c r="P38" s="43"/>
      <c r="Q38" s="52"/>
      <c r="S38" s="53"/>
    </row>
    <row r="39" spans="1:19" ht="12.75">
      <c r="A39" s="6">
        <f t="shared" si="8"/>
        <v>25</v>
      </c>
      <c r="B39" s="17"/>
      <c r="C39" s="11"/>
      <c r="D39" s="13"/>
      <c r="E39" s="15"/>
      <c r="F39" s="51"/>
      <c r="G39" s="8"/>
      <c r="H39" s="8"/>
      <c r="I39" s="8"/>
      <c r="J39" s="8"/>
      <c r="K39" s="8"/>
      <c r="L39" s="18"/>
      <c r="M39" s="18"/>
      <c r="N39" s="37"/>
      <c r="O39" s="41"/>
      <c r="P39" s="43"/>
      <c r="Q39" s="52"/>
      <c r="S39" s="53"/>
    </row>
    <row r="40" spans="1:19" ht="12.75">
      <c r="A40" s="6">
        <f t="shared" si="8"/>
        <v>26</v>
      </c>
      <c r="B40" s="17"/>
      <c r="C40" s="11"/>
      <c r="D40" s="13"/>
      <c r="E40" s="15"/>
      <c r="F40" s="51"/>
      <c r="G40" s="8"/>
      <c r="H40" s="8"/>
      <c r="I40" s="8"/>
      <c r="J40" s="8"/>
      <c r="K40" s="8"/>
      <c r="L40" s="18"/>
      <c r="M40" s="18"/>
      <c r="N40" s="37"/>
      <c r="O40" s="41"/>
      <c r="P40" s="43"/>
      <c r="Q40" s="52"/>
      <c r="S40" s="53"/>
    </row>
    <row r="41" spans="1:19" ht="12.75">
      <c r="A41" s="6">
        <f t="shared" si="8"/>
        <v>27</v>
      </c>
      <c r="B41" s="17"/>
      <c r="C41" s="11"/>
      <c r="D41" s="13"/>
      <c r="E41" s="15"/>
      <c r="F41" s="51"/>
      <c r="G41" s="8"/>
      <c r="H41" s="8"/>
      <c r="I41" s="8"/>
      <c r="J41" s="8"/>
      <c r="K41" s="8"/>
      <c r="L41" s="18"/>
      <c r="M41" s="18"/>
      <c r="N41" s="37"/>
      <c r="O41" s="41"/>
      <c r="P41" s="43"/>
      <c r="Q41" s="52"/>
      <c r="S41" s="53"/>
    </row>
    <row r="42" spans="1:19" ht="12.75">
      <c r="A42" s="6">
        <f t="shared" si="8"/>
        <v>28</v>
      </c>
      <c r="B42" s="17"/>
      <c r="C42" s="11"/>
      <c r="D42" s="13"/>
      <c r="E42" s="15"/>
      <c r="F42" s="51"/>
      <c r="G42" s="8"/>
      <c r="H42" s="8"/>
      <c r="I42" s="8"/>
      <c r="J42" s="8"/>
      <c r="K42" s="8"/>
      <c r="L42" s="18"/>
      <c r="M42" s="18"/>
      <c r="N42" s="37"/>
      <c r="O42" s="41"/>
      <c r="P42" s="43"/>
      <c r="Q42" s="52"/>
      <c r="S42" s="53"/>
    </row>
    <row r="43" spans="1:19" ht="12.75">
      <c r="A43" s="6">
        <f t="shared" si="8"/>
        <v>29</v>
      </c>
      <c r="B43" s="17"/>
      <c r="C43" s="11"/>
      <c r="D43" s="13"/>
      <c r="E43" s="15"/>
      <c r="F43" s="51"/>
      <c r="G43" s="8"/>
      <c r="H43" s="8"/>
      <c r="I43" s="8"/>
      <c r="J43" s="8"/>
      <c r="K43" s="8"/>
      <c r="L43" s="18"/>
      <c r="M43" s="18"/>
      <c r="N43" s="37"/>
      <c r="O43" s="41"/>
      <c r="P43" s="43"/>
      <c r="Q43" s="52"/>
      <c r="S43" s="53"/>
    </row>
    <row r="44" spans="1:19" ht="12.75">
      <c r="A44" s="6">
        <f t="shared" si="8"/>
        <v>30</v>
      </c>
      <c r="B44" s="17"/>
      <c r="C44" s="11"/>
      <c r="D44" s="13"/>
      <c r="E44" s="15"/>
      <c r="F44" s="51"/>
      <c r="G44" s="8"/>
      <c r="H44" s="8"/>
      <c r="I44" s="8"/>
      <c r="J44" s="8"/>
      <c r="K44" s="8"/>
      <c r="L44" s="18"/>
      <c r="M44" s="18"/>
      <c r="N44" s="37"/>
      <c r="O44" s="41"/>
      <c r="P44" s="43"/>
      <c r="Q44" s="52"/>
      <c r="S44" s="53"/>
    </row>
    <row r="45" spans="1:19" ht="12.75">
      <c r="A45" s="6">
        <f t="shared" si="8"/>
        <v>31</v>
      </c>
      <c r="B45" s="17"/>
      <c r="C45" s="11"/>
      <c r="D45" s="13"/>
      <c r="E45" s="15"/>
      <c r="F45" s="51"/>
      <c r="G45" s="8"/>
      <c r="H45" s="8"/>
      <c r="I45" s="8"/>
      <c r="J45" s="8"/>
      <c r="K45" s="8"/>
      <c r="L45" s="18"/>
      <c r="M45" s="18"/>
      <c r="N45" s="37"/>
      <c r="O45" s="41"/>
      <c r="P45" s="43"/>
      <c r="Q45" s="52"/>
      <c r="S45" s="53"/>
    </row>
    <row r="46" spans="1:19" ht="12.75">
      <c r="A46" s="6">
        <f t="shared" si="8"/>
        <v>32</v>
      </c>
      <c r="B46" s="17"/>
      <c r="C46" s="11"/>
      <c r="D46" s="13"/>
      <c r="E46" s="15"/>
      <c r="F46" s="51"/>
      <c r="G46" s="8"/>
      <c r="H46" s="8"/>
      <c r="I46" s="8"/>
      <c r="J46" s="8"/>
      <c r="K46" s="8"/>
      <c r="L46" s="18"/>
      <c r="M46" s="18"/>
      <c r="N46" s="37"/>
      <c r="O46" s="41"/>
      <c r="P46" s="43"/>
      <c r="Q46" s="52"/>
      <c r="S46" s="53"/>
    </row>
    <row r="47" spans="1:19" ht="12.75">
      <c r="A47" s="6">
        <f aca="true" t="shared" si="16" ref="A47:A78">A46+$A$15</f>
        <v>33</v>
      </c>
      <c r="B47" s="17"/>
      <c r="C47" s="11"/>
      <c r="D47" s="13"/>
      <c r="E47" s="15"/>
      <c r="F47" s="51"/>
      <c r="G47" s="8"/>
      <c r="H47" s="8"/>
      <c r="I47" s="8"/>
      <c r="J47" s="8"/>
      <c r="K47" s="8"/>
      <c r="L47" s="18"/>
      <c r="M47" s="18"/>
      <c r="N47" s="37"/>
      <c r="O47" s="41"/>
      <c r="P47" s="43"/>
      <c r="Q47" s="52"/>
      <c r="S47" s="53"/>
    </row>
    <row r="48" spans="1:19" ht="12.75">
      <c r="A48" s="6">
        <f t="shared" si="16"/>
        <v>34</v>
      </c>
      <c r="B48" s="17"/>
      <c r="C48" s="11"/>
      <c r="D48" s="13"/>
      <c r="E48" s="15"/>
      <c r="F48" s="51"/>
      <c r="G48" s="8"/>
      <c r="H48" s="8"/>
      <c r="I48" s="8"/>
      <c r="J48" s="8"/>
      <c r="K48" s="8"/>
      <c r="L48" s="18"/>
      <c r="M48" s="18"/>
      <c r="N48" s="37"/>
      <c r="O48" s="41"/>
      <c r="P48" s="43"/>
      <c r="Q48" s="52"/>
      <c r="S48" s="53"/>
    </row>
    <row r="49" spans="1:19" ht="12.75">
      <c r="A49" s="6">
        <f t="shared" si="16"/>
        <v>35</v>
      </c>
      <c r="B49" s="17"/>
      <c r="C49" s="11"/>
      <c r="D49" s="13"/>
      <c r="E49" s="15"/>
      <c r="F49" s="51"/>
      <c r="G49" s="8"/>
      <c r="H49" s="8"/>
      <c r="I49" s="8"/>
      <c r="J49" s="8"/>
      <c r="K49" s="8"/>
      <c r="L49" s="18"/>
      <c r="M49" s="18"/>
      <c r="N49" s="37"/>
      <c r="O49" s="41"/>
      <c r="P49" s="43"/>
      <c r="Q49" s="52"/>
      <c r="S49" s="53"/>
    </row>
    <row r="50" spans="1:19" ht="12.75">
      <c r="A50" s="6">
        <f t="shared" si="16"/>
        <v>36</v>
      </c>
      <c r="B50" s="17"/>
      <c r="C50" s="11"/>
      <c r="D50" s="13"/>
      <c r="E50" s="15"/>
      <c r="F50" s="51"/>
      <c r="G50" s="8"/>
      <c r="H50" s="8"/>
      <c r="I50" s="8"/>
      <c r="J50" s="8"/>
      <c r="K50" s="8"/>
      <c r="L50" s="18"/>
      <c r="M50" s="18"/>
      <c r="N50" s="37"/>
      <c r="O50" s="41"/>
      <c r="P50" s="43"/>
      <c r="Q50" s="52"/>
      <c r="S50" s="53"/>
    </row>
    <row r="51" spans="1:19" ht="12.75">
      <c r="A51" s="6">
        <f>A50+$A$15</f>
        <v>37</v>
      </c>
      <c r="B51" s="17"/>
      <c r="C51" s="11"/>
      <c r="D51" s="13"/>
      <c r="E51" s="15"/>
      <c r="F51" s="51"/>
      <c r="G51" s="8"/>
      <c r="H51" s="8"/>
      <c r="I51" s="8"/>
      <c r="J51" s="8"/>
      <c r="K51" s="8"/>
      <c r="L51" s="18"/>
      <c r="M51" s="18"/>
      <c r="N51" s="37"/>
      <c r="O51" s="41"/>
      <c r="P51" s="43"/>
      <c r="Q51" s="52"/>
      <c r="S51" s="53"/>
    </row>
    <row r="52" spans="1:19" ht="12.75">
      <c r="A52" s="6">
        <f t="shared" si="16"/>
        <v>38</v>
      </c>
      <c r="B52" s="17"/>
      <c r="C52" s="11"/>
      <c r="D52" s="13"/>
      <c r="E52" s="15"/>
      <c r="F52" s="51"/>
      <c r="G52" s="8"/>
      <c r="H52" s="8"/>
      <c r="I52" s="8"/>
      <c r="J52" s="8"/>
      <c r="K52" s="8"/>
      <c r="L52" s="18"/>
      <c r="M52" s="18"/>
      <c r="N52" s="37"/>
      <c r="O52" s="41"/>
      <c r="P52" s="43"/>
      <c r="Q52" s="52"/>
      <c r="S52" s="53"/>
    </row>
    <row r="53" spans="1:19" ht="12.75">
      <c r="A53" s="6">
        <f t="shared" si="16"/>
        <v>39</v>
      </c>
      <c r="B53" s="17"/>
      <c r="C53" s="11"/>
      <c r="D53" s="13"/>
      <c r="E53" s="15"/>
      <c r="F53" s="51"/>
      <c r="G53" s="8"/>
      <c r="H53" s="8"/>
      <c r="I53" s="8"/>
      <c r="J53" s="8"/>
      <c r="K53" s="8"/>
      <c r="L53" s="18"/>
      <c r="M53" s="18"/>
      <c r="N53" s="37"/>
      <c r="O53" s="41"/>
      <c r="P53" s="43"/>
      <c r="Q53" s="52"/>
      <c r="S53" s="53"/>
    </row>
    <row r="54" spans="1:19" ht="12.75">
      <c r="A54" s="6">
        <f t="shared" si="16"/>
        <v>40</v>
      </c>
      <c r="B54" s="17"/>
      <c r="C54" s="11"/>
      <c r="D54" s="13"/>
      <c r="E54" s="15"/>
      <c r="F54" s="51"/>
      <c r="G54" s="8"/>
      <c r="H54" s="8"/>
      <c r="I54" s="8"/>
      <c r="J54" s="8"/>
      <c r="K54" s="8"/>
      <c r="L54" s="18"/>
      <c r="M54" s="18"/>
      <c r="N54" s="37"/>
      <c r="O54" s="41"/>
      <c r="P54" s="43"/>
      <c r="Q54" s="52"/>
      <c r="S54" s="53"/>
    </row>
    <row r="55" spans="1:19" ht="12.75">
      <c r="A55" s="6">
        <f t="shared" si="16"/>
        <v>41</v>
      </c>
      <c r="B55" s="17"/>
      <c r="C55" s="11"/>
      <c r="D55" s="13"/>
      <c r="E55" s="15"/>
      <c r="F55" s="51"/>
      <c r="G55" s="8"/>
      <c r="H55" s="8"/>
      <c r="I55" s="8"/>
      <c r="J55" s="8"/>
      <c r="K55" s="8"/>
      <c r="L55" s="18"/>
      <c r="M55" s="18"/>
      <c r="N55" s="37"/>
      <c r="O55" s="41"/>
      <c r="P55" s="43"/>
      <c r="Q55" s="52"/>
      <c r="S55" s="53"/>
    </row>
    <row r="56" spans="1:19" ht="12.75">
      <c r="A56" s="6">
        <f t="shared" si="16"/>
        <v>42</v>
      </c>
      <c r="B56" s="17"/>
      <c r="C56" s="11"/>
      <c r="D56" s="13"/>
      <c r="E56" s="15"/>
      <c r="F56" s="51"/>
      <c r="G56" s="8"/>
      <c r="H56" s="8"/>
      <c r="I56" s="8"/>
      <c r="J56" s="8"/>
      <c r="K56" s="8"/>
      <c r="L56" s="18"/>
      <c r="M56" s="18"/>
      <c r="N56" s="37"/>
      <c r="O56" s="41"/>
      <c r="P56" s="43"/>
      <c r="Q56" s="52"/>
      <c r="S56" s="53"/>
    </row>
    <row r="57" spans="1:19" ht="12.75">
      <c r="A57" s="6">
        <f t="shared" si="16"/>
        <v>43</v>
      </c>
      <c r="B57" s="17"/>
      <c r="C57" s="11"/>
      <c r="D57" s="13"/>
      <c r="E57" s="15"/>
      <c r="F57" s="51"/>
      <c r="G57" s="8"/>
      <c r="H57" s="8"/>
      <c r="I57" s="8"/>
      <c r="J57" s="8"/>
      <c r="K57" s="8"/>
      <c r="L57" s="18"/>
      <c r="M57" s="18"/>
      <c r="N57" s="37"/>
      <c r="O57" s="41"/>
      <c r="P57" s="43"/>
      <c r="Q57" s="52"/>
      <c r="S57" s="53"/>
    </row>
    <row r="58" spans="1:19" ht="12.75">
      <c r="A58" s="6">
        <f t="shared" si="16"/>
        <v>44</v>
      </c>
      <c r="B58" s="17"/>
      <c r="C58" s="11"/>
      <c r="D58" s="13"/>
      <c r="E58" s="15"/>
      <c r="F58" s="51"/>
      <c r="G58" s="8"/>
      <c r="H58" s="8"/>
      <c r="I58" s="8"/>
      <c r="J58" s="8"/>
      <c r="K58" s="8"/>
      <c r="L58" s="18"/>
      <c r="M58" s="18"/>
      <c r="N58" s="37"/>
      <c r="O58" s="41"/>
      <c r="P58" s="43"/>
      <c r="Q58" s="52"/>
      <c r="S58" s="53"/>
    </row>
    <row r="59" spans="1:19" ht="12.75">
      <c r="A59" s="6">
        <f t="shared" si="16"/>
        <v>45</v>
      </c>
      <c r="B59" s="17"/>
      <c r="C59" s="11"/>
      <c r="D59" s="13"/>
      <c r="E59" s="15"/>
      <c r="F59" s="51"/>
      <c r="G59" s="8"/>
      <c r="H59" s="8"/>
      <c r="I59" s="8"/>
      <c r="J59" s="8"/>
      <c r="K59" s="8"/>
      <c r="L59" s="18"/>
      <c r="M59" s="18"/>
      <c r="N59" s="37"/>
      <c r="O59" s="41"/>
      <c r="P59" s="43"/>
      <c r="Q59" s="52"/>
      <c r="S59" s="53"/>
    </row>
    <row r="60" spans="1:19" ht="12.75">
      <c r="A60" s="6">
        <f t="shared" si="16"/>
        <v>46</v>
      </c>
      <c r="B60" s="17"/>
      <c r="C60" s="11"/>
      <c r="D60" s="13"/>
      <c r="E60" s="15"/>
      <c r="F60" s="51"/>
      <c r="G60" s="8"/>
      <c r="H60" s="8"/>
      <c r="I60" s="8"/>
      <c r="J60" s="8"/>
      <c r="K60" s="8"/>
      <c r="L60" s="18"/>
      <c r="M60" s="18"/>
      <c r="N60" s="37"/>
      <c r="O60" s="41"/>
      <c r="P60" s="43"/>
      <c r="Q60" s="52"/>
      <c r="S60" s="53"/>
    </row>
    <row r="61" spans="1:19" ht="12.75">
      <c r="A61" s="6">
        <f t="shared" si="16"/>
        <v>47</v>
      </c>
      <c r="B61" s="17"/>
      <c r="C61" s="11"/>
      <c r="D61" s="13"/>
      <c r="E61" s="15"/>
      <c r="F61" s="51"/>
      <c r="G61" s="8"/>
      <c r="H61" s="8"/>
      <c r="I61" s="8"/>
      <c r="J61" s="8"/>
      <c r="K61" s="8"/>
      <c r="L61" s="18"/>
      <c r="M61" s="18"/>
      <c r="N61" s="37"/>
      <c r="O61" s="41"/>
      <c r="P61" s="43"/>
      <c r="Q61" s="52"/>
      <c r="S61" s="53"/>
    </row>
    <row r="62" spans="1:19" ht="12.75">
      <c r="A62" s="6">
        <f t="shared" si="16"/>
        <v>48</v>
      </c>
      <c r="B62" s="17"/>
      <c r="C62" s="11"/>
      <c r="D62" s="13"/>
      <c r="E62" s="15"/>
      <c r="F62" s="51"/>
      <c r="G62" s="8"/>
      <c r="H62" s="8"/>
      <c r="I62" s="8"/>
      <c r="J62" s="8"/>
      <c r="K62" s="8"/>
      <c r="L62" s="18"/>
      <c r="M62" s="18"/>
      <c r="N62" s="37"/>
      <c r="O62" s="41"/>
      <c r="P62" s="43"/>
      <c r="Q62" s="52"/>
      <c r="S62" s="53"/>
    </row>
    <row r="63" spans="1:19" ht="12.75">
      <c r="A63" s="6">
        <f t="shared" si="16"/>
        <v>49</v>
      </c>
      <c r="B63" s="17"/>
      <c r="C63" s="11"/>
      <c r="D63" s="13"/>
      <c r="E63" s="15"/>
      <c r="F63" s="51"/>
      <c r="G63" s="8"/>
      <c r="H63" s="8"/>
      <c r="I63" s="8"/>
      <c r="J63" s="8"/>
      <c r="K63" s="8"/>
      <c r="L63" s="18"/>
      <c r="M63" s="18"/>
      <c r="N63" s="37"/>
      <c r="O63" s="41"/>
      <c r="P63" s="43"/>
      <c r="Q63" s="52"/>
      <c r="S63" s="53"/>
    </row>
    <row r="64" spans="1:19" ht="12.75">
      <c r="A64" s="6">
        <f t="shared" si="16"/>
        <v>50</v>
      </c>
      <c r="B64" s="17"/>
      <c r="C64" s="11"/>
      <c r="D64" s="13"/>
      <c r="E64" s="15"/>
      <c r="F64" s="51"/>
      <c r="G64" s="8"/>
      <c r="H64" s="8"/>
      <c r="I64" s="8"/>
      <c r="J64" s="8"/>
      <c r="K64" s="8"/>
      <c r="L64" s="18"/>
      <c r="M64" s="18"/>
      <c r="N64" s="37"/>
      <c r="O64" s="41"/>
      <c r="P64" s="43"/>
      <c r="Q64" s="52"/>
      <c r="S64" s="53"/>
    </row>
    <row r="65" spans="1:19" ht="12.75">
      <c r="A65" s="6">
        <f t="shared" si="16"/>
        <v>51</v>
      </c>
      <c r="B65" s="17"/>
      <c r="C65" s="11"/>
      <c r="D65" s="13"/>
      <c r="E65" s="15"/>
      <c r="F65" s="51"/>
      <c r="G65" s="8"/>
      <c r="H65" s="8"/>
      <c r="I65" s="8"/>
      <c r="J65" s="8"/>
      <c r="K65" s="8"/>
      <c r="L65" s="18"/>
      <c r="M65" s="18"/>
      <c r="N65" s="37"/>
      <c r="O65" s="41"/>
      <c r="P65" s="43"/>
      <c r="Q65" s="52"/>
      <c r="S65" s="53"/>
    </row>
    <row r="66" spans="1:19" ht="12.75">
      <c r="A66" s="6">
        <f t="shared" si="16"/>
        <v>52</v>
      </c>
      <c r="B66" s="17"/>
      <c r="C66" s="11"/>
      <c r="D66" s="13"/>
      <c r="E66" s="15"/>
      <c r="F66" s="51"/>
      <c r="G66" s="8"/>
      <c r="H66" s="8"/>
      <c r="I66" s="8"/>
      <c r="J66" s="8"/>
      <c r="K66" s="8"/>
      <c r="L66" s="18"/>
      <c r="M66" s="18"/>
      <c r="N66" s="37"/>
      <c r="O66" s="41"/>
      <c r="P66" s="43"/>
      <c r="Q66" s="52"/>
      <c r="S66" s="53"/>
    </row>
    <row r="67" spans="1:19" ht="12.75">
      <c r="A67" s="6">
        <f t="shared" si="16"/>
        <v>53</v>
      </c>
      <c r="B67" s="17"/>
      <c r="C67" s="11"/>
      <c r="D67" s="13"/>
      <c r="E67" s="15"/>
      <c r="F67" s="51"/>
      <c r="G67" s="8"/>
      <c r="H67" s="8"/>
      <c r="I67" s="8"/>
      <c r="J67" s="8"/>
      <c r="K67" s="8"/>
      <c r="L67" s="18"/>
      <c r="M67" s="18"/>
      <c r="N67" s="37"/>
      <c r="O67" s="41"/>
      <c r="P67" s="43"/>
      <c r="Q67" s="52"/>
      <c r="S67" s="53"/>
    </row>
    <row r="68" spans="1:19" ht="12.75">
      <c r="A68" s="6">
        <f t="shared" si="16"/>
        <v>54</v>
      </c>
      <c r="B68" s="17"/>
      <c r="C68" s="11"/>
      <c r="D68" s="13"/>
      <c r="E68" s="15"/>
      <c r="F68" s="51"/>
      <c r="G68" s="8"/>
      <c r="H68" s="8"/>
      <c r="I68" s="8"/>
      <c r="J68" s="8"/>
      <c r="K68" s="8"/>
      <c r="L68" s="18"/>
      <c r="M68" s="18"/>
      <c r="N68" s="37"/>
      <c r="O68" s="41"/>
      <c r="P68" s="43"/>
      <c r="Q68" s="52"/>
      <c r="S68" s="53"/>
    </row>
    <row r="69" spans="1:19" ht="12.75">
      <c r="A69" s="6">
        <f t="shared" si="16"/>
        <v>55</v>
      </c>
      <c r="B69" s="17"/>
      <c r="C69" s="11"/>
      <c r="D69" s="13"/>
      <c r="E69" s="15"/>
      <c r="F69" s="51"/>
      <c r="G69" s="8"/>
      <c r="H69" s="8"/>
      <c r="I69" s="8"/>
      <c r="J69" s="8"/>
      <c r="K69" s="8"/>
      <c r="L69" s="18"/>
      <c r="M69" s="18"/>
      <c r="N69" s="37"/>
      <c r="O69" s="41"/>
      <c r="P69" s="43"/>
      <c r="Q69" s="52"/>
      <c r="S69" s="53"/>
    </row>
    <row r="70" spans="1:19" ht="12.75">
      <c r="A70" s="6">
        <f t="shared" si="16"/>
        <v>56</v>
      </c>
      <c r="B70" s="10"/>
      <c r="C70" s="11"/>
      <c r="D70" s="15"/>
      <c r="E70" s="15"/>
      <c r="F70" s="51"/>
      <c r="G70" s="7"/>
      <c r="H70" s="8"/>
      <c r="I70" s="8"/>
      <c r="J70" s="8"/>
      <c r="K70" s="8"/>
      <c r="L70" s="18"/>
      <c r="M70" s="18"/>
      <c r="N70" s="37"/>
      <c r="O70" s="41"/>
      <c r="P70" s="43"/>
      <c r="Q70" s="52"/>
      <c r="S70" s="53"/>
    </row>
    <row r="71" spans="1:19" ht="12.75">
      <c r="A71" s="6">
        <f t="shared" si="16"/>
        <v>57</v>
      </c>
      <c r="B71" s="10"/>
      <c r="C71" s="11"/>
      <c r="D71" s="15"/>
      <c r="E71" s="15"/>
      <c r="F71" s="51"/>
      <c r="G71" s="7"/>
      <c r="H71" s="8"/>
      <c r="I71" s="8"/>
      <c r="J71" s="8"/>
      <c r="K71" s="8"/>
      <c r="L71" s="18"/>
      <c r="M71" s="18"/>
      <c r="N71" s="37"/>
      <c r="O71" s="41"/>
      <c r="P71" s="43"/>
      <c r="Q71" s="52"/>
      <c r="S71" s="53"/>
    </row>
    <row r="72" spans="1:19" ht="12.75">
      <c r="A72" s="6">
        <f t="shared" si="16"/>
        <v>58</v>
      </c>
      <c r="B72" s="10"/>
      <c r="C72" s="11"/>
      <c r="D72" s="15"/>
      <c r="E72" s="15"/>
      <c r="F72" s="51"/>
      <c r="G72" s="7"/>
      <c r="H72" s="8"/>
      <c r="I72" s="8"/>
      <c r="J72" s="8"/>
      <c r="K72" s="8"/>
      <c r="L72" s="18"/>
      <c r="M72" s="18"/>
      <c r="N72" s="37"/>
      <c r="O72" s="41"/>
      <c r="P72" s="43"/>
      <c r="Q72" s="52"/>
      <c r="S72" s="53"/>
    </row>
    <row r="73" spans="1:19" ht="12.75">
      <c r="A73" s="6">
        <f t="shared" si="16"/>
        <v>59</v>
      </c>
      <c r="B73" s="10"/>
      <c r="C73" s="11"/>
      <c r="D73" s="15"/>
      <c r="E73" s="15"/>
      <c r="F73" s="51"/>
      <c r="G73" s="7"/>
      <c r="H73" s="8"/>
      <c r="I73" s="8"/>
      <c r="J73" s="8"/>
      <c r="K73" s="8"/>
      <c r="L73" s="18"/>
      <c r="M73" s="18"/>
      <c r="N73" s="37"/>
      <c r="O73" s="41"/>
      <c r="P73" s="43"/>
      <c r="Q73" s="52"/>
      <c r="S73" s="53"/>
    </row>
    <row r="74" spans="1:19" ht="12.75">
      <c r="A74" s="6">
        <f t="shared" si="16"/>
        <v>60</v>
      </c>
      <c r="B74" s="10"/>
      <c r="C74" s="11"/>
      <c r="D74" s="15"/>
      <c r="E74" s="15"/>
      <c r="F74" s="51"/>
      <c r="G74" s="7"/>
      <c r="H74" s="8"/>
      <c r="I74" s="8"/>
      <c r="J74" s="8"/>
      <c r="K74" s="8"/>
      <c r="L74" s="18"/>
      <c r="M74" s="18"/>
      <c r="N74" s="37"/>
      <c r="O74" s="41"/>
      <c r="P74" s="43"/>
      <c r="Q74" s="52"/>
      <c r="S74" s="53"/>
    </row>
    <row r="75" spans="1:19" ht="12.75">
      <c r="A75" s="6">
        <f t="shared" si="16"/>
        <v>61</v>
      </c>
      <c r="B75" s="10"/>
      <c r="C75" s="11"/>
      <c r="D75" s="15"/>
      <c r="E75" s="15"/>
      <c r="F75" s="51"/>
      <c r="G75" s="7"/>
      <c r="H75" s="8"/>
      <c r="I75" s="8"/>
      <c r="J75" s="8"/>
      <c r="K75" s="8"/>
      <c r="L75" s="18"/>
      <c r="M75" s="18"/>
      <c r="N75" s="37"/>
      <c r="O75" s="41"/>
      <c r="P75" s="43"/>
      <c r="Q75" s="52"/>
      <c r="S75" s="53"/>
    </row>
    <row r="76" spans="1:19" ht="12.75">
      <c r="A76" s="6">
        <f t="shared" si="16"/>
        <v>62</v>
      </c>
      <c r="B76" s="10"/>
      <c r="C76" s="11"/>
      <c r="D76" s="15"/>
      <c r="E76" s="15"/>
      <c r="F76" s="51"/>
      <c r="G76" s="7"/>
      <c r="H76" s="8"/>
      <c r="I76" s="8"/>
      <c r="J76" s="8"/>
      <c r="K76" s="8"/>
      <c r="L76" s="18"/>
      <c r="M76" s="18"/>
      <c r="N76" s="37"/>
      <c r="O76" s="41"/>
      <c r="P76" s="43"/>
      <c r="Q76" s="52"/>
      <c r="S76" s="53"/>
    </row>
    <row r="77" spans="1:19" ht="12.75">
      <c r="A77" s="6">
        <f t="shared" si="16"/>
        <v>63</v>
      </c>
      <c r="B77" s="10"/>
      <c r="C77" s="11"/>
      <c r="D77" s="15"/>
      <c r="E77" s="15"/>
      <c r="F77" s="51"/>
      <c r="G77" s="7"/>
      <c r="H77" s="8"/>
      <c r="I77" s="8"/>
      <c r="J77" s="8"/>
      <c r="K77" s="8"/>
      <c r="L77" s="18"/>
      <c r="M77" s="18"/>
      <c r="N77" s="37"/>
      <c r="O77" s="41"/>
      <c r="P77" s="43"/>
      <c r="Q77" s="52"/>
      <c r="S77" s="53"/>
    </row>
    <row r="78" spans="1:19" ht="12.75">
      <c r="A78" s="6">
        <f t="shared" si="16"/>
        <v>64</v>
      </c>
      <c r="B78" s="10"/>
      <c r="C78" s="11"/>
      <c r="D78" s="15"/>
      <c r="E78" s="15"/>
      <c r="F78" s="51"/>
      <c r="G78" s="7"/>
      <c r="H78" s="8"/>
      <c r="I78" s="8"/>
      <c r="J78" s="8"/>
      <c r="K78" s="8"/>
      <c r="L78" s="18"/>
      <c r="M78" s="18"/>
      <c r="N78" s="37"/>
      <c r="O78" s="41"/>
      <c r="P78" s="43"/>
      <c r="Q78" s="52"/>
      <c r="S78" s="53"/>
    </row>
    <row r="79" spans="1:19" ht="12.75">
      <c r="A79" s="6">
        <f aca="true" t="shared" si="17" ref="A79:A113">A78+$A$15</f>
        <v>65</v>
      </c>
      <c r="B79" s="10"/>
      <c r="C79" s="11"/>
      <c r="D79" s="15"/>
      <c r="E79" s="15"/>
      <c r="F79" s="51"/>
      <c r="G79" s="7"/>
      <c r="H79" s="8"/>
      <c r="I79" s="8"/>
      <c r="J79" s="8"/>
      <c r="K79" s="8"/>
      <c r="L79" s="18"/>
      <c r="M79" s="18"/>
      <c r="N79" s="37"/>
      <c r="O79" s="41"/>
      <c r="P79" s="43"/>
      <c r="Q79" s="52"/>
      <c r="S79" s="53"/>
    </row>
    <row r="80" spans="1:19" ht="12.75">
      <c r="A80" s="6">
        <f t="shared" si="17"/>
        <v>66</v>
      </c>
      <c r="B80" s="10"/>
      <c r="C80" s="11"/>
      <c r="D80" s="15"/>
      <c r="E80" s="15"/>
      <c r="F80" s="51"/>
      <c r="G80" s="7"/>
      <c r="H80" s="8"/>
      <c r="I80" s="8"/>
      <c r="J80" s="8"/>
      <c r="K80" s="8"/>
      <c r="L80" s="18"/>
      <c r="M80" s="18"/>
      <c r="N80" s="37"/>
      <c r="O80" s="41"/>
      <c r="P80" s="43"/>
      <c r="Q80" s="52"/>
      <c r="S80" s="53"/>
    </row>
    <row r="81" spans="1:19" ht="12.75">
      <c r="A81" s="6">
        <f t="shared" si="17"/>
        <v>67</v>
      </c>
      <c r="B81" s="10"/>
      <c r="C81" s="11"/>
      <c r="D81" s="15"/>
      <c r="E81" s="15"/>
      <c r="F81" s="51"/>
      <c r="G81" s="7"/>
      <c r="H81" s="8"/>
      <c r="I81" s="8"/>
      <c r="J81" s="8"/>
      <c r="K81" s="8"/>
      <c r="L81" s="18"/>
      <c r="M81" s="18"/>
      <c r="N81" s="37"/>
      <c r="O81" s="41"/>
      <c r="P81" s="43"/>
      <c r="Q81" s="52"/>
      <c r="S81" s="53"/>
    </row>
    <row r="82" spans="1:19" ht="12.75">
      <c r="A82" s="6">
        <f t="shared" si="17"/>
        <v>68</v>
      </c>
      <c r="B82" s="10"/>
      <c r="C82" s="11"/>
      <c r="D82" s="15"/>
      <c r="E82" s="15"/>
      <c r="F82" s="51"/>
      <c r="G82" s="7"/>
      <c r="H82" s="8"/>
      <c r="I82" s="8"/>
      <c r="J82" s="8"/>
      <c r="K82" s="8"/>
      <c r="L82" s="18"/>
      <c r="M82" s="18"/>
      <c r="N82" s="37"/>
      <c r="O82" s="41"/>
      <c r="P82" s="43"/>
      <c r="Q82" s="52"/>
      <c r="S82" s="53"/>
    </row>
    <row r="83" spans="1:19" ht="12.75">
      <c r="A83" s="6">
        <f t="shared" si="17"/>
        <v>69</v>
      </c>
      <c r="B83" s="10"/>
      <c r="C83" s="11"/>
      <c r="D83" s="15"/>
      <c r="E83" s="15"/>
      <c r="F83" s="51"/>
      <c r="G83" s="7"/>
      <c r="H83" s="8"/>
      <c r="I83" s="8"/>
      <c r="J83" s="8"/>
      <c r="K83" s="8"/>
      <c r="L83" s="18"/>
      <c r="M83" s="18"/>
      <c r="N83" s="37"/>
      <c r="O83" s="41"/>
      <c r="P83" s="43"/>
      <c r="Q83" s="52"/>
      <c r="S83" s="53"/>
    </row>
    <row r="84" spans="1:19" ht="12.75">
      <c r="A84" s="6">
        <f t="shared" si="17"/>
        <v>70</v>
      </c>
      <c r="B84" s="10"/>
      <c r="C84" s="11"/>
      <c r="D84" s="15"/>
      <c r="E84" s="15"/>
      <c r="F84" s="51"/>
      <c r="G84" s="7"/>
      <c r="H84" s="8"/>
      <c r="I84" s="8"/>
      <c r="J84" s="8"/>
      <c r="K84" s="8"/>
      <c r="L84" s="18"/>
      <c r="M84" s="18"/>
      <c r="N84" s="37"/>
      <c r="O84" s="41"/>
      <c r="P84" s="43"/>
      <c r="Q84" s="52"/>
      <c r="S84" s="53"/>
    </row>
    <row r="85" spans="1:19" ht="12.75">
      <c r="A85" s="6">
        <f t="shared" si="17"/>
        <v>71</v>
      </c>
      <c r="B85" s="10"/>
      <c r="C85" s="11"/>
      <c r="D85" s="15"/>
      <c r="E85" s="15"/>
      <c r="F85" s="51"/>
      <c r="G85" s="7"/>
      <c r="H85" s="8"/>
      <c r="I85" s="8"/>
      <c r="J85" s="8"/>
      <c r="K85" s="8"/>
      <c r="L85" s="18"/>
      <c r="M85" s="18"/>
      <c r="N85" s="37"/>
      <c r="O85" s="41"/>
      <c r="P85" s="43"/>
      <c r="Q85" s="52"/>
      <c r="S85" s="53"/>
    </row>
    <row r="86" spans="1:19" ht="12.75">
      <c r="A86" s="6">
        <f t="shared" si="17"/>
        <v>72</v>
      </c>
      <c r="B86" s="10"/>
      <c r="C86" s="11"/>
      <c r="D86" s="15"/>
      <c r="E86" s="15"/>
      <c r="F86" s="51"/>
      <c r="G86" s="7"/>
      <c r="H86" s="8"/>
      <c r="I86" s="8"/>
      <c r="J86" s="8"/>
      <c r="K86" s="8"/>
      <c r="L86" s="18"/>
      <c r="M86" s="18"/>
      <c r="N86" s="37"/>
      <c r="O86" s="41"/>
      <c r="P86" s="43"/>
      <c r="Q86" s="52"/>
      <c r="S86" s="53"/>
    </row>
    <row r="87" spans="1:19" ht="12.75">
      <c r="A87" s="6">
        <f t="shared" si="17"/>
        <v>73</v>
      </c>
      <c r="B87" s="10"/>
      <c r="C87" s="11"/>
      <c r="D87" s="15"/>
      <c r="E87" s="15"/>
      <c r="F87" s="51"/>
      <c r="G87" s="7"/>
      <c r="H87" s="8"/>
      <c r="I87" s="8"/>
      <c r="J87" s="8"/>
      <c r="K87" s="8"/>
      <c r="L87" s="18"/>
      <c r="M87" s="18"/>
      <c r="N87" s="37"/>
      <c r="O87" s="41"/>
      <c r="P87" s="43"/>
      <c r="Q87" s="52"/>
      <c r="S87" s="53"/>
    </row>
    <row r="88" spans="1:19" ht="12.75">
      <c r="A88" s="6">
        <f t="shared" si="17"/>
        <v>74</v>
      </c>
      <c r="B88" s="10"/>
      <c r="C88" s="11"/>
      <c r="D88" s="15"/>
      <c r="E88" s="15"/>
      <c r="F88" s="51"/>
      <c r="G88" s="7"/>
      <c r="H88" s="8"/>
      <c r="I88" s="8"/>
      <c r="J88" s="8"/>
      <c r="K88" s="8"/>
      <c r="L88" s="18"/>
      <c r="M88" s="18"/>
      <c r="N88" s="37"/>
      <c r="O88" s="41"/>
      <c r="P88" s="43"/>
      <c r="Q88" s="52"/>
      <c r="S88" s="53"/>
    </row>
    <row r="89" spans="1:19" ht="12.75">
      <c r="A89" s="6">
        <f t="shared" si="17"/>
        <v>75</v>
      </c>
      <c r="B89" s="10"/>
      <c r="C89" s="11"/>
      <c r="D89" s="15"/>
      <c r="E89" s="15"/>
      <c r="F89" s="51"/>
      <c r="G89" s="7"/>
      <c r="H89" s="8"/>
      <c r="I89" s="8"/>
      <c r="J89" s="8"/>
      <c r="K89" s="8"/>
      <c r="L89" s="18"/>
      <c r="M89" s="18"/>
      <c r="N89" s="37"/>
      <c r="O89" s="41"/>
      <c r="P89" s="43"/>
      <c r="Q89" s="52"/>
      <c r="S89" s="53"/>
    </row>
    <row r="90" spans="1:19" ht="12.75">
      <c r="A90" s="6">
        <f t="shared" si="17"/>
        <v>76</v>
      </c>
      <c r="B90" s="10"/>
      <c r="C90" s="11"/>
      <c r="D90" s="15"/>
      <c r="E90" s="15"/>
      <c r="F90" s="51"/>
      <c r="G90" s="7"/>
      <c r="H90" s="8"/>
      <c r="I90" s="8"/>
      <c r="J90" s="8"/>
      <c r="K90" s="8"/>
      <c r="L90" s="18"/>
      <c r="M90" s="18"/>
      <c r="N90" s="37"/>
      <c r="O90" s="41"/>
      <c r="P90" s="43"/>
      <c r="Q90" s="52"/>
      <c r="S90" s="53"/>
    </row>
    <row r="91" spans="1:19" ht="12.75">
      <c r="A91" s="6">
        <f t="shared" si="17"/>
        <v>77</v>
      </c>
      <c r="B91" s="10"/>
      <c r="C91" s="11"/>
      <c r="D91" s="15"/>
      <c r="E91" s="15"/>
      <c r="F91" s="51"/>
      <c r="G91" s="7"/>
      <c r="H91" s="8"/>
      <c r="I91" s="8"/>
      <c r="J91" s="8"/>
      <c r="K91" s="8"/>
      <c r="L91" s="18"/>
      <c r="M91" s="18"/>
      <c r="N91" s="37"/>
      <c r="O91" s="41"/>
      <c r="P91" s="43"/>
      <c r="Q91" s="52"/>
      <c r="S91" s="53"/>
    </row>
    <row r="92" spans="1:19" ht="12.75">
      <c r="A92" s="6">
        <f t="shared" si="17"/>
        <v>78</v>
      </c>
      <c r="B92" s="10"/>
      <c r="C92" s="11"/>
      <c r="D92" s="15"/>
      <c r="E92" s="15"/>
      <c r="F92" s="51"/>
      <c r="G92" s="7"/>
      <c r="H92" s="8"/>
      <c r="I92" s="8"/>
      <c r="J92" s="8"/>
      <c r="K92" s="8"/>
      <c r="L92" s="18"/>
      <c r="M92" s="18"/>
      <c r="N92" s="37"/>
      <c r="O92" s="41"/>
      <c r="P92" s="43"/>
      <c r="Q92" s="52"/>
      <c r="S92" s="53"/>
    </row>
    <row r="93" spans="1:19" ht="12.75">
      <c r="A93" s="6">
        <f t="shared" si="17"/>
        <v>79</v>
      </c>
      <c r="B93" s="10"/>
      <c r="C93" s="11"/>
      <c r="D93" s="15"/>
      <c r="E93" s="15"/>
      <c r="F93" s="51"/>
      <c r="G93" s="7"/>
      <c r="H93" s="8"/>
      <c r="I93" s="8"/>
      <c r="J93" s="8"/>
      <c r="K93" s="8"/>
      <c r="L93" s="18"/>
      <c r="M93" s="18"/>
      <c r="N93" s="37"/>
      <c r="O93" s="41"/>
      <c r="P93" s="43"/>
      <c r="Q93" s="52"/>
      <c r="S93" s="53"/>
    </row>
    <row r="94" spans="1:19" ht="12.75">
      <c r="A94" s="6">
        <f t="shared" si="17"/>
        <v>80</v>
      </c>
      <c r="B94" s="10"/>
      <c r="C94" s="11"/>
      <c r="D94" s="15"/>
      <c r="E94" s="15"/>
      <c r="F94" s="51"/>
      <c r="G94" s="7"/>
      <c r="H94" s="8"/>
      <c r="I94" s="8"/>
      <c r="J94" s="8"/>
      <c r="K94" s="8"/>
      <c r="L94" s="18"/>
      <c r="M94" s="18"/>
      <c r="N94" s="37"/>
      <c r="O94" s="41"/>
      <c r="P94" s="43"/>
      <c r="Q94" s="52"/>
      <c r="S94" s="53"/>
    </row>
    <row r="95" spans="1:19" ht="12.75">
      <c r="A95" s="6">
        <f t="shared" si="17"/>
        <v>81</v>
      </c>
      <c r="B95" s="10"/>
      <c r="C95" s="11"/>
      <c r="D95" s="15"/>
      <c r="E95" s="15"/>
      <c r="F95" s="51"/>
      <c r="G95" s="7"/>
      <c r="H95" s="8"/>
      <c r="I95" s="8"/>
      <c r="J95" s="8"/>
      <c r="K95" s="8"/>
      <c r="L95" s="18"/>
      <c r="M95" s="18"/>
      <c r="N95" s="37"/>
      <c r="O95" s="41"/>
      <c r="P95" s="43"/>
      <c r="Q95" s="52"/>
      <c r="S95" s="53"/>
    </row>
    <row r="96" spans="1:19" ht="12.75">
      <c r="A96" s="6">
        <f t="shared" si="17"/>
        <v>82</v>
      </c>
      <c r="B96" s="10"/>
      <c r="C96" s="11"/>
      <c r="D96" s="15"/>
      <c r="E96" s="15"/>
      <c r="F96" s="51"/>
      <c r="G96" s="7"/>
      <c r="H96" s="8"/>
      <c r="I96" s="8"/>
      <c r="J96" s="8"/>
      <c r="K96" s="8"/>
      <c r="L96" s="18"/>
      <c r="M96" s="18"/>
      <c r="N96" s="37"/>
      <c r="O96" s="41"/>
      <c r="P96" s="43"/>
      <c r="Q96" s="52"/>
      <c r="S96" s="53"/>
    </row>
    <row r="97" spans="1:19" ht="12.75">
      <c r="A97" s="6">
        <f t="shared" si="17"/>
        <v>83</v>
      </c>
      <c r="B97" s="10"/>
      <c r="C97" s="11"/>
      <c r="D97" s="15"/>
      <c r="E97" s="15"/>
      <c r="F97" s="51"/>
      <c r="G97" s="7"/>
      <c r="H97" s="8"/>
      <c r="I97" s="8"/>
      <c r="J97" s="8"/>
      <c r="K97" s="8"/>
      <c r="L97" s="18"/>
      <c r="M97" s="18"/>
      <c r="N97" s="37"/>
      <c r="O97" s="41"/>
      <c r="P97" s="43"/>
      <c r="Q97" s="52"/>
      <c r="S97" s="53"/>
    </row>
    <row r="98" spans="1:19" ht="12.75">
      <c r="A98" s="6">
        <f t="shared" si="17"/>
        <v>84</v>
      </c>
      <c r="B98" s="10"/>
      <c r="C98" s="11"/>
      <c r="D98" s="15"/>
      <c r="E98" s="15"/>
      <c r="F98" s="51"/>
      <c r="G98" s="7"/>
      <c r="H98" s="8"/>
      <c r="I98" s="8"/>
      <c r="J98" s="8"/>
      <c r="K98" s="8"/>
      <c r="L98" s="18"/>
      <c r="M98" s="18"/>
      <c r="N98" s="37"/>
      <c r="O98" s="41"/>
      <c r="P98" s="43"/>
      <c r="Q98" s="52"/>
      <c r="S98" s="53"/>
    </row>
    <row r="99" spans="1:19" ht="12.75">
      <c r="A99" s="6">
        <f t="shared" si="17"/>
        <v>85</v>
      </c>
      <c r="B99" s="10"/>
      <c r="C99" s="11"/>
      <c r="D99" s="15"/>
      <c r="E99" s="15"/>
      <c r="F99" s="51"/>
      <c r="G99" s="7"/>
      <c r="H99" s="8"/>
      <c r="I99" s="8"/>
      <c r="J99" s="8"/>
      <c r="K99" s="8"/>
      <c r="L99" s="18"/>
      <c r="M99" s="18"/>
      <c r="N99" s="37"/>
      <c r="O99" s="41"/>
      <c r="P99" s="43"/>
      <c r="Q99" s="52"/>
      <c r="S99" s="53"/>
    </row>
    <row r="100" spans="1:16" ht="12.75">
      <c r="A100" s="6">
        <f t="shared" si="17"/>
        <v>86</v>
      </c>
      <c r="B100" s="10"/>
      <c r="C100" s="11"/>
      <c r="D100" s="15"/>
      <c r="E100" s="15"/>
      <c r="F100" s="14"/>
      <c r="G100" s="7"/>
      <c r="H100" s="8"/>
      <c r="I100" s="8"/>
      <c r="J100" s="8"/>
      <c r="K100" s="8"/>
      <c r="L100" s="18"/>
      <c r="M100" s="18"/>
      <c r="N100" s="37"/>
      <c r="O100" s="41"/>
      <c r="P100" s="38"/>
    </row>
    <row r="101" spans="1:16" ht="12.75">
      <c r="A101" s="6">
        <f t="shared" si="17"/>
        <v>87</v>
      </c>
      <c r="B101" s="10"/>
      <c r="C101" s="11"/>
      <c r="D101" s="15"/>
      <c r="E101" s="15"/>
      <c r="F101" s="14"/>
      <c r="G101" s="7"/>
      <c r="H101" s="8"/>
      <c r="I101" s="8"/>
      <c r="J101" s="8"/>
      <c r="K101" s="8"/>
      <c r="L101" s="18"/>
      <c r="M101" s="18"/>
      <c r="N101" s="37"/>
      <c r="O101" s="41"/>
      <c r="P101" s="38"/>
    </row>
    <row r="102" spans="1:16" ht="12.75">
      <c r="A102" s="6">
        <f t="shared" si="17"/>
        <v>88</v>
      </c>
      <c r="B102" s="10"/>
      <c r="C102" s="11"/>
      <c r="D102" s="15"/>
      <c r="E102" s="15"/>
      <c r="F102" s="14"/>
      <c r="G102" s="7"/>
      <c r="H102" s="8"/>
      <c r="I102" s="8"/>
      <c r="J102" s="8"/>
      <c r="K102" s="8"/>
      <c r="L102" s="18"/>
      <c r="M102" s="18"/>
      <c r="N102" s="37"/>
      <c r="O102" s="41"/>
      <c r="P102" s="38"/>
    </row>
    <row r="103" spans="1:16" ht="12.75">
      <c r="A103" s="6">
        <f t="shared" si="17"/>
        <v>89</v>
      </c>
      <c r="B103" s="10"/>
      <c r="C103" s="11"/>
      <c r="D103" s="15"/>
      <c r="E103" s="15"/>
      <c r="F103" s="14"/>
      <c r="G103" s="7"/>
      <c r="H103" s="8"/>
      <c r="I103" s="8"/>
      <c r="J103" s="8"/>
      <c r="K103" s="8"/>
      <c r="L103" s="18"/>
      <c r="M103" s="18"/>
      <c r="N103" s="37"/>
      <c r="O103" s="41"/>
      <c r="P103" s="38"/>
    </row>
    <row r="104" spans="1:16" ht="12.75">
      <c r="A104" s="6">
        <f t="shared" si="17"/>
        <v>90</v>
      </c>
      <c r="B104" s="10"/>
      <c r="C104" s="11"/>
      <c r="D104" s="15"/>
      <c r="E104" s="15"/>
      <c r="F104" s="14"/>
      <c r="G104" s="7"/>
      <c r="H104" s="8"/>
      <c r="I104" s="8"/>
      <c r="J104" s="8"/>
      <c r="K104" s="8"/>
      <c r="L104" s="18"/>
      <c r="M104" s="18"/>
      <c r="N104" s="37"/>
      <c r="O104" s="41"/>
      <c r="P104" s="38"/>
    </row>
    <row r="105" spans="1:16" ht="12.75">
      <c r="A105" s="6">
        <f t="shared" si="17"/>
        <v>91</v>
      </c>
      <c r="B105" s="10"/>
      <c r="C105" s="11"/>
      <c r="D105" s="15"/>
      <c r="E105" s="15"/>
      <c r="F105" s="14"/>
      <c r="G105" s="7"/>
      <c r="H105" s="8"/>
      <c r="I105" s="8"/>
      <c r="J105" s="8"/>
      <c r="K105" s="8"/>
      <c r="L105" s="18"/>
      <c r="M105" s="18"/>
      <c r="N105" s="37"/>
      <c r="O105" s="41"/>
      <c r="P105" s="38"/>
    </row>
    <row r="106" spans="1:16" ht="12.75">
      <c r="A106" s="6">
        <f t="shared" si="17"/>
        <v>92</v>
      </c>
      <c r="B106" s="10"/>
      <c r="C106" s="11"/>
      <c r="D106" s="15"/>
      <c r="E106" s="15"/>
      <c r="F106" s="14"/>
      <c r="G106" s="7"/>
      <c r="H106" s="8"/>
      <c r="I106" s="8"/>
      <c r="J106" s="8"/>
      <c r="K106" s="8"/>
      <c r="L106" s="18"/>
      <c r="M106" s="18"/>
      <c r="N106" s="37"/>
      <c r="O106" s="41"/>
      <c r="P106" s="38"/>
    </row>
    <row r="107" spans="1:16" ht="12.75">
      <c r="A107" s="6">
        <f t="shared" si="17"/>
        <v>93</v>
      </c>
      <c r="B107" s="10"/>
      <c r="C107" s="11"/>
      <c r="D107" s="15"/>
      <c r="E107" s="15"/>
      <c r="F107" s="14"/>
      <c r="G107" s="7"/>
      <c r="H107" s="8"/>
      <c r="I107" s="8"/>
      <c r="J107" s="8"/>
      <c r="K107" s="8"/>
      <c r="L107" s="18"/>
      <c r="M107" s="18"/>
      <c r="N107" s="37"/>
      <c r="O107" s="41"/>
      <c r="P107" s="38"/>
    </row>
    <row r="108" spans="1:16" ht="12.75">
      <c r="A108" s="6">
        <f t="shared" si="17"/>
        <v>94</v>
      </c>
      <c r="B108" s="10"/>
      <c r="C108" s="11"/>
      <c r="D108" s="15"/>
      <c r="E108" s="15"/>
      <c r="F108" s="14"/>
      <c r="G108" s="7"/>
      <c r="H108" s="8"/>
      <c r="I108" s="8"/>
      <c r="J108" s="8"/>
      <c r="K108" s="8"/>
      <c r="L108" s="18"/>
      <c r="M108" s="18"/>
      <c r="N108" s="37"/>
      <c r="O108" s="41"/>
      <c r="P108" s="38"/>
    </row>
    <row r="109" spans="1:16" ht="12.75">
      <c r="A109" s="6">
        <f t="shared" si="17"/>
        <v>95</v>
      </c>
      <c r="B109" s="10"/>
      <c r="C109" s="11"/>
      <c r="D109" s="15"/>
      <c r="E109" s="15"/>
      <c r="F109" s="14"/>
      <c r="G109" s="7"/>
      <c r="H109" s="8"/>
      <c r="I109" s="8"/>
      <c r="J109" s="8"/>
      <c r="K109" s="8"/>
      <c r="L109" s="18"/>
      <c r="M109" s="18"/>
      <c r="N109" s="37"/>
      <c r="O109" s="41"/>
      <c r="P109" s="38"/>
    </row>
    <row r="110" spans="1:16" ht="12.75">
      <c r="A110" s="6">
        <f t="shared" si="17"/>
        <v>96</v>
      </c>
      <c r="B110" s="10"/>
      <c r="C110" s="11"/>
      <c r="D110" s="15"/>
      <c r="E110" s="15"/>
      <c r="F110" s="14"/>
      <c r="G110" s="7"/>
      <c r="H110" s="8"/>
      <c r="I110" s="8"/>
      <c r="J110" s="8"/>
      <c r="K110" s="8"/>
      <c r="L110" s="18"/>
      <c r="M110" s="18"/>
      <c r="N110" s="37"/>
      <c r="O110" s="41"/>
      <c r="P110" s="38"/>
    </row>
    <row r="111" spans="1:16" ht="12.75">
      <c r="A111" s="6">
        <f t="shared" si="17"/>
        <v>97</v>
      </c>
      <c r="B111" s="10"/>
      <c r="C111" s="11"/>
      <c r="D111" s="15"/>
      <c r="E111" s="15"/>
      <c r="F111" s="14"/>
      <c r="G111" s="7"/>
      <c r="H111" s="8"/>
      <c r="I111" s="8"/>
      <c r="J111" s="8"/>
      <c r="K111" s="8"/>
      <c r="L111" s="18"/>
      <c r="M111" s="18"/>
      <c r="N111" s="37"/>
      <c r="O111" s="41"/>
      <c r="P111" s="38"/>
    </row>
    <row r="112" spans="1:16" ht="12.75">
      <c r="A112" s="6">
        <f t="shared" si="17"/>
        <v>98</v>
      </c>
      <c r="B112" s="10"/>
      <c r="C112" s="11"/>
      <c r="D112" s="15"/>
      <c r="E112" s="15"/>
      <c r="F112" s="14"/>
      <c r="G112" s="7"/>
      <c r="H112" s="8"/>
      <c r="I112" s="8"/>
      <c r="J112" s="8"/>
      <c r="K112" s="8"/>
      <c r="L112" s="18"/>
      <c r="M112" s="18"/>
      <c r="N112" s="37"/>
      <c r="O112" s="41"/>
      <c r="P112" s="38"/>
    </row>
    <row r="113" spans="1:16" ht="12.75">
      <c r="A113" s="6">
        <f t="shared" si="17"/>
        <v>99</v>
      </c>
      <c r="B113" s="10"/>
      <c r="C113" s="11"/>
      <c r="D113" s="15"/>
      <c r="E113" s="15"/>
      <c r="F113" s="14"/>
      <c r="G113" s="7"/>
      <c r="H113" s="8"/>
      <c r="I113" s="8"/>
      <c r="J113" s="8"/>
      <c r="K113" s="8"/>
      <c r="L113" s="18"/>
      <c r="M113" s="18"/>
      <c r="N113" s="37"/>
      <c r="O113" s="41"/>
      <c r="P113" s="38"/>
    </row>
    <row r="114" spans="4:6" ht="12.75">
      <c r="D114" s="4"/>
      <c r="F114" s="3"/>
    </row>
    <row r="115" spans="4:6" ht="12.75">
      <c r="D115" s="4"/>
      <c r="F115" s="3"/>
    </row>
    <row r="116" spans="4:6" ht="12.75">
      <c r="D116" s="4"/>
      <c r="F116" s="3"/>
    </row>
    <row r="117" spans="4:6" ht="12.75">
      <c r="D117" s="4"/>
      <c r="F117" s="3"/>
    </row>
    <row r="118" spans="4:6" ht="12.75">
      <c r="D118" s="4"/>
      <c r="F118" s="3"/>
    </row>
    <row r="119" spans="4:6" ht="12.75">
      <c r="D119" s="4"/>
      <c r="F119" s="3"/>
    </row>
    <row r="120" spans="4:6" ht="12.75">
      <c r="D120" s="4"/>
      <c r="F120" s="3"/>
    </row>
    <row r="121" spans="4:6" ht="12.75">
      <c r="D121" s="4"/>
      <c r="F121" s="3"/>
    </row>
    <row r="122" spans="4:6" ht="12.75">
      <c r="D122" s="4"/>
      <c r="F122" s="3"/>
    </row>
    <row r="123" spans="4:6" ht="12.75">
      <c r="D123" s="4"/>
      <c r="F123" s="3"/>
    </row>
    <row r="124" spans="4:6" ht="12.75">
      <c r="D124" s="4"/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</sheetData>
  <mergeCells count="2">
    <mergeCell ref="B2:C2"/>
    <mergeCell ref="B1:C1"/>
  </mergeCells>
  <printOptions gridLines="1" horizontalCentered="1"/>
  <pageMargins left="0.5" right="0.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karlsena</cp:lastModifiedBy>
  <cp:lastPrinted>1999-08-05T18:49:37Z</cp:lastPrinted>
  <dcterms:created xsi:type="dcterms:W3CDTF">1999-08-05T21:20:02Z</dcterms:created>
  <dcterms:modified xsi:type="dcterms:W3CDTF">2004-07-28T14:53:48Z</dcterms:modified>
  <cp:category/>
  <cp:version/>
  <cp:contentType/>
  <cp:contentStatus/>
</cp:coreProperties>
</file>