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5" windowWidth="17745" windowHeight="11925" tabRatio="937" activeTab="0"/>
  </bookViews>
  <sheets>
    <sheet name="Appendix_3" sheetId="1" r:id="rId1"/>
    <sheet name="ReadMe" sheetId="2" r:id="rId2"/>
    <sheet name="Heinz07_compilation_adj_for_da" sheetId="3" r:id="rId3"/>
    <sheet name="Heinz07_compilation" sheetId="4" r:id="rId4"/>
    <sheet name="HypoxiaReport_MS" sheetId="5" r:id="rId5"/>
    <sheet name="BrentAulenbach_MS" sheetId="6" r:id="rId6"/>
    <sheet name="BrentAulenbach_OFR_report" sheetId="7" r:id="rId7"/>
    <sheet name="Heinz05_update_ralexander" sheetId="8" r:id="rId8"/>
  </sheets>
  <definedNames/>
  <calcPr fullCalcOnLoad="1"/>
</workbook>
</file>

<file path=xl/sharedStrings.xml><?xml version="1.0" encoding="utf-8"?>
<sst xmlns="http://schemas.openxmlformats.org/spreadsheetml/2006/main" count="538" uniqueCount="113">
  <si>
    <t/>
  </si>
  <si>
    <t>Mississippi R., (Total Mississippi R. + Old River Diversion.), Brent spreadsheet (Aulenbach_LongTerm.NO3.TP.Fluxes)</t>
  </si>
  <si>
    <t xml:space="preserve"> </t>
  </si>
  <si>
    <t>year</t>
  </si>
  <si>
    <t>Susquehanna River Basin</t>
  </si>
  <si>
    <t>St Lawrence River Basin</t>
  </si>
  <si>
    <t>Mississippi-Atchafalaya River Basin</t>
  </si>
  <si>
    <t>Columbia River Basin</t>
  </si>
  <si>
    <t>Harrisburg, PA</t>
  </si>
  <si>
    <t>Conowingo, MD</t>
  </si>
  <si>
    <t>Cornwall</t>
  </si>
  <si>
    <t>Mississippi near St. Francisville, LA</t>
  </si>
  <si>
    <t>Atchafalaya R. at Melville, LA</t>
  </si>
  <si>
    <t>Warrendale, Or</t>
  </si>
  <si>
    <t>Wilametter R. at Portland, Or</t>
  </si>
  <si>
    <t>Total Columbia (Warrendale + Wilamette)</t>
  </si>
  <si>
    <t>Beaver Army Terminal near Quincy</t>
  </si>
  <si>
    <t>Total Mississippi-Atchafalaya R.</t>
  </si>
  <si>
    <t>Nitrate and total phosphorus loads in major rivers</t>
  </si>
  <si>
    <t xml:space="preserve">Data from the U.S. Geological Survey's National Stream Quality Network (NASQAN), </t>
  </si>
  <si>
    <t>National Water Quality Assessment (NAWQA), and Federal-State Cooperative Program.</t>
  </si>
  <si>
    <t>Nitrate River Loads</t>
  </si>
  <si>
    <t>Total Phosphorus River Loads</t>
  </si>
  <si>
    <t>units=thousand tons per year</t>
  </si>
  <si>
    <t>Year</t>
  </si>
  <si>
    <t>Columbia</t>
  </si>
  <si>
    <t>St. Lawrence</t>
  </si>
  <si>
    <t>Susquehanna</t>
  </si>
  <si>
    <t>Mississippi</t>
  </si>
  <si>
    <t xml:space="preserve">   </t>
  </si>
  <si>
    <t>Updated nitrate river loads:</t>
  </si>
  <si>
    <t>Total phosphorus river loads:</t>
  </si>
  <si>
    <t xml:space="preserve">Selected major rivers (Mississippi: 1955-2003;  </t>
  </si>
  <si>
    <t xml:space="preserve">Selected major rivers (Mississippi: 1979-2003;  </t>
  </si>
  <si>
    <t xml:space="preserve">     Columbia: 1975-2002; St. Lawrence: 1974-1996; </t>
  </si>
  <si>
    <t xml:space="preserve">     Susquehanna: 1974-2002)</t>
  </si>
  <si>
    <t xml:space="preserve">     Susquehanna: 1971-2002)</t>
  </si>
  <si>
    <t>Comments:</t>
  </si>
  <si>
    <t>The nitrate loads are updated since the 2003 EPA ROE report and</t>
  </si>
  <si>
    <t xml:space="preserve">Total phosphorus measurements include both dissolved and </t>
  </si>
  <si>
    <t xml:space="preserve">reflect the inclusion of additional monitoring data and use of newly </t>
  </si>
  <si>
    <t>particulate forms of phosphorus that are present in unfiltered</t>
  </si>
  <si>
    <t>calibrated and improved load models.  The most notable change</t>
  </si>
  <si>
    <t>water samples.  The load models used to estimate annual</t>
  </si>
  <si>
    <t>occurred for the St. Lawrence where new monitoring data were</t>
  </si>
  <si>
    <t xml:space="preserve">loads are similar to those used for nitrate.  Note that the </t>
  </si>
  <si>
    <t xml:space="preserve">added for the period 1986-96; nitrate load now shows an upward </t>
  </si>
  <si>
    <t xml:space="preserve">St. Lawrence and Susquehanna Rivers show generally large </t>
  </si>
  <si>
    <t>trend over the period of record.</t>
  </si>
  <si>
    <t>downward trends in load over their periods of record.</t>
  </si>
  <si>
    <t>Columbia R. (Warrendale+Wilamette Total), Brent OFR</t>
  </si>
  <si>
    <t>Columbia R. (Quincy), Brent OFR</t>
  </si>
  <si>
    <t>St. Lawrence, Brent OFR</t>
  </si>
  <si>
    <t>Susquehanna R. (Harrisburg), Brent OFR</t>
  </si>
  <si>
    <t>Susquehanna R. (Conowingo), Brent OFR</t>
  </si>
  <si>
    <t>Adjusted for difference in drainage area: see comment below</t>
  </si>
  <si>
    <t>Calendar Year, streamwater dissolved nitrate plus nitrate loads in metric tons.</t>
  </si>
  <si>
    <t>Nancy Baker Comment 11/28/06: Mississippi River loads for 1955-1978 from Goolsby and others (1999)</t>
  </si>
  <si>
    <t>Mississippi R., Rich Alexander aggregation for Heinz05 update (originally from Goolsby and others, 1999)</t>
  </si>
  <si>
    <t>Susquehanna R. (Harrisburg), Brent OFR adjusted for 12.4 % larger drainage area at Conowingo (pg. 5 OFR) ((27,100sqmi-24,100sqmi)/24,100sqmi= 12.4%)</t>
  </si>
  <si>
    <t>Columbia R. (Warrendale+Wilamette Total), Brent OFR adjusted for 2.1% larger drainage area at Quincy (pg. 5 OFR) ((256,900sqmi-251,600sqmi)/251,600sqmi=2.1%</t>
  </si>
  <si>
    <t>Calendar Year, nitrite plus nitrate loads, thousand long tons</t>
  </si>
  <si>
    <t>Results for OFR on a Calendar Year Basis</t>
  </si>
  <si>
    <t>Cells contains formulas, paste special values to another worksheet!</t>
  </si>
  <si>
    <t>Loads in MT.</t>
  </si>
  <si>
    <t>Not in OFR!</t>
  </si>
  <si>
    <t>NO2+NO3</t>
  </si>
  <si>
    <t>TP</t>
  </si>
  <si>
    <t>Calendar Year</t>
  </si>
  <si>
    <t>Mississippi River near St. Francisville, LA</t>
  </si>
  <si>
    <t>Atchaafalaya River at Melville, LA</t>
  </si>
  <si>
    <t>Total Mississippi-Atchafalaya River Basin</t>
  </si>
  <si>
    <t>Mississippi River including Old River Diversion</t>
  </si>
  <si>
    <t>Rounded to 3 decimal places:</t>
  </si>
  <si>
    <t>Mississippi River Basin Flux and Yield Estimates</t>
  </si>
  <si>
    <t>Mississippi River/Gulf of Mexico Watershed Nutrient Task Force Science Assessment (1980-96)</t>
  </si>
  <si>
    <t>Annual Nutrient Flux and Basin Yield Estimates, 9 Major Sites, Period of Record</t>
  </si>
  <si>
    <t>Station Information</t>
  </si>
  <si>
    <r>
      <t>Year</t>
    </r>
    <r>
      <rPr>
        <b/>
        <sz val="9"/>
        <color indexed="12"/>
        <rFont val="Verdana"/>
        <family val="0"/>
      </rPr>
      <t xml:space="preserve">
</t>
    </r>
  </si>
  <si>
    <t>Station ID</t>
  </si>
  <si>
    <t>Sation Name</t>
  </si>
  <si>
    <t>Basin ID</t>
  </si>
  <si>
    <r>
      <t xml:space="preserve">Nitrate Flux
</t>
    </r>
    <r>
      <rPr>
        <sz val="9"/>
        <color indexed="12"/>
        <rFont val="Verdana"/>
        <family val="0"/>
      </rPr>
      <t>(Metric Tons/
Year as N)</t>
    </r>
  </si>
  <si>
    <t>07373420</t>
  </si>
  <si>
    <t>Mississippi River at St Francisville, LA</t>
  </si>
  <si>
    <t>1-8 + diversion</t>
  </si>
  <si>
    <t>Unit Abbreviations</t>
  </si>
  <si>
    <t>cfs = Cubic Feet per Second</t>
  </si>
  <si>
    <t>Kg/Km^2/Year = Kilograms per Square Kilometer per Year</t>
  </si>
  <si>
    <t>Km^2 = Square Kilometers</t>
  </si>
  <si>
    <t>M^3/s = Cubic Meters per Second</t>
  </si>
  <si>
    <t>N = Nitrogen</t>
  </si>
  <si>
    <t>P = Phosphorus</t>
  </si>
  <si>
    <t>SiO2 = Silicon Dioxide</t>
  </si>
  <si>
    <t>MARB = Mississippi–Atchafalaya River Basin</t>
  </si>
  <si>
    <t>Basin Identification (ID) Key</t>
  </si>
  <si>
    <t>See Goolsby and others, 1999 (Figure 2.1, p. 11, and Table 2.2, p. 12), for more information</t>
  </si>
  <si>
    <t>1 = Upper Ohio River Basin</t>
  </si>
  <si>
    <t>2 = Lower Ohio River Basin</t>
  </si>
  <si>
    <t>3 = Upper Missouri River Basin</t>
  </si>
  <si>
    <t>4 = Lower Missouri River Basin</t>
  </si>
  <si>
    <t>5 = Upper Mississippi River Basin</t>
  </si>
  <si>
    <t>7 = Arkansas River Basin</t>
  </si>
  <si>
    <t>8 = Lower Mississippi River Basin</t>
  </si>
  <si>
    <t>9 = Red and Ouachita River Basins</t>
  </si>
  <si>
    <t>Reference</t>
  </si>
  <si>
    <t>Goolsby, D.A., Battaglin, W.A., Lawrence, G.B., Artz, R.S., Aulenbach, B.T., Hooper, R.P., Keeney, D.R., and Stensland, G.J., 1999, Flux and sources of nutrients in the Mississippi-Atchafalaya River Basin—Topic 3, Report for the integrated assessment on hypoxia in the Gulf of Mexico: National Oceanic and Atmospheric Administration NOAA Coastal Ocean Program Decision Analysis Series No. 17, 129 p.
http://www.nos.noaa.gov/products/hypox_t3final.pdf</t>
  </si>
  <si>
    <t>Mississippi R., (Total Mississippi R. + Old River Diversion.), worksheet (BrentAulenbach_MS)</t>
  </si>
  <si>
    <t>Mississippi R., (Total Mississippi R. + Old River Diversion.), worksheet Hypoxia_Report</t>
  </si>
  <si>
    <t>Aulenbach, B.T., 2006, Annual dissolved nitrite plus nitrate and total phosphorus loads for Susquehanna, St. Lawrence, Mississippi-Atchafalaya, and Columbia River Basins, 1968-2004: U.S. Geological Survey Open File Report 2006-1087, 19 p.</t>
  </si>
  <si>
    <t>See Brent Aulenbach spreadsheet: LowMissLOADEST.10AYCal</t>
  </si>
  <si>
    <t>Excel spreadsheet: FluxYieldAnnual_9S</t>
  </si>
  <si>
    <t>Appendix 3. Annual nitrate load estimates for the Mississippi River, Susquehanna River, St. Lawrence River, and Columbia River.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</si>
</sst>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"/>
  </numFmts>
  <fonts count="6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Verdana"/>
      <family val="0"/>
    </font>
    <font>
      <b/>
      <sz val="10"/>
      <name val="Verdana"/>
      <family val="0"/>
    </font>
    <font>
      <b/>
      <sz val="12"/>
      <name val="Verdana"/>
      <family val="2"/>
    </font>
    <font>
      <u val="single"/>
      <sz val="10"/>
      <color indexed="12"/>
      <name val="Arial"/>
      <family val="0"/>
    </font>
    <font>
      <b/>
      <sz val="10"/>
      <color indexed="57"/>
      <name val="Verdana"/>
      <family val="0"/>
    </font>
    <font>
      <sz val="10"/>
      <name val="Verdana"/>
      <family val="0"/>
    </font>
    <font>
      <b/>
      <sz val="24"/>
      <color indexed="12"/>
      <name val="Verdana"/>
      <family val="0"/>
    </font>
    <font>
      <b/>
      <sz val="14"/>
      <color indexed="12"/>
      <name val="Verdana"/>
      <family val="0"/>
    </font>
    <font>
      <b/>
      <sz val="18"/>
      <color indexed="12"/>
      <name val="Verdana"/>
      <family val="0"/>
    </font>
    <font>
      <b/>
      <sz val="12"/>
      <color indexed="12"/>
      <name val="Verdana"/>
      <family val="0"/>
    </font>
    <font>
      <b/>
      <sz val="9"/>
      <color indexed="12"/>
      <name val="Verdana"/>
      <family val="0"/>
    </font>
    <font>
      <b/>
      <sz val="10"/>
      <color indexed="12"/>
      <name val="Verdana"/>
      <family val="0"/>
    </font>
    <font>
      <sz val="9"/>
      <color indexed="12"/>
      <name val="Verdana"/>
      <family val="0"/>
    </font>
    <font>
      <sz val="10"/>
      <name val="MS Sans Serif"/>
      <family val="0"/>
    </font>
    <font>
      <b/>
      <sz val="10"/>
      <color indexed="57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8.2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4" borderId="0" xfId="0" applyFont="1" applyFill="1" applyAlignment="1">
      <alignment/>
    </xf>
    <xf numFmtId="0" fontId="0" fillId="34" borderId="0" xfId="0" applyFill="1" applyAlignment="1">
      <alignment/>
    </xf>
    <xf numFmtId="0" fontId="4" fillId="33" borderId="10" xfId="0" applyFont="1" applyFill="1" applyBorder="1" applyAlignment="1">
      <alignment wrapText="1"/>
    </xf>
    <xf numFmtId="0" fontId="4" fillId="34" borderId="10" xfId="0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4" fillId="34" borderId="0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0" fillId="33" borderId="11" xfId="0" applyFill="1" applyBorder="1" applyAlignment="1">
      <alignment/>
    </xf>
    <xf numFmtId="0" fontId="4" fillId="34" borderId="11" xfId="0" applyFont="1" applyFill="1" applyBorder="1" applyAlignment="1">
      <alignment wrapText="1"/>
    </xf>
    <xf numFmtId="0" fontId="0" fillId="34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35" borderId="0" xfId="0" applyFill="1" applyAlignment="1">
      <alignment/>
    </xf>
    <xf numFmtId="1" fontId="0" fillId="36" borderId="0" xfId="0" applyNumberFormat="1" applyFill="1" applyAlignment="1">
      <alignment/>
    </xf>
    <xf numFmtId="1" fontId="0" fillId="34" borderId="0" xfId="0" applyNumberFormat="1" applyFill="1" applyAlignment="1">
      <alignment/>
    </xf>
    <xf numFmtId="1" fontId="0" fillId="37" borderId="0" xfId="0" applyNumberFormat="1" applyFill="1" applyAlignment="1">
      <alignment/>
    </xf>
    <xf numFmtId="1" fontId="0" fillId="38" borderId="0" xfId="0" applyNumberFormat="1" applyFill="1" applyAlignment="1">
      <alignment/>
    </xf>
    <xf numFmtId="1" fontId="0" fillId="39" borderId="0" xfId="0" applyNumberFormat="1" applyFill="1" applyAlignment="1">
      <alignment/>
    </xf>
    <xf numFmtId="1" fontId="0" fillId="33" borderId="0" xfId="0" applyNumberFormat="1" applyFill="1" applyAlignment="1">
      <alignment/>
    </xf>
    <xf numFmtId="0" fontId="3" fillId="0" borderId="0" xfId="0" applyFont="1" applyAlignment="1">
      <alignment/>
    </xf>
    <xf numFmtId="0" fontId="3" fillId="39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8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0" fillId="35" borderId="0" xfId="0" applyNumberFormat="1" applyFill="1" applyAlignment="1">
      <alignment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64" fontId="10" fillId="0" borderId="15" xfId="0" applyNumberFormat="1" applyFont="1" applyBorder="1" applyAlignment="1">
      <alignment/>
    </xf>
    <xf numFmtId="0" fontId="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16" xfId="0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1" fontId="4" fillId="0" borderId="10" xfId="0" applyNumberFormat="1" applyFont="1" applyFill="1" applyBorder="1" applyAlignment="1">
      <alignment wrapText="1"/>
    </xf>
    <xf numFmtId="1" fontId="4" fillId="0" borderId="0" xfId="0" applyNumberFormat="1" applyFont="1" applyFill="1" applyBorder="1" applyAlignment="1">
      <alignment wrapText="1"/>
    </xf>
    <xf numFmtId="1" fontId="0" fillId="0" borderId="0" xfId="0" applyNumberFormat="1" applyFill="1" applyAlignment="1">
      <alignment/>
    </xf>
    <xf numFmtId="1" fontId="0" fillId="0" borderId="0" xfId="0" applyNumberFormat="1" applyFill="1" applyBorder="1" applyAlignment="1">
      <alignment/>
    </xf>
    <xf numFmtId="0" fontId="7" fillId="0" borderId="0" xfId="0" applyFont="1" applyAlignment="1">
      <alignment/>
    </xf>
    <xf numFmtId="0" fontId="0" fillId="40" borderId="0" xfId="0" applyFill="1" applyAlignment="1">
      <alignment/>
    </xf>
    <xf numFmtId="0" fontId="0" fillId="40" borderId="0" xfId="0" applyFont="1" applyFill="1" applyAlignment="1">
      <alignment/>
    </xf>
    <xf numFmtId="0" fontId="6" fillId="40" borderId="0" xfId="0" applyFont="1" applyFill="1" applyAlignment="1">
      <alignment horizontal="center"/>
    </xf>
    <xf numFmtId="0" fontId="9" fillId="40" borderId="0" xfId="0" applyFont="1" applyFill="1" applyAlignment="1">
      <alignment horizontal="center" wrapText="1"/>
    </xf>
    <xf numFmtId="3" fontId="0" fillId="40" borderId="0" xfId="0" applyNumberFormat="1" applyFill="1" applyAlignment="1">
      <alignment/>
    </xf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1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4" fillId="0" borderId="22" xfId="0" applyFont="1" applyBorder="1" applyAlignment="1">
      <alignment horizontal="center" wrapText="1"/>
    </xf>
    <xf numFmtId="0" fontId="14" fillId="0" borderId="23" xfId="0" applyFont="1" applyBorder="1" applyAlignment="1">
      <alignment horizontal="center" wrapText="1"/>
    </xf>
    <xf numFmtId="0" fontId="10" fillId="0" borderId="0" xfId="0" applyFont="1" applyAlignment="1">
      <alignment horizontal="left" vertical="center" wrapText="1" indent="1"/>
    </xf>
    <xf numFmtId="0" fontId="0" fillId="0" borderId="0" xfId="0" applyAlignment="1">
      <alignment horizontal="center" wrapText="1"/>
    </xf>
    <xf numFmtId="0" fontId="0" fillId="37" borderId="0" xfId="0" applyFill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Nitrate Load Carried by Major Rivers (adjusted for drainage area)</a:t>
            </a:r>
          </a:p>
        </c:rich>
      </c:tx>
      <c:layout>
        <c:manualLayout>
          <c:xMode val="factor"/>
          <c:yMode val="factor"/>
          <c:x val="-0.126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075"/>
          <c:w val="0.732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Heinz07_compilation_adj_for_da!$E$3</c:f>
              <c:strCache>
                <c:ptCount val="1"/>
                <c:pt idx="0">
                  <c:v>Mississippi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Heinz07_compilation_adj_for_da!$A$4:$A$59</c:f>
              <c:numCache/>
            </c:numRef>
          </c:cat>
          <c:val>
            <c:numRef>
              <c:f>Heinz07_compilation_adj_for_da!$E$4:$E$59</c:f>
              <c:numCache/>
            </c:numRef>
          </c:val>
          <c:smooth val="0"/>
        </c:ser>
        <c:ser>
          <c:idx val="3"/>
          <c:order val="1"/>
          <c:tx>
            <c:strRef>
              <c:f>Heinz07_compilation_adj_for_da!$D$3</c:f>
              <c:strCache>
                <c:ptCount val="1"/>
                <c:pt idx="0">
                  <c:v>Susquehanna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Heinz07_compilation_adj_for_da!$A$4:$A$59</c:f>
              <c:numCache/>
            </c:numRef>
          </c:cat>
          <c:val>
            <c:numRef>
              <c:f>Heinz07_compilation_adj_for_da!$D$4:$D$59</c:f>
              <c:numCache/>
            </c:numRef>
          </c:val>
          <c:smooth val="0"/>
        </c:ser>
        <c:ser>
          <c:idx val="2"/>
          <c:order val="2"/>
          <c:tx>
            <c:strRef>
              <c:f>Heinz07_compilation_adj_for_da!$C$3</c:f>
              <c:strCache>
                <c:ptCount val="1"/>
                <c:pt idx="0">
                  <c:v>St. Lawrence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Heinz07_compilation_adj_for_da!$A$4:$A$59</c:f>
              <c:numCache/>
            </c:numRef>
          </c:cat>
          <c:val>
            <c:numRef>
              <c:f>Heinz07_compilation_adj_for_da!$C$4:$C$59</c:f>
              <c:numCache/>
            </c:numRef>
          </c:val>
          <c:smooth val="0"/>
        </c:ser>
        <c:ser>
          <c:idx val="1"/>
          <c:order val="3"/>
          <c:tx>
            <c:strRef>
              <c:f>Heinz07_compilation_adj_for_da!$B$3</c:f>
              <c:strCache>
                <c:ptCount val="1"/>
                <c:pt idx="0">
                  <c:v>Columbia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Heinz07_compilation_adj_for_da!$A$4:$A$59</c:f>
              <c:numCache/>
            </c:numRef>
          </c:cat>
          <c:val>
            <c:numRef>
              <c:f>Heinz07_compilation_adj_for_da!$B$4:$B$59</c:f>
              <c:numCache/>
            </c:numRef>
          </c:val>
          <c:smooth val="0"/>
        </c:ser>
        <c:marker val="1"/>
        <c:axId val="5086942"/>
        <c:axId val="45782479"/>
      </c:lineChart>
      <c:catAx>
        <c:axId val="50869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82479"/>
        <c:crosses val="autoZero"/>
        <c:auto val="1"/>
        <c:lblOffset val="100"/>
        <c:tickLblSkip val="10"/>
        <c:noMultiLvlLbl val="0"/>
      </c:catAx>
      <c:valAx>
        <c:axId val="45782479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Nitrate Load (thousand long tons N/year)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3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6942"/>
        <c:crossesAt val="1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75"/>
          <c:y val="0.211"/>
          <c:w val="0.1885"/>
          <c:h val="0.22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Detail (adjusted for drainage area)</a:t>
            </a:r>
          </a:p>
        </c:rich>
      </c:tx>
      <c:layout>
        <c:manualLayout>
          <c:xMode val="factor"/>
          <c:yMode val="factor"/>
          <c:x val="-0.279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23"/>
          <c:w val="0.724"/>
          <c:h val="0.79275"/>
        </c:manualLayout>
      </c:layout>
      <c:lineChart>
        <c:grouping val="standard"/>
        <c:varyColors val="0"/>
        <c:ser>
          <c:idx val="3"/>
          <c:order val="0"/>
          <c:tx>
            <c:strRef>
              <c:f>Heinz07_compilation_adj_for_da!$D$3</c:f>
              <c:strCache>
                <c:ptCount val="1"/>
                <c:pt idx="0">
                  <c:v>Susquehanna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Heinz07_compilation_adj_for_da!$A$24:$A$59</c:f>
              <c:numCache/>
            </c:numRef>
          </c:cat>
          <c:val>
            <c:numRef>
              <c:f>Heinz07_compilation_adj_for_da!$D$24:$D$59</c:f>
              <c:numCache/>
            </c:numRef>
          </c:val>
          <c:smooth val="0"/>
        </c:ser>
        <c:ser>
          <c:idx val="2"/>
          <c:order val="1"/>
          <c:tx>
            <c:strRef>
              <c:f>Heinz07_compilation_adj_for_da!$C$3</c:f>
              <c:strCache>
                <c:ptCount val="1"/>
                <c:pt idx="0">
                  <c:v>St. Lawrence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Heinz07_compilation_adj_for_da!$A$24:$A$59</c:f>
              <c:numCache/>
            </c:numRef>
          </c:cat>
          <c:val>
            <c:numRef>
              <c:f>Heinz07_compilation_adj_for_da!$C$24:$C$59</c:f>
              <c:numCache/>
            </c:numRef>
          </c:val>
          <c:smooth val="0"/>
        </c:ser>
        <c:ser>
          <c:idx val="1"/>
          <c:order val="2"/>
          <c:tx>
            <c:strRef>
              <c:f>Heinz07_compilation_adj_for_da!$B$3</c:f>
              <c:strCache>
                <c:ptCount val="1"/>
                <c:pt idx="0">
                  <c:v>Columbia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Heinz07_compilation_adj_for_da!$A$24:$A$59</c:f>
              <c:numCache/>
            </c:numRef>
          </c:cat>
          <c:val>
            <c:numRef>
              <c:f>Heinz07_compilation_adj_for_da!$B$24:$B$56</c:f>
              <c:numCache/>
            </c:numRef>
          </c:val>
          <c:smooth val="0"/>
        </c:ser>
        <c:marker val="1"/>
        <c:axId val="9389128"/>
        <c:axId val="17393289"/>
      </c:lineChart>
      <c:catAx>
        <c:axId val="9389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93289"/>
        <c:crosses val="autoZero"/>
        <c:auto val="1"/>
        <c:lblOffset val="100"/>
        <c:tickLblSkip val="10"/>
        <c:noMultiLvlLbl val="0"/>
      </c:catAx>
      <c:valAx>
        <c:axId val="17393289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Nitrate Load (thousand long tons N/year)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89128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Nitrate Load Carried by Major Rivers</a:t>
            </a:r>
          </a:p>
        </c:rich>
      </c:tx>
      <c:layout>
        <c:manualLayout>
          <c:xMode val="factor"/>
          <c:yMode val="factor"/>
          <c:x val="-0.265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3725"/>
          <c:w val="0.73175"/>
          <c:h val="0.77275"/>
        </c:manualLayout>
      </c:layout>
      <c:lineChart>
        <c:grouping val="standard"/>
        <c:varyColors val="0"/>
        <c:ser>
          <c:idx val="0"/>
          <c:order val="0"/>
          <c:tx>
            <c:strRef>
              <c:f>Heinz07_compilation!$E$2</c:f>
              <c:strCache>
                <c:ptCount val="1"/>
                <c:pt idx="0">
                  <c:v>Mississippi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Heinz07_compilation!$A$3:$A$58</c:f>
              <c:numCache/>
            </c:numRef>
          </c:cat>
          <c:val>
            <c:numRef>
              <c:f>Heinz07_compilation!$E$3:$E$58</c:f>
              <c:numCache/>
            </c:numRef>
          </c:val>
          <c:smooth val="0"/>
        </c:ser>
        <c:ser>
          <c:idx val="3"/>
          <c:order val="1"/>
          <c:tx>
            <c:strRef>
              <c:f>Heinz07_compilation!$D$2</c:f>
              <c:strCache>
                <c:ptCount val="1"/>
                <c:pt idx="0">
                  <c:v>Susquehanna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Heinz07_compilation!$A$3:$A$58</c:f>
              <c:numCache/>
            </c:numRef>
          </c:cat>
          <c:val>
            <c:numRef>
              <c:f>Heinz07_compilation!$D$3:$D$58</c:f>
              <c:numCache/>
            </c:numRef>
          </c:val>
          <c:smooth val="0"/>
        </c:ser>
        <c:ser>
          <c:idx val="2"/>
          <c:order val="2"/>
          <c:tx>
            <c:strRef>
              <c:f>Heinz07_compilation!$C$2</c:f>
              <c:strCache>
                <c:ptCount val="1"/>
                <c:pt idx="0">
                  <c:v>St. Lawrence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Heinz07_compilation!$A$3:$A$58</c:f>
              <c:numCache/>
            </c:numRef>
          </c:cat>
          <c:val>
            <c:numRef>
              <c:f>Heinz07_compilation!$C$3:$C$58</c:f>
              <c:numCache/>
            </c:numRef>
          </c:val>
          <c:smooth val="0"/>
        </c:ser>
        <c:ser>
          <c:idx val="1"/>
          <c:order val="3"/>
          <c:tx>
            <c:strRef>
              <c:f>Heinz07_compilation!$B$2</c:f>
              <c:strCache>
                <c:ptCount val="1"/>
                <c:pt idx="0">
                  <c:v>Columbia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Heinz07_compilation!$A$3:$A$58</c:f>
              <c:numCache/>
            </c:numRef>
          </c:cat>
          <c:val>
            <c:numRef>
              <c:f>Heinz07_compilation!$B$3:$B$58</c:f>
              <c:numCache/>
            </c:numRef>
          </c:val>
          <c:smooth val="0"/>
        </c:ser>
        <c:marker val="1"/>
        <c:axId val="22321874"/>
        <c:axId val="66679139"/>
      </c:lineChart>
      <c:catAx>
        <c:axId val="22321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79139"/>
        <c:crosses val="autoZero"/>
        <c:auto val="1"/>
        <c:lblOffset val="100"/>
        <c:tickLblSkip val="10"/>
        <c:noMultiLvlLbl val="0"/>
      </c:catAx>
      <c:valAx>
        <c:axId val="66679139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Nitrate Load (thousand tons N/year)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21874"/>
        <c:crossesAt val="1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"/>
          <c:y val="0.38625"/>
          <c:w val="0.1895"/>
          <c:h val="0.22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Detail</a:t>
            </a:r>
          </a:p>
        </c:rich>
      </c:tx>
      <c:layout>
        <c:manualLayout>
          <c:xMode val="factor"/>
          <c:yMode val="factor"/>
          <c:x val="-0.455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2325"/>
          <c:w val="0.72375"/>
          <c:h val="0.7925"/>
        </c:manualLayout>
      </c:layout>
      <c:lineChart>
        <c:grouping val="standard"/>
        <c:varyColors val="0"/>
        <c:ser>
          <c:idx val="3"/>
          <c:order val="0"/>
          <c:tx>
            <c:strRef>
              <c:f>Heinz07_compilation!$D$2</c:f>
              <c:strCache>
                <c:ptCount val="1"/>
                <c:pt idx="0">
                  <c:v>Susquehanna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Heinz07_compilation!$A$23:$A$58</c:f>
              <c:numCache/>
            </c:numRef>
          </c:cat>
          <c:val>
            <c:numRef>
              <c:f>Heinz07_compilation!$D$23:$D$58</c:f>
              <c:numCache/>
            </c:numRef>
          </c:val>
          <c:smooth val="0"/>
        </c:ser>
        <c:ser>
          <c:idx val="2"/>
          <c:order val="1"/>
          <c:tx>
            <c:strRef>
              <c:f>Heinz07_compilation!$C$2</c:f>
              <c:strCache>
                <c:ptCount val="1"/>
                <c:pt idx="0">
                  <c:v>St. Lawrence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Heinz07_compilation!$A$23:$A$58</c:f>
              <c:numCache/>
            </c:numRef>
          </c:cat>
          <c:val>
            <c:numRef>
              <c:f>Heinz07_compilation!$C$23:$C$58</c:f>
              <c:numCache/>
            </c:numRef>
          </c:val>
          <c:smooth val="0"/>
        </c:ser>
        <c:ser>
          <c:idx val="1"/>
          <c:order val="2"/>
          <c:tx>
            <c:strRef>
              <c:f>Heinz07_compilation!$B$2</c:f>
              <c:strCache>
                <c:ptCount val="1"/>
                <c:pt idx="0">
                  <c:v>Columbia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Heinz07_compilation!$A$23:$A$58</c:f>
              <c:numCache/>
            </c:numRef>
          </c:cat>
          <c:val>
            <c:numRef>
              <c:f>Heinz07_compilation!$B$23:$B$58</c:f>
              <c:numCache/>
            </c:numRef>
          </c:val>
          <c:smooth val="0"/>
        </c:ser>
        <c:marker val="1"/>
        <c:axId val="63241340"/>
        <c:axId val="32301149"/>
      </c:lineChart>
      <c:catAx>
        <c:axId val="63241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01149"/>
        <c:crosses val="autoZero"/>
        <c:auto val="1"/>
        <c:lblOffset val="100"/>
        <c:tickLblSkip val="10"/>
        <c:noMultiLvlLbl val="0"/>
      </c:catAx>
      <c:valAx>
        <c:axId val="32301149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Nitrate Load (thousand tons N/year)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41340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</xdr:row>
      <xdr:rowOff>9525</xdr:rowOff>
    </xdr:from>
    <xdr:to>
      <xdr:col>15</xdr:col>
      <xdr:colOff>409575</xdr:colOff>
      <xdr:row>25</xdr:row>
      <xdr:rowOff>142875</xdr:rowOff>
    </xdr:to>
    <xdr:graphicFrame>
      <xdr:nvGraphicFramePr>
        <xdr:cNvPr id="1" name="Chart 1"/>
        <xdr:cNvGraphicFramePr/>
      </xdr:nvGraphicFramePr>
      <xdr:xfrm>
        <a:off x="4314825" y="495300"/>
        <a:ext cx="5895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30</xdr:row>
      <xdr:rowOff>0</xdr:rowOff>
    </xdr:from>
    <xdr:to>
      <xdr:col>14</xdr:col>
      <xdr:colOff>9525</xdr:colOff>
      <xdr:row>52</xdr:row>
      <xdr:rowOff>142875</xdr:rowOff>
    </xdr:to>
    <xdr:graphicFrame>
      <xdr:nvGraphicFramePr>
        <xdr:cNvPr id="2" name="Chart 2"/>
        <xdr:cNvGraphicFramePr/>
      </xdr:nvGraphicFramePr>
      <xdr:xfrm>
        <a:off x="4314825" y="4857750"/>
        <a:ext cx="488632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12</xdr:row>
      <xdr:rowOff>19050</xdr:rowOff>
    </xdr:from>
    <xdr:to>
      <xdr:col>15</xdr:col>
      <xdr:colOff>390525</xdr:colOff>
      <xdr:row>34</xdr:row>
      <xdr:rowOff>142875</xdr:rowOff>
    </xdr:to>
    <xdr:graphicFrame>
      <xdr:nvGraphicFramePr>
        <xdr:cNvPr id="1" name="Chart 1"/>
        <xdr:cNvGraphicFramePr/>
      </xdr:nvGraphicFramePr>
      <xdr:xfrm>
        <a:off x="4152900" y="2105025"/>
        <a:ext cx="58674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14</xdr:col>
      <xdr:colOff>19050</xdr:colOff>
      <xdr:row>61</xdr:row>
      <xdr:rowOff>133350</xdr:rowOff>
    </xdr:to>
    <xdr:graphicFrame>
      <xdr:nvGraphicFramePr>
        <xdr:cNvPr id="2" name="Chart 2"/>
        <xdr:cNvGraphicFramePr/>
      </xdr:nvGraphicFramePr>
      <xdr:xfrm>
        <a:off x="4143375" y="6457950"/>
        <a:ext cx="4895850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"/>
  <sheetViews>
    <sheetView tabSelected="1" zoomScalePageLayoutView="0" workbookViewId="0" topLeftCell="A1">
      <selection activeCell="A2" sqref="A2"/>
    </sheetView>
  </sheetViews>
  <sheetFormatPr defaultColWidth="9.140625" defaultRowHeight="12.75"/>
  <sheetData>
    <row r="1" spans="1:18" ht="12.75">
      <c r="A1" s="74" t="s">
        <v>112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</sheetData>
  <sheetProtection/>
  <mergeCells count="1">
    <mergeCell ref="A1:R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00" sqref="A10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legacyDrawing r:id="rId4"/>
  <oleObjects>
    <oleObject progId="Word.Document.8" shapeId="48379253" r:id="rId1"/>
    <oleObject progId="Word.Document.8" shapeId="48545129" r:id="rId2"/>
    <oleObject progId="Word.Document.8" shapeId="48547332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O68"/>
  <sheetViews>
    <sheetView zoomScalePageLayoutView="0" workbookViewId="0" topLeftCell="A1">
      <selection activeCell="C16" sqref="C16"/>
    </sheetView>
  </sheetViews>
  <sheetFormatPr defaultColWidth="9.140625" defaultRowHeight="12.75"/>
  <cols>
    <col min="3" max="3" width="12.00390625" style="0" customWidth="1"/>
    <col min="4" max="4" width="12.140625" style="0" customWidth="1"/>
    <col min="5" max="5" width="11.421875" style="3" customWidth="1"/>
    <col min="6" max="6" width="10.8515625" style="0" customWidth="1"/>
  </cols>
  <sheetData>
    <row r="1" spans="1:5" ht="12.75">
      <c r="A1" s="75" t="s">
        <v>55</v>
      </c>
      <c r="B1" s="75"/>
      <c r="C1" s="75"/>
      <c r="D1" s="75"/>
      <c r="E1" s="75"/>
    </row>
    <row r="2" spans="1:5" ht="12.75">
      <c r="A2" s="76" t="s">
        <v>61</v>
      </c>
      <c r="B2" s="76"/>
      <c r="C2" s="76"/>
      <c r="D2" s="76"/>
      <c r="E2" s="76"/>
    </row>
    <row r="3" spans="1:6" ht="12.75">
      <c r="A3" s="23" t="s">
        <v>24</v>
      </c>
      <c r="B3" s="23" t="s">
        <v>25</v>
      </c>
      <c r="C3" s="23" t="s">
        <v>26</v>
      </c>
      <c r="D3" s="23" t="s">
        <v>27</v>
      </c>
      <c r="E3" s="63" t="s">
        <v>28</v>
      </c>
      <c r="F3" s="24" t="s">
        <v>2</v>
      </c>
    </row>
    <row r="4" spans="1:5" ht="12.75">
      <c r="A4" s="24">
        <v>1950</v>
      </c>
      <c r="B4" s="24"/>
      <c r="C4" s="24"/>
      <c r="D4" s="24"/>
      <c r="E4" s="64"/>
    </row>
    <row r="5" spans="1:5" ht="12.75">
      <c r="A5" s="24">
        <v>1951</v>
      </c>
      <c r="B5" s="24"/>
      <c r="C5" s="24"/>
      <c r="D5" s="24"/>
      <c r="E5" s="64"/>
    </row>
    <row r="6" spans="1:5" ht="12.75">
      <c r="A6" s="24">
        <v>1952</v>
      </c>
      <c r="B6" s="24"/>
      <c r="C6" s="24"/>
      <c r="D6" s="24"/>
      <c r="E6" s="64"/>
    </row>
    <row r="7" spans="1:5" ht="12.75">
      <c r="A7" s="24">
        <v>1953</v>
      </c>
      <c r="B7" s="24"/>
      <c r="C7" s="24"/>
      <c r="D7" s="24"/>
      <c r="E7" s="64"/>
    </row>
    <row r="8" spans="1:5" ht="12.75">
      <c r="A8" s="24">
        <v>1954</v>
      </c>
      <c r="B8" s="24"/>
      <c r="C8" s="24"/>
      <c r="D8" s="24"/>
      <c r="E8" s="64"/>
    </row>
    <row r="9" spans="1:6" ht="12.75">
      <c r="A9" s="24">
        <v>1955</v>
      </c>
      <c r="B9" s="25"/>
      <c r="C9" s="25"/>
      <c r="D9" s="25"/>
      <c r="E9" s="42">
        <f>(HypoxiaReport_MS!E8*0.984206)/1000</f>
        <v>423.20858000000004</v>
      </c>
      <c r="F9" t="s">
        <v>2</v>
      </c>
    </row>
    <row r="10" spans="1:5" ht="12.75">
      <c r="A10" s="24">
        <v>1956</v>
      </c>
      <c r="B10" s="25"/>
      <c r="C10" s="25"/>
      <c r="D10" s="25"/>
      <c r="E10" s="42">
        <f>(HypoxiaReport_MS!E9*0.984206)/1000</f>
        <v>297.230212</v>
      </c>
    </row>
    <row r="11" spans="1:5" ht="12.75">
      <c r="A11" s="24">
        <v>1957</v>
      </c>
      <c r="B11" s="25"/>
      <c r="C11" s="25"/>
      <c r="D11" s="25"/>
      <c r="E11" s="42">
        <f>(HypoxiaReport_MS!E10*0.984206)/1000</f>
        <v>424.192786</v>
      </c>
    </row>
    <row r="12" spans="1:5" ht="12.75">
      <c r="A12" s="24">
        <v>1958</v>
      </c>
      <c r="B12" s="25"/>
      <c r="C12" s="25"/>
      <c r="D12" s="25"/>
      <c r="E12" s="42">
        <f>(HypoxiaReport_MS!E11*0.984206)/1000</f>
        <v>363.17201400000005</v>
      </c>
    </row>
    <row r="13" spans="1:5" ht="12.75">
      <c r="A13" s="24">
        <v>1959</v>
      </c>
      <c r="B13" s="25"/>
      <c r="C13" s="25"/>
      <c r="D13" s="25"/>
      <c r="E13" s="42">
        <f>(HypoxiaReport_MS!E12*0.984206)/1000</f>
        <v>327.740598</v>
      </c>
    </row>
    <row r="14" spans="1:5" ht="12.75">
      <c r="A14" s="24">
        <v>1960</v>
      </c>
      <c r="B14" s="25"/>
      <c r="C14" s="25"/>
      <c r="D14" s="25"/>
      <c r="E14" s="42">
        <f>(HypoxiaReport_MS!E13*0.984206)/1000</f>
        <v>317.898538</v>
      </c>
    </row>
    <row r="15" spans="1:5" ht="12.75">
      <c r="A15" s="24">
        <v>1961</v>
      </c>
      <c r="B15" s="25"/>
      <c r="C15" s="25"/>
      <c r="D15" s="25"/>
      <c r="E15" s="42">
        <f>(HypoxiaReport_MS!E14*0.984206)/1000</f>
        <v>269.67244400000004</v>
      </c>
    </row>
    <row r="16" spans="1:5" ht="12.75">
      <c r="A16" s="24">
        <v>1962</v>
      </c>
      <c r="B16" s="25"/>
      <c r="C16" s="25"/>
      <c r="D16" s="25"/>
      <c r="E16" s="42">
        <f>(HypoxiaReport_MS!E15*0.984206)/1000</f>
        <v>271.64085600000004</v>
      </c>
    </row>
    <row r="17" spans="1:5" ht="12.75">
      <c r="A17" s="24">
        <v>1963</v>
      </c>
      <c r="B17" s="25"/>
      <c r="C17" s="25"/>
      <c r="D17" s="25"/>
      <c r="E17" s="42">
        <f>(HypoxiaReport_MS!E16*0.984206)/1000</f>
        <v>172.23605</v>
      </c>
    </row>
    <row r="18" spans="1:5" ht="12.75">
      <c r="A18" s="24">
        <v>1964</v>
      </c>
      <c r="B18" s="25"/>
      <c r="C18" s="25"/>
      <c r="D18" s="25"/>
      <c r="E18" s="42">
        <f>(HypoxiaReport_MS!E17*0.984206)/1000</f>
        <v>234.24102800000003</v>
      </c>
    </row>
    <row r="19" spans="1:5" ht="12.75">
      <c r="A19" s="24">
        <v>1965</v>
      </c>
      <c r="B19" s="25"/>
      <c r="C19" s="25"/>
      <c r="D19" s="25"/>
      <c r="E19" s="42">
        <f>(HypoxiaReport_MS!E18*0.984206)/1000</f>
        <v>348.408924</v>
      </c>
    </row>
    <row r="20" spans="1:5" ht="12.75">
      <c r="A20" s="24">
        <v>1966</v>
      </c>
      <c r="B20" s="25"/>
      <c r="C20" s="25"/>
      <c r="D20" s="25"/>
      <c r="E20" s="42">
        <f>(HypoxiaReport_MS!E19*0.984206)/1000</f>
        <v>200.77802400000002</v>
      </c>
    </row>
    <row r="21" spans="1:5" ht="12.75">
      <c r="A21" s="24">
        <v>1967</v>
      </c>
      <c r="B21" s="25"/>
      <c r="C21" s="25"/>
      <c r="D21" s="25"/>
      <c r="E21" s="42">
        <f>(HypoxiaReport_MS!E20*0.984206)/1000</f>
        <v>224.398968</v>
      </c>
    </row>
    <row r="22" spans="1:5" ht="12.75">
      <c r="A22" s="24">
        <v>1968</v>
      </c>
      <c r="B22" s="25"/>
      <c r="C22" s="25"/>
      <c r="D22" s="25"/>
      <c r="E22" s="33">
        <f>Heinz07_compilation!E21</f>
        <v>264.751414</v>
      </c>
    </row>
    <row r="23" spans="1:5" ht="12.75">
      <c r="A23" s="24">
        <v>1969</v>
      </c>
      <c r="B23" s="25"/>
      <c r="C23" s="25"/>
      <c r="D23" s="25"/>
      <c r="E23" s="33">
        <f>Heinz07_compilation!E22</f>
        <v>344.4721</v>
      </c>
    </row>
    <row r="24" spans="1:5" ht="12.75">
      <c r="A24" s="24">
        <v>1970</v>
      </c>
      <c r="B24" s="25"/>
      <c r="C24" s="25"/>
      <c r="D24" s="26"/>
      <c r="E24" s="33">
        <f>Heinz07_compilation!E23</f>
        <v>365.14042600000005</v>
      </c>
    </row>
    <row r="25" spans="1:5" ht="12.75">
      <c r="A25" s="24">
        <v>1971</v>
      </c>
      <c r="B25" s="25"/>
      <c r="C25" s="25"/>
      <c r="D25" s="26"/>
      <c r="E25" s="33">
        <f>Heinz07_compilation!E24</f>
        <v>350.377336</v>
      </c>
    </row>
    <row r="26" spans="1:5" ht="12.75">
      <c r="A26" s="24">
        <v>1972</v>
      </c>
      <c r="B26" s="25"/>
      <c r="C26" s="25"/>
      <c r="D26" s="26"/>
      <c r="E26" s="33">
        <f>Heinz07_compilation!E25</f>
        <v>542.297506</v>
      </c>
    </row>
    <row r="27" spans="1:5" ht="12.75">
      <c r="A27" s="24">
        <v>1973</v>
      </c>
      <c r="B27" s="25"/>
      <c r="C27" s="25"/>
      <c r="D27" s="26"/>
      <c r="E27" s="33">
        <f>Heinz07_compilation!E26</f>
        <v>772.6017099999999</v>
      </c>
    </row>
    <row r="28" spans="1:5" ht="12.75">
      <c r="A28" s="24">
        <v>1974</v>
      </c>
      <c r="B28" s="25"/>
      <c r="C28" s="28">
        <f>Heinz07_compilation!C27</f>
        <v>46.0608408</v>
      </c>
      <c r="D28" s="30">
        <f>(Heinz07_compilation!D27*0.124)+Heinz07_compilation!D27</f>
        <v>32.7449273024</v>
      </c>
      <c r="E28" s="33">
        <f>Heinz07_compilation!E27</f>
        <v>744.059736</v>
      </c>
    </row>
    <row r="29" spans="1:5" ht="12.75">
      <c r="A29" s="24">
        <v>1975</v>
      </c>
      <c r="B29" s="32">
        <f>(Heinz07_compilation!B28*0.021)+Heinz07_compilation!B28</f>
        <v>48.33445508060001</v>
      </c>
      <c r="C29" s="28">
        <f>Heinz07_compilation!C28</f>
        <v>44.28927</v>
      </c>
      <c r="D29" s="30">
        <f>(Heinz07_compilation!D28*0.124)+Heinz07_compilation!D28</f>
        <v>40.4886601104</v>
      </c>
      <c r="E29" s="33">
        <f>Heinz07_compilation!E28</f>
        <v>779.491152</v>
      </c>
    </row>
    <row r="30" spans="1:5" ht="12.75">
      <c r="A30" s="24">
        <v>1976</v>
      </c>
      <c r="B30" s="32">
        <f>(Heinz07_compilation!B29*0.021)+Heinz07_compilation!B29</f>
        <v>47.731530485</v>
      </c>
      <c r="C30" s="28">
        <f>Heinz07_compilation!C29</f>
        <v>50.391347200000006</v>
      </c>
      <c r="D30" s="30">
        <f>(Heinz07_compilation!D29*0.124)+Heinz07_compilation!D29</f>
        <v>38.16554026800001</v>
      </c>
      <c r="E30" s="33">
        <f>Heinz07_compilation!E29</f>
        <v>487.18197000000004</v>
      </c>
    </row>
    <row r="31" spans="1:5" ht="12.75">
      <c r="A31" s="24">
        <v>1977</v>
      </c>
      <c r="B31" s="32">
        <f>(Heinz07_compilation!B30*0.021)+Heinz07_compilation!B30</f>
        <v>38.386199253200004</v>
      </c>
      <c r="C31" s="28">
        <f>Heinz07_compilation!C30</f>
        <v>43.5019052</v>
      </c>
      <c r="D31" s="30">
        <f>(Heinz07_compilation!D30*0.124)+Heinz07_compilation!D30</f>
        <v>45.356149304</v>
      </c>
      <c r="E31" s="33">
        <f>Heinz07_compilation!E30</f>
        <v>550.171154</v>
      </c>
    </row>
    <row r="32" spans="1:5" ht="12.75">
      <c r="A32" s="24">
        <v>1978</v>
      </c>
      <c r="B32" s="32">
        <f>(Heinz07_compilation!B31*0.021)+Heinz07_compilation!B31</f>
        <v>44.214470344</v>
      </c>
      <c r="C32" s="28">
        <f>Heinz07_compilation!C31</f>
        <v>49.0134588</v>
      </c>
      <c r="D32" s="30">
        <f>(Heinz07_compilation!D31*0.124)+Heinz07_compilation!D31</f>
        <v>39.1611630576</v>
      </c>
      <c r="E32" s="33">
        <f>Heinz07_compilation!E31</f>
        <v>763.743856</v>
      </c>
    </row>
    <row r="33" spans="1:5" ht="12.75">
      <c r="A33" s="24">
        <v>1979</v>
      </c>
      <c r="B33" s="32">
        <f>(Heinz07_compilation!B32*0.021)+Heinz07_compilation!B32</f>
        <v>46.726656158999994</v>
      </c>
      <c r="C33" s="28">
        <f>Heinz07_compilation!C32</f>
        <v>48.8166176</v>
      </c>
      <c r="D33" s="31">
        <f>Heinz07_compilation!D32</f>
        <v>49.8008236</v>
      </c>
      <c r="E33" s="33">
        <f>Heinz07_compilation!E32</f>
        <v>1092.46866</v>
      </c>
    </row>
    <row r="34" spans="1:5" ht="12.75">
      <c r="A34" s="24">
        <v>1980</v>
      </c>
      <c r="B34" s="32">
        <f>(Heinz07_compilation!B33*0.021)+Heinz07_compilation!B33</f>
        <v>53.760776441</v>
      </c>
      <c r="C34" s="28">
        <f>Heinz07_compilation!C33</f>
        <v>50.4897678</v>
      </c>
      <c r="D34" s="31">
        <f>Heinz07_compilation!D33</f>
        <v>27.065665</v>
      </c>
      <c r="E34" s="33">
        <f>Heinz07_compilation!E33</f>
        <v>803.1120960000001</v>
      </c>
    </row>
    <row r="35" spans="1:5" ht="12.75">
      <c r="A35" s="24">
        <v>1981</v>
      </c>
      <c r="B35" s="32">
        <f>(Heinz07_compilation!B34*0.021)+Heinz07_compilation!B34</f>
        <v>59.6895349644</v>
      </c>
      <c r="C35" s="28">
        <f>Heinz07_compilation!C34</f>
        <v>50.391347200000006</v>
      </c>
      <c r="D35" s="31">
        <f>Heinz07_compilation!D34</f>
        <v>31.002489</v>
      </c>
      <c r="E35" s="33">
        <f>Heinz07_compilation!E34</f>
        <v>789.333212</v>
      </c>
    </row>
    <row r="36" spans="1:5" ht="12.75">
      <c r="A36" s="24">
        <v>1982</v>
      </c>
      <c r="B36" s="32">
        <f>(Heinz07_compilation!B35*0.021)+Heinz07_compilation!B35</f>
        <v>79.58604661919999</v>
      </c>
      <c r="C36" s="28">
        <f>Heinz07_compilation!C35</f>
        <v>52.162918</v>
      </c>
      <c r="D36" s="31">
        <f>Heinz07_compilation!D35</f>
        <v>36.021939599999996</v>
      </c>
      <c r="E36" s="33">
        <f>Heinz07_compilation!E35</f>
        <v>1299.15192</v>
      </c>
    </row>
    <row r="37" spans="1:5" ht="12.75">
      <c r="A37" s="24">
        <v>1983</v>
      </c>
      <c r="B37" s="32">
        <f>(Heinz07_compilation!B36*0.021)+Heinz07_compilation!B36</f>
        <v>82.902131895</v>
      </c>
      <c r="C37" s="28">
        <f>Heinz07_compilation!C36</f>
        <v>53.8360682</v>
      </c>
      <c r="D37" s="31">
        <f>Heinz07_compilation!D36</f>
        <v>45.4703172</v>
      </c>
      <c r="E37" s="33">
        <f>Heinz07_compilation!E36</f>
        <v>1476.309</v>
      </c>
    </row>
    <row r="38" spans="1:5" ht="12.75">
      <c r="A38" s="24">
        <v>1984</v>
      </c>
      <c r="B38" s="32">
        <f>(Heinz07_compilation!B37*0.021)+Heinz07_compilation!B37</f>
        <v>73.858262961</v>
      </c>
      <c r="C38" s="28">
        <f>Heinz07_compilation!C37</f>
        <v>58.56025700000001</v>
      </c>
      <c r="D38" s="31">
        <f>Heinz07_compilation!D37</f>
        <v>54.32817120000001</v>
      </c>
      <c r="E38" s="33">
        <f>Heinz07_compilation!E37</f>
        <v>1358.20428</v>
      </c>
    </row>
    <row r="39" spans="1:5" ht="12.75">
      <c r="A39" s="24">
        <v>1985</v>
      </c>
      <c r="B39" s="32">
        <f>(Heinz07_compilation!B38*0.021)+Heinz07_compilation!B38</f>
        <v>58.88563550360001</v>
      </c>
      <c r="C39" s="28">
        <f>Heinz07_compilation!C38</f>
        <v>60.528669</v>
      </c>
      <c r="D39" s="31">
        <f>Heinz07_compilation!D38</f>
        <v>36.8093044</v>
      </c>
      <c r="E39" s="33">
        <f>Heinz07_compilation!E38</f>
        <v>1171.20514</v>
      </c>
    </row>
    <row r="40" spans="1:5" ht="12.75">
      <c r="A40" s="24">
        <v>1986</v>
      </c>
      <c r="B40" s="32">
        <f>(Heinz07_compilation!B39*0.021)+Heinz07_compilation!B39</f>
        <v>69.4368159266</v>
      </c>
      <c r="C40" s="28">
        <f>Heinz07_compilation!C39</f>
        <v>73.81545</v>
      </c>
      <c r="D40" s="31">
        <f>Heinz07_compilation!D39</f>
        <v>49.702403</v>
      </c>
      <c r="E40" s="33">
        <f>Heinz07_compilation!E39</f>
        <v>984.206</v>
      </c>
    </row>
    <row r="41" spans="1:5" ht="12.75">
      <c r="A41" s="24">
        <v>1987</v>
      </c>
      <c r="B41" s="32">
        <f>(Heinz07_compilation!B40*0.021)+Heinz07_compilation!B40</f>
        <v>52.1529775194</v>
      </c>
      <c r="C41" s="28">
        <f>Heinz07_compilation!C40</f>
        <v>70.5675702</v>
      </c>
      <c r="D41" s="31">
        <f>Heinz07_compilation!D40</f>
        <v>39.072978199999994</v>
      </c>
      <c r="E41" s="33">
        <f>Heinz07_compilation!E40</f>
        <v>622.018192</v>
      </c>
    </row>
    <row r="42" spans="1:5" ht="12.75">
      <c r="A42" s="24">
        <v>1988</v>
      </c>
      <c r="B42" s="32">
        <f>(Heinz07_compilation!B41*0.021)+Heinz07_compilation!B41</f>
        <v>51.04761576079999</v>
      </c>
      <c r="C42" s="28">
        <f>Heinz07_compilation!C41</f>
        <v>57.182368600000004</v>
      </c>
      <c r="D42" s="31">
        <f>Heinz07_compilation!D41</f>
        <v>33.2661628</v>
      </c>
      <c r="E42" s="33">
        <f>Heinz07_compilation!E41</f>
        <v>515.7239440000001</v>
      </c>
    </row>
    <row r="43" spans="1:5" ht="12.75">
      <c r="A43" s="24">
        <v>1989</v>
      </c>
      <c r="B43" s="32">
        <f>(Heinz07_compilation!B42*0.021)+Heinz07_compilation!B42</f>
        <v>53.057364412800005</v>
      </c>
      <c r="C43" s="28">
        <f>Heinz07_compilation!C42</f>
        <v>58.56025700000001</v>
      </c>
      <c r="D43" s="31">
        <f>Heinz07_compilation!D42</f>
        <v>44.978214200000004</v>
      </c>
      <c r="E43" s="33">
        <f>Heinz07_compilation!E42</f>
        <v>603.3182780000001</v>
      </c>
    </row>
    <row r="44" spans="1:5" ht="12.75">
      <c r="A44" s="24">
        <v>1990</v>
      </c>
      <c r="B44" s="32">
        <f>(Heinz07_compilation!B43*0.021)+Heinz07_compilation!B43</f>
        <v>59.287585234</v>
      </c>
      <c r="C44" s="28">
        <f>Heinz07_compilation!C43</f>
        <v>63.874969400000005</v>
      </c>
      <c r="D44" s="31">
        <f>Heinz07_compilation!D43</f>
        <v>60.134986600000005</v>
      </c>
      <c r="E44" s="33">
        <f>Heinz07_compilation!E43</f>
        <v>849.369778</v>
      </c>
    </row>
    <row r="45" spans="1:5" ht="12.75">
      <c r="A45" s="24">
        <v>1991</v>
      </c>
      <c r="B45" s="32">
        <f>(Heinz07_compilation!B44*0.021)+Heinz07_compilation!B44</f>
        <v>58.3831983406</v>
      </c>
      <c r="C45" s="28">
        <f>Heinz07_compilation!C44</f>
        <v>68.402317</v>
      </c>
      <c r="D45" s="31">
        <f>Heinz07_compilation!D44</f>
        <v>38.2856134</v>
      </c>
      <c r="E45" s="33">
        <f>Heinz07_compilation!E44</f>
        <v>972.395528</v>
      </c>
    </row>
    <row r="46" spans="1:5" ht="12.75">
      <c r="A46" s="24">
        <v>1992</v>
      </c>
      <c r="B46" s="32">
        <f>(Heinz07_compilation!B45*0.021)+Heinz07_compilation!B45</f>
        <v>40.295460472600006</v>
      </c>
      <c r="C46" s="28">
        <f>Heinz07_compilation!C45</f>
        <v>66.2370638</v>
      </c>
      <c r="D46" s="31">
        <f>Heinz07_compilation!D45</f>
        <v>43.206643400000004</v>
      </c>
      <c r="E46" s="33">
        <f>Heinz07_compilation!E45</f>
        <v>873.9749280000001</v>
      </c>
    </row>
    <row r="47" spans="1:5" ht="12.75">
      <c r="A47" s="24">
        <v>1993</v>
      </c>
      <c r="B47" s="32">
        <f>(Heinz07_compilation!B46*0.021)+Heinz07_compilation!B46</f>
        <v>44.0134954788</v>
      </c>
      <c r="C47" s="28">
        <f>Heinz07_compilation!C46</f>
        <v>79.6222654</v>
      </c>
      <c r="D47" s="31">
        <f>Heinz07_compilation!D46</f>
        <v>61.2176132</v>
      </c>
      <c r="E47" s="33">
        <f>Heinz07_compilation!E46</f>
        <v>1791.25492</v>
      </c>
    </row>
    <row r="48" spans="1:5" ht="12.75">
      <c r="A48" s="24">
        <v>1994</v>
      </c>
      <c r="B48" s="29">
        <f>Heinz07_compilation!B47</f>
        <v>45.765578999999995</v>
      </c>
      <c r="C48" s="28">
        <f>Heinz07_compilation!C47</f>
        <v>68.402317</v>
      </c>
      <c r="D48" s="31">
        <f>Heinz07_compilation!D47</f>
        <v>58.8555188</v>
      </c>
      <c r="E48" s="33">
        <f>Heinz07_compilation!E47</f>
        <v>1023.57424</v>
      </c>
    </row>
    <row r="49" spans="1:5" ht="12.75">
      <c r="A49" s="24">
        <v>1995</v>
      </c>
      <c r="B49" s="29">
        <f>Heinz07_compilation!B48</f>
        <v>75.78386200000001</v>
      </c>
      <c r="C49" s="28">
        <f>Heinz07_compilation!C48</f>
        <v>66.6307462</v>
      </c>
      <c r="D49" s="31">
        <f>Heinz07_compilation!D48</f>
        <v>33.65984520000001</v>
      </c>
      <c r="E49" s="33">
        <f>Heinz07_compilation!E48</f>
        <v>965.506086</v>
      </c>
    </row>
    <row r="50" spans="1:5" ht="12.75">
      <c r="A50" s="24">
        <v>1996</v>
      </c>
      <c r="B50" s="29">
        <f>Heinz07_compilation!B49</f>
        <v>115.152102</v>
      </c>
      <c r="C50" s="28">
        <f>Heinz07_compilation!C49</f>
        <v>75.3901796</v>
      </c>
      <c r="D50" s="31">
        <f>Heinz07_compilation!D49</f>
        <v>71.847038</v>
      </c>
      <c r="E50" s="33">
        <f>Heinz07_compilation!E49</f>
        <v>945.821966</v>
      </c>
    </row>
    <row r="51" spans="1:5" ht="12.75">
      <c r="A51" s="24">
        <v>1997</v>
      </c>
      <c r="B51" s="29">
        <f>Heinz07_compilation!B50</f>
        <v>101.37321800000001</v>
      </c>
      <c r="C51" s="26"/>
      <c r="D51" s="31">
        <f>Heinz07_compilation!D50</f>
        <v>33.758265800000004</v>
      </c>
      <c r="E51" s="33">
        <f>Heinz07_compilation!E50</f>
        <v>865.117074</v>
      </c>
    </row>
    <row r="52" spans="1:5" ht="12.75">
      <c r="A52" s="24">
        <v>1998</v>
      </c>
      <c r="B52" s="29">
        <f>Heinz07_compilation!B51</f>
        <v>68.3038964</v>
      </c>
      <c r="C52" s="26"/>
      <c r="D52" s="31">
        <f>Heinz07_compilation!D51</f>
        <v>44.28927</v>
      </c>
      <c r="E52" s="33">
        <f>Heinz07_compilation!E51</f>
        <v>1013.7321800000001</v>
      </c>
    </row>
    <row r="53" spans="1:5" ht="12.75">
      <c r="A53" s="24">
        <v>1999</v>
      </c>
      <c r="B53" s="29">
        <f>Heinz07_compilation!B52</f>
        <v>87.39749280000001</v>
      </c>
      <c r="C53" s="26"/>
      <c r="D53" s="31">
        <f>Heinz07_compilation!D52</f>
        <v>28.541974000000003</v>
      </c>
      <c r="E53" s="33">
        <f>Heinz07_compilation!E52</f>
        <v>847.401366</v>
      </c>
    </row>
    <row r="54" spans="1:5" ht="12.75">
      <c r="A54" s="24">
        <v>2000</v>
      </c>
      <c r="B54" s="29">
        <f>Heinz07_compilation!B53</f>
        <v>52.753441599999995</v>
      </c>
      <c r="C54" s="26"/>
      <c r="D54" s="31">
        <f>Heinz07_compilation!D53</f>
        <v>33.0693216</v>
      </c>
      <c r="E54" s="33">
        <f>Heinz07_compilation!E53</f>
        <v>460.608408</v>
      </c>
    </row>
    <row r="55" spans="1:5" ht="12.75">
      <c r="A55" s="24">
        <v>2001</v>
      </c>
      <c r="B55" s="29">
        <f>Heinz07_compilation!B54</f>
        <v>31.3961714</v>
      </c>
      <c r="C55" s="26"/>
      <c r="D55" s="31">
        <f>Heinz07_compilation!D54</f>
        <v>21.9477938</v>
      </c>
      <c r="E55" s="33">
        <f>Heinz07_compilation!E54</f>
        <v>851.33819</v>
      </c>
    </row>
    <row r="56" spans="1:5" ht="12.75">
      <c r="A56" s="24">
        <v>2002</v>
      </c>
      <c r="B56" s="29">
        <f>Heinz07_compilation!B55</f>
        <v>39.36824</v>
      </c>
      <c r="C56" s="26"/>
      <c r="D56" s="31">
        <f>Heinz07_compilation!D55</f>
        <v>29.034077</v>
      </c>
      <c r="E56" s="33">
        <f>Heinz07_compilation!E55</f>
        <v>826.7330400000001</v>
      </c>
    </row>
    <row r="57" spans="1:5" ht="12.75">
      <c r="A57" s="24">
        <v>2003</v>
      </c>
      <c r="B57" s="26"/>
      <c r="C57" s="26"/>
      <c r="D57" s="26"/>
      <c r="E57" s="33">
        <f>Heinz07_compilation!E56</f>
        <v>697.802054</v>
      </c>
    </row>
    <row r="58" spans="1:5" ht="12.75">
      <c r="A58" s="24">
        <v>2004</v>
      </c>
      <c r="C58" s="26"/>
      <c r="D58" s="26"/>
      <c r="E58" s="33">
        <f>Heinz07_compilation!E57</f>
        <v>933.0272880000001</v>
      </c>
    </row>
    <row r="59" spans="1:4" ht="12.75">
      <c r="A59" s="24">
        <v>2005</v>
      </c>
      <c r="C59" s="26"/>
      <c r="D59" s="26"/>
    </row>
    <row r="61" ht="12.75">
      <c r="A61" s="34" t="s">
        <v>37</v>
      </c>
    </row>
    <row r="62" spans="1:15" ht="12.75">
      <c r="A62" s="35"/>
      <c r="B62" s="75" t="s">
        <v>60</v>
      </c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</row>
    <row r="63" spans="1:2" ht="12.75">
      <c r="A63" s="7"/>
      <c r="B63" t="s">
        <v>51</v>
      </c>
    </row>
    <row r="64" spans="1:2" ht="12.75">
      <c r="A64" s="36"/>
      <c r="B64" t="s">
        <v>52</v>
      </c>
    </row>
    <row r="65" spans="1:15" ht="12.75">
      <c r="A65" s="37"/>
      <c r="B65" s="75" t="s">
        <v>59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</row>
    <row r="66" spans="1:2" ht="12.75">
      <c r="A66" s="38"/>
      <c r="B66" t="s">
        <v>54</v>
      </c>
    </row>
    <row r="67" spans="1:11" ht="12.75">
      <c r="A67" s="27"/>
      <c r="B67" s="75" t="s">
        <v>58</v>
      </c>
      <c r="C67" s="75"/>
      <c r="D67" s="75"/>
      <c r="E67" s="75"/>
      <c r="F67" s="75"/>
      <c r="G67" s="75"/>
      <c r="H67" s="75"/>
      <c r="I67" s="75"/>
      <c r="J67" s="75"/>
      <c r="K67" s="75"/>
    </row>
    <row r="68" spans="1:2" ht="12.75">
      <c r="A68" s="6"/>
      <c r="B68" t="s">
        <v>1</v>
      </c>
    </row>
  </sheetData>
  <sheetProtection/>
  <mergeCells count="5">
    <mergeCell ref="B67:K67"/>
    <mergeCell ref="A2:E2"/>
    <mergeCell ref="A1:E1"/>
    <mergeCell ref="B62:O62"/>
    <mergeCell ref="B65:O65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7"/>
  <sheetViews>
    <sheetView zoomScalePageLayoutView="0" workbookViewId="0" topLeftCell="A1">
      <selection activeCell="D3" sqref="D3"/>
    </sheetView>
  </sheetViews>
  <sheetFormatPr defaultColWidth="9.140625" defaultRowHeight="12.75"/>
  <cols>
    <col min="2" max="3" width="9.140625" style="3" customWidth="1"/>
    <col min="4" max="4" width="13.00390625" style="3" customWidth="1"/>
    <col min="5" max="5" width="12.57421875" style="3" customWidth="1"/>
  </cols>
  <sheetData>
    <row r="1" spans="1:5" ht="12.75">
      <c r="A1" s="76" t="s">
        <v>61</v>
      </c>
      <c r="B1" s="76"/>
      <c r="C1" s="76"/>
      <c r="D1" s="76"/>
      <c r="E1" s="76"/>
    </row>
    <row r="2" spans="1:5" ht="24">
      <c r="A2" s="23" t="s">
        <v>24</v>
      </c>
      <c r="B2" s="63" t="s">
        <v>25</v>
      </c>
      <c r="C2" s="63" t="s">
        <v>26</v>
      </c>
      <c r="D2" s="63" t="s">
        <v>27</v>
      </c>
      <c r="E2" s="63" t="s">
        <v>28</v>
      </c>
    </row>
    <row r="3" spans="1:5" ht="12.75">
      <c r="A3" s="24">
        <v>1950</v>
      </c>
      <c r="B3" s="64"/>
      <c r="C3" s="64"/>
      <c r="D3" s="64"/>
      <c r="E3" s="64"/>
    </row>
    <row r="4" spans="1:5" ht="12.75">
      <c r="A4" s="24">
        <v>1951</v>
      </c>
      <c r="B4" s="64"/>
      <c r="C4" s="64"/>
      <c r="D4" s="64"/>
      <c r="E4" s="64"/>
    </row>
    <row r="5" spans="1:5" ht="12.75">
      <c r="A5" s="24">
        <v>1952</v>
      </c>
      <c r="B5" s="64"/>
      <c r="C5" s="64"/>
      <c r="D5" s="64"/>
      <c r="E5" s="64"/>
    </row>
    <row r="6" spans="1:5" ht="12.75">
      <c r="A6" s="24">
        <v>1953</v>
      </c>
      <c r="B6" s="64"/>
      <c r="C6" s="64"/>
      <c r="D6" s="64"/>
      <c r="E6" s="64"/>
    </row>
    <row r="7" spans="1:5" ht="12.75">
      <c r="A7" s="24">
        <v>1954</v>
      </c>
      <c r="B7" s="64"/>
      <c r="C7" s="64"/>
      <c r="D7" s="64"/>
      <c r="E7" s="64"/>
    </row>
    <row r="8" spans="1:5" ht="12.75">
      <c r="A8" s="24">
        <v>1955</v>
      </c>
      <c r="B8" s="65"/>
      <c r="C8" s="65"/>
      <c r="D8" s="65"/>
      <c r="E8" s="42">
        <f>(HypoxiaReport_MS!E8*0.984206)/1000</f>
        <v>423.20858000000004</v>
      </c>
    </row>
    <row r="9" spans="1:5" ht="12.75">
      <c r="A9" s="24">
        <v>1956</v>
      </c>
      <c r="B9" s="65"/>
      <c r="C9" s="65"/>
      <c r="D9" s="65"/>
      <c r="E9" s="42">
        <f>(HypoxiaReport_MS!E9*0.984206)/1000</f>
        <v>297.230212</v>
      </c>
    </row>
    <row r="10" spans="1:5" ht="12.75">
      <c r="A10" s="24">
        <v>1957</v>
      </c>
      <c r="B10" s="65"/>
      <c r="C10" s="65"/>
      <c r="D10" s="65"/>
      <c r="E10" s="42">
        <f>(HypoxiaReport_MS!E10*0.984206)/1000</f>
        <v>424.192786</v>
      </c>
    </row>
    <row r="11" spans="1:5" ht="12.75">
      <c r="A11" s="24">
        <v>1958</v>
      </c>
      <c r="B11" s="65"/>
      <c r="C11" s="65"/>
      <c r="D11" s="65"/>
      <c r="E11" s="42">
        <f>(HypoxiaReport_MS!E11*0.984206)/1000</f>
        <v>363.17201400000005</v>
      </c>
    </row>
    <row r="12" spans="1:5" ht="12.75">
      <c r="A12" s="24">
        <v>1959</v>
      </c>
      <c r="B12" s="65"/>
      <c r="C12" s="65"/>
      <c r="D12" s="65"/>
      <c r="E12" s="42">
        <f>(HypoxiaReport_MS!E12*0.984206)/1000</f>
        <v>327.740598</v>
      </c>
    </row>
    <row r="13" spans="1:5" ht="12.75">
      <c r="A13" s="24">
        <v>1960</v>
      </c>
      <c r="B13" s="65"/>
      <c r="C13" s="65"/>
      <c r="D13" s="65"/>
      <c r="E13" s="42">
        <f>(HypoxiaReport_MS!E13*0.984206)/1000</f>
        <v>317.898538</v>
      </c>
    </row>
    <row r="14" spans="1:5" ht="12.75">
      <c r="A14" s="24">
        <v>1961</v>
      </c>
      <c r="B14" s="65"/>
      <c r="C14" s="65"/>
      <c r="D14" s="65"/>
      <c r="E14" s="42">
        <f>(HypoxiaReport_MS!E14*0.984206)/1000</f>
        <v>269.67244400000004</v>
      </c>
    </row>
    <row r="15" spans="1:5" ht="12.75">
      <c r="A15" s="24">
        <v>1962</v>
      </c>
      <c r="B15" s="65"/>
      <c r="C15" s="65"/>
      <c r="D15" s="65"/>
      <c r="E15" s="42">
        <f>(HypoxiaReport_MS!E15*0.984206)/1000</f>
        <v>271.64085600000004</v>
      </c>
    </row>
    <row r="16" spans="1:5" ht="12.75">
      <c r="A16" s="24">
        <v>1963</v>
      </c>
      <c r="B16" s="65"/>
      <c r="C16" s="65"/>
      <c r="D16" s="65"/>
      <c r="E16" s="42">
        <f>(HypoxiaReport_MS!E16*0.984206)/1000</f>
        <v>172.23605</v>
      </c>
    </row>
    <row r="17" spans="1:5" ht="12.75">
      <c r="A17" s="24">
        <v>1964</v>
      </c>
      <c r="B17" s="65"/>
      <c r="C17" s="65"/>
      <c r="D17" s="65"/>
      <c r="E17" s="42">
        <f>(HypoxiaReport_MS!E17*0.984206)/1000</f>
        <v>234.24102800000003</v>
      </c>
    </row>
    <row r="18" spans="1:5" ht="12.75">
      <c r="A18" s="24">
        <v>1965</v>
      </c>
      <c r="B18" s="65"/>
      <c r="C18" s="65"/>
      <c r="D18" s="65"/>
      <c r="E18" s="42">
        <f>(HypoxiaReport_MS!E18*0.984206)/1000</f>
        <v>348.408924</v>
      </c>
    </row>
    <row r="19" spans="1:5" ht="12.75">
      <c r="A19" s="24">
        <v>1966</v>
      </c>
      <c r="B19" s="65"/>
      <c r="C19" s="65"/>
      <c r="D19" s="65"/>
      <c r="E19" s="42">
        <f>(HypoxiaReport_MS!E19*0.984206)/1000</f>
        <v>200.77802400000002</v>
      </c>
    </row>
    <row r="20" spans="1:5" ht="12.75">
      <c r="A20" s="24">
        <v>1967</v>
      </c>
      <c r="B20" s="65"/>
      <c r="C20" s="65"/>
      <c r="D20" s="65"/>
      <c r="E20" s="42">
        <f>(HypoxiaReport_MS!E20*0.984206)/1000</f>
        <v>224.398968</v>
      </c>
    </row>
    <row r="21" spans="1:5" ht="12.75">
      <c r="A21" s="24">
        <v>1968</v>
      </c>
      <c r="B21" s="65"/>
      <c r="C21" s="65"/>
      <c r="D21" s="65"/>
      <c r="E21" s="33">
        <f>(BrentAulenbach_MS!E49*0.984206)/1000</f>
        <v>264.751414</v>
      </c>
    </row>
    <row r="22" spans="1:5" ht="12.75">
      <c r="A22" s="24">
        <v>1969</v>
      </c>
      <c r="B22" s="65"/>
      <c r="C22" s="65"/>
      <c r="D22" s="65"/>
      <c r="E22" s="33">
        <f>(BrentAulenbach_MS!E50*0.984206)/1000</f>
        <v>344.4721</v>
      </c>
    </row>
    <row r="23" spans="1:5" ht="12.75">
      <c r="A23" s="24">
        <v>1970</v>
      </c>
      <c r="B23" s="65"/>
      <c r="C23" s="65"/>
      <c r="D23" s="66"/>
      <c r="E23" s="33">
        <f>(BrentAulenbach_MS!E51*0.984206)/1000</f>
        <v>365.14042600000005</v>
      </c>
    </row>
    <row r="24" spans="1:5" ht="12.75">
      <c r="A24" s="24">
        <v>1971</v>
      </c>
      <c r="B24" s="65"/>
      <c r="C24" s="65"/>
      <c r="D24" s="66"/>
      <c r="E24" s="33">
        <f>(BrentAulenbach_MS!E52*0.984206)/1000</f>
        <v>350.377336</v>
      </c>
    </row>
    <row r="25" spans="1:5" ht="12.75">
      <c r="A25" s="24">
        <v>1972</v>
      </c>
      <c r="B25" s="65"/>
      <c r="C25" s="65"/>
      <c r="D25" s="66"/>
      <c r="E25" s="33">
        <f>(BrentAulenbach_MS!E53*0.984206)/1000</f>
        <v>542.297506</v>
      </c>
    </row>
    <row r="26" spans="1:5" ht="12.75">
      <c r="A26" s="24">
        <v>1973</v>
      </c>
      <c r="B26" s="65"/>
      <c r="C26" s="65"/>
      <c r="D26" s="66"/>
      <c r="E26" s="33">
        <f>(BrentAulenbach_MS!E54*0.984206)/1000</f>
        <v>772.6017099999999</v>
      </c>
    </row>
    <row r="27" spans="1:5" ht="12.75">
      <c r="A27" s="24">
        <v>1974</v>
      </c>
      <c r="B27" s="65"/>
      <c r="C27" s="28">
        <f>(BrentAulenbach_OFR_report!D10*0.984206)/1000</f>
        <v>46.0608408</v>
      </c>
      <c r="D27" s="30">
        <f>(BrentAulenbach_OFR_report!B10*0.984206)/1000</f>
        <v>29.1324976</v>
      </c>
      <c r="E27" s="33">
        <f>(BrentAulenbach_MS!E55*0.984206)/1000</f>
        <v>744.059736</v>
      </c>
    </row>
    <row r="28" spans="1:5" ht="12.75">
      <c r="A28" s="24">
        <v>1975</v>
      </c>
      <c r="B28" s="32">
        <f>(BrentAulenbach_OFR_report!J11*0.984206)/1000</f>
        <v>47.34030860000001</v>
      </c>
      <c r="C28" s="28">
        <f>(BrentAulenbach_OFR_report!D11*0.984206)/1000</f>
        <v>44.28927</v>
      </c>
      <c r="D28" s="30">
        <f>(BrentAulenbach_OFR_report!B11*0.984206)/1000</f>
        <v>36.021939599999996</v>
      </c>
      <c r="E28" s="33">
        <f>(BrentAulenbach_MS!E56*0.984206)/1000</f>
        <v>779.491152</v>
      </c>
    </row>
    <row r="29" spans="1:5" ht="12.75">
      <c r="A29" s="24">
        <v>1976</v>
      </c>
      <c r="B29" s="32">
        <f>(BrentAulenbach_OFR_report!J12*0.984206)/1000</f>
        <v>46.749785</v>
      </c>
      <c r="C29" s="28">
        <f>(BrentAulenbach_OFR_report!D12*0.984206)/1000</f>
        <v>50.391347200000006</v>
      </c>
      <c r="D29" s="30">
        <f>(BrentAulenbach_OFR_report!B12*0.984206)/1000</f>
        <v>33.955107000000005</v>
      </c>
      <c r="E29" s="33">
        <f>(BrentAulenbach_MS!E57*0.984206)/1000</f>
        <v>487.18197000000004</v>
      </c>
    </row>
    <row r="30" spans="1:5" ht="12.75">
      <c r="A30" s="24">
        <v>1977</v>
      </c>
      <c r="B30" s="32">
        <f>(BrentAulenbach_OFR_report!J13*0.984206)/1000</f>
        <v>37.5966692</v>
      </c>
      <c r="C30" s="28">
        <f>(BrentAulenbach_OFR_report!D13*0.984206)/1000</f>
        <v>43.5019052</v>
      </c>
      <c r="D30" s="30">
        <f>(BrentAulenbach_OFR_report!B13*0.984206)/1000</f>
        <v>40.352446</v>
      </c>
      <c r="E30" s="33">
        <f>(BrentAulenbach_MS!E58*0.984206)/1000</f>
        <v>550.171154</v>
      </c>
    </row>
    <row r="31" spans="1:5" ht="12.75">
      <c r="A31" s="24">
        <v>1978</v>
      </c>
      <c r="B31" s="32">
        <f>(BrentAulenbach_OFR_report!J14*0.984206)/1000</f>
        <v>43.305064</v>
      </c>
      <c r="C31" s="28">
        <f>(BrentAulenbach_OFR_report!D14*0.984206)/1000</f>
        <v>49.0134588</v>
      </c>
      <c r="D31" s="30">
        <f>(BrentAulenbach_OFR_report!B14*0.984206)/1000</f>
        <v>34.8408924</v>
      </c>
      <c r="E31" s="33">
        <f>(BrentAulenbach_MS!E59*0.984206)/1000</f>
        <v>763.743856</v>
      </c>
    </row>
    <row r="32" spans="1:6" ht="12.75">
      <c r="A32" s="24">
        <v>1979</v>
      </c>
      <c r="B32" s="32">
        <f>(BrentAulenbach_OFR_report!J15*0.984206)/1000</f>
        <v>45.765578999999995</v>
      </c>
      <c r="C32" s="28">
        <f>(BrentAulenbach_OFR_report!D15*0.984206)/1000</f>
        <v>48.8166176</v>
      </c>
      <c r="D32" s="31">
        <f>(BrentAulenbach_OFR_report!C15*0.984206)/1000</f>
        <v>49.8008236</v>
      </c>
      <c r="E32" s="33">
        <f>(BrentAulenbach_MS!E60*0.984206)/1000</f>
        <v>1092.46866</v>
      </c>
      <c r="F32" s="3"/>
    </row>
    <row r="33" spans="1:6" ht="12.75">
      <c r="A33" s="24">
        <v>1980</v>
      </c>
      <c r="B33" s="32">
        <f>(BrentAulenbach_OFR_report!J16*0.984206)/1000</f>
        <v>52.655021</v>
      </c>
      <c r="C33" s="28">
        <f>(BrentAulenbach_OFR_report!D16*0.984206)/1000</f>
        <v>50.4897678</v>
      </c>
      <c r="D33" s="31">
        <f>(BrentAulenbach_OFR_report!C16*0.984206)/1000</f>
        <v>27.065665</v>
      </c>
      <c r="E33" s="33">
        <f>(BrentAulenbach_MS!E61*0.984206)/1000</f>
        <v>803.1120960000001</v>
      </c>
      <c r="F33" s="3"/>
    </row>
    <row r="34" spans="1:6" ht="12.75">
      <c r="A34" s="24">
        <v>1981</v>
      </c>
      <c r="B34" s="32">
        <f>(BrentAulenbach_OFR_report!J17*0.984206)/1000</f>
        <v>58.4618364</v>
      </c>
      <c r="C34" s="28">
        <f>(BrentAulenbach_OFR_report!D17*0.984206)/1000</f>
        <v>50.391347200000006</v>
      </c>
      <c r="D34" s="31">
        <f>(BrentAulenbach_OFR_report!C17*0.984206)/1000</f>
        <v>31.002489</v>
      </c>
      <c r="E34" s="33">
        <f>(BrentAulenbach_MS!E62*0.984206)/1000</f>
        <v>789.333212</v>
      </c>
      <c r="F34" s="3"/>
    </row>
    <row r="35" spans="1:6" ht="12.75">
      <c r="A35" s="24">
        <v>1982</v>
      </c>
      <c r="B35" s="32">
        <f>(BrentAulenbach_OFR_report!J18*0.984206)/1000</f>
        <v>77.9491152</v>
      </c>
      <c r="C35" s="28">
        <f>(BrentAulenbach_OFR_report!D18*0.984206)/1000</f>
        <v>52.162918</v>
      </c>
      <c r="D35" s="31">
        <f>(BrentAulenbach_OFR_report!C18*0.984206)/1000</f>
        <v>36.021939599999996</v>
      </c>
      <c r="E35" s="33">
        <f>(BrentAulenbach_MS!E63*0.984206)/1000</f>
        <v>1299.15192</v>
      </c>
      <c r="F35" s="3"/>
    </row>
    <row r="36" spans="1:6" ht="12.75">
      <c r="A36" s="24">
        <v>1983</v>
      </c>
      <c r="B36" s="32">
        <f>(BrentAulenbach_OFR_report!J19*0.984206)/1000</f>
        <v>81.196995</v>
      </c>
      <c r="C36" s="28">
        <f>(BrentAulenbach_OFR_report!D19*0.984206)/1000</f>
        <v>53.8360682</v>
      </c>
      <c r="D36" s="31">
        <f>(BrentAulenbach_OFR_report!C19*0.984206)/1000</f>
        <v>45.4703172</v>
      </c>
      <c r="E36" s="33">
        <f>(BrentAulenbach_MS!E64*0.984206)/1000</f>
        <v>1476.309</v>
      </c>
      <c r="F36" s="3"/>
    </row>
    <row r="37" spans="1:6" ht="12.75">
      <c r="A37" s="24">
        <v>1984</v>
      </c>
      <c r="B37" s="32">
        <f>(BrentAulenbach_OFR_report!J20*0.984206)/1000</f>
        <v>72.339141</v>
      </c>
      <c r="C37" s="28">
        <f>(BrentAulenbach_OFR_report!D20*0.984206)/1000</f>
        <v>58.56025700000001</v>
      </c>
      <c r="D37" s="31">
        <f>(BrentAulenbach_OFR_report!C20*0.984206)/1000</f>
        <v>54.32817120000001</v>
      </c>
      <c r="E37" s="33">
        <f>(BrentAulenbach_MS!E65*0.984206)/1000</f>
        <v>1358.20428</v>
      </c>
      <c r="F37" s="3"/>
    </row>
    <row r="38" spans="1:6" ht="12.75">
      <c r="A38" s="24">
        <v>1985</v>
      </c>
      <c r="B38" s="32">
        <f>(BrentAulenbach_OFR_report!J21*0.984206)/1000</f>
        <v>57.674471600000004</v>
      </c>
      <c r="C38" s="28">
        <f>(BrentAulenbach_OFR_report!D21*0.984206)/1000</f>
        <v>60.528669</v>
      </c>
      <c r="D38" s="31">
        <f>(BrentAulenbach_OFR_report!C21*0.984206)/1000</f>
        <v>36.8093044</v>
      </c>
      <c r="E38" s="33">
        <f>(BrentAulenbach_MS!E66*0.984206)/1000</f>
        <v>1171.20514</v>
      </c>
      <c r="F38" s="3"/>
    </row>
    <row r="39" spans="1:6" ht="12.75">
      <c r="A39" s="24">
        <v>1986</v>
      </c>
      <c r="B39" s="32">
        <f>(BrentAulenbach_OFR_report!J22*0.984206)/1000</f>
        <v>68.00863460000001</v>
      </c>
      <c r="C39" s="28">
        <f>(BrentAulenbach_OFR_report!D22*0.984206)/1000</f>
        <v>73.81545</v>
      </c>
      <c r="D39" s="31">
        <f>(BrentAulenbach_OFR_report!C22*0.984206)/1000</f>
        <v>49.702403</v>
      </c>
      <c r="E39" s="33">
        <f>(BrentAulenbach_MS!E67*0.984206)/1000</f>
        <v>984.206</v>
      </c>
      <c r="F39" s="3"/>
    </row>
    <row r="40" spans="1:6" ht="12.75">
      <c r="A40" s="24">
        <v>1987</v>
      </c>
      <c r="B40" s="32">
        <f>(BrentAulenbach_OFR_report!J23*0.984206)/1000</f>
        <v>51.0802914</v>
      </c>
      <c r="C40" s="28">
        <f>(BrentAulenbach_OFR_report!D23*0.984206)/1000</f>
        <v>70.5675702</v>
      </c>
      <c r="D40" s="31">
        <f>(BrentAulenbach_OFR_report!C23*0.984206)/1000</f>
        <v>39.072978199999994</v>
      </c>
      <c r="E40" s="33">
        <f>(BrentAulenbach_MS!E68*0.984206)/1000</f>
        <v>622.018192</v>
      </c>
      <c r="F40" s="3"/>
    </row>
    <row r="41" spans="1:18" ht="12.75">
      <c r="A41" s="24">
        <v>1988</v>
      </c>
      <c r="B41" s="32">
        <f>(BrentAulenbach_OFR_report!J24*0.984206)/1000</f>
        <v>49.997664799999995</v>
      </c>
      <c r="C41" s="28">
        <f>(BrentAulenbach_OFR_report!D24*0.984206)/1000</f>
        <v>57.182368600000004</v>
      </c>
      <c r="D41" s="31">
        <f>(BrentAulenbach_OFR_report!C24*0.984206)/1000</f>
        <v>33.2661628</v>
      </c>
      <c r="E41" s="33">
        <f>(BrentAulenbach_MS!E69*0.984206)/1000</f>
        <v>515.7239440000001</v>
      </c>
      <c r="F41" s="3"/>
      <c r="R41" s="3">
        <f>(Q41*1.1023)/1000</f>
        <v>0</v>
      </c>
    </row>
    <row r="42" spans="1:18" ht="12.75">
      <c r="A42" s="24">
        <v>1989</v>
      </c>
      <c r="B42" s="32">
        <f>(BrentAulenbach_OFR_report!J25*0.984206)/1000</f>
        <v>51.9660768</v>
      </c>
      <c r="C42" s="28">
        <f>(BrentAulenbach_OFR_report!D25*0.984206)/1000</f>
        <v>58.56025700000001</v>
      </c>
      <c r="D42" s="31">
        <f>(BrentAulenbach_OFR_report!C25*0.984206)/1000</f>
        <v>44.978214200000004</v>
      </c>
      <c r="E42" s="33">
        <f>(BrentAulenbach_MS!E70*0.984206)/1000</f>
        <v>603.3182780000001</v>
      </c>
      <c r="F42" s="3"/>
      <c r="R42" s="3">
        <f aca="true" t="shared" si="0" ref="R42:R66">(Q42*1.1023)/1000</f>
        <v>0</v>
      </c>
    </row>
    <row r="43" spans="1:18" ht="12.75">
      <c r="A43" s="24">
        <v>1990</v>
      </c>
      <c r="B43" s="32">
        <f>(BrentAulenbach_OFR_report!J26*0.984206)/1000</f>
        <v>58.068154</v>
      </c>
      <c r="C43" s="28">
        <f>(BrentAulenbach_OFR_report!D26*0.984206)/1000</f>
        <v>63.874969400000005</v>
      </c>
      <c r="D43" s="31">
        <f>(BrentAulenbach_OFR_report!C26*0.984206)/1000</f>
        <v>60.134986600000005</v>
      </c>
      <c r="E43" s="33">
        <f>(BrentAulenbach_MS!E71*0.984206)/1000</f>
        <v>849.369778</v>
      </c>
      <c r="F43" s="3"/>
      <c r="R43" s="3">
        <f t="shared" si="0"/>
        <v>0</v>
      </c>
    </row>
    <row r="44" spans="1:18" ht="12.75">
      <c r="A44" s="24">
        <v>1991</v>
      </c>
      <c r="B44" s="32">
        <f>(BrentAulenbach_OFR_report!J27*0.984206)/1000</f>
        <v>57.182368600000004</v>
      </c>
      <c r="C44" s="28">
        <f>(BrentAulenbach_OFR_report!D27*0.984206)/1000</f>
        <v>68.402317</v>
      </c>
      <c r="D44" s="31">
        <f>(BrentAulenbach_OFR_report!C27*0.984206)/1000</f>
        <v>38.2856134</v>
      </c>
      <c r="E44" s="33">
        <f>(BrentAulenbach_MS!E72*0.984206)/1000</f>
        <v>972.395528</v>
      </c>
      <c r="F44" s="3"/>
      <c r="R44" s="3">
        <f t="shared" si="0"/>
        <v>0</v>
      </c>
    </row>
    <row r="45" spans="1:18" ht="12.75">
      <c r="A45" s="24">
        <v>1992</v>
      </c>
      <c r="B45" s="32">
        <f>(BrentAulenbach_OFR_report!J28*0.984206)/1000</f>
        <v>39.466660600000004</v>
      </c>
      <c r="C45" s="28">
        <f>(BrentAulenbach_OFR_report!D28*0.984206)/1000</f>
        <v>66.2370638</v>
      </c>
      <c r="D45" s="31">
        <f>(BrentAulenbach_OFR_report!C28*0.984206)/1000</f>
        <v>43.206643400000004</v>
      </c>
      <c r="E45" s="33">
        <f>(BrentAulenbach_MS!E73*0.984206)/1000</f>
        <v>873.9749280000001</v>
      </c>
      <c r="F45" s="3"/>
      <c r="R45" s="3">
        <f t="shared" si="0"/>
        <v>0</v>
      </c>
    </row>
    <row r="46" spans="1:18" ht="12.75">
      <c r="A46" s="24">
        <v>1993</v>
      </c>
      <c r="B46" s="32">
        <f>(BrentAulenbach_OFR_report!J29*0.984206)/1000</f>
        <v>43.1082228</v>
      </c>
      <c r="C46" s="28">
        <f>(BrentAulenbach_OFR_report!D29*0.984206)/1000</f>
        <v>79.6222654</v>
      </c>
      <c r="D46" s="31">
        <f>(BrentAulenbach_OFR_report!C29*0.984206)/1000</f>
        <v>61.2176132</v>
      </c>
      <c r="E46" s="33">
        <f>(BrentAulenbach_MS!E74*0.984206)/1000</f>
        <v>1791.25492</v>
      </c>
      <c r="F46" s="3"/>
      <c r="R46" s="3">
        <f t="shared" si="0"/>
        <v>0</v>
      </c>
    </row>
    <row r="47" spans="1:18" ht="12.75">
      <c r="A47" s="24">
        <v>1994</v>
      </c>
      <c r="B47" s="29">
        <f>(BrentAulenbach_OFR_report!K30*0.984206)/1000</f>
        <v>45.765578999999995</v>
      </c>
      <c r="C47" s="28">
        <f>(BrentAulenbach_OFR_report!D30*0.984206)/1000</f>
        <v>68.402317</v>
      </c>
      <c r="D47" s="31">
        <f>(BrentAulenbach_OFR_report!C30*0.984206)/1000</f>
        <v>58.8555188</v>
      </c>
      <c r="E47" s="33">
        <f>(BrentAulenbach_MS!E75*0.984206)/1000</f>
        <v>1023.57424</v>
      </c>
      <c r="F47" s="3"/>
      <c r="R47" s="3">
        <f t="shared" si="0"/>
        <v>0</v>
      </c>
    </row>
    <row r="48" spans="1:18" ht="12.75">
      <c r="A48" s="24">
        <v>1995</v>
      </c>
      <c r="B48" s="29">
        <f>(BrentAulenbach_OFR_report!K31*0.984206)/1000</f>
        <v>75.78386200000001</v>
      </c>
      <c r="C48" s="28">
        <f>(BrentAulenbach_OFR_report!D31*0.984206)/1000</f>
        <v>66.6307462</v>
      </c>
      <c r="D48" s="31">
        <f>(BrentAulenbach_OFR_report!C31*0.984206)/1000</f>
        <v>33.65984520000001</v>
      </c>
      <c r="E48" s="33">
        <f>(BrentAulenbach_MS!E76*0.984206)/1000</f>
        <v>965.506086</v>
      </c>
      <c r="F48" s="3"/>
      <c r="R48" s="3">
        <f t="shared" si="0"/>
        <v>0</v>
      </c>
    </row>
    <row r="49" spans="1:18" ht="12.75">
      <c r="A49" s="24">
        <v>1996</v>
      </c>
      <c r="B49" s="29">
        <f>(BrentAulenbach_OFR_report!K32*0.984206)/1000</f>
        <v>115.152102</v>
      </c>
      <c r="C49" s="28">
        <f>(BrentAulenbach_OFR_report!D32*0.984206)/1000</f>
        <v>75.3901796</v>
      </c>
      <c r="D49" s="31">
        <f>(BrentAulenbach_OFR_report!C32*0.984206)/1000</f>
        <v>71.847038</v>
      </c>
      <c r="E49" s="33">
        <f>(BrentAulenbach_MS!E77*0.984206)/1000</f>
        <v>945.821966</v>
      </c>
      <c r="F49" s="3"/>
      <c r="R49" s="3">
        <f t="shared" si="0"/>
        <v>0</v>
      </c>
    </row>
    <row r="50" spans="1:18" ht="12.75">
      <c r="A50" s="24">
        <v>1997</v>
      </c>
      <c r="B50" s="29">
        <f>(BrentAulenbach_OFR_report!K33*0.984206)/1000</f>
        <v>101.37321800000001</v>
      </c>
      <c r="C50" s="66"/>
      <c r="D50" s="31">
        <f>(BrentAulenbach_OFR_report!C33*0.984206)/1000</f>
        <v>33.758265800000004</v>
      </c>
      <c r="E50" s="33">
        <f>(BrentAulenbach_MS!E78*0.984206)/1000</f>
        <v>865.117074</v>
      </c>
      <c r="F50" s="3"/>
      <c r="R50" s="3">
        <f t="shared" si="0"/>
        <v>0</v>
      </c>
    </row>
    <row r="51" spans="1:18" ht="12.75">
      <c r="A51" s="24">
        <v>1998</v>
      </c>
      <c r="B51" s="29">
        <f>(BrentAulenbach_OFR_report!K34*0.984206)/1000</f>
        <v>68.3038964</v>
      </c>
      <c r="C51" s="66"/>
      <c r="D51" s="31">
        <f>(BrentAulenbach_OFR_report!C34*0.984206)/1000</f>
        <v>44.28927</v>
      </c>
      <c r="E51" s="33">
        <f>(BrentAulenbach_MS!E79*0.984206)/1000</f>
        <v>1013.7321800000001</v>
      </c>
      <c r="F51" s="3"/>
      <c r="R51" s="3">
        <f t="shared" si="0"/>
        <v>0</v>
      </c>
    </row>
    <row r="52" spans="1:18" ht="12.75">
      <c r="A52" s="24">
        <v>1999</v>
      </c>
      <c r="B52" s="29">
        <f>(BrentAulenbach_OFR_report!K35*0.984206)/1000</f>
        <v>87.39749280000001</v>
      </c>
      <c r="C52" s="66"/>
      <c r="D52" s="31">
        <f>(BrentAulenbach_OFR_report!C35*0.984206)/1000</f>
        <v>28.541974000000003</v>
      </c>
      <c r="E52" s="33">
        <f>(BrentAulenbach_MS!E80*0.984206)/1000</f>
        <v>847.401366</v>
      </c>
      <c r="F52" s="3"/>
      <c r="R52" s="3">
        <f t="shared" si="0"/>
        <v>0</v>
      </c>
    </row>
    <row r="53" spans="1:18" ht="12.75">
      <c r="A53" s="24">
        <v>2000</v>
      </c>
      <c r="B53" s="29">
        <f>(BrentAulenbach_OFR_report!K36*0.984206)/1000</f>
        <v>52.753441599999995</v>
      </c>
      <c r="C53" s="66"/>
      <c r="D53" s="31">
        <f>(BrentAulenbach_OFR_report!C36*0.984206)/1000</f>
        <v>33.0693216</v>
      </c>
      <c r="E53" s="33">
        <f>(BrentAulenbach_MS!E81*0.984206)/1000</f>
        <v>460.608408</v>
      </c>
      <c r="F53" s="3"/>
      <c r="R53" s="3">
        <f t="shared" si="0"/>
        <v>0</v>
      </c>
    </row>
    <row r="54" spans="1:18" ht="12.75">
      <c r="A54" s="24">
        <v>2001</v>
      </c>
      <c r="B54" s="29">
        <f>(BrentAulenbach_OFR_report!K37*0.984206)/1000</f>
        <v>31.3961714</v>
      </c>
      <c r="C54" s="66"/>
      <c r="D54" s="31">
        <f>(BrentAulenbach_OFR_report!C37*0.984206)/1000</f>
        <v>21.9477938</v>
      </c>
      <c r="E54" s="33">
        <f>(BrentAulenbach_MS!E82*0.984206)/1000</f>
        <v>851.33819</v>
      </c>
      <c r="F54" s="3"/>
      <c r="R54" s="3">
        <f t="shared" si="0"/>
        <v>0</v>
      </c>
    </row>
    <row r="55" spans="1:18" ht="12.75">
      <c r="A55" s="24">
        <v>2002</v>
      </c>
      <c r="B55" s="29">
        <f>(BrentAulenbach_OFR_report!K38*0.984206)/1000</f>
        <v>39.36824</v>
      </c>
      <c r="C55" s="66"/>
      <c r="D55" s="31">
        <f>(BrentAulenbach_OFR_report!C38*0.984206)/1000</f>
        <v>29.034077</v>
      </c>
      <c r="E55" s="33">
        <f>(BrentAulenbach_MS!E83*0.984206)/1000</f>
        <v>826.7330400000001</v>
      </c>
      <c r="F55" s="3"/>
      <c r="R55" s="3">
        <f t="shared" si="0"/>
        <v>0</v>
      </c>
    </row>
    <row r="56" spans="1:18" ht="12.75">
      <c r="A56" s="24">
        <v>2003</v>
      </c>
      <c r="B56" s="66"/>
      <c r="C56" s="66"/>
      <c r="D56" s="66"/>
      <c r="E56" s="33">
        <f>(BrentAulenbach_MS!E84*0.984206)/1000</f>
        <v>697.802054</v>
      </c>
      <c r="F56" s="3"/>
      <c r="R56" s="3">
        <f t="shared" si="0"/>
        <v>0</v>
      </c>
    </row>
    <row r="57" spans="1:18" ht="12.75">
      <c r="A57" s="24">
        <v>2004</v>
      </c>
      <c r="C57" s="66"/>
      <c r="D57" s="66"/>
      <c r="E57" s="33">
        <f>(BrentAulenbach_MS!E85*0.984206)/1000</f>
        <v>933.0272880000001</v>
      </c>
      <c r="F57" s="3"/>
      <c r="R57" s="3">
        <f t="shared" si="0"/>
        <v>0</v>
      </c>
    </row>
    <row r="58" spans="1:18" ht="12.75">
      <c r="A58" s="24">
        <v>2005</v>
      </c>
      <c r="C58" s="66"/>
      <c r="D58" s="66"/>
      <c r="R58" s="3">
        <f t="shared" si="0"/>
        <v>0</v>
      </c>
    </row>
    <row r="59" ht="12.75">
      <c r="R59" s="3">
        <f t="shared" si="0"/>
        <v>0</v>
      </c>
    </row>
    <row r="60" spans="1:18" ht="12.75">
      <c r="A60" s="34" t="s">
        <v>37</v>
      </c>
      <c r="R60" s="3">
        <f t="shared" si="0"/>
        <v>0</v>
      </c>
    </row>
    <row r="61" spans="1:18" ht="12.75">
      <c r="A61" s="35"/>
      <c r="B61" s="3" t="s">
        <v>50</v>
      </c>
      <c r="R61" s="3">
        <f t="shared" si="0"/>
        <v>0</v>
      </c>
    </row>
    <row r="62" spans="1:18" ht="12.75">
      <c r="A62" s="7"/>
      <c r="B62" s="3" t="s">
        <v>51</v>
      </c>
      <c r="R62" s="3">
        <f t="shared" si="0"/>
        <v>0</v>
      </c>
    </row>
    <row r="63" spans="1:18" ht="12.75">
      <c r="A63" s="36"/>
      <c r="B63" s="3" t="s">
        <v>52</v>
      </c>
      <c r="R63" s="3">
        <f t="shared" si="0"/>
        <v>0</v>
      </c>
    </row>
    <row r="64" spans="1:18" ht="12.75">
      <c r="A64" s="37"/>
      <c r="B64" s="3" t="s">
        <v>53</v>
      </c>
      <c r="R64" s="3">
        <f t="shared" si="0"/>
        <v>0</v>
      </c>
    </row>
    <row r="65" spans="1:18" ht="12.75">
      <c r="A65" s="38"/>
      <c r="B65" s="3" t="s">
        <v>54</v>
      </c>
      <c r="R65" s="3">
        <f t="shared" si="0"/>
        <v>0</v>
      </c>
    </row>
    <row r="66" spans="1:18" ht="12.75">
      <c r="A66" s="27"/>
      <c r="B66" s="75" t="s">
        <v>108</v>
      </c>
      <c r="C66" s="75"/>
      <c r="D66" s="75"/>
      <c r="E66" s="75"/>
      <c r="F66" s="75"/>
      <c r="G66" s="75"/>
      <c r="H66" s="75"/>
      <c r="R66" s="3">
        <f t="shared" si="0"/>
        <v>0</v>
      </c>
    </row>
    <row r="67" spans="1:2" ht="12.75">
      <c r="A67" s="6"/>
      <c r="B67" s="3" t="s">
        <v>107</v>
      </c>
    </row>
  </sheetData>
  <sheetProtection/>
  <mergeCells count="2">
    <mergeCell ref="A1:E1"/>
    <mergeCell ref="B66:H6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11.140625" style="0" customWidth="1"/>
    <col min="2" max="2" width="42.57421875" style="0" customWidth="1"/>
    <col min="3" max="3" width="16.8515625" style="0" customWidth="1"/>
    <col min="5" max="5" width="11.8515625" style="0" bestFit="1" customWidth="1"/>
  </cols>
  <sheetData>
    <row r="1" ht="29.25">
      <c r="A1" s="46" t="s">
        <v>74</v>
      </c>
    </row>
    <row r="2" ht="18">
      <c r="A2" s="47" t="s">
        <v>75</v>
      </c>
    </row>
    <row r="4" ht="22.5">
      <c r="A4" s="48" t="s">
        <v>76</v>
      </c>
    </row>
    <row r="5" ht="13.5" thickBot="1"/>
    <row r="6" spans="1:11" ht="18">
      <c r="A6" s="77" t="s">
        <v>77</v>
      </c>
      <c r="B6" s="78"/>
      <c r="C6" s="79"/>
      <c r="D6" s="80" t="s">
        <v>78</v>
      </c>
      <c r="E6" s="77"/>
      <c r="F6" s="78"/>
      <c r="G6" s="78"/>
      <c r="H6" s="78"/>
      <c r="I6" s="78"/>
      <c r="J6" s="78"/>
      <c r="K6" s="78"/>
    </row>
    <row r="7" spans="1:5" ht="60.75" thickBot="1">
      <c r="A7" s="49" t="s">
        <v>79</v>
      </c>
      <c r="B7" s="50" t="s">
        <v>80</v>
      </c>
      <c r="C7" s="51" t="s">
        <v>81</v>
      </c>
      <c r="D7" s="81"/>
      <c r="E7" s="49" t="s">
        <v>82</v>
      </c>
    </row>
    <row r="8" spans="1:5" ht="12.75">
      <c r="A8" s="52" t="s">
        <v>83</v>
      </c>
      <c r="B8" s="53" t="s">
        <v>84</v>
      </c>
      <c r="C8" s="54" t="s">
        <v>85</v>
      </c>
      <c r="D8" s="55">
        <v>1955</v>
      </c>
      <c r="E8" s="56">
        <v>430000</v>
      </c>
    </row>
    <row r="9" spans="1:5" ht="12.75">
      <c r="A9" s="52" t="s">
        <v>83</v>
      </c>
      <c r="B9" s="53" t="s">
        <v>84</v>
      </c>
      <c r="C9" s="54" t="s">
        <v>85</v>
      </c>
      <c r="D9" s="55">
        <v>1956</v>
      </c>
      <c r="E9" s="56">
        <v>302000</v>
      </c>
    </row>
    <row r="10" spans="1:5" ht="12.75">
      <c r="A10" s="52" t="s">
        <v>83</v>
      </c>
      <c r="B10" s="53" t="s">
        <v>84</v>
      </c>
      <c r="C10" s="54" t="s">
        <v>85</v>
      </c>
      <c r="D10" s="55">
        <v>1957</v>
      </c>
      <c r="E10" s="56">
        <v>431000</v>
      </c>
    </row>
    <row r="11" spans="1:5" ht="12.75">
      <c r="A11" s="52" t="s">
        <v>83</v>
      </c>
      <c r="B11" s="53" t="s">
        <v>84</v>
      </c>
      <c r="C11" s="54" t="s">
        <v>85</v>
      </c>
      <c r="D11" s="55">
        <v>1958</v>
      </c>
      <c r="E11" s="56">
        <v>369000</v>
      </c>
    </row>
    <row r="12" spans="1:5" ht="12.75">
      <c r="A12" s="52" t="s">
        <v>83</v>
      </c>
      <c r="B12" s="53" t="s">
        <v>84</v>
      </c>
      <c r="C12" s="54" t="s">
        <v>85</v>
      </c>
      <c r="D12" s="55">
        <v>1959</v>
      </c>
      <c r="E12" s="56">
        <v>333000</v>
      </c>
    </row>
    <row r="13" spans="1:5" ht="12.75">
      <c r="A13" s="52" t="s">
        <v>83</v>
      </c>
      <c r="B13" s="53" t="s">
        <v>84</v>
      </c>
      <c r="C13" s="54" t="s">
        <v>85</v>
      </c>
      <c r="D13" s="55">
        <v>1960</v>
      </c>
      <c r="E13" s="56">
        <v>323000</v>
      </c>
    </row>
    <row r="14" spans="1:5" ht="12.75">
      <c r="A14" s="52" t="s">
        <v>83</v>
      </c>
      <c r="B14" s="53" t="s">
        <v>84</v>
      </c>
      <c r="C14" s="54" t="s">
        <v>85</v>
      </c>
      <c r="D14" s="55">
        <v>1961</v>
      </c>
      <c r="E14" s="56">
        <v>274000</v>
      </c>
    </row>
    <row r="15" spans="1:5" ht="12.75">
      <c r="A15" s="52" t="s">
        <v>83</v>
      </c>
      <c r="B15" s="53" t="s">
        <v>84</v>
      </c>
      <c r="C15" s="54" t="s">
        <v>85</v>
      </c>
      <c r="D15" s="55">
        <v>1962</v>
      </c>
      <c r="E15" s="56">
        <v>276000</v>
      </c>
    </row>
    <row r="16" spans="1:5" ht="12.75">
      <c r="A16" s="52" t="s">
        <v>83</v>
      </c>
      <c r="B16" s="53" t="s">
        <v>84</v>
      </c>
      <c r="C16" s="54" t="s">
        <v>85</v>
      </c>
      <c r="D16" s="55">
        <v>1963</v>
      </c>
      <c r="E16" s="56">
        <v>175000</v>
      </c>
    </row>
    <row r="17" spans="1:5" ht="12.75">
      <c r="A17" s="52" t="s">
        <v>83</v>
      </c>
      <c r="B17" s="53" t="s">
        <v>84</v>
      </c>
      <c r="C17" s="54" t="s">
        <v>85</v>
      </c>
      <c r="D17" s="55">
        <v>1964</v>
      </c>
      <c r="E17" s="56">
        <v>238000</v>
      </c>
    </row>
    <row r="18" spans="1:5" ht="12.75">
      <c r="A18" s="52" t="s">
        <v>83</v>
      </c>
      <c r="B18" s="53" t="s">
        <v>84</v>
      </c>
      <c r="C18" s="54" t="s">
        <v>85</v>
      </c>
      <c r="D18" s="55">
        <v>1965</v>
      </c>
      <c r="E18" s="56">
        <v>354000</v>
      </c>
    </row>
    <row r="19" spans="1:5" ht="12.75">
      <c r="A19" s="52" t="s">
        <v>83</v>
      </c>
      <c r="B19" s="53" t="s">
        <v>84</v>
      </c>
      <c r="C19" s="54" t="s">
        <v>85</v>
      </c>
      <c r="D19" s="55">
        <v>1966</v>
      </c>
      <c r="E19" s="56">
        <v>204000</v>
      </c>
    </row>
    <row r="20" spans="1:5" ht="12.75">
      <c r="A20" s="52" t="s">
        <v>83</v>
      </c>
      <c r="B20" s="53" t="s">
        <v>84</v>
      </c>
      <c r="C20" s="54" t="s">
        <v>85</v>
      </c>
      <c r="D20" s="55">
        <v>1967</v>
      </c>
      <c r="E20" s="56">
        <v>228000</v>
      </c>
    </row>
    <row r="21" spans="1:5" ht="12.75">
      <c r="A21" s="52" t="s">
        <v>83</v>
      </c>
      <c r="B21" s="53" t="s">
        <v>84</v>
      </c>
      <c r="C21" s="54" t="s">
        <v>85</v>
      </c>
      <c r="D21" s="55">
        <v>1968</v>
      </c>
      <c r="E21" s="56">
        <v>396000</v>
      </c>
    </row>
    <row r="22" spans="1:5" ht="12.75">
      <c r="A22" s="52" t="s">
        <v>83</v>
      </c>
      <c r="B22" s="53" t="s">
        <v>84</v>
      </c>
      <c r="C22" s="54" t="s">
        <v>85</v>
      </c>
      <c r="D22" s="55">
        <v>1969</v>
      </c>
      <c r="E22" s="56">
        <v>474000</v>
      </c>
    </row>
    <row r="23" spans="1:5" ht="12.75">
      <c r="A23" s="52" t="s">
        <v>83</v>
      </c>
      <c r="B23" s="53" t="s">
        <v>84</v>
      </c>
      <c r="C23" s="54" t="s">
        <v>85</v>
      </c>
      <c r="D23" s="55">
        <v>1970</v>
      </c>
      <c r="E23" s="56">
        <v>460000</v>
      </c>
    </row>
    <row r="24" spans="1:5" ht="12.75">
      <c r="A24" s="52" t="s">
        <v>83</v>
      </c>
      <c r="B24" s="53" t="s">
        <v>84</v>
      </c>
      <c r="C24" s="54" t="s">
        <v>85</v>
      </c>
      <c r="D24" s="55">
        <v>1971</v>
      </c>
      <c r="E24" s="56">
        <v>394000</v>
      </c>
    </row>
    <row r="25" spans="1:5" ht="12.75">
      <c r="A25" s="52" t="s">
        <v>83</v>
      </c>
      <c r="B25" s="53" t="s">
        <v>84</v>
      </c>
      <c r="C25" s="54" t="s">
        <v>85</v>
      </c>
      <c r="D25" s="55">
        <v>1972</v>
      </c>
      <c r="E25" s="56">
        <v>566000</v>
      </c>
    </row>
    <row r="26" spans="1:5" ht="12.75">
      <c r="A26" s="52" t="s">
        <v>83</v>
      </c>
      <c r="B26" s="53" t="s">
        <v>84</v>
      </c>
      <c r="C26" s="54" t="s">
        <v>85</v>
      </c>
      <c r="D26" s="55">
        <v>1973</v>
      </c>
      <c r="E26" s="56">
        <v>671000</v>
      </c>
    </row>
    <row r="27" spans="1:5" ht="12.75">
      <c r="A27" s="52" t="s">
        <v>83</v>
      </c>
      <c r="B27" s="53" t="s">
        <v>84</v>
      </c>
      <c r="C27" s="54" t="s">
        <v>85</v>
      </c>
      <c r="D27" s="55">
        <v>1974</v>
      </c>
      <c r="E27" s="56">
        <v>650000</v>
      </c>
    </row>
    <row r="28" spans="1:5" ht="12.75">
      <c r="A28" s="52" t="s">
        <v>83</v>
      </c>
      <c r="B28" s="53" t="s">
        <v>84</v>
      </c>
      <c r="C28" s="54" t="s">
        <v>85</v>
      </c>
      <c r="D28" s="55">
        <v>1975</v>
      </c>
      <c r="E28" s="56">
        <v>618000</v>
      </c>
    </row>
    <row r="29" spans="1:5" ht="12.75">
      <c r="A29" s="52" t="s">
        <v>83</v>
      </c>
      <c r="B29" s="53" t="s">
        <v>84</v>
      </c>
      <c r="C29" s="54" t="s">
        <v>85</v>
      </c>
      <c r="D29" s="55">
        <v>1976</v>
      </c>
      <c r="E29" s="56">
        <v>573000</v>
      </c>
    </row>
    <row r="30" spans="1:5" ht="12.75">
      <c r="A30" s="52" t="s">
        <v>83</v>
      </c>
      <c r="B30" s="53" t="s">
        <v>84</v>
      </c>
      <c r="C30" s="54" t="s">
        <v>85</v>
      </c>
      <c r="D30" s="55">
        <v>1977</v>
      </c>
      <c r="E30" s="56">
        <v>513000</v>
      </c>
    </row>
    <row r="31" spans="1:5" ht="12.75">
      <c r="A31" s="52" t="s">
        <v>83</v>
      </c>
      <c r="B31" s="53" t="s">
        <v>84</v>
      </c>
      <c r="C31" s="54" t="s">
        <v>85</v>
      </c>
      <c r="D31" s="55">
        <v>1978</v>
      </c>
      <c r="E31" s="56">
        <v>810000</v>
      </c>
    </row>
    <row r="32" spans="1:5" ht="12.75">
      <c r="A32" s="52" t="s">
        <v>83</v>
      </c>
      <c r="B32" s="53" t="s">
        <v>84</v>
      </c>
      <c r="C32" s="54" t="s">
        <v>85</v>
      </c>
      <c r="D32" s="55">
        <v>1979</v>
      </c>
      <c r="E32" s="56">
        <v>1220000</v>
      </c>
    </row>
    <row r="33" spans="1:5" ht="12.75">
      <c r="A33" s="52" t="s">
        <v>83</v>
      </c>
      <c r="B33" s="53" t="s">
        <v>84</v>
      </c>
      <c r="C33" s="54" t="s">
        <v>85</v>
      </c>
      <c r="D33" s="55">
        <v>1980</v>
      </c>
      <c r="E33" s="56">
        <v>679000</v>
      </c>
    </row>
    <row r="34" spans="1:5" ht="12.75">
      <c r="A34" s="52" t="s">
        <v>83</v>
      </c>
      <c r="B34" s="53" t="s">
        <v>84</v>
      </c>
      <c r="C34" s="54" t="s">
        <v>85</v>
      </c>
      <c r="D34" s="55">
        <v>1981</v>
      </c>
      <c r="E34" s="56">
        <v>638000</v>
      </c>
    </row>
    <row r="35" spans="1:5" ht="12.75">
      <c r="A35" s="52" t="s">
        <v>83</v>
      </c>
      <c r="B35" s="53" t="s">
        <v>84</v>
      </c>
      <c r="C35" s="54" t="s">
        <v>85</v>
      </c>
      <c r="D35" s="55">
        <v>1982</v>
      </c>
      <c r="E35" s="56">
        <v>1110000</v>
      </c>
    </row>
    <row r="36" spans="1:5" ht="12.75">
      <c r="A36" s="52" t="s">
        <v>83</v>
      </c>
      <c r="B36" s="53" t="s">
        <v>84</v>
      </c>
      <c r="C36" s="54" t="s">
        <v>85</v>
      </c>
      <c r="D36" s="55">
        <v>1983</v>
      </c>
      <c r="E36" s="56">
        <v>1260000</v>
      </c>
    </row>
    <row r="37" spans="1:5" ht="12.75">
      <c r="A37" s="52" t="s">
        <v>83</v>
      </c>
      <c r="B37" s="53" t="s">
        <v>84</v>
      </c>
      <c r="C37" s="54" t="s">
        <v>85</v>
      </c>
      <c r="D37" s="55">
        <v>1984</v>
      </c>
      <c r="E37" s="56">
        <v>1130000</v>
      </c>
    </row>
    <row r="38" spans="1:5" ht="12.75">
      <c r="A38" s="52" t="s">
        <v>83</v>
      </c>
      <c r="B38" s="53" t="s">
        <v>84</v>
      </c>
      <c r="C38" s="54" t="s">
        <v>85</v>
      </c>
      <c r="D38" s="55">
        <v>1985</v>
      </c>
      <c r="E38" s="56">
        <v>1070000</v>
      </c>
    </row>
    <row r="39" spans="1:5" ht="12.75">
      <c r="A39" s="52" t="s">
        <v>83</v>
      </c>
      <c r="B39" s="53" t="s">
        <v>84</v>
      </c>
      <c r="C39" s="54" t="s">
        <v>85</v>
      </c>
      <c r="D39" s="55">
        <v>1986</v>
      </c>
      <c r="E39" s="56">
        <v>1020000</v>
      </c>
    </row>
    <row r="40" spans="1:5" ht="12.75">
      <c r="A40" s="52" t="s">
        <v>83</v>
      </c>
      <c r="B40" s="53" t="s">
        <v>84</v>
      </c>
      <c r="C40" s="54" t="s">
        <v>85</v>
      </c>
      <c r="D40" s="55">
        <v>1987</v>
      </c>
      <c r="E40" s="56">
        <v>607000</v>
      </c>
    </row>
    <row r="41" spans="1:5" ht="12.75">
      <c r="A41" s="52" t="s">
        <v>83</v>
      </c>
      <c r="B41" s="53" t="s">
        <v>84</v>
      </c>
      <c r="C41" s="54" t="s">
        <v>85</v>
      </c>
      <c r="D41" s="55">
        <v>1988</v>
      </c>
      <c r="E41" s="56">
        <v>537000</v>
      </c>
    </row>
    <row r="42" spans="1:5" ht="12.75">
      <c r="A42" s="52" t="s">
        <v>83</v>
      </c>
      <c r="B42" s="53" t="s">
        <v>84</v>
      </c>
      <c r="C42" s="54" t="s">
        <v>85</v>
      </c>
      <c r="D42" s="55">
        <v>1989</v>
      </c>
      <c r="E42" s="56">
        <v>715000</v>
      </c>
    </row>
    <row r="43" spans="1:5" ht="12.75">
      <c r="A43" s="52" t="s">
        <v>83</v>
      </c>
      <c r="B43" s="53" t="s">
        <v>84</v>
      </c>
      <c r="C43" s="54" t="s">
        <v>85</v>
      </c>
      <c r="D43" s="55">
        <v>1990</v>
      </c>
      <c r="E43" s="56">
        <v>963000</v>
      </c>
    </row>
    <row r="44" spans="1:5" ht="12.75">
      <c r="A44" s="52" t="s">
        <v>83</v>
      </c>
      <c r="B44" s="53" t="s">
        <v>84</v>
      </c>
      <c r="C44" s="54" t="s">
        <v>85</v>
      </c>
      <c r="D44" s="55">
        <v>1991</v>
      </c>
      <c r="E44" s="56">
        <v>1100000</v>
      </c>
    </row>
    <row r="45" spans="1:5" ht="12.75">
      <c r="A45" s="52" t="s">
        <v>83</v>
      </c>
      <c r="B45" s="53" t="s">
        <v>84</v>
      </c>
      <c r="C45" s="54" t="s">
        <v>85</v>
      </c>
      <c r="D45" s="55">
        <v>1992</v>
      </c>
      <c r="E45" s="56">
        <v>837000</v>
      </c>
    </row>
    <row r="46" spans="1:5" ht="12.75">
      <c r="A46" s="52" t="s">
        <v>83</v>
      </c>
      <c r="B46" s="53" t="s">
        <v>84</v>
      </c>
      <c r="C46" s="54" t="s">
        <v>85</v>
      </c>
      <c r="D46" s="55">
        <v>1993</v>
      </c>
      <c r="E46" s="56">
        <v>1580000</v>
      </c>
    </row>
    <row r="47" spans="1:5" ht="12.75">
      <c r="A47" s="52" t="s">
        <v>83</v>
      </c>
      <c r="B47" s="53" t="s">
        <v>84</v>
      </c>
      <c r="C47" s="54" t="s">
        <v>85</v>
      </c>
      <c r="D47" s="55">
        <v>1994</v>
      </c>
      <c r="E47" s="56">
        <v>860000</v>
      </c>
    </row>
    <row r="48" spans="1:5" ht="12.75">
      <c r="A48" s="52" t="s">
        <v>83</v>
      </c>
      <c r="B48" s="53" t="s">
        <v>84</v>
      </c>
      <c r="C48" s="54" t="s">
        <v>85</v>
      </c>
      <c r="D48" s="55">
        <v>1995</v>
      </c>
      <c r="E48" s="56">
        <v>855000</v>
      </c>
    </row>
    <row r="49" spans="1:5" ht="12.75">
      <c r="A49" s="52" t="s">
        <v>83</v>
      </c>
      <c r="B49" s="53" t="s">
        <v>84</v>
      </c>
      <c r="C49" s="54" t="s">
        <v>85</v>
      </c>
      <c r="D49" s="55">
        <v>1996</v>
      </c>
      <c r="E49" s="56">
        <v>912000</v>
      </c>
    </row>
    <row r="51" spans="1:6" ht="15">
      <c r="A51" s="57" t="s">
        <v>86</v>
      </c>
      <c r="B51" s="57"/>
      <c r="C51" s="58"/>
      <c r="D51" s="58"/>
      <c r="E51" s="58"/>
      <c r="F51" s="58"/>
    </row>
    <row r="52" spans="1:6" ht="12.75">
      <c r="A52" s="59" t="s">
        <v>87</v>
      </c>
      <c r="B52" s="58"/>
      <c r="C52" s="58"/>
      <c r="D52" s="58"/>
      <c r="E52" s="58"/>
      <c r="F52" s="58"/>
    </row>
    <row r="53" spans="1:6" ht="12.75">
      <c r="A53" s="59" t="s">
        <v>88</v>
      </c>
      <c r="B53" s="58"/>
      <c r="C53" s="58"/>
      <c r="D53" s="58"/>
      <c r="E53" s="58"/>
      <c r="F53" s="58"/>
    </row>
    <row r="54" spans="1:6" ht="12.75">
      <c r="A54" s="59" t="s">
        <v>89</v>
      </c>
      <c r="B54" s="58"/>
      <c r="C54" s="58"/>
      <c r="D54" s="58"/>
      <c r="E54" s="58"/>
      <c r="F54" s="58"/>
    </row>
    <row r="55" spans="1:6" ht="12.75">
      <c r="A55" s="59" t="s">
        <v>90</v>
      </c>
      <c r="B55" s="58"/>
      <c r="C55" s="58"/>
      <c r="D55" s="58"/>
      <c r="E55" s="58"/>
      <c r="F55" s="58"/>
    </row>
    <row r="56" spans="1:6" ht="12.75">
      <c r="A56" s="59" t="s">
        <v>91</v>
      </c>
      <c r="B56" s="58"/>
      <c r="C56" s="58"/>
      <c r="D56" s="58"/>
      <c r="E56" s="58"/>
      <c r="F56" s="58"/>
    </row>
    <row r="57" spans="1:6" ht="12.75">
      <c r="A57" s="60" t="s">
        <v>92</v>
      </c>
      <c r="B57" s="60"/>
      <c r="C57" s="58"/>
      <c r="D57" s="58"/>
      <c r="E57" s="58"/>
      <c r="F57" s="58"/>
    </row>
    <row r="58" spans="1:6" ht="12.75">
      <c r="A58" s="60" t="s">
        <v>93</v>
      </c>
      <c r="B58" s="60"/>
      <c r="C58" s="58"/>
      <c r="D58" s="58"/>
      <c r="E58" s="58"/>
      <c r="F58" s="58"/>
    </row>
    <row r="59" spans="1:6" ht="12.75">
      <c r="A59" s="60" t="s">
        <v>94</v>
      </c>
      <c r="B59" s="60"/>
      <c r="C59" s="58"/>
      <c r="D59" s="58"/>
      <c r="E59" s="58"/>
      <c r="F59" s="58"/>
    </row>
    <row r="60" spans="1:6" ht="12.75">
      <c r="A60" s="60"/>
      <c r="B60" s="58"/>
      <c r="C60" s="58"/>
      <c r="D60" s="58"/>
      <c r="E60" s="58"/>
      <c r="F60" s="58"/>
    </row>
    <row r="61" spans="1:6" ht="15">
      <c r="A61" s="57" t="s">
        <v>95</v>
      </c>
      <c r="B61" s="57"/>
      <c r="C61" s="61" t="s">
        <v>96</v>
      </c>
      <c r="D61" s="61"/>
      <c r="E61" s="61"/>
      <c r="F61" s="61"/>
    </row>
    <row r="62" spans="1:6" ht="12.75">
      <c r="A62" s="60" t="s">
        <v>97</v>
      </c>
      <c r="B62" s="60"/>
      <c r="C62" s="58"/>
      <c r="D62" s="58"/>
      <c r="E62" s="58"/>
      <c r="F62" s="58"/>
    </row>
    <row r="63" spans="1:6" ht="12.75">
      <c r="A63" s="60" t="s">
        <v>98</v>
      </c>
      <c r="B63" s="60"/>
      <c r="C63" s="58"/>
      <c r="D63" s="58"/>
      <c r="E63" s="58"/>
      <c r="F63" s="58"/>
    </row>
    <row r="64" spans="1:6" ht="12.75">
      <c r="A64" s="60" t="s">
        <v>99</v>
      </c>
      <c r="B64" s="60"/>
      <c r="C64" s="58"/>
      <c r="D64" s="58"/>
      <c r="E64" s="58"/>
      <c r="F64" s="58"/>
    </row>
    <row r="65" spans="1:6" ht="12.75">
      <c r="A65" s="60" t="s">
        <v>100</v>
      </c>
      <c r="B65" s="60"/>
      <c r="C65" s="58"/>
      <c r="D65" s="58"/>
      <c r="E65" s="58"/>
      <c r="F65" s="58"/>
    </row>
    <row r="66" spans="1:6" ht="12.75">
      <c r="A66" s="60" t="s">
        <v>101</v>
      </c>
      <c r="B66" s="60"/>
      <c r="C66" s="58"/>
      <c r="D66" s="58"/>
      <c r="E66" s="58"/>
      <c r="F66" s="58"/>
    </row>
    <row r="67" spans="1:6" ht="12.75">
      <c r="A67" s="60" t="s">
        <v>102</v>
      </c>
      <c r="B67" s="60"/>
      <c r="C67" s="58"/>
      <c r="D67" s="58"/>
      <c r="E67" s="58"/>
      <c r="F67" s="58"/>
    </row>
    <row r="68" spans="1:6" ht="12.75">
      <c r="A68" s="60" t="s">
        <v>103</v>
      </c>
      <c r="B68" s="60"/>
      <c r="C68" s="58"/>
      <c r="D68" s="58"/>
      <c r="E68" s="58"/>
      <c r="F68" s="58"/>
    </row>
    <row r="69" spans="1:6" ht="12.75">
      <c r="A69" s="60" t="s">
        <v>104</v>
      </c>
      <c r="B69" s="60"/>
      <c r="C69" s="58"/>
      <c r="D69" s="58"/>
      <c r="E69" s="58"/>
      <c r="F69" s="58"/>
    </row>
    <row r="70" spans="1:6" ht="12.75">
      <c r="A70" s="60" t="s">
        <v>94</v>
      </c>
      <c r="B70" s="60"/>
      <c r="C70" s="58"/>
      <c r="D70" s="58"/>
      <c r="E70" s="58"/>
      <c r="F70" s="58"/>
    </row>
    <row r="71" spans="1:6" ht="12.75">
      <c r="A71" s="58"/>
      <c r="B71" s="58"/>
      <c r="C71" s="58"/>
      <c r="D71" s="58"/>
      <c r="E71" s="58"/>
      <c r="F71" s="58"/>
    </row>
    <row r="72" spans="1:6" ht="15">
      <c r="A72" s="62" t="s">
        <v>105</v>
      </c>
      <c r="B72" s="58"/>
      <c r="C72" s="58"/>
      <c r="D72" s="58"/>
      <c r="E72" s="58"/>
      <c r="F72" s="58"/>
    </row>
    <row r="73" spans="1:6" ht="12.75">
      <c r="A73" s="82" t="s">
        <v>106</v>
      </c>
      <c r="B73" s="82"/>
      <c r="C73" s="82"/>
      <c r="D73" s="82"/>
      <c r="E73" s="82"/>
      <c r="F73" s="82"/>
    </row>
    <row r="75" ht="12.75">
      <c r="A75" t="s">
        <v>111</v>
      </c>
    </row>
  </sheetData>
  <sheetProtection/>
  <mergeCells count="4">
    <mergeCell ref="A6:C6"/>
    <mergeCell ref="D6:D7"/>
    <mergeCell ref="E6:K6"/>
    <mergeCell ref="A73:F7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9"/>
  <sheetViews>
    <sheetView zoomScalePageLayoutView="0" workbookViewId="0" topLeftCell="A1">
      <selection activeCell="E49" sqref="E49"/>
    </sheetView>
  </sheetViews>
  <sheetFormatPr defaultColWidth="9.140625" defaultRowHeight="12.75"/>
  <cols>
    <col min="1" max="1" width="17.140625" style="0" customWidth="1"/>
    <col min="2" max="4" width="11.421875" style="0" bestFit="1" customWidth="1"/>
    <col min="5" max="5" width="11.421875" style="0" customWidth="1"/>
    <col min="6" max="6" width="11.421875" style="0" bestFit="1" customWidth="1"/>
    <col min="10" max="10" width="10.7109375" style="0" bestFit="1" customWidth="1"/>
  </cols>
  <sheetData>
    <row r="1" ht="18">
      <c r="A1" s="39" t="s">
        <v>62</v>
      </c>
    </row>
    <row r="2" ht="12.75">
      <c r="A2" t="s">
        <v>63</v>
      </c>
    </row>
    <row r="3" ht="12.75">
      <c r="A3" t="s">
        <v>64</v>
      </c>
    </row>
    <row r="4" spans="7:11" ht="12.75">
      <c r="G4" s="69" t="s">
        <v>65</v>
      </c>
      <c r="K4" t="s">
        <v>65</v>
      </c>
    </row>
    <row r="5" spans="2:9" ht="12.75">
      <c r="B5" s="41" t="s">
        <v>66</v>
      </c>
      <c r="C5" s="41" t="s">
        <v>66</v>
      </c>
      <c r="D5" s="41" t="s">
        <v>66</v>
      </c>
      <c r="E5" s="70" t="s">
        <v>66</v>
      </c>
      <c r="F5" t="s">
        <v>67</v>
      </c>
      <c r="G5" t="s">
        <v>67</v>
      </c>
      <c r="H5" t="s">
        <v>67</v>
      </c>
      <c r="I5" t="s">
        <v>67</v>
      </c>
    </row>
    <row r="6" spans="1:9" ht="89.25">
      <c r="A6" s="43" t="s">
        <v>68</v>
      </c>
      <c r="B6" s="44" t="s">
        <v>69</v>
      </c>
      <c r="C6" s="44" t="s">
        <v>70</v>
      </c>
      <c r="D6" s="44" t="s">
        <v>71</v>
      </c>
      <c r="E6" s="71" t="s">
        <v>72</v>
      </c>
      <c r="F6" s="73" t="s">
        <v>69</v>
      </c>
      <c r="G6" s="73" t="s">
        <v>70</v>
      </c>
      <c r="H6" s="73" t="s">
        <v>71</v>
      </c>
      <c r="I6" s="73" t="s">
        <v>72</v>
      </c>
    </row>
    <row r="7" spans="1:5" ht="12.75">
      <c r="A7" s="45">
        <v>1968</v>
      </c>
      <c r="B7" s="1">
        <v>203684.33220653987</v>
      </c>
      <c r="C7" s="1"/>
      <c r="D7" s="1"/>
      <c r="E7" s="72">
        <v>268995.627432</v>
      </c>
    </row>
    <row r="8" spans="1:5" ht="12.75">
      <c r="A8" s="45">
        <v>1969</v>
      </c>
      <c r="B8" s="1">
        <v>256240.77140718274</v>
      </c>
      <c r="C8" s="1"/>
      <c r="D8" s="1"/>
      <c r="E8" s="72">
        <v>349914.279456</v>
      </c>
    </row>
    <row r="9" spans="1:5" ht="12.75">
      <c r="A9" s="45">
        <v>1970</v>
      </c>
      <c r="B9" s="1">
        <v>267856.35028971755</v>
      </c>
      <c r="C9" s="1"/>
      <c r="D9" s="1"/>
      <c r="E9" s="72">
        <v>370566.5332320001</v>
      </c>
    </row>
    <row r="10" spans="1:5" ht="12.75">
      <c r="A10" s="45">
        <v>1971</v>
      </c>
      <c r="B10" s="1">
        <v>255169.76527550412</v>
      </c>
      <c r="C10" s="1"/>
      <c r="D10" s="1"/>
      <c r="E10" s="72">
        <v>356140.152648</v>
      </c>
    </row>
    <row r="11" spans="1:5" ht="12.75">
      <c r="A11" s="45">
        <v>1972</v>
      </c>
      <c r="B11" s="1">
        <v>394689.6115399132</v>
      </c>
      <c r="C11" s="1"/>
      <c r="D11" s="1"/>
      <c r="E11" s="72">
        <v>551133.7977600001</v>
      </c>
    </row>
    <row r="12" spans="1:5" ht="12.75">
      <c r="A12" s="45">
        <v>1973</v>
      </c>
      <c r="B12" s="1">
        <v>573272.9873235201</v>
      </c>
      <c r="C12" s="1"/>
      <c r="D12" s="1"/>
      <c r="E12" s="72">
        <v>784618.04736</v>
      </c>
    </row>
    <row r="13" spans="1:5" ht="12.75">
      <c r="A13" s="45">
        <v>1974</v>
      </c>
      <c r="B13" s="1">
        <v>559929.2567731612</v>
      </c>
      <c r="C13" s="1"/>
      <c r="D13" s="1"/>
      <c r="E13" s="72">
        <v>756244.6416000002</v>
      </c>
    </row>
    <row r="14" spans="1:9" ht="12.75">
      <c r="A14" s="45">
        <v>1975</v>
      </c>
      <c r="B14" s="1">
        <v>592713.4909718374</v>
      </c>
      <c r="C14" s="1"/>
      <c r="D14" s="1"/>
      <c r="E14" s="72">
        <v>791891.8408799999</v>
      </c>
      <c r="F14">
        <v>96342.98862930492</v>
      </c>
      <c r="I14">
        <v>128198.31444</v>
      </c>
    </row>
    <row r="15" spans="1:9" ht="12.75">
      <c r="A15" s="45">
        <v>1976</v>
      </c>
      <c r="B15" s="1">
        <v>368196.79363623296</v>
      </c>
      <c r="C15" s="1"/>
      <c r="D15" s="1"/>
      <c r="E15" s="72">
        <v>494872.170408</v>
      </c>
      <c r="F15">
        <v>70277.7889349512</v>
      </c>
      <c r="I15">
        <v>93732.45739200004</v>
      </c>
    </row>
    <row r="16" spans="1:9" ht="12.75">
      <c r="A16" s="45">
        <v>1977</v>
      </c>
      <c r="B16" s="1">
        <v>428537.2922961719</v>
      </c>
      <c r="C16" s="1"/>
      <c r="D16" s="1"/>
      <c r="E16" s="72">
        <v>558541.33524</v>
      </c>
      <c r="F16">
        <v>73617.44661392608</v>
      </c>
      <c r="I16">
        <v>95550.400008</v>
      </c>
    </row>
    <row r="17" spans="1:9" ht="12.75">
      <c r="A17" s="45">
        <v>1978</v>
      </c>
      <c r="B17" s="1">
        <v>578557.4479590916</v>
      </c>
      <c r="C17" s="1"/>
      <c r="D17" s="1"/>
      <c r="E17" s="72">
        <v>775689.189912</v>
      </c>
      <c r="F17">
        <v>89767.3582365972</v>
      </c>
      <c r="I17">
        <v>120081.41006399998</v>
      </c>
    </row>
    <row r="18" spans="1:9" ht="12.75">
      <c r="A18">
        <v>1979</v>
      </c>
      <c r="B18" s="1">
        <v>867415.3967050712</v>
      </c>
      <c r="C18" s="1">
        <v>335507.5061856</v>
      </c>
      <c r="D18" s="1">
        <f>B18+C18</f>
        <v>1202922.9028906713</v>
      </c>
      <c r="E18" s="72">
        <v>1112301.8625599998</v>
      </c>
      <c r="F18">
        <v>123050.38574851592</v>
      </c>
      <c r="G18">
        <v>62163.474105600006</v>
      </c>
      <c r="H18">
        <v>185213.85985411593</v>
      </c>
      <c r="I18">
        <v>157419.18108</v>
      </c>
    </row>
    <row r="19" spans="1:9" ht="12.75">
      <c r="A19" s="3">
        <v>1980</v>
      </c>
      <c r="B19" s="1">
        <v>637978.4010261424</v>
      </c>
      <c r="C19" s="1">
        <v>193305.97369440002</v>
      </c>
      <c r="D19" s="1">
        <f aca="true" t="shared" si="0" ref="D19:D43">B19+C19</f>
        <v>831284.3747205425</v>
      </c>
      <c r="E19" s="72">
        <v>815542.2273600001</v>
      </c>
      <c r="F19">
        <v>82486.78850933963</v>
      </c>
      <c r="G19">
        <v>34463.5201008</v>
      </c>
      <c r="H19">
        <v>116950.30861013963</v>
      </c>
      <c r="I19">
        <v>105225.74244</v>
      </c>
    </row>
    <row r="20" spans="1:9" ht="12.75">
      <c r="A20" s="3">
        <v>1981</v>
      </c>
      <c r="B20" s="1">
        <v>620547.4369255278</v>
      </c>
      <c r="C20" s="1">
        <v>160631.87565600002</v>
      </c>
      <c r="D20" s="1">
        <f t="shared" si="0"/>
        <v>781179.3125815277</v>
      </c>
      <c r="E20" s="72">
        <v>802386.8158320001</v>
      </c>
      <c r="F20">
        <v>73995.01234595099</v>
      </c>
      <c r="G20">
        <v>28468.940724</v>
      </c>
      <c r="H20">
        <v>102463.95306995099</v>
      </c>
      <c r="I20">
        <v>95583.34044000001</v>
      </c>
    </row>
    <row r="21" spans="1:9" ht="12.75">
      <c r="A21" s="3">
        <v>1982</v>
      </c>
      <c r="B21" s="1">
        <v>1006743.1759332574</v>
      </c>
      <c r="C21" s="1">
        <v>235121.6566944</v>
      </c>
      <c r="D21" s="1">
        <f t="shared" si="0"/>
        <v>1241864.8326276573</v>
      </c>
      <c r="E21" s="72">
        <v>1320763.5856800003</v>
      </c>
      <c r="F21">
        <v>109412.3563261332</v>
      </c>
      <c r="G21">
        <v>45184.7870208</v>
      </c>
      <c r="H21">
        <v>154597.1433469332</v>
      </c>
      <c r="I21">
        <v>143649.645048</v>
      </c>
    </row>
    <row r="22" spans="1:9" ht="12.75">
      <c r="A22" s="3">
        <v>1983</v>
      </c>
      <c r="B22" s="1">
        <v>1186996.5147878798</v>
      </c>
      <c r="C22" s="1">
        <v>310231.43046</v>
      </c>
      <c r="D22" s="1">
        <f t="shared" si="0"/>
        <v>1497227.9452478797</v>
      </c>
      <c r="E22" s="72">
        <v>1495554.8983200004</v>
      </c>
      <c r="F22">
        <v>112374.17373113014</v>
      </c>
      <c r="G22">
        <v>56272.16448</v>
      </c>
      <c r="H22">
        <v>168646.33821113015</v>
      </c>
      <c r="I22">
        <v>141442.41837600002</v>
      </c>
    </row>
    <row r="23" spans="1:9" ht="12.75">
      <c r="A23" s="3">
        <v>1984</v>
      </c>
      <c r="B23" s="1">
        <v>1070982.460259567</v>
      </c>
      <c r="C23" s="1">
        <v>269288.22710160003</v>
      </c>
      <c r="D23" s="1">
        <f t="shared" si="0"/>
        <v>1340270.687361167</v>
      </c>
      <c r="E23" s="72">
        <v>1379756.48832</v>
      </c>
      <c r="F23">
        <v>102395.22739903608</v>
      </c>
      <c r="G23">
        <v>50309.5502952</v>
      </c>
      <c r="H23">
        <v>152704.77769423608</v>
      </c>
      <c r="I23">
        <v>131474.54476800002</v>
      </c>
    </row>
    <row r="24" spans="1:9" ht="12.75">
      <c r="A24" s="3">
        <v>1985</v>
      </c>
      <c r="B24" s="1">
        <v>925689.4201670727</v>
      </c>
      <c r="C24" s="1">
        <v>240737.76221040002</v>
      </c>
      <c r="D24" s="1">
        <f t="shared" si="0"/>
        <v>1166427.1823774728</v>
      </c>
      <c r="E24" s="72">
        <v>1185930.523008</v>
      </c>
      <c r="F24">
        <v>83645.07662826289</v>
      </c>
      <c r="G24">
        <v>47393.042911200006</v>
      </c>
      <c r="H24">
        <v>131038.1195394629</v>
      </c>
      <c r="I24">
        <v>107466.03201600003</v>
      </c>
    </row>
    <row r="25" spans="1:9" ht="12.75">
      <c r="A25" s="3">
        <v>1986</v>
      </c>
      <c r="B25" s="1">
        <v>774367.244283511</v>
      </c>
      <c r="C25" s="1">
        <v>205224.5799576</v>
      </c>
      <c r="D25" s="1">
        <f t="shared" si="0"/>
        <v>979591.8242411109</v>
      </c>
      <c r="E25" s="72">
        <v>1002356.1626400001</v>
      </c>
      <c r="F25">
        <v>83465.17583849444</v>
      </c>
      <c r="G25">
        <v>41260.3659216</v>
      </c>
      <c r="H25">
        <v>124725.54176009443</v>
      </c>
      <c r="I25">
        <v>108273.857328</v>
      </c>
    </row>
    <row r="26" spans="1:9" ht="12.75">
      <c r="A26" s="3">
        <v>1987</v>
      </c>
      <c r="B26" s="1">
        <v>507699.16828310123</v>
      </c>
      <c r="C26" s="1">
        <v>158777.9530344</v>
      </c>
      <c r="D26" s="1">
        <f t="shared" si="0"/>
        <v>666477.1213175012</v>
      </c>
      <c r="E26" s="72">
        <v>631633.2825599998</v>
      </c>
      <c r="F26">
        <v>57134.642330850766</v>
      </c>
      <c r="G26">
        <v>29064.087511200003</v>
      </c>
      <c r="H26">
        <v>86198.72984205077</v>
      </c>
      <c r="I26">
        <v>71241.132312</v>
      </c>
    </row>
    <row r="27" spans="1:9" ht="12.75">
      <c r="A27" s="3">
        <v>1988</v>
      </c>
      <c r="B27" s="1">
        <v>420053.1390519426</v>
      </c>
      <c r="C27" s="1">
        <v>129730.53078720001</v>
      </c>
      <c r="D27" s="1">
        <f t="shared" si="0"/>
        <v>549783.6698391426</v>
      </c>
      <c r="E27" s="72">
        <v>523843.80199199996</v>
      </c>
      <c r="F27">
        <v>57086.22031503166</v>
      </c>
      <c r="G27">
        <v>26225.681428800002</v>
      </c>
      <c r="H27">
        <v>83311.90174383167</v>
      </c>
      <c r="I27">
        <v>71650.9603656</v>
      </c>
    </row>
    <row r="28" spans="1:9" ht="12.75">
      <c r="A28" s="3">
        <v>1989</v>
      </c>
      <c r="B28" s="1">
        <v>493841.9617915727</v>
      </c>
      <c r="C28" s="1">
        <v>182872.93872960002</v>
      </c>
      <c r="D28" s="1">
        <f t="shared" si="0"/>
        <v>676714.9005211727</v>
      </c>
      <c r="E28" s="72">
        <v>612646.552728</v>
      </c>
      <c r="F28">
        <v>98410.36463544169</v>
      </c>
      <c r="G28">
        <v>46428.502881600005</v>
      </c>
      <c r="H28">
        <v>144838.86751704168</v>
      </c>
      <c r="I28">
        <v>122680.32033599999</v>
      </c>
    </row>
    <row r="29" spans="1:9" ht="12.75">
      <c r="A29" s="3">
        <v>1990</v>
      </c>
      <c r="B29" s="1">
        <v>699618.9101567538</v>
      </c>
      <c r="C29" s="1">
        <v>182648.426688</v>
      </c>
      <c r="D29" s="1">
        <f t="shared" si="0"/>
        <v>882267.3368447538</v>
      </c>
      <c r="E29" s="72">
        <v>862500.9088080002</v>
      </c>
      <c r="F29">
        <v>97553.4212112004</v>
      </c>
      <c r="G29">
        <v>51579.6312024</v>
      </c>
      <c r="H29">
        <v>149133.0524136004</v>
      </c>
      <c r="I29">
        <v>121100.15030400001</v>
      </c>
    </row>
    <row r="30" spans="1:9" ht="12.75">
      <c r="A30" s="3">
        <v>1991</v>
      </c>
      <c r="B30" s="1">
        <v>816551.1398303531</v>
      </c>
      <c r="C30" s="1">
        <v>190711.400292</v>
      </c>
      <c r="D30" s="1">
        <f t="shared" si="0"/>
        <v>1007262.5401223531</v>
      </c>
      <c r="E30" s="72">
        <v>987553.1715840001</v>
      </c>
      <c r="F30">
        <v>115194.66441482998</v>
      </c>
      <c r="G30">
        <v>51857.073828</v>
      </c>
      <c r="H30">
        <v>167051.73824282998</v>
      </c>
      <c r="I30">
        <v>140221.331712</v>
      </c>
    </row>
    <row r="31" spans="1:9" ht="12.75">
      <c r="A31" s="3">
        <v>1992</v>
      </c>
      <c r="B31" s="1">
        <v>709684.6354802474</v>
      </c>
      <c r="C31" s="1">
        <v>149887.1158848</v>
      </c>
      <c r="D31" s="1">
        <f t="shared" si="0"/>
        <v>859571.7513650474</v>
      </c>
      <c r="E31" s="72">
        <v>887960.9188800001</v>
      </c>
      <c r="F31">
        <v>98663.58107445823</v>
      </c>
      <c r="G31">
        <v>37297.339380000005</v>
      </c>
      <c r="H31">
        <v>135960.92045445822</v>
      </c>
      <c r="I31">
        <v>123194.61201600003</v>
      </c>
    </row>
    <row r="32" spans="1:9" ht="12.75">
      <c r="A32" s="3">
        <v>1993</v>
      </c>
      <c r="B32" s="1">
        <v>1391323.2209428637</v>
      </c>
      <c r="C32" s="1">
        <v>292147.6113864</v>
      </c>
      <c r="D32" s="1">
        <f t="shared" si="0"/>
        <v>1683470.8323292637</v>
      </c>
      <c r="E32" s="72">
        <v>1819643.29848</v>
      </c>
      <c r="F32">
        <v>160245.80298985358</v>
      </c>
      <c r="G32">
        <v>61688.725005600005</v>
      </c>
      <c r="H32">
        <v>221934.52799545357</v>
      </c>
      <c r="I32">
        <v>209578.499928</v>
      </c>
    </row>
    <row r="33" spans="1:9" ht="12.75">
      <c r="A33" s="3">
        <v>1994</v>
      </c>
      <c r="B33" s="1">
        <v>800819.348818728</v>
      </c>
      <c r="C33" s="1">
        <v>201490.4095848</v>
      </c>
      <c r="D33" s="1">
        <f t="shared" si="0"/>
        <v>1002309.758403528</v>
      </c>
      <c r="E33" s="72">
        <v>1041722.2468800001</v>
      </c>
      <c r="F33">
        <v>113762.45841945068</v>
      </c>
      <c r="G33">
        <v>36564.8044104</v>
      </c>
      <c r="H33">
        <v>150327.26282985066</v>
      </c>
      <c r="I33">
        <v>147498.97176000004</v>
      </c>
    </row>
    <row r="34" spans="1:9" ht="12.75">
      <c r="A34" s="3">
        <v>1995</v>
      </c>
      <c r="B34" s="1">
        <v>770047.2773763516</v>
      </c>
      <c r="C34" s="1">
        <v>206167.917816</v>
      </c>
      <c r="D34" s="1">
        <f t="shared" si="0"/>
        <v>976215.1951923517</v>
      </c>
      <c r="E34" s="72">
        <v>981078.6938400001</v>
      </c>
      <c r="F34">
        <v>96411.94760150208</v>
      </c>
      <c r="G34">
        <v>31506.0136272</v>
      </c>
      <c r="H34">
        <v>127917.96122870207</v>
      </c>
      <c r="I34">
        <v>122717.61532800001</v>
      </c>
    </row>
    <row r="35" spans="1:9" ht="12.75">
      <c r="A35" s="3">
        <v>1996</v>
      </c>
      <c r="B35" s="1">
        <v>712258.9521527305</v>
      </c>
      <c r="C35" s="1">
        <v>247724.8592112</v>
      </c>
      <c r="D35" s="1">
        <f t="shared" si="0"/>
        <v>959983.8113639306</v>
      </c>
      <c r="E35" s="72">
        <v>960778.9144800002</v>
      </c>
      <c r="F35">
        <v>97807.23924156379</v>
      </c>
      <c r="G35">
        <v>36551.073938400004</v>
      </c>
      <c r="H35">
        <v>134358.3131799638</v>
      </c>
      <c r="I35">
        <v>131403.846672</v>
      </c>
    </row>
    <row r="36" spans="1:9" ht="12.75">
      <c r="A36" s="3">
        <v>1997</v>
      </c>
      <c r="B36" s="1">
        <v>698876.1141982093</v>
      </c>
      <c r="C36" s="1">
        <v>250419.0617712</v>
      </c>
      <c r="D36" s="1">
        <f t="shared" si="0"/>
        <v>949295.1759694093</v>
      </c>
      <c r="E36" s="72">
        <v>878825.77776</v>
      </c>
      <c r="F36">
        <v>94287.08232830245</v>
      </c>
      <c r="G36">
        <v>36310.4649936</v>
      </c>
      <c r="H36">
        <v>130597.54732190244</v>
      </c>
      <c r="I36">
        <v>119033.17675200003</v>
      </c>
    </row>
    <row r="37" spans="1:9" ht="12.75">
      <c r="A37" s="3">
        <v>1998</v>
      </c>
      <c r="B37" s="1">
        <v>788288.684279163</v>
      </c>
      <c r="C37" s="1">
        <v>285026.788116</v>
      </c>
      <c r="D37" s="1">
        <f t="shared" si="0"/>
        <v>1073315.472395163</v>
      </c>
      <c r="E37" s="72">
        <v>1027751.38956</v>
      </c>
      <c r="F37">
        <v>102752.11637837127</v>
      </c>
      <c r="G37">
        <v>38767.5200304</v>
      </c>
      <c r="H37">
        <v>141519.63640877127</v>
      </c>
      <c r="I37">
        <v>132589.36202400003</v>
      </c>
    </row>
    <row r="38" spans="1:9" ht="12.75">
      <c r="A38" s="3">
        <v>1999</v>
      </c>
      <c r="B38" s="1">
        <v>657471.0711382156</v>
      </c>
      <c r="C38" s="1">
        <v>229783.08225600002</v>
      </c>
      <c r="D38" s="1">
        <f t="shared" si="0"/>
        <v>887254.1533942156</v>
      </c>
      <c r="E38" s="72">
        <v>861072.4634400002</v>
      </c>
      <c r="F38">
        <v>91896.83477207451</v>
      </c>
      <c r="G38">
        <v>34643.0041776</v>
      </c>
      <c r="H38">
        <v>126539.83894967451</v>
      </c>
      <c r="I38">
        <v>119703.02601599999</v>
      </c>
    </row>
    <row r="39" spans="1:9" ht="12.75">
      <c r="A39" s="3">
        <v>2000</v>
      </c>
      <c r="B39" s="1">
        <v>359138.96814825316</v>
      </c>
      <c r="C39" s="1">
        <v>144924.036516</v>
      </c>
      <c r="D39" s="1">
        <f t="shared" si="0"/>
        <v>504063.00466425315</v>
      </c>
      <c r="E39" s="72">
        <v>467673.883488</v>
      </c>
      <c r="F39">
        <v>65684.02391902707</v>
      </c>
      <c r="G39">
        <v>25272.46008</v>
      </c>
      <c r="H39">
        <v>90956.48399902707</v>
      </c>
      <c r="I39">
        <v>85216.942944</v>
      </c>
    </row>
    <row r="40" spans="1:9" ht="12.75">
      <c r="A40" s="3">
        <v>2001</v>
      </c>
      <c r="B40" s="1">
        <v>703666.9901852418</v>
      </c>
      <c r="C40" s="1">
        <v>216403.4730312</v>
      </c>
      <c r="D40" s="1">
        <f t="shared" si="0"/>
        <v>920070.4632164418</v>
      </c>
      <c r="E40" s="72">
        <v>865338.7075199999</v>
      </c>
      <c r="F40">
        <v>110159.0163385233</v>
      </c>
      <c r="G40">
        <v>44443.518436800005</v>
      </c>
      <c r="H40">
        <v>154602.5347753233</v>
      </c>
      <c r="I40">
        <v>134084.554632</v>
      </c>
    </row>
    <row r="41" spans="1:9" ht="12.75">
      <c r="A41" s="3">
        <v>2002</v>
      </c>
      <c r="B41" s="1">
        <v>652713.4644371063</v>
      </c>
      <c r="C41" s="1">
        <v>213165.7007256</v>
      </c>
      <c r="D41" s="1">
        <f t="shared" si="0"/>
        <v>865879.1651627063</v>
      </c>
      <c r="E41" s="72">
        <v>839738.61216</v>
      </c>
      <c r="F41">
        <v>115853.1057152472</v>
      </c>
      <c r="G41">
        <v>48180.7914336</v>
      </c>
      <c r="H41">
        <v>164033.8971488472</v>
      </c>
      <c r="I41">
        <v>147195.85809599998</v>
      </c>
    </row>
    <row r="42" spans="1:9" ht="12.75">
      <c r="A42" s="3">
        <v>2003</v>
      </c>
      <c r="B42" s="1">
        <v>529630.5011224339</v>
      </c>
      <c r="C42" s="1">
        <v>193048.3125648</v>
      </c>
      <c r="D42" s="1">
        <f t="shared" si="0"/>
        <v>722678.813687234</v>
      </c>
      <c r="E42" s="72">
        <v>708572.4609599999</v>
      </c>
      <c r="F42">
        <v>109090.54865927188</v>
      </c>
      <c r="G42">
        <v>46060.5779424</v>
      </c>
      <c r="H42">
        <v>155151.1266016719</v>
      </c>
      <c r="I42">
        <v>145200.752928</v>
      </c>
    </row>
    <row r="43" spans="1:9" ht="12.75">
      <c r="A43" s="3">
        <v>2004</v>
      </c>
      <c r="B43" s="1">
        <v>733844.1536739862</v>
      </c>
      <c r="C43" s="1">
        <v>234941.8560048</v>
      </c>
      <c r="D43" s="1">
        <f t="shared" si="0"/>
        <v>968786.0096787862</v>
      </c>
      <c r="E43" s="72">
        <v>948219.1387199999</v>
      </c>
      <c r="F43">
        <v>137226.07554954613</v>
      </c>
      <c r="G43">
        <v>56936.532895200005</v>
      </c>
      <c r="H43">
        <v>194162.60844474615</v>
      </c>
      <c r="I43">
        <v>176756.17176</v>
      </c>
    </row>
    <row r="44" ht="12.75">
      <c r="E44" s="68"/>
    </row>
    <row r="45" ht="12.75">
      <c r="E45" s="68"/>
    </row>
    <row r="46" spans="1:9" ht="12.75">
      <c r="A46" s="40" t="s">
        <v>73</v>
      </c>
      <c r="E46" s="68" t="s">
        <v>65</v>
      </c>
      <c r="I46" t="s">
        <v>65</v>
      </c>
    </row>
    <row r="47" spans="2:9" ht="12.75">
      <c r="B47" s="41" t="s">
        <v>66</v>
      </c>
      <c r="C47" s="41" t="s">
        <v>66</v>
      </c>
      <c r="D47" s="41" t="s">
        <v>66</v>
      </c>
      <c r="E47" s="70" t="s">
        <v>66</v>
      </c>
      <c r="F47" t="s">
        <v>67</v>
      </c>
      <c r="G47" t="s">
        <v>67</v>
      </c>
      <c r="H47" t="s">
        <v>67</v>
      </c>
      <c r="I47" t="s">
        <v>67</v>
      </c>
    </row>
    <row r="48" spans="1:9" ht="76.5">
      <c r="A48" s="43" t="s">
        <v>68</v>
      </c>
      <c r="B48" s="44" t="s">
        <v>69</v>
      </c>
      <c r="C48" s="44" t="s">
        <v>70</v>
      </c>
      <c r="D48" s="44" t="s">
        <v>71</v>
      </c>
      <c r="E48" s="71" t="s">
        <v>72</v>
      </c>
      <c r="F48" t="s">
        <v>69</v>
      </c>
      <c r="G48" t="s">
        <v>70</v>
      </c>
      <c r="H48" t="s">
        <v>71</v>
      </c>
      <c r="I48" t="s">
        <v>72</v>
      </c>
    </row>
    <row r="49" spans="1:9" ht="12.75">
      <c r="A49" s="45">
        <v>1968</v>
      </c>
      <c r="B49" s="1">
        <v>204000</v>
      </c>
      <c r="C49" s="1" t="s">
        <v>0</v>
      </c>
      <c r="D49" s="1">
        <f>IF(ISNUMBER(D7),ROUND(D7,-INT(LOG(D7))+2),"")</f>
      </c>
      <c r="E49" s="72">
        <v>269000</v>
      </c>
    </row>
    <row r="50" spans="1:9" ht="12.75">
      <c r="A50" s="45">
        <v>1969</v>
      </c>
      <c r="B50" s="1">
        <v>256000</v>
      </c>
      <c r="C50" s="1" t="s">
        <v>0</v>
      </c>
      <c r="D50" s="1">
        <f aca="true" t="shared" si="1" ref="D50:D65">IF(ISNUMBER(D8),ROUND(D8,-INT(LOG(D8))+2),"")</f>
      </c>
      <c r="E50" s="72">
        <v>350000</v>
      </c>
    </row>
    <row r="51" spans="1:9" ht="12.75">
      <c r="A51" s="45">
        <v>1970</v>
      </c>
      <c r="B51" s="1">
        <v>268000</v>
      </c>
      <c r="C51" s="1" t="s">
        <v>0</v>
      </c>
      <c r="D51" s="1">
        <f t="shared" si="1"/>
      </c>
      <c r="E51" s="72">
        <v>371000</v>
      </c>
    </row>
    <row r="52" spans="1:9" ht="12.75">
      <c r="A52" s="45">
        <v>1971</v>
      </c>
      <c r="B52" s="1">
        <v>255000</v>
      </c>
      <c r="C52" s="1" t="s">
        <v>0</v>
      </c>
      <c r="D52" s="1">
        <f t="shared" si="1"/>
      </c>
      <c r="E52" s="72">
        <v>356000</v>
      </c>
    </row>
    <row r="53" spans="1:9" ht="12.75">
      <c r="A53" s="45">
        <v>1972</v>
      </c>
      <c r="B53" s="1">
        <v>395000</v>
      </c>
      <c r="C53" s="1" t="s">
        <v>0</v>
      </c>
      <c r="D53" s="1">
        <f t="shared" si="1"/>
      </c>
      <c r="E53" s="72">
        <v>551000</v>
      </c>
    </row>
    <row r="54" spans="1:9" ht="12.75">
      <c r="A54" s="45">
        <v>1973</v>
      </c>
      <c r="B54" s="1">
        <v>573000</v>
      </c>
      <c r="C54" s="1" t="s">
        <v>0</v>
      </c>
      <c r="D54" s="1">
        <f t="shared" si="1"/>
      </c>
      <c r="E54" s="72">
        <v>785000</v>
      </c>
    </row>
    <row r="55" spans="1:9" ht="12.75">
      <c r="A55" s="45">
        <v>1974</v>
      </c>
      <c r="B55" s="1">
        <v>560000</v>
      </c>
      <c r="C55" s="1" t="s">
        <v>0</v>
      </c>
      <c r="D55" s="1">
        <f t="shared" si="1"/>
      </c>
      <c r="E55" s="72">
        <v>756000</v>
      </c>
    </row>
    <row r="56" spans="1:9" ht="12.75">
      <c r="A56" s="45">
        <v>1975</v>
      </c>
      <c r="B56" s="1">
        <v>593000</v>
      </c>
      <c r="C56" s="1" t="s">
        <v>0</v>
      </c>
      <c r="D56" s="1">
        <f t="shared" si="1"/>
      </c>
      <c r="E56" s="72">
        <v>792000</v>
      </c>
      <c r="F56">
        <v>96300</v>
      </c>
      <c r="I56">
        <v>128000</v>
      </c>
    </row>
    <row r="57" spans="1:9" ht="12.75">
      <c r="A57" s="45">
        <v>1976</v>
      </c>
      <c r="B57" s="1">
        <v>368000</v>
      </c>
      <c r="C57" s="1" t="s">
        <v>0</v>
      </c>
      <c r="D57" s="1">
        <f t="shared" si="1"/>
      </c>
      <c r="E57" s="72">
        <v>495000</v>
      </c>
      <c r="F57">
        <v>70300</v>
      </c>
      <c r="I57">
        <v>93700</v>
      </c>
    </row>
    <row r="58" spans="1:9" ht="12.75">
      <c r="A58" s="45">
        <v>1977</v>
      </c>
      <c r="B58" s="1">
        <v>429000</v>
      </c>
      <c r="C58" s="1" t="s">
        <v>0</v>
      </c>
      <c r="D58" s="1">
        <f t="shared" si="1"/>
      </c>
      <c r="E58" s="72">
        <v>559000</v>
      </c>
      <c r="F58">
        <v>73600</v>
      </c>
      <c r="I58">
        <v>95600</v>
      </c>
    </row>
    <row r="59" spans="1:9" ht="12.75">
      <c r="A59" s="45">
        <v>1978</v>
      </c>
      <c r="B59" s="1">
        <v>579000</v>
      </c>
      <c r="C59" s="1" t="s">
        <v>0</v>
      </c>
      <c r="D59" s="1">
        <f t="shared" si="1"/>
      </c>
      <c r="E59" s="72">
        <v>776000</v>
      </c>
      <c r="F59">
        <v>89800</v>
      </c>
      <c r="I59">
        <v>120000</v>
      </c>
    </row>
    <row r="60" spans="1:9" ht="12.75">
      <c r="A60">
        <v>1979</v>
      </c>
      <c r="B60" s="1">
        <v>867000</v>
      </c>
      <c r="C60" s="1">
        <v>336000</v>
      </c>
      <c r="D60" s="1">
        <f t="shared" si="1"/>
        <v>1200000</v>
      </c>
      <c r="E60" s="72">
        <v>1110000</v>
      </c>
      <c r="F60">
        <v>123000</v>
      </c>
      <c r="G60">
        <v>62200</v>
      </c>
      <c r="H60">
        <v>185000</v>
      </c>
      <c r="I60">
        <v>157000</v>
      </c>
    </row>
    <row r="61" spans="1:9" ht="12.75">
      <c r="A61" s="3">
        <v>1980</v>
      </c>
      <c r="B61" s="1">
        <v>638000</v>
      </c>
      <c r="C61" s="1">
        <v>193000</v>
      </c>
      <c r="D61" s="1">
        <f t="shared" si="1"/>
        <v>831000</v>
      </c>
      <c r="E61" s="72">
        <v>816000</v>
      </c>
      <c r="F61">
        <v>82500</v>
      </c>
      <c r="G61">
        <v>34500</v>
      </c>
      <c r="H61">
        <v>117000</v>
      </c>
      <c r="I61">
        <v>105000</v>
      </c>
    </row>
    <row r="62" spans="1:9" ht="12.75">
      <c r="A62" s="3">
        <v>1981</v>
      </c>
      <c r="B62" s="1">
        <v>621000</v>
      </c>
      <c r="C62" s="1">
        <v>161000</v>
      </c>
      <c r="D62" s="1">
        <f t="shared" si="1"/>
        <v>781000</v>
      </c>
      <c r="E62" s="72">
        <v>802000</v>
      </c>
      <c r="F62">
        <v>74000</v>
      </c>
      <c r="G62">
        <v>28500</v>
      </c>
      <c r="H62">
        <v>102000</v>
      </c>
      <c r="I62">
        <v>95600</v>
      </c>
    </row>
    <row r="63" spans="1:9" ht="12.75">
      <c r="A63" s="3">
        <v>1982</v>
      </c>
      <c r="B63" s="1">
        <v>1010000</v>
      </c>
      <c r="C63" s="1">
        <v>235000</v>
      </c>
      <c r="D63" s="1">
        <f t="shared" si="1"/>
        <v>1240000</v>
      </c>
      <c r="E63" s="72">
        <v>1320000</v>
      </c>
      <c r="F63">
        <v>109000</v>
      </c>
      <c r="G63">
        <v>45200</v>
      </c>
      <c r="H63">
        <v>155000</v>
      </c>
      <c r="I63">
        <v>144000</v>
      </c>
    </row>
    <row r="64" spans="1:9" ht="12.75">
      <c r="A64" s="3">
        <v>1983</v>
      </c>
      <c r="B64" s="1">
        <v>1190000</v>
      </c>
      <c r="C64" s="1">
        <v>310000</v>
      </c>
      <c r="D64" s="1">
        <f t="shared" si="1"/>
        <v>1500000</v>
      </c>
      <c r="E64" s="72">
        <v>1500000</v>
      </c>
      <c r="F64">
        <v>112000</v>
      </c>
      <c r="G64">
        <v>56300</v>
      </c>
      <c r="H64">
        <v>169000</v>
      </c>
      <c r="I64">
        <v>141000</v>
      </c>
    </row>
    <row r="65" spans="1:9" ht="12.75">
      <c r="A65" s="3">
        <v>1984</v>
      </c>
      <c r="B65" s="1">
        <v>1070000</v>
      </c>
      <c r="C65" s="1">
        <v>269000</v>
      </c>
      <c r="D65" s="1">
        <f t="shared" si="1"/>
        <v>1340000</v>
      </c>
      <c r="E65" s="72">
        <v>1380000</v>
      </c>
      <c r="F65">
        <v>102000</v>
      </c>
      <c r="G65">
        <v>50300</v>
      </c>
      <c r="H65">
        <v>153000</v>
      </c>
      <c r="I65">
        <v>131000</v>
      </c>
    </row>
    <row r="66" spans="1:9" ht="12.75">
      <c r="A66" s="3">
        <v>1985</v>
      </c>
      <c r="B66" s="1">
        <v>926000</v>
      </c>
      <c r="C66" s="1">
        <v>241000</v>
      </c>
      <c r="D66" s="1">
        <f aca="true" t="shared" si="2" ref="D66:D81">IF(ISNUMBER(D24),ROUND(D24,-INT(LOG(D24))+2),"")</f>
        <v>1170000</v>
      </c>
      <c r="E66" s="72">
        <v>1190000</v>
      </c>
      <c r="F66">
        <v>83600</v>
      </c>
      <c r="G66">
        <v>47400</v>
      </c>
      <c r="H66">
        <v>131000</v>
      </c>
      <c r="I66">
        <v>107000</v>
      </c>
    </row>
    <row r="67" spans="1:9" ht="12.75">
      <c r="A67" s="3">
        <v>1986</v>
      </c>
      <c r="B67" s="1">
        <v>774000</v>
      </c>
      <c r="C67" s="1">
        <v>205000</v>
      </c>
      <c r="D67" s="1">
        <f t="shared" si="2"/>
        <v>980000</v>
      </c>
      <c r="E67" s="72">
        <v>1000000</v>
      </c>
      <c r="F67">
        <v>83500</v>
      </c>
      <c r="G67">
        <v>41300</v>
      </c>
      <c r="H67">
        <v>125000</v>
      </c>
      <c r="I67">
        <v>108000</v>
      </c>
    </row>
    <row r="68" spans="1:9" ht="12.75">
      <c r="A68" s="3">
        <v>1987</v>
      </c>
      <c r="B68" s="1">
        <v>508000</v>
      </c>
      <c r="C68" s="1">
        <v>159000</v>
      </c>
      <c r="D68" s="1">
        <f t="shared" si="2"/>
        <v>666000</v>
      </c>
      <c r="E68" s="72">
        <v>632000</v>
      </c>
      <c r="F68">
        <v>57100</v>
      </c>
      <c r="G68">
        <v>29100</v>
      </c>
      <c r="H68">
        <v>86200</v>
      </c>
      <c r="I68">
        <v>71200</v>
      </c>
    </row>
    <row r="69" spans="1:9" ht="12.75">
      <c r="A69" s="3">
        <v>1988</v>
      </c>
      <c r="B69" s="1">
        <v>420000</v>
      </c>
      <c r="C69" s="1">
        <v>130000</v>
      </c>
      <c r="D69" s="1">
        <f t="shared" si="2"/>
        <v>550000</v>
      </c>
      <c r="E69" s="72">
        <v>524000</v>
      </c>
      <c r="F69">
        <v>57100</v>
      </c>
      <c r="G69">
        <v>26200</v>
      </c>
      <c r="H69">
        <v>83300</v>
      </c>
      <c r="I69">
        <v>71700</v>
      </c>
    </row>
    <row r="70" spans="1:9" ht="12.75">
      <c r="A70" s="3">
        <v>1989</v>
      </c>
      <c r="B70" s="1">
        <v>494000</v>
      </c>
      <c r="C70" s="1">
        <v>183000</v>
      </c>
      <c r="D70" s="1">
        <f t="shared" si="2"/>
        <v>677000</v>
      </c>
      <c r="E70" s="72">
        <v>613000</v>
      </c>
      <c r="F70">
        <v>98400</v>
      </c>
      <c r="G70">
        <v>46400</v>
      </c>
      <c r="H70">
        <v>145000</v>
      </c>
      <c r="I70">
        <v>123000</v>
      </c>
    </row>
    <row r="71" spans="1:9" ht="12.75">
      <c r="A71" s="3">
        <v>1990</v>
      </c>
      <c r="B71" s="1">
        <v>700000</v>
      </c>
      <c r="C71" s="1">
        <v>183000</v>
      </c>
      <c r="D71" s="1">
        <f t="shared" si="2"/>
        <v>882000</v>
      </c>
      <c r="E71" s="72">
        <v>863000</v>
      </c>
      <c r="F71">
        <v>97600</v>
      </c>
      <c r="G71">
        <v>51600</v>
      </c>
      <c r="H71">
        <v>149000</v>
      </c>
      <c r="I71">
        <v>121000</v>
      </c>
    </row>
    <row r="72" spans="1:9" ht="12.75">
      <c r="A72" s="3">
        <v>1991</v>
      </c>
      <c r="B72" s="1">
        <v>817000</v>
      </c>
      <c r="C72" s="1">
        <v>191000</v>
      </c>
      <c r="D72" s="1">
        <f t="shared" si="2"/>
        <v>1010000</v>
      </c>
      <c r="E72" s="72">
        <v>988000</v>
      </c>
      <c r="F72">
        <v>115000</v>
      </c>
      <c r="G72">
        <v>51900</v>
      </c>
      <c r="H72">
        <v>167000</v>
      </c>
      <c r="I72">
        <v>140000</v>
      </c>
    </row>
    <row r="73" spans="1:9" ht="12.75">
      <c r="A73" s="3">
        <v>1992</v>
      </c>
      <c r="B73" s="1">
        <v>710000</v>
      </c>
      <c r="C73" s="1">
        <v>150000</v>
      </c>
      <c r="D73" s="1">
        <f t="shared" si="2"/>
        <v>860000</v>
      </c>
      <c r="E73" s="72">
        <v>888000</v>
      </c>
      <c r="F73">
        <v>98700</v>
      </c>
      <c r="G73">
        <v>37300</v>
      </c>
      <c r="H73">
        <v>136000</v>
      </c>
      <c r="I73">
        <v>123000</v>
      </c>
    </row>
    <row r="74" spans="1:9" ht="12.75">
      <c r="A74" s="3">
        <v>1993</v>
      </c>
      <c r="B74" s="1">
        <v>1390000</v>
      </c>
      <c r="C74" s="1">
        <v>292000</v>
      </c>
      <c r="D74" s="1">
        <f t="shared" si="2"/>
        <v>1680000</v>
      </c>
      <c r="E74" s="72">
        <v>1820000</v>
      </c>
      <c r="F74">
        <v>160000</v>
      </c>
      <c r="G74">
        <v>61700</v>
      </c>
      <c r="H74">
        <v>222000</v>
      </c>
      <c r="I74">
        <v>210000</v>
      </c>
    </row>
    <row r="75" spans="1:9" ht="12.75">
      <c r="A75" s="3">
        <v>1994</v>
      </c>
      <c r="B75" s="1">
        <v>801000</v>
      </c>
      <c r="C75" s="1">
        <v>201000</v>
      </c>
      <c r="D75" s="1">
        <f t="shared" si="2"/>
        <v>1000000</v>
      </c>
      <c r="E75" s="72">
        <v>1040000</v>
      </c>
      <c r="F75">
        <v>114000</v>
      </c>
      <c r="G75">
        <v>36600</v>
      </c>
      <c r="H75">
        <v>150000</v>
      </c>
      <c r="I75">
        <v>147000</v>
      </c>
    </row>
    <row r="76" spans="1:9" ht="12.75">
      <c r="A76" s="3">
        <v>1995</v>
      </c>
      <c r="B76" s="1">
        <v>770000</v>
      </c>
      <c r="C76" s="1">
        <v>206000</v>
      </c>
      <c r="D76" s="1">
        <f t="shared" si="2"/>
        <v>976000</v>
      </c>
      <c r="E76" s="72">
        <v>981000</v>
      </c>
      <c r="F76">
        <v>96400</v>
      </c>
      <c r="G76">
        <v>31500</v>
      </c>
      <c r="H76">
        <v>128000</v>
      </c>
      <c r="I76">
        <v>123000</v>
      </c>
    </row>
    <row r="77" spans="1:9" ht="12.75">
      <c r="A77" s="3">
        <v>1996</v>
      </c>
      <c r="B77" s="1">
        <v>712000</v>
      </c>
      <c r="C77" s="1">
        <v>248000</v>
      </c>
      <c r="D77" s="1">
        <f t="shared" si="2"/>
        <v>960000</v>
      </c>
      <c r="E77" s="72">
        <v>961000</v>
      </c>
      <c r="F77">
        <v>97800</v>
      </c>
      <c r="G77">
        <v>36600</v>
      </c>
      <c r="H77">
        <v>134000</v>
      </c>
      <c r="I77">
        <v>131000</v>
      </c>
    </row>
    <row r="78" spans="1:9" ht="12.75">
      <c r="A78" s="3">
        <v>1997</v>
      </c>
      <c r="B78" s="1">
        <v>699000</v>
      </c>
      <c r="C78" s="1">
        <v>250000</v>
      </c>
      <c r="D78" s="1">
        <f t="shared" si="2"/>
        <v>949000</v>
      </c>
      <c r="E78" s="72">
        <v>879000</v>
      </c>
      <c r="F78">
        <v>94300</v>
      </c>
      <c r="G78">
        <v>36300</v>
      </c>
      <c r="H78">
        <v>131000</v>
      </c>
      <c r="I78">
        <v>119000</v>
      </c>
    </row>
    <row r="79" spans="1:9" ht="12.75">
      <c r="A79" s="3">
        <v>1998</v>
      </c>
      <c r="B79" s="1">
        <v>788000</v>
      </c>
      <c r="C79" s="1">
        <v>285000</v>
      </c>
      <c r="D79" s="1">
        <f t="shared" si="2"/>
        <v>1070000</v>
      </c>
      <c r="E79" s="72">
        <v>1030000</v>
      </c>
      <c r="F79">
        <v>103000</v>
      </c>
      <c r="G79">
        <v>38800</v>
      </c>
      <c r="H79">
        <v>142000</v>
      </c>
      <c r="I79">
        <v>133000</v>
      </c>
    </row>
    <row r="80" spans="1:9" ht="12.75">
      <c r="A80" s="3">
        <v>1999</v>
      </c>
      <c r="B80" s="1">
        <v>657000</v>
      </c>
      <c r="C80" s="1">
        <v>230000</v>
      </c>
      <c r="D80" s="1">
        <f t="shared" si="2"/>
        <v>887000</v>
      </c>
      <c r="E80" s="72">
        <v>861000</v>
      </c>
      <c r="F80">
        <v>91900</v>
      </c>
      <c r="G80">
        <v>34600</v>
      </c>
      <c r="H80">
        <v>127000</v>
      </c>
      <c r="I80">
        <v>120000</v>
      </c>
    </row>
    <row r="81" spans="1:9" ht="12.75">
      <c r="A81" s="3">
        <v>2000</v>
      </c>
      <c r="B81" s="1">
        <v>359000</v>
      </c>
      <c r="C81" s="1">
        <v>145000</v>
      </c>
      <c r="D81" s="1">
        <f t="shared" si="2"/>
        <v>504000</v>
      </c>
      <c r="E81" s="72">
        <v>468000</v>
      </c>
      <c r="F81">
        <v>65700</v>
      </c>
      <c r="G81">
        <v>25300</v>
      </c>
      <c r="H81">
        <v>91000</v>
      </c>
      <c r="I81">
        <v>85200</v>
      </c>
    </row>
    <row r="82" spans="1:9" ht="12.75">
      <c r="A82" s="3">
        <v>2001</v>
      </c>
      <c r="B82" s="1">
        <v>704000</v>
      </c>
      <c r="C82" s="1">
        <v>216000</v>
      </c>
      <c r="D82" s="1">
        <f>IF(ISNUMBER(D40),ROUND(D40,-INT(LOG(D40))+2),"")</f>
        <v>920000</v>
      </c>
      <c r="E82" s="72">
        <v>865000</v>
      </c>
      <c r="F82">
        <v>110000</v>
      </c>
      <c r="G82">
        <v>44400</v>
      </c>
      <c r="H82">
        <v>155000</v>
      </c>
      <c r="I82">
        <v>134000</v>
      </c>
    </row>
    <row r="83" spans="1:9" ht="12.75">
      <c r="A83" s="3">
        <v>2002</v>
      </c>
      <c r="B83" s="1">
        <v>653000</v>
      </c>
      <c r="C83" s="1">
        <v>213000</v>
      </c>
      <c r="D83" s="1">
        <f>IF(ISNUMBER(D41),ROUND(D41,-INT(LOG(D41))+2),"")</f>
        <v>866000</v>
      </c>
      <c r="E83" s="72">
        <v>840000</v>
      </c>
      <c r="F83">
        <v>116000</v>
      </c>
      <c r="G83">
        <v>48200</v>
      </c>
      <c r="H83">
        <v>164000</v>
      </c>
      <c r="I83">
        <v>147000</v>
      </c>
    </row>
    <row r="84" spans="1:9" ht="12.75">
      <c r="A84" s="3">
        <v>2003</v>
      </c>
      <c r="B84" s="1">
        <v>530000</v>
      </c>
      <c r="C84" s="1">
        <v>193000</v>
      </c>
      <c r="D84" s="1">
        <f>IF(ISNUMBER(D42),ROUND(D42,-INT(LOG(D42))+2),"")</f>
        <v>723000</v>
      </c>
      <c r="E84" s="72">
        <v>709000</v>
      </c>
      <c r="F84">
        <v>109000</v>
      </c>
      <c r="G84">
        <v>46100</v>
      </c>
      <c r="H84">
        <v>155000</v>
      </c>
      <c r="I84">
        <v>145000</v>
      </c>
    </row>
    <row r="85" spans="1:9" ht="12.75">
      <c r="A85" s="3">
        <v>2004</v>
      </c>
      <c r="B85" s="1">
        <v>734000</v>
      </c>
      <c r="C85" s="1">
        <v>235000</v>
      </c>
      <c r="D85" s="1">
        <f>IF(ISNUMBER(D43),ROUND(D43,-INT(LOG(D43))+2),"")</f>
        <v>969000</v>
      </c>
      <c r="E85" s="72">
        <v>948000</v>
      </c>
      <c r="F85">
        <v>137000</v>
      </c>
      <c r="G85">
        <v>56900</v>
      </c>
      <c r="H85">
        <v>194000</v>
      </c>
      <c r="I85">
        <v>177000</v>
      </c>
    </row>
    <row r="88" spans="1:6" ht="15">
      <c r="A88" s="62" t="s">
        <v>105</v>
      </c>
      <c r="B88" s="62" t="s">
        <v>2</v>
      </c>
      <c r="C88" s="62" t="s">
        <v>2</v>
      </c>
      <c r="D88" s="62" t="s">
        <v>2</v>
      </c>
      <c r="E88" s="62"/>
      <c r="F88" s="62" t="s">
        <v>2</v>
      </c>
    </row>
    <row r="89" spans="1:6" ht="12.75">
      <c r="A89" s="75" t="s">
        <v>110</v>
      </c>
      <c r="B89" s="75"/>
      <c r="C89" s="75"/>
      <c r="D89" s="75"/>
      <c r="E89" s="75"/>
      <c r="F89" s="75"/>
    </row>
  </sheetData>
  <sheetProtection/>
  <mergeCells count="1">
    <mergeCell ref="A89:F89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1">
      <selection activeCell="K33" sqref="K33"/>
    </sheetView>
  </sheetViews>
  <sheetFormatPr defaultColWidth="9.140625" defaultRowHeight="12.75"/>
  <cols>
    <col min="2" max="2" width="11.421875" style="0" customWidth="1"/>
    <col min="3" max="3" width="12.8515625" style="0" customWidth="1"/>
    <col min="5" max="5" width="10.57421875" style="0" customWidth="1"/>
    <col min="6" max="6" width="10.7109375" style="0" customWidth="1"/>
    <col min="7" max="8" width="11.28125" style="0" customWidth="1"/>
    <col min="9" max="9" width="11.8515625" style="0" customWidth="1"/>
    <col min="10" max="10" width="12.140625" style="0" customWidth="1"/>
    <col min="11" max="11" width="15.8515625" style="0" customWidth="1"/>
  </cols>
  <sheetData>
    <row r="1" spans="1:7" ht="12.75">
      <c r="A1" s="75" t="s">
        <v>56</v>
      </c>
      <c r="B1" s="75"/>
      <c r="C1" s="75"/>
      <c r="D1" s="75"/>
      <c r="E1" s="75"/>
      <c r="F1" s="75"/>
      <c r="G1" s="75"/>
    </row>
    <row r="2" spans="1:11" ht="51">
      <c r="A2" s="75" t="s">
        <v>3</v>
      </c>
      <c r="B2" s="83" t="s">
        <v>4</v>
      </c>
      <c r="C2" s="83"/>
      <c r="D2" s="2" t="s">
        <v>5</v>
      </c>
      <c r="E2" s="74" t="s">
        <v>6</v>
      </c>
      <c r="F2" s="74"/>
      <c r="G2" s="74"/>
      <c r="H2" s="83" t="s">
        <v>7</v>
      </c>
      <c r="I2" s="83"/>
      <c r="J2" s="83"/>
      <c r="K2" s="83"/>
    </row>
    <row r="3" spans="1:11" ht="51">
      <c r="A3" s="75"/>
      <c r="B3" s="2" t="s">
        <v>8</v>
      </c>
      <c r="C3" s="2" t="s">
        <v>9</v>
      </c>
      <c r="D3" s="2" t="s">
        <v>10</v>
      </c>
      <c r="E3" s="2" t="s">
        <v>11</v>
      </c>
      <c r="F3" s="2" t="s">
        <v>12</v>
      </c>
      <c r="G3" s="2" t="s">
        <v>17</v>
      </c>
      <c r="H3" s="2" t="s">
        <v>13</v>
      </c>
      <c r="I3" s="2" t="s">
        <v>14</v>
      </c>
      <c r="J3" s="2" t="s">
        <v>15</v>
      </c>
      <c r="K3" s="2" t="s">
        <v>16</v>
      </c>
    </row>
    <row r="4" spans="1:11" ht="12.75">
      <c r="A4">
        <v>1968</v>
      </c>
      <c r="B4" t="s">
        <v>2</v>
      </c>
      <c r="C4" t="s">
        <v>2</v>
      </c>
      <c r="D4" t="s">
        <v>2</v>
      </c>
      <c r="E4" s="1">
        <v>204000</v>
      </c>
      <c r="F4" t="s">
        <v>2</v>
      </c>
      <c r="G4" t="s">
        <v>2</v>
      </c>
      <c r="H4" t="s">
        <v>2</v>
      </c>
      <c r="I4" t="s">
        <v>2</v>
      </c>
      <c r="J4" t="s">
        <v>2</v>
      </c>
      <c r="K4" t="s">
        <v>2</v>
      </c>
    </row>
    <row r="5" spans="1:11" ht="12.75">
      <c r="A5">
        <v>1969</v>
      </c>
      <c r="B5" t="s">
        <v>2</v>
      </c>
      <c r="C5" t="s">
        <v>2</v>
      </c>
      <c r="D5" t="s">
        <v>2</v>
      </c>
      <c r="E5" s="1">
        <v>256000</v>
      </c>
      <c r="F5" t="s">
        <v>2</v>
      </c>
      <c r="G5" t="s">
        <v>2</v>
      </c>
      <c r="H5" t="s">
        <v>2</v>
      </c>
      <c r="I5" t="s">
        <v>2</v>
      </c>
      <c r="J5" t="s">
        <v>2</v>
      </c>
      <c r="K5" t="s">
        <v>2</v>
      </c>
    </row>
    <row r="6" spans="1:11" ht="12.75">
      <c r="A6">
        <v>1970</v>
      </c>
      <c r="B6" t="s">
        <v>2</v>
      </c>
      <c r="C6" t="s">
        <v>2</v>
      </c>
      <c r="D6" t="s">
        <v>2</v>
      </c>
      <c r="E6" s="1">
        <v>268000</v>
      </c>
      <c r="F6" t="s">
        <v>2</v>
      </c>
      <c r="G6" t="s">
        <v>2</v>
      </c>
      <c r="H6" t="s">
        <v>2</v>
      </c>
      <c r="I6" t="s">
        <v>2</v>
      </c>
      <c r="J6" t="s">
        <v>2</v>
      </c>
      <c r="K6" t="s">
        <v>2</v>
      </c>
    </row>
    <row r="7" spans="1:11" ht="12.75">
      <c r="A7">
        <v>1971</v>
      </c>
      <c r="B7" t="s">
        <v>2</v>
      </c>
      <c r="C7" t="s">
        <v>2</v>
      </c>
      <c r="D7" t="s">
        <v>2</v>
      </c>
      <c r="E7" s="1">
        <v>255000</v>
      </c>
      <c r="F7" t="s">
        <v>2</v>
      </c>
      <c r="G7" t="s">
        <v>2</v>
      </c>
      <c r="H7" t="s">
        <v>2</v>
      </c>
      <c r="I7" t="s">
        <v>2</v>
      </c>
      <c r="J7" t="s">
        <v>2</v>
      </c>
      <c r="K7" t="s">
        <v>2</v>
      </c>
    </row>
    <row r="8" spans="1:11" ht="12.75">
      <c r="A8">
        <v>1972</v>
      </c>
      <c r="B8" t="s">
        <v>2</v>
      </c>
      <c r="C8" t="s">
        <v>2</v>
      </c>
      <c r="D8" t="s">
        <v>2</v>
      </c>
      <c r="E8" s="1">
        <v>395000</v>
      </c>
      <c r="F8" t="s">
        <v>2</v>
      </c>
      <c r="G8" t="s">
        <v>2</v>
      </c>
      <c r="H8" t="s">
        <v>2</v>
      </c>
      <c r="I8" t="s">
        <v>2</v>
      </c>
      <c r="J8" t="s">
        <v>2</v>
      </c>
      <c r="K8" t="s">
        <v>2</v>
      </c>
    </row>
    <row r="9" spans="1:11" ht="12.75">
      <c r="A9">
        <v>1973</v>
      </c>
      <c r="B9" t="s">
        <v>2</v>
      </c>
      <c r="C9" t="s">
        <v>2</v>
      </c>
      <c r="D9" t="s">
        <v>2</v>
      </c>
      <c r="E9" s="1">
        <v>573000</v>
      </c>
      <c r="F9" t="s">
        <v>2</v>
      </c>
      <c r="G9" t="s">
        <v>2</v>
      </c>
      <c r="H9" t="s">
        <v>2</v>
      </c>
      <c r="I9" t="s">
        <v>2</v>
      </c>
      <c r="J9" t="s">
        <v>2</v>
      </c>
      <c r="K9" t="s">
        <v>2</v>
      </c>
    </row>
    <row r="10" spans="1:11" ht="12.75">
      <c r="A10">
        <v>1974</v>
      </c>
      <c r="B10" s="1">
        <v>29600</v>
      </c>
      <c r="C10" t="s">
        <v>2</v>
      </c>
      <c r="D10" s="1">
        <v>46800</v>
      </c>
      <c r="E10" s="1">
        <v>560000</v>
      </c>
      <c r="F10" t="s">
        <v>2</v>
      </c>
      <c r="G10" t="s">
        <v>2</v>
      </c>
      <c r="H10" t="s">
        <v>2</v>
      </c>
      <c r="I10" t="s">
        <v>2</v>
      </c>
      <c r="J10" t="s">
        <v>2</v>
      </c>
      <c r="K10" t="s">
        <v>2</v>
      </c>
    </row>
    <row r="11" spans="1:11" ht="12.75">
      <c r="A11">
        <v>1975</v>
      </c>
      <c r="B11" s="1">
        <v>36600</v>
      </c>
      <c r="C11" t="s">
        <v>2</v>
      </c>
      <c r="D11" s="1">
        <v>45000</v>
      </c>
      <c r="E11" s="1">
        <v>593000</v>
      </c>
      <c r="F11" t="s">
        <v>2</v>
      </c>
      <c r="G11" t="s">
        <v>2</v>
      </c>
      <c r="H11" s="1">
        <v>25400</v>
      </c>
      <c r="I11" s="1">
        <v>22700</v>
      </c>
      <c r="J11" s="1">
        <v>48100</v>
      </c>
      <c r="K11" t="s">
        <v>2</v>
      </c>
    </row>
    <row r="12" spans="1:11" ht="12.75">
      <c r="A12">
        <v>1976</v>
      </c>
      <c r="B12" s="1">
        <v>34500</v>
      </c>
      <c r="C12" t="s">
        <v>2</v>
      </c>
      <c r="D12" s="1">
        <v>51200</v>
      </c>
      <c r="E12" s="1">
        <v>368000</v>
      </c>
      <c r="F12" t="s">
        <v>2</v>
      </c>
      <c r="G12" t="s">
        <v>2</v>
      </c>
      <c r="H12" s="1">
        <v>30800</v>
      </c>
      <c r="I12" s="1">
        <v>16600</v>
      </c>
      <c r="J12" s="1">
        <v>47500</v>
      </c>
      <c r="K12" t="s">
        <v>2</v>
      </c>
    </row>
    <row r="13" spans="1:11" ht="12.75">
      <c r="A13">
        <v>1977</v>
      </c>
      <c r="B13" s="1">
        <v>41000</v>
      </c>
      <c r="C13" t="s">
        <v>2</v>
      </c>
      <c r="D13" s="1">
        <v>44200</v>
      </c>
      <c r="E13" s="1">
        <v>429000</v>
      </c>
      <c r="F13" t="s">
        <v>2</v>
      </c>
      <c r="G13" t="s">
        <v>2</v>
      </c>
      <c r="H13" s="1">
        <v>21500</v>
      </c>
      <c r="I13" s="1">
        <v>16700</v>
      </c>
      <c r="J13" s="1">
        <v>38200</v>
      </c>
      <c r="K13" t="s">
        <v>2</v>
      </c>
    </row>
    <row r="14" spans="1:11" ht="12.75">
      <c r="A14">
        <v>1978</v>
      </c>
      <c r="B14" s="1">
        <v>35400</v>
      </c>
      <c r="C14" t="s">
        <v>2</v>
      </c>
      <c r="D14" s="1">
        <v>49800</v>
      </c>
      <c r="E14" s="1">
        <v>579000</v>
      </c>
      <c r="F14" t="s">
        <v>2</v>
      </c>
      <c r="G14" t="s">
        <v>2</v>
      </c>
      <c r="H14" s="1">
        <v>31900</v>
      </c>
      <c r="I14" s="1">
        <v>12200</v>
      </c>
      <c r="J14" s="1">
        <v>44000</v>
      </c>
      <c r="K14" t="s">
        <v>2</v>
      </c>
    </row>
    <row r="15" spans="1:11" ht="12.75">
      <c r="A15">
        <v>1979</v>
      </c>
      <c r="B15" s="1">
        <v>44200</v>
      </c>
      <c r="C15" s="1">
        <v>50600</v>
      </c>
      <c r="D15" s="1">
        <v>49600</v>
      </c>
      <c r="E15" s="1">
        <v>867000</v>
      </c>
      <c r="F15" s="1">
        <v>336000</v>
      </c>
      <c r="G15" s="1">
        <v>1200000</v>
      </c>
      <c r="H15" s="1">
        <v>31500</v>
      </c>
      <c r="I15" s="1">
        <v>15000</v>
      </c>
      <c r="J15" s="1">
        <v>46500</v>
      </c>
      <c r="K15" t="s">
        <v>2</v>
      </c>
    </row>
    <row r="16" spans="1:11" ht="12.75">
      <c r="A16">
        <v>1980</v>
      </c>
      <c r="B16" s="1">
        <v>23000</v>
      </c>
      <c r="C16" s="1">
        <v>27500</v>
      </c>
      <c r="D16" s="1">
        <v>51300</v>
      </c>
      <c r="E16" s="1">
        <v>638000</v>
      </c>
      <c r="F16" s="1">
        <v>193000</v>
      </c>
      <c r="G16" s="1">
        <v>831000</v>
      </c>
      <c r="H16" s="1">
        <v>34300</v>
      </c>
      <c r="I16" s="1">
        <v>19100</v>
      </c>
      <c r="J16" s="1">
        <v>53500</v>
      </c>
      <c r="K16" t="s">
        <v>2</v>
      </c>
    </row>
    <row r="17" spans="1:11" ht="12.75">
      <c r="A17">
        <v>1981</v>
      </c>
      <c r="B17" s="1">
        <v>27200</v>
      </c>
      <c r="C17" s="1">
        <v>31500</v>
      </c>
      <c r="D17" s="1">
        <v>51200</v>
      </c>
      <c r="E17" s="1">
        <v>621000</v>
      </c>
      <c r="F17" s="1">
        <v>161000</v>
      </c>
      <c r="G17" s="1">
        <v>781000</v>
      </c>
      <c r="H17" s="1">
        <v>42100</v>
      </c>
      <c r="I17" s="1">
        <v>17300</v>
      </c>
      <c r="J17" s="1">
        <v>59400</v>
      </c>
      <c r="K17" t="s">
        <v>2</v>
      </c>
    </row>
    <row r="18" spans="1:11" ht="12.75">
      <c r="A18">
        <v>1982</v>
      </c>
      <c r="B18" s="1">
        <v>31300</v>
      </c>
      <c r="C18" s="1">
        <v>36600</v>
      </c>
      <c r="D18" s="1">
        <v>53000</v>
      </c>
      <c r="E18" s="1">
        <v>1010000</v>
      </c>
      <c r="F18" s="1">
        <v>235000</v>
      </c>
      <c r="G18" s="1">
        <v>1240000</v>
      </c>
      <c r="H18" s="1">
        <v>53800</v>
      </c>
      <c r="I18" s="1">
        <v>25400</v>
      </c>
      <c r="J18" s="1">
        <v>79200</v>
      </c>
      <c r="K18" t="s">
        <v>2</v>
      </c>
    </row>
    <row r="19" spans="1:11" ht="12.75">
      <c r="A19">
        <v>1983</v>
      </c>
      <c r="B19" s="1">
        <v>38400</v>
      </c>
      <c r="C19" s="1">
        <v>46200</v>
      </c>
      <c r="D19" s="1">
        <v>54700</v>
      </c>
      <c r="E19" s="1">
        <v>1190000</v>
      </c>
      <c r="F19" s="1">
        <v>310000</v>
      </c>
      <c r="G19" s="1">
        <v>1500000</v>
      </c>
      <c r="H19" s="1">
        <v>57100</v>
      </c>
      <c r="I19" s="1">
        <v>25400</v>
      </c>
      <c r="J19" s="1">
        <v>82500</v>
      </c>
      <c r="K19" t="s">
        <v>2</v>
      </c>
    </row>
    <row r="20" spans="1:11" ht="12.75">
      <c r="A20">
        <v>1984</v>
      </c>
      <c r="B20" s="1">
        <v>43800</v>
      </c>
      <c r="C20" s="1">
        <v>55200</v>
      </c>
      <c r="D20" s="1">
        <v>59500</v>
      </c>
      <c r="E20" s="1">
        <v>1070000</v>
      </c>
      <c r="F20" s="1">
        <v>269000</v>
      </c>
      <c r="G20" s="1">
        <v>1340000</v>
      </c>
      <c r="H20" s="1">
        <v>53200</v>
      </c>
      <c r="I20" s="1">
        <v>20300</v>
      </c>
      <c r="J20" s="1">
        <v>73500</v>
      </c>
      <c r="K20" t="s">
        <v>2</v>
      </c>
    </row>
    <row r="21" spans="1:11" ht="12.75">
      <c r="A21">
        <v>1985</v>
      </c>
      <c r="B21" s="1">
        <v>31500</v>
      </c>
      <c r="C21" s="1">
        <v>37400</v>
      </c>
      <c r="D21" s="1">
        <v>61500</v>
      </c>
      <c r="E21" s="1">
        <v>926000</v>
      </c>
      <c r="F21" s="1">
        <v>241000</v>
      </c>
      <c r="G21" s="1">
        <v>1170000</v>
      </c>
      <c r="H21" s="1">
        <v>48700</v>
      </c>
      <c r="I21" s="1">
        <v>9890</v>
      </c>
      <c r="J21" s="1">
        <v>58600</v>
      </c>
      <c r="K21" t="s">
        <v>2</v>
      </c>
    </row>
    <row r="22" spans="1:11" ht="12.75">
      <c r="A22">
        <v>1986</v>
      </c>
      <c r="B22" s="1">
        <v>41400</v>
      </c>
      <c r="C22" s="1">
        <v>50500</v>
      </c>
      <c r="D22" s="1">
        <v>75000</v>
      </c>
      <c r="E22" s="1">
        <v>774000</v>
      </c>
      <c r="F22" s="1">
        <v>205000</v>
      </c>
      <c r="G22" s="1">
        <v>980000</v>
      </c>
      <c r="H22" s="1">
        <v>49600</v>
      </c>
      <c r="I22" s="1">
        <v>19500</v>
      </c>
      <c r="J22" s="1">
        <v>69100</v>
      </c>
      <c r="K22" t="s">
        <v>2</v>
      </c>
    </row>
    <row r="23" spans="1:11" ht="12.75">
      <c r="A23">
        <v>1987</v>
      </c>
      <c r="B23" s="1">
        <v>31800</v>
      </c>
      <c r="C23" s="1">
        <v>39700</v>
      </c>
      <c r="D23" s="1">
        <v>71700</v>
      </c>
      <c r="E23" s="1">
        <v>508000</v>
      </c>
      <c r="F23" s="1">
        <v>159000</v>
      </c>
      <c r="G23" s="1">
        <v>666000</v>
      </c>
      <c r="H23" s="1">
        <v>38100</v>
      </c>
      <c r="I23" s="1">
        <v>13800</v>
      </c>
      <c r="J23" s="1">
        <v>51900</v>
      </c>
      <c r="K23" t="s">
        <v>2</v>
      </c>
    </row>
    <row r="24" spans="1:11" ht="12.75">
      <c r="A24">
        <v>1988</v>
      </c>
      <c r="B24" s="1">
        <v>26500</v>
      </c>
      <c r="C24" s="1">
        <v>33800</v>
      </c>
      <c r="D24" s="1">
        <v>58100</v>
      </c>
      <c r="E24" s="1">
        <v>420000</v>
      </c>
      <c r="F24" s="1">
        <v>130000</v>
      </c>
      <c r="G24" s="1">
        <v>550000</v>
      </c>
      <c r="H24" s="1">
        <v>36000</v>
      </c>
      <c r="I24" s="1">
        <v>14800</v>
      </c>
      <c r="J24" s="1">
        <v>50800</v>
      </c>
      <c r="K24" t="s">
        <v>2</v>
      </c>
    </row>
    <row r="25" spans="1:11" ht="12.75">
      <c r="A25">
        <v>1989</v>
      </c>
      <c r="B25" s="1">
        <v>33900</v>
      </c>
      <c r="C25" s="1">
        <v>45700</v>
      </c>
      <c r="D25" s="1">
        <v>59500</v>
      </c>
      <c r="E25" s="1">
        <v>494000</v>
      </c>
      <c r="F25" s="1">
        <v>183000</v>
      </c>
      <c r="G25" s="1">
        <v>677000</v>
      </c>
      <c r="H25" s="1">
        <v>38700</v>
      </c>
      <c r="I25" s="1">
        <v>14100</v>
      </c>
      <c r="J25" s="1">
        <v>52800</v>
      </c>
      <c r="K25" t="s">
        <v>2</v>
      </c>
    </row>
    <row r="26" spans="1:11" ht="12.75">
      <c r="A26">
        <v>1990</v>
      </c>
      <c r="B26" s="1">
        <v>49000</v>
      </c>
      <c r="C26" s="1">
        <v>61100</v>
      </c>
      <c r="D26" s="1">
        <v>64900</v>
      </c>
      <c r="E26" s="1">
        <v>700000</v>
      </c>
      <c r="F26" s="1">
        <v>183000</v>
      </c>
      <c r="G26" s="1">
        <v>882000</v>
      </c>
      <c r="H26" s="1">
        <v>42800</v>
      </c>
      <c r="I26" s="1">
        <v>16300</v>
      </c>
      <c r="J26" s="1">
        <v>59000</v>
      </c>
      <c r="K26" t="s">
        <v>2</v>
      </c>
    </row>
    <row r="27" spans="1:11" ht="12.75">
      <c r="A27">
        <v>1991</v>
      </c>
      <c r="B27" s="1">
        <v>30300</v>
      </c>
      <c r="C27" s="1">
        <v>38900</v>
      </c>
      <c r="D27" s="1">
        <v>69500</v>
      </c>
      <c r="E27" s="1">
        <v>817000</v>
      </c>
      <c r="F27" s="1">
        <v>191000</v>
      </c>
      <c r="G27" s="1">
        <v>1010000</v>
      </c>
      <c r="H27" s="1">
        <v>42700</v>
      </c>
      <c r="I27" s="1">
        <v>15400</v>
      </c>
      <c r="J27" s="1">
        <v>58100</v>
      </c>
      <c r="K27" t="s">
        <v>2</v>
      </c>
    </row>
    <row r="28" spans="1:11" ht="12.75">
      <c r="A28">
        <v>1992</v>
      </c>
      <c r="B28" s="1">
        <v>33900</v>
      </c>
      <c r="C28" s="1">
        <v>43900</v>
      </c>
      <c r="D28" s="1">
        <v>67300</v>
      </c>
      <c r="E28" s="1">
        <v>710000</v>
      </c>
      <c r="F28" s="1">
        <v>150000</v>
      </c>
      <c r="G28" s="1">
        <v>860000</v>
      </c>
      <c r="H28" s="1">
        <v>28500</v>
      </c>
      <c r="I28" s="1">
        <v>11600</v>
      </c>
      <c r="J28" s="1">
        <v>40100</v>
      </c>
      <c r="K28" s="1">
        <v>41700</v>
      </c>
    </row>
    <row r="29" spans="1:11" ht="12.75">
      <c r="A29">
        <v>1993</v>
      </c>
      <c r="B29" s="1">
        <v>43300</v>
      </c>
      <c r="C29" s="1">
        <v>62200</v>
      </c>
      <c r="D29" s="1">
        <v>80900</v>
      </c>
      <c r="E29" s="1">
        <v>1390000</v>
      </c>
      <c r="F29" s="1">
        <v>292000</v>
      </c>
      <c r="G29" s="1">
        <v>1680000</v>
      </c>
      <c r="H29" s="1">
        <v>25700</v>
      </c>
      <c r="I29" s="1">
        <v>18100</v>
      </c>
      <c r="J29" s="1">
        <v>43800</v>
      </c>
      <c r="K29" s="1">
        <v>49500</v>
      </c>
    </row>
    <row r="30" spans="1:11" ht="12.75">
      <c r="A30">
        <v>1994</v>
      </c>
      <c r="B30" s="1">
        <v>43900</v>
      </c>
      <c r="C30" s="1">
        <v>59800</v>
      </c>
      <c r="D30" s="1">
        <v>69500</v>
      </c>
      <c r="E30" s="1">
        <v>801000</v>
      </c>
      <c r="F30" s="1">
        <v>201000</v>
      </c>
      <c r="G30" s="1">
        <v>1000000</v>
      </c>
      <c r="H30" t="s">
        <v>2</v>
      </c>
      <c r="I30" t="s">
        <v>2</v>
      </c>
      <c r="J30" t="s">
        <v>2</v>
      </c>
      <c r="K30" s="1">
        <v>46500</v>
      </c>
    </row>
    <row r="31" spans="1:11" ht="12.75">
      <c r="A31">
        <v>1995</v>
      </c>
      <c r="B31" s="1">
        <v>26200</v>
      </c>
      <c r="C31" s="1">
        <v>34200</v>
      </c>
      <c r="D31" s="1">
        <v>67700</v>
      </c>
      <c r="E31" s="1">
        <v>770000</v>
      </c>
      <c r="F31" s="1">
        <v>206000</v>
      </c>
      <c r="G31" s="1">
        <v>976000</v>
      </c>
      <c r="H31" t="s">
        <v>2</v>
      </c>
      <c r="I31" t="s">
        <v>2</v>
      </c>
      <c r="J31" t="s">
        <v>2</v>
      </c>
      <c r="K31" s="1">
        <v>77000</v>
      </c>
    </row>
    <row r="32" spans="1:11" ht="12.75">
      <c r="A32">
        <v>1996</v>
      </c>
      <c r="B32" t="s">
        <v>2</v>
      </c>
      <c r="C32" s="1">
        <v>73000</v>
      </c>
      <c r="D32" s="1">
        <v>76600</v>
      </c>
      <c r="E32" s="1">
        <v>712000</v>
      </c>
      <c r="F32" s="1">
        <v>248000</v>
      </c>
      <c r="G32" s="1">
        <v>960000</v>
      </c>
      <c r="H32" t="s">
        <v>2</v>
      </c>
      <c r="I32" t="s">
        <v>2</v>
      </c>
      <c r="J32" t="s">
        <v>2</v>
      </c>
      <c r="K32" s="1">
        <v>117000</v>
      </c>
    </row>
    <row r="33" spans="1:11" ht="12.75">
      <c r="A33">
        <v>1997</v>
      </c>
      <c r="B33" t="s">
        <v>2</v>
      </c>
      <c r="C33" s="1">
        <v>34300</v>
      </c>
      <c r="D33" t="s">
        <v>2</v>
      </c>
      <c r="E33" s="1">
        <v>699000</v>
      </c>
      <c r="F33" s="1">
        <v>250000</v>
      </c>
      <c r="G33" s="1">
        <v>949000</v>
      </c>
      <c r="H33" t="s">
        <v>2</v>
      </c>
      <c r="I33" t="s">
        <v>2</v>
      </c>
      <c r="J33" t="s">
        <v>2</v>
      </c>
      <c r="K33" s="1">
        <v>103000</v>
      </c>
    </row>
    <row r="34" spans="1:11" ht="12.75">
      <c r="A34">
        <v>1998</v>
      </c>
      <c r="B34" t="s">
        <v>2</v>
      </c>
      <c r="C34" s="1">
        <v>45000</v>
      </c>
      <c r="D34" t="s">
        <v>2</v>
      </c>
      <c r="E34" s="1">
        <v>788000</v>
      </c>
      <c r="F34" s="1">
        <v>285000</v>
      </c>
      <c r="G34" s="1">
        <v>1070000</v>
      </c>
      <c r="H34" t="s">
        <v>2</v>
      </c>
      <c r="I34" t="s">
        <v>2</v>
      </c>
      <c r="J34" t="s">
        <v>2</v>
      </c>
      <c r="K34" s="1">
        <v>69400</v>
      </c>
    </row>
    <row r="35" spans="1:11" ht="12.75">
      <c r="A35">
        <v>1999</v>
      </c>
      <c r="B35" t="s">
        <v>2</v>
      </c>
      <c r="C35" s="1">
        <v>29000</v>
      </c>
      <c r="D35" t="s">
        <v>2</v>
      </c>
      <c r="E35" s="1">
        <v>657000</v>
      </c>
      <c r="F35" s="1">
        <v>230000</v>
      </c>
      <c r="G35" s="1">
        <v>887000</v>
      </c>
      <c r="H35" t="s">
        <v>2</v>
      </c>
      <c r="I35" t="s">
        <v>2</v>
      </c>
      <c r="J35" t="s">
        <v>2</v>
      </c>
      <c r="K35" s="1">
        <v>88800</v>
      </c>
    </row>
    <row r="36" spans="1:11" ht="12.75">
      <c r="A36">
        <v>2000</v>
      </c>
      <c r="B36" t="s">
        <v>2</v>
      </c>
      <c r="C36" s="1">
        <v>33600</v>
      </c>
      <c r="D36" t="s">
        <v>2</v>
      </c>
      <c r="E36" s="1">
        <v>359000</v>
      </c>
      <c r="F36" s="1">
        <v>145000</v>
      </c>
      <c r="G36" s="1">
        <v>504000</v>
      </c>
      <c r="H36" t="s">
        <v>2</v>
      </c>
      <c r="I36" t="s">
        <v>2</v>
      </c>
      <c r="J36" t="s">
        <v>2</v>
      </c>
      <c r="K36" s="1">
        <v>53600</v>
      </c>
    </row>
    <row r="37" spans="1:11" ht="12.75">
      <c r="A37">
        <v>2001</v>
      </c>
      <c r="B37" t="s">
        <v>2</v>
      </c>
      <c r="C37" s="1">
        <v>22300</v>
      </c>
      <c r="D37" t="s">
        <v>2</v>
      </c>
      <c r="E37" s="1">
        <v>704000</v>
      </c>
      <c r="F37" s="1">
        <v>216000</v>
      </c>
      <c r="G37" s="1">
        <v>920000</v>
      </c>
      <c r="H37" t="s">
        <v>2</v>
      </c>
      <c r="I37" t="s">
        <v>2</v>
      </c>
      <c r="J37" t="s">
        <v>2</v>
      </c>
      <c r="K37" s="1">
        <v>31900</v>
      </c>
    </row>
    <row r="38" spans="1:11" ht="12.75">
      <c r="A38">
        <v>2002</v>
      </c>
      <c r="B38" t="s">
        <v>2</v>
      </c>
      <c r="C38" s="1">
        <v>29500</v>
      </c>
      <c r="D38" t="s">
        <v>2</v>
      </c>
      <c r="E38" s="1">
        <v>653000</v>
      </c>
      <c r="F38" s="1">
        <v>213000</v>
      </c>
      <c r="G38" s="1">
        <v>866000</v>
      </c>
      <c r="H38" t="s">
        <v>2</v>
      </c>
      <c r="I38" t="s">
        <v>2</v>
      </c>
      <c r="J38" t="s">
        <v>2</v>
      </c>
      <c r="K38" s="1">
        <v>40000</v>
      </c>
    </row>
    <row r="39" spans="1:11" ht="12.75">
      <c r="A39">
        <v>2003</v>
      </c>
      <c r="B39" t="s">
        <v>2</v>
      </c>
      <c r="C39" t="s">
        <v>2</v>
      </c>
      <c r="D39" t="s">
        <v>2</v>
      </c>
      <c r="E39" s="1">
        <v>530000</v>
      </c>
      <c r="F39" s="1">
        <v>193000</v>
      </c>
      <c r="G39" s="1">
        <v>723000</v>
      </c>
      <c r="H39" t="s">
        <v>2</v>
      </c>
      <c r="I39" t="s">
        <v>2</v>
      </c>
      <c r="J39" t="s">
        <v>2</v>
      </c>
      <c r="K39" t="s">
        <v>2</v>
      </c>
    </row>
    <row r="40" spans="1:11" ht="12.75">
      <c r="A40">
        <v>2004</v>
      </c>
      <c r="B40" t="s">
        <v>2</v>
      </c>
      <c r="C40" t="s">
        <v>2</v>
      </c>
      <c r="D40" t="s">
        <v>2</v>
      </c>
      <c r="E40" s="1">
        <v>734000</v>
      </c>
      <c r="F40" s="1">
        <v>235000</v>
      </c>
      <c r="G40" s="1">
        <v>969000</v>
      </c>
      <c r="H40" t="s">
        <v>2</v>
      </c>
      <c r="I40" t="s">
        <v>2</v>
      </c>
      <c r="J40" t="s">
        <v>2</v>
      </c>
      <c r="K40" t="s">
        <v>2</v>
      </c>
    </row>
    <row r="44" ht="15">
      <c r="A44" s="67" t="s">
        <v>105</v>
      </c>
    </row>
    <row r="45" spans="1:16" ht="24" customHeight="1">
      <c r="A45" s="74" t="s">
        <v>109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</row>
  </sheetData>
  <sheetProtection/>
  <mergeCells count="6">
    <mergeCell ref="A45:P45"/>
    <mergeCell ref="H2:K2"/>
    <mergeCell ref="A1:G1"/>
    <mergeCell ref="A2:A3"/>
    <mergeCell ref="B2:C2"/>
    <mergeCell ref="E2:G2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G67" sqref="G67"/>
    </sheetView>
  </sheetViews>
  <sheetFormatPr defaultColWidth="9.140625" defaultRowHeight="12.75"/>
  <cols>
    <col min="3" max="3" width="13.57421875" style="0" customWidth="1"/>
    <col min="4" max="4" width="12.421875" style="0" customWidth="1"/>
    <col min="5" max="6" width="11.8515625" style="0" customWidth="1"/>
    <col min="7" max="7" width="11.00390625" style="0" customWidth="1"/>
    <col min="8" max="9" width="12.140625" style="0" customWidth="1"/>
    <col min="10" max="10" width="11.421875" style="0" customWidth="1"/>
    <col min="12" max="12" width="10.00390625" style="0" customWidth="1"/>
    <col min="13" max="13" width="11.57421875" style="0" customWidth="1"/>
    <col min="14" max="14" width="12.140625" style="0" customWidth="1"/>
    <col min="15" max="15" width="11.57421875" style="0" customWidth="1"/>
  </cols>
  <sheetData>
    <row r="1" ht="15.75">
      <c r="A1" s="4" t="s">
        <v>18</v>
      </c>
    </row>
    <row r="2" ht="12.75">
      <c r="A2" t="s">
        <v>19</v>
      </c>
    </row>
    <row r="3" ht="12.75">
      <c r="A3" t="s">
        <v>20</v>
      </c>
    </row>
    <row r="5" spans="1:10" ht="12.75">
      <c r="A5" s="5" t="s">
        <v>21</v>
      </c>
      <c r="B5" s="6"/>
      <c r="C5" s="6"/>
      <c r="D5" s="6"/>
      <c r="E5" s="6"/>
      <c r="F5" s="7" t="s">
        <v>22</v>
      </c>
      <c r="G5" s="8"/>
      <c r="H5" s="8"/>
      <c r="I5" s="8"/>
      <c r="J5" s="8"/>
    </row>
    <row r="6" spans="1:10" ht="12.75">
      <c r="A6" s="6"/>
      <c r="B6" s="6" t="s">
        <v>23</v>
      </c>
      <c r="C6" s="6"/>
      <c r="D6" s="6"/>
      <c r="E6" s="6"/>
      <c r="F6" s="8"/>
      <c r="G6" s="8" t="s">
        <v>23</v>
      </c>
      <c r="H6" s="8"/>
      <c r="I6" s="8"/>
      <c r="J6" s="8"/>
    </row>
    <row r="7" spans="1:10" ht="12.75">
      <c r="A7" s="9" t="s">
        <v>24</v>
      </c>
      <c r="B7" s="9" t="s">
        <v>25</v>
      </c>
      <c r="C7" s="9" t="s">
        <v>26</v>
      </c>
      <c r="D7" s="9" t="s">
        <v>27</v>
      </c>
      <c r="E7" s="9" t="s">
        <v>28</v>
      </c>
      <c r="F7" s="10" t="s">
        <v>24</v>
      </c>
      <c r="G7" s="10" t="s">
        <v>25</v>
      </c>
      <c r="H7" s="10" t="s">
        <v>26</v>
      </c>
      <c r="I7" s="10" t="s">
        <v>27</v>
      </c>
      <c r="J7" s="10" t="s">
        <v>28</v>
      </c>
    </row>
    <row r="8" spans="1:10" ht="12.75">
      <c r="A8" s="11">
        <v>1955</v>
      </c>
      <c r="B8" s="6"/>
      <c r="C8" s="6"/>
      <c r="D8" s="6"/>
      <c r="E8" s="6">
        <v>473</v>
      </c>
      <c r="F8" s="12">
        <v>1955</v>
      </c>
      <c r="G8" s="8"/>
      <c r="H8" s="8"/>
      <c r="I8" s="8"/>
      <c r="J8" s="8"/>
    </row>
    <row r="9" spans="1:10" ht="12.75">
      <c r="A9" s="11">
        <v>1956</v>
      </c>
      <c r="B9" s="6"/>
      <c r="C9" s="6"/>
      <c r="D9" s="6"/>
      <c r="E9" s="6">
        <v>332</v>
      </c>
      <c r="F9" s="12">
        <v>1956</v>
      </c>
      <c r="G9" s="8"/>
      <c r="H9" s="8"/>
      <c r="I9" s="8"/>
      <c r="J9" s="8"/>
    </row>
    <row r="10" spans="1:10" ht="12.75">
      <c r="A10" s="11">
        <v>1957</v>
      </c>
      <c r="B10" s="6"/>
      <c r="C10" s="6"/>
      <c r="D10" s="6"/>
      <c r="E10" s="6">
        <v>475</v>
      </c>
      <c r="F10" s="12">
        <v>1957</v>
      </c>
      <c r="G10" s="8"/>
      <c r="H10" s="8"/>
      <c r="I10" s="8"/>
      <c r="J10" s="8"/>
    </row>
    <row r="11" spans="1:10" ht="12.75">
      <c r="A11" s="11">
        <v>1958</v>
      </c>
      <c r="B11" s="6"/>
      <c r="C11" s="6"/>
      <c r="D11" s="6"/>
      <c r="E11" s="6">
        <v>406</v>
      </c>
      <c r="F11" s="12">
        <v>1958</v>
      </c>
      <c r="G11" s="8"/>
      <c r="H11" s="8"/>
      <c r="I11" s="8"/>
      <c r="J11" s="8"/>
    </row>
    <row r="12" spans="1:10" ht="12.75">
      <c r="A12" s="11">
        <v>1959</v>
      </c>
      <c r="B12" s="6"/>
      <c r="C12" s="6"/>
      <c r="D12" s="6"/>
      <c r="E12" s="6">
        <v>367</v>
      </c>
      <c r="F12" s="12">
        <v>1959</v>
      </c>
      <c r="G12" s="8"/>
      <c r="H12" s="8"/>
      <c r="I12" s="8"/>
      <c r="J12" s="8"/>
    </row>
    <row r="13" spans="1:10" ht="12.75">
      <c r="A13" s="11">
        <v>1960</v>
      </c>
      <c r="B13" s="6"/>
      <c r="C13" s="6"/>
      <c r="D13" s="6"/>
      <c r="E13" s="6">
        <v>356</v>
      </c>
      <c r="F13" s="12">
        <v>1960</v>
      </c>
      <c r="G13" s="8"/>
      <c r="H13" s="8"/>
      <c r="I13" s="8"/>
      <c r="J13" s="8"/>
    </row>
    <row r="14" spans="1:10" ht="12.75">
      <c r="A14" s="11">
        <v>1961</v>
      </c>
      <c r="B14" s="6"/>
      <c r="C14" s="6"/>
      <c r="D14" s="6"/>
      <c r="E14" s="6">
        <v>302</v>
      </c>
      <c r="F14" s="12">
        <v>1961</v>
      </c>
      <c r="G14" s="8"/>
      <c r="H14" s="8"/>
      <c r="I14" s="8"/>
      <c r="J14" s="8"/>
    </row>
    <row r="15" spans="1:10" ht="12.75">
      <c r="A15" s="11">
        <v>1962</v>
      </c>
      <c r="B15" s="6"/>
      <c r="C15" s="6"/>
      <c r="D15" s="6"/>
      <c r="E15" s="6">
        <v>304</v>
      </c>
      <c r="F15" s="12">
        <v>1962</v>
      </c>
      <c r="G15" s="8"/>
      <c r="H15" s="8"/>
      <c r="I15" s="8"/>
      <c r="J15" s="8"/>
    </row>
    <row r="16" spans="1:10" ht="12.75">
      <c r="A16" s="11">
        <v>1963</v>
      </c>
      <c r="B16" s="6"/>
      <c r="C16" s="6"/>
      <c r="D16" s="6"/>
      <c r="E16" s="6">
        <v>193</v>
      </c>
      <c r="F16" s="12">
        <v>1963</v>
      </c>
      <c r="G16" s="8"/>
      <c r="H16" s="8"/>
      <c r="I16" s="8"/>
      <c r="J16" s="8"/>
    </row>
    <row r="17" spans="1:10" ht="12.75">
      <c r="A17" s="11">
        <v>1964</v>
      </c>
      <c r="B17" s="6"/>
      <c r="C17" s="6"/>
      <c r="D17" s="6"/>
      <c r="E17" s="6">
        <v>262</v>
      </c>
      <c r="F17" s="12">
        <v>1964</v>
      </c>
      <c r="G17" s="8"/>
      <c r="H17" s="8"/>
      <c r="I17" s="8"/>
      <c r="J17" s="8"/>
    </row>
    <row r="18" spans="1:10" ht="12.75">
      <c r="A18" s="11">
        <v>1965</v>
      </c>
      <c r="B18" s="6"/>
      <c r="C18" s="6"/>
      <c r="D18" s="6"/>
      <c r="E18" s="6">
        <v>391</v>
      </c>
      <c r="F18" s="12">
        <v>1965</v>
      </c>
      <c r="G18" s="8"/>
      <c r="H18" s="8"/>
      <c r="I18" s="8"/>
      <c r="J18" s="8"/>
    </row>
    <row r="19" spans="1:10" ht="12.75">
      <c r="A19" s="11">
        <v>1966</v>
      </c>
      <c r="B19" s="6"/>
      <c r="C19" s="6"/>
      <c r="D19" s="6"/>
      <c r="E19" s="6">
        <v>224</v>
      </c>
      <c r="F19" s="12">
        <v>1966</v>
      </c>
      <c r="G19" s="8"/>
      <c r="H19" s="8"/>
      <c r="I19" s="8"/>
      <c r="J19" s="8"/>
    </row>
    <row r="20" spans="1:10" ht="12.75">
      <c r="A20" s="11">
        <v>1967</v>
      </c>
      <c r="B20" s="6"/>
      <c r="C20" s="6"/>
      <c r="D20" s="6"/>
      <c r="E20" s="6">
        <v>251</v>
      </c>
      <c r="F20" s="12">
        <v>1967</v>
      </c>
      <c r="G20" s="8"/>
      <c r="H20" s="8"/>
      <c r="I20" s="8"/>
      <c r="J20" s="8"/>
    </row>
    <row r="21" spans="1:10" ht="12.75">
      <c r="A21" s="11">
        <v>1968</v>
      </c>
      <c r="B21" s="6"/>
      <c r="C21" s="6"/>
      <c r="D21" s="6"/>
      <c r="E21" s="6">
        <v>437</v>
      </c>
      <c r="F21" s="12">
        <v>1968</v>
      </c>
      <c r="G21" s="8"/>
      <c r="H21" s="8"/>
      <c r="I21" s="8"/>
      <c r="J21" s="8"/>
    </row>
    <row r="22" spans="1:10" ht="12.75">
      <c r="A22" s="11">
        <v>1969</v>
      </c>
      <c r="B22" s="6"/>
      <c r="C22" s="6"/>
      <c r="D22" s="6"/>
      <c r="E22" s="6">
        <v>522</v>
      </c>
      <c r="F22" s="12">
        <v>1969</v>
      </c>
      <c r="G22" s="8"/>
      <c r="H22" s="8"/>
      <c r="I22" s="8"/>
      <c r="J22" s="8"/>
    </row>
    <row r="23" spans="1:10" ht="12.75">
      <c r="A23" s="11">
        <v>1970</v>
      </c>
      <c r="B23" s="6"/>
      <c r="C23" s="6"/>
      <c r="D23" s="6"/>
      <c r="E23" s="6">
        <v>507</v>
      </c>
      <c r="F23" s="12">
        <v>1970</v>
      </c>
      <c r="G23" s="8"/>
      <c r="H23" s="8"/>
      <c r="I23" s="8" t="s">
        <v>2</v>
      </c>
      <c r="J23" s="8"/>
    </row>
    <row r="24" spans="1:10" ht="12.75">
      <c r="A24" s="11">
        <v>1971</v>
      </c>
      <c r="B24" s="6"/>
      <c r="C24" s="6"/>
      <c r="D24" s="6"/>
      <c r="E24" s="6">
        <v>434</v>
      </c>
      <c r="F24" s="12">
        <v>1971</v>
      </c>
      <c r="G24" s="8"/>
      <c r="H24" s="8"/>
      <c r="I24" s="8">
        <v>2.66</v>
      </c>
      <c r="J24" s="8" t="s">
        <v>29</v>
      </c>
    </row>
    <row r="25" spans="1:10" ht="12.75">
      <c r="A25" s="11">
        <v>1972</v>
      </c>
      <c r="B25" s="6"/>
      <c r="C25" s="6"/>
      <c r="D25" s="6"/>
      <c r="E25" s="6">
        <v>624</v>
      </c>
      <c r="F25" s="12">
        <v>1972</v>
      </c>
      <c r="G25" s="8"/>
      <c r="H25" s="8"/>
      <c r="I25" s="8">
        <v>9.158</v>
      </c>
      <c r="J25" s="8" t="s">
        <v>29</v>
      </c>
    </row>
    <row r="26" spans="1:11" ht="12.75">
      <c r="A26" s="11">
        <v>1973</v>
      </c>
      <c r="B26" s="6"/>
      <c r="C26" s="6"/>
      <c r="D26" s="6" t="s">
        <v>2</v>
      </c>
      <c r="E26" s="6">
        <v>739</v>
      </c>
      <c r="F26" s="12">
        <v>1973</v>
      </c>
      <c r="G26" s="8"/>
      <c r="H26" s="8" t="s">
        <v>2</v>
      </c>
      <c r="I26" s="8">
        <v>3.546</v>
      </c>
      <c r="J26" s="8" t="s">
        <v>29</v>
      </c>
      <c r="K26" t="s">
        <v>2</v>
      </c>
    </row>
    <row r="27" spans="1:11" ht="12.75">
      <c r="A27" s="11">
        <v>1974</v>
      </c>
      <c r="B27" s="6"/>
      <c r="C27" s="6">
        <v>52</v>
      </c>
      <c r="D27" s="6">
        <v>33</v>
      </c>
      <c r="E27" s="6">
        <v>717</v>
      </c>
      <c r="F27" s="12">
        <v>1974</v>
      </c>
      <c r="G27" s="8" t="s">
        <v>2</v>
      </c>
      <c r="H27" s="8">
        <v>8.413</v>
      </c>
      <c r="I27" s="8">
        <v>3.107</v>
      </c>
      <c r="J27" s="8" t="s">
        <v>29</v>
      </c>
      <c r="K27" t="s">
        <v>2</v>
      </c>
    </row>
    <row r="28" spans="1:12" ht="12.75">
      <c r="A28" s="11">
        <v>1975</v>
      </c>
      <c r="B28" s="6">
        <v>53</v>
      </c>
      <c r="C28" s="6">
        <v>50</v>
      </c>
      <c r="D28" s="6">
        <v>40</v>
      </c>
      <c r="E28" s="6">
        <v>681</v>
      </c>
      <c r="F28" s="12">
        <v>1975</v>
      </c>
      <c r="G28" s="8">
        <v>11.515</v>
      </c>
      <c r="H28" s="8">
        <v>8.166</v>
      </c>
      <c r="I28" s="8">
        <v>5.506</v>
      </c>
      <c r="J28" s="8">
        <v>141.283</v>
      </c>
      <c r="L28" t="s">
        <v>29</v>
      </c>
    </row>
    <row r="29" spans="1:12" ht="12.75">
      <c r="A29" s="11">
        <v>1976</v>
      </c>
      <c r="B29" s="6">
        <v>52</v>
      </c>
      <c r="C29" s="6">
        <v>56</v>
      </c>
      <c r="D29" s="6">
        <v>38</v>
      </c>
      <c r="E29" s="6">
        <v>631</v>
      </c>
      <c r="F29" s="12">
        <v>1976</v>
      </c>
      <c r="G29" s="8">
        <v>12.683</v>
      </c>
      <c r="H29" s="8">
        <v>7.753</v>
      </c>
      <c r="I29" s="8">
        <v>4.004</v>
      </c>
      <c r="J29" s="8">
        <v>103.297</v>
      </c>
      <c r="L29" t="s">
        <v>29</v>
      </c>
    </row>
    <row r="30" spans="1:12" ht="12.75">
      <c r="A30" s="11">
        <v>1977</v>
      </c>
      <c r="B30" s="6">
        <v>42</v>
      </c>
      <c r="C30" s="6">
        <v>49</v>
      </c>
      <c r="D30" s="6">
        <v>45</v>
      </c>
      <c r="E30" s="6">
        <v>565</v>
      </c>
      <c r="F30" s="12">
        <v>1977</v>
      </c>
      <c r="G30" s="8">
        <v>7.587</v>
      </c>
      <c r="H30" s="8">
        <v>7.148</v>
      </c>
      <c r="I30" s="8">
        <v>5.22</v>
      </c>
      <c r="J30" s="8">
        <v>105.302</v>
      </c>
      <c r="L30" t="s">
        <v>29</v>
      </c>
    </row>
    <row r="31" spans="1:12" ht="12.75">
      <c r="A31" s="11">
        <v>1978</v>
      </c>
      <c r="B31" s="6">
        <v>49</v>
      </c>
      <c r="C31" s="6">
        <v>55</v>
      </c>
      <c r="D31" s="6">
        <v>39</v>
      </c>
      <c r="E31" s="6">
        <v>893</v>
      </c>
      <c r="F31" s="12">
        <v>1978</v>
      </c>
      <c r="G31" s="8">
        <v>10.007</v>
      </c>
      <c r="H31" s="8">
        <v>7.194</v>
      </c>
      <c r="I31" s="8">
        <v>4.517</v>
      </c>
      <c r="J31" s="8">
        <v>132.335</v>
      </c>
      <c r="L31" t="s">
        <v>29</v>
      </c>
    </row>
    <row r="32" spans="1:12" ht="12.75">
      <c r="A32" s="11">
        <v>1979</v>
      </c>
      <c r="B32" s="6">
        <v>51</v>
      </c>
      <c r="C32" s="6">
        <v>55</v>
      </c>
      <c r="D32" s="6">
        <v>56</v>
      </c>
      <c r="E32" s="6">
        <v>1240</v>
      </c>
      <c r="F32" s="12">
        <v>1979</v>
      </c>
      <c r="G32" s="8">
        <v>9.103</v>
      </c>
      <c r="H32" s="8">
        <v>7.011</v>
      </c>
      <c r="I32" s="8">
        <v>4.907</v>
      </c>
      <c r="J32" s="8">
        <v>173.514</v>
      </c>
      <c r="L32" t="s">
        <v>29</v>
      </c>
    </row>
    <row r="33" spans="1:12" ht="12.75">
      <c r="A33" s="11">
        <v>1980</v>
      </c>
      <c r="B33" s="6">
        <v>59</v>
      </c>
      <c r="C33" s="6">
        <v>57</v>
      </c>
      <c r="D33" s="6">
        <v>30</v>
      </c>
      <c r="E33" s="6">
        <v>912</v>
      </c>
      <c r="F33" s="12">
        <v>1980</v>
      </c>
      <c r="G33" s="8">
        <v>10.915</v>
      </c>
      <c r="H33" s="8">
        <v>6.771</v>
      </c>
      <c r="I33" s="8">
        <v>2.02</v>
      </c>
      <c r="J33" s="8">
        <v>115.967</v>
      </c>
      <c r="L33" t="s">
        <v>29</v>
      </c>
    </row>
    <row r="34" spans="1:12" ht="12.75">
      <c r="A34" s="11">
        <v>1981</v>
      </c>
      <c r="B34" s="6">
        <v>65</v>
      </c>
      <c r="C34" s="6">
        <v>56</v>
      </c>
      <c r="D34" s="6">
        <v>35</v>
      </c>
      <c r="E34" s="6">
        <v>900</v>
      </c>
      <c r="F34" s="12">
        <v>1981</v>
      </c>
      <c r="G34" s="8">
        <v>12.789</v>
      </c>
      <c r="H34" s="8">
        <v>6.378</v>
      </c>
      <c r="I34" s="8">
        <v>2.097</v>
      </c>
      <c r="J34" s="8">
        <v>105.345</v>
      </c>
      <c r="L34" t="s">
        <v>29</v>
      </c>
    </row>
    <row r="35" spans="1:12" ht="12.75">
      <c r="A35" s="11">
        <v>1982</v>
      </c>
      <c r="B35" s="6">
        <v>87</v>
      </c>
      <c r="C35" s="6">
        <v>58</v>
      </c>
      <c r="D35" s="6">
        <v>40</v>
      </c>
      <c r="E35" s="6">
        <v>1489</v>
      </c>
      <c r="F35" s="12">
        <v>1982</v>
      </c>
      <c r="G35" s="8">
        <v>18.002</v>
      </c>
      <c r="H35" s="8">
        <v>6.198</v>
      </c>
      <c r="I35" s="8">
        <v>2.196</v>
      </c>
      <c r="J35" s="8">
        <v>158.317</v>
      </c>
      <c r="L35" t="s">
        <v>29</v>
      </c>
    </row>
    <row r="36" spans="1:12" ht="12.75">
      <c r="A36" s="11">
        <v>1983</v>
      </c>
      <c r="B36" s="6">
        <v>91</v>
      </c>
      <c r="C36" s="6">
        <v>60</v>
      </c>
      <c r="D36" s="6">
        <v>51</v>
      </c>
      <c r="E36" s="6">
        <v>1690</v>
      </c>
      <c r="F36" s="12">
        <v>1983</v>
      </c>
      <c r="G36" s="8">
        <v>16.624</v>
      </c>
      <c r="H36" s="8">
        <v>5.962</v>
      </c>
      <c r="I36" s="8">
        <v>3.056</v>
      </c>
      <c r="J36" s="8">
        <v>155.896</v>
      </c>
      <c r="L36" t="s">
        <v>29</v>
      </c>
    </row>
    <row r="37" spans="1:12" ht="12.75">
      <c r="A37" s="11">
        <v>1984</v>
      </c>
      <c r="B37" s="6">
        <v>81</v>
      </c>
      <c r="C37" s="6">
        <v>66</v>
      </c>
      <c r="D37" s="6">
        <v>61</v>
      </c>
      <c r="E37" s="6">
        <v>1521</v>
      </c>
      <c r="F37" s="12">
        <v>1984</v>
      </c>
      <c r="G37" s="8">
        <v>14.74</v>
      </c>
      <c r="H37" s="8">
        <v>5.85</v>
      </c>
      <c r="I37" s="8">
        <v>3.791</v>
      </c>
      <c r="J37" s="8">
        <v>144.907</v>
      </c>
      <c r="L37" t="s">
        <v>29</v>
      </c>
    </row>
    <row r="38" spans="1:12" ht="12.75">
      <c r="A38" s="11">
        <v>1985</v>
      </c>
      <c r="B38" s="6">
        <v>65</v>
      </c>
      <c r="C38" s="6">
        <v>68</v>
      </c>
      <c r="D38" s="6">
        <v>41</v>
      </c>
      <c r="E38" s="6">
        <v>1307</v>
      </c>
      <c r="F38" s="12">
        <v>1985</v>
      </c>
      <c r="G38" s="8">
        <v>9.412</v>
      </c>
      <c r="H38" s="8">
        <v>5.604</v>
      </c>
      <c r="I38" s="8">
        <v>1.625</v>
      </c>
      <c r="J38" s="8">
        <v>118.412</v>
      </c>
      <c r="L38" t="s">
        <v>29</v>
      </c>
    </row>
    <row r="39" spans="1:12" ht="12.75">
      <c r="A39" s="11">
        <v>1986</v>
      </c>
      <c r="B39" s="6">
        <v>76</v>
      </c>
      <c r="C39" s="6">
        <v>83</v>
      </c>
      <c r="D39" s="6">
        <v>56</v>
      </c>
      <c r="E39" s="6">
        <v>1105</v>
      </c>
      <c r="F39" s="12">
        <v>1986</v>
      </c>
      <c r="G39" s="8">
        <v>11.921</v>
      </c>
      <c r="H39" s="8">
        <v>5.369</v>
      </c>
      <c r="I39" s="8">
        <v>2.525</v>
      </c>
      <c r="J39" s="8">
        <v>119.316</v>
      </c>
      <c r="L39" t="s">
        <v>29</v>
      </c>
    </row>
    <row r="40" spans="1:12" ht="12.75">
      <c r="A40" s="11">
        <v>1987</v>
      </c>
      <c r="B40" s="6">
        <v>57</v>
      </c>
      <c r="C40" s="6">
        <v>79</v>
      </c>
      <c r="D40" s="6">
        <v>44</v>
      </c>
      <c r="E40" s="6">
        <v>696</v>
      </c>
      <c r="F40" s="12">
        <v>1987</v>
      </c>
      <c r="G40" s="8">
        <v>7.457</v>
      </c>
      <c r="H40" s="8">
        <v>5.119</v>
      </c>
      <c r="I40" s="8">
        <v>1.597</v>
      </c>
      <c r="J40" s="8">
        <v>78.522</v>
      </c>
      <c r="L40" t="s">
        <v>29</v>
      </c>
    </row>
    <row r="41" spans="1:12" ht="12.75">
      <c r="A41" s="11">
        <v>1988</v>
      </c>
      <c r="B41" s="6">
        <v>56</v>
      </c>
      <c r="C41" s="6">
        <v>64</v>
      </c>
      <c r="D41" s="6">
        <v>37</v>
      </c>
      <c r="E41" s="6">
        <v>577</v>
      </c>
      <c r="F41" s="12">
        <v>1988</v>
      </c>
      <c r="G41" s="8">
        <v>6.994</v>
      </c>
      <c r="H41" s="8">
        <v>4.491</v>
      </c>
      <c r="I41" s="8">
        <v>1.244</v>
      </c>
      <c r="J41" s="8">
        <v>78.966</v>
      </c>
      <c r="L41" t="s">
        <v>29</v>
      </c>
    </row>
    <row r="42" spans="1:12" ht="12.75">
      <c r="A42" s="11">
        <v>1989</v>
      </c>
      <c r="B42" s="6">
        <v>58</v>
      </c>
      <c r="C42" s="6">
        <v>66</v>
      </c>
      <c r="D42" s="6">
        <v>50</v>
      </c>
      <c r="E42" s="6">
        <v>675</v>
      </c>
      <c r="F42" s="12">
        <v>1989</v>
      </c>
      <c r="G42" s="8">
        <v>7.312</v>
      </c>
      <c r="H42" s="8">
        <v>4.138</v>
      </c>
      <c r="I42" s="8">
        <v>2.227</v>
      </c>
      <c r="J42" s="8">
        <v>135.48</v>
      </c>
      <c r="L42" t="s">
        <v>29</v>
      </c>
    </row>
    <row r="43" spans="1:12" ht="12.75">
      <c r="A43" s="11">
        <v>1990</v>
      </c>
      <c r="B43" s="6">
        <v>65</v>
      </c>
      <c r="C43" s="6">
        <v>72</v>
      </c>
      <c r="D43" s="6">
        <v>67</v>
      </c>
      <c r="E43" s="6">
        <v>951</v>
      </c>
      <c r="F43" s="12">
        <v>1990</v>
      </c>
      <c r="G43" s="8">
        <v>8.403</v>
      </c>
      <c r="H43" s="8">
        <v>4.425</v>
      </c>
      <c r="I43" s="8">
        <v>2.639</v>
      </c>
      <c r="J43" s="8">
        <v>132.69</v>
      </c>
      <c r="L43" t="s">
        <v>29</v>
      </c>
    </row>
    <row r="44" spans="1:12" ht="12.75">
      <c r="A44" s="11">
        <v>1991</v>
      </c>
      <c r="B44" s="6">
        <v>64</v>
      </c>
      <c r="C44" s="6">
        <v>77</v>
      </c>
      <c r="D44" s="6">
        <v>43</v>
      </c>
      <c r="E44" s="6">
        <v>1088</v>
      </c>
      <c r="F44" s="12">
        <v>1991</v>
      </c>
      <c r="G44" s="8">
        <v>8.243</v>
      </c>
      <c r="H44" s="8">
        <v>4.066</v>
      </c>
      <c r="I44" s="8">
        <v>1.367</v>
      </c>
      <c r="J44" s="8">
        <v>154.064</v>
      </c>
      <c r="L44" t="s">
        <v>29</v>
      </c>
    </row>
    <row r="45" spans="1:12" ht="12.75">
      <c r="A45" s="11">
        <v>1992</v>
      </c>
      <c r="B45" s="6">
        <v>44</v>
      </c>
      <c r="C45" s="6">
        <v>74</v>
      </c>
      <c r="D45" s="6">
        <v>48</v>
      </c>
      <c r="E45" s="6">
        <v>979</v>
      </c>
      <c r="F45" s="12">
        <v>1992</v>
      </c>
      <c r="G45" s="8">
        <v>4.78</v>
      </c>
      <c r="H45" s="8">
        <v>3.948</v>
      </c>
      <c r="I45" s="8">
        <v>1.566</v>
      </c>
      <c r="J45" s="8">
        <v>136.327</v>
      </c>
      <c r="L45" t="s">
        <v>29</v>
      </c>
    </row>
    <row r="46" spans="1:12" ht="12.75">
      <c r="A46" s="11">
        <v>1993</v>
      </c>
      <c r="B46" s="6">
        <v>48</v>
      </c>
      <c r="C46" s="6">
        <v>89</v>
      </c>
      <c r="D46" s="6">
        <v>68</v>
      </c>
      <c r="E46" s="6">
        <v>2005</v>
      </c>
      <c r="F46" s="12">
        <v>1993</v>
      </c>
      <c r="G46" s="8">
        <v>5.46</v>
      </c>
      <c r="H46" s="8">
        <v>3.88</v>
      </c>
      <c r="I46" s="8">
        <v>4.005</v>
      </c>
      <c r="J46" s="8">
        <v>233.173</v>
      </c>
      <c r="L46" t="s">
        <v>29</v>
      </c>
    </row>
    <row r="47" spans="1:12" ht="12.75">
      <c r="A47" s="11">
        <v>1994</v>
      </c>
      <c r="B47" s="6">
        <v>51</v>
      </c>
      <c r="C47" s="6">
        <v>77</v>
      </c>
      <c r="D47" s="6">
        <v>66</v>
      </c>
      <c r="E47" s="6">
        <v>1148</v>
      </c>
      <c r="F47" s="12">
        <v>1994</v>
      </c>
      <c r="G47" s="8">
        <v>6.582</v>
      </c>
      <c r="H47" s="8">
        <v>3.655</v>
      </c>
      <c r="I47" s="8">
        <v>3.294</v>
      </c>
      <c r="J47" s="8">
        <v>163.931</v>
      </c>
      <c r="L47" t="s">
        <v>29</v>
      </c>
    </row>
    <row r="48" spans="1:12" ht="12.75">
      <c r="A48" s="11">
        <v>1995</v>
      </c>
      <c r="B48" s="6">
        <v>85</v>
      </c>
      <c r="C48" s="6">
        <v>75</v>
      </c>
      <c r="D48" s="6">
        <v>38</v>
      </c>
      <c r="E48" s="6">
        <v>1082</v>
      </c>
      <c r="F48" s="12">
        <v>1995</v>
      </c>
      <c r="G48" s="8">
        <v>12.26</v>
      </c>
      <c r="H48" s="8">
        <v>3.195</v>
      </c>
      <c r="I48" s="8">
        <v>1.205</v>
      </c>
      <c r="J48" s="8">
        <v>136.843</v>
      </c>
      <c r="L48" t="s">
        <v>29</v>
      </c>
    </row>
    <row r="49" spans="1:12" ht="12.75">
      <c r="A49" s="11">
        <v>1996</v>
      </c>
      <c r="B49" s="6">
        <v>129</v>
      </c>
      <c r="C49" s="6">
        <v>84</v>
      </c>
      <c r="D49" s="6">
        <v>80</v>
      </c>
      <c r="E49" s="6">
        <v>1059</v>
      </c>
      <c r="F49" s="12">
        <v>1996</v>
      </c>
      <c r="G49" s="8">
        <v>20.179</v>
      </c>
      <c r="H49" s="8">
        <v>3.412</v>
      </c>
      <c r="I49" s="8">
        <v>4.584</v>
      </c>
      <c r="J49" s="8">
        <v>147.145</v>
      </c>
      <c r="L49" t="s">
        <v>29</v>
      </c>
    </row>
    <row r="50" spans="1:12" ht="12.75">
      <c r="A50" s="11">
        <v>1997</v>
      </c>
      <c r="B50" s="6">
        <v>114</v>
      </c>
      <c r="C50" s="6" t="s">
        <v>29</v>
      </c>
      <c r="D50" s="6">
        <v>38</v>
      </c>
      <c r="E50" s="6">
        <v>969</v>
      </c>
      <c r="F50" s="12">
        <v>1997</v>
      </c>
      <c r="G50" s="8">
        <v>19.122</v>
      </c>
      <c r="H50" s="8" t="s">
        <v>29</v>
      </c>
      <c r="I50" s="8">
        <v>1.224</v>
      </c>
      <c r="J50" s="8">
        <v>132.72</v>
      </c>
      <c r="L50" t="s">
        <v>29</v>
      </c>
    </row>
    <row r="51" spans="1:12" ht="12.75">
      <c r="A51" s="11">
        <v>1998</v>
      </c>
      <c r="B51" s="6">
        <v>76</v>
      </c>
      <c r="C51" s="6" t="s">
        <v>29</v>
      </c>
      <c r="D51" s="6">
        <v>50</v>
      </c>
      <c r="E51" s="6">
        <v>1133</v>
      </c>
      <c r="F51" s="12">
        <v>1998</v>
      </c>
      <c r="G51" s="8">
        <v>11.166</v>
      </c>
      <c r="H51" s="8" t="s">
        <v>29</v>
      </c>
      <c r="I51" s="8">
        <v>2.289</v>
      </c>
      <c r="J51" s="8">
        <v>148.87</v>
      </c>
      <c r="L51" t="s">
        <v>29</v>
      </c>
    </row>
    <row r="52" spans="1:12" ht="12.75">
      <c r="A52" s="11">
        <v>1999</v>
      </c>
      <c r="B52" s="6">
        <v>98</v>
      </c>
      <c r="C52" s="6" t="s">
        <v>29</v>
      </c>
      <c r="D52" s="6">
        <v>32</v>
      </c>
      <c r="E52" s="6">
        <v>949</v>
      </c>
      <c r="F52" s="12">
        <v>1999</v>
      </c>
      <c r="G52" s="8">
        <v>15.695</v>
      </c>
      <c r="H52" s="8" t="s">
        <v>29</v>
      </c>
      <c r="I52" s="8">
        <v>1.16</v>
      </c>
      <c r="J52" s="8">
        <v>133.247</v>
      </c>
      <c r="L52" t="s">
        <v>29</v>
      </c>
    </row>
    <row r="53" spans="1:12" ht="12.75">
      <c r="A53" s="11">
        <v>2000</v>
      </c>
      <c r="B53" s="6">
        <v>59</v>
      </c>
      <c r="C53" s="6" t="s">
        <v>29</v>
      </c>
      <c r="D53" s="6">
        <v>37</v>
      </c>
      <c r="E53" s="6">
        <v>513</v>
      </c>
      <c r="F53" s="12">
        <v>2000</v>
      </c>
      <c r="G53" s="8">
        <v>9.111</v>
      </c>
      <c r="H53" s="8" t="s">
        <v>29</v>
      </c>
      <c r="I53" s="8">
        <v>1.592</v>
      </c>
      <c r="J53" s="8">
        <v>93.919</v>
      </c>
      <c r="L53" t="s">
        <v>29</v>
      </c>
    </row>
    <row r="54" spans="1:12" ht="12.75">
      <c r="A54" s="11">
        <v>2001</v>
      </c>
      <c r="B54" s="6">
        <v>35</v>
      </c>
      <c r="C54" s="6" t="s">
        <v>29</v>
      </c>
      <c r="D54" s="6">
        <v>25</v>
      </c>
      <c r="E54" s="6">
        <v>947</v>
      </c>
      <c r="F54" s="12">
        <v>2001</v>
      </c>
      <c r="G54" s="8">
        <v>5.739</v>
      </c>
      <c r="H54" s="8" t="s">
        <v>29</v>
      </c>
      <c r="I54" s="8">
        <v>0.974</v>
      </c>
      <c r="J54" s="8">
        <v>148.434</v>
      </c>
      <c r="L54" t="s">
        <v>29</v>
      </c>
    </row>
    <row r="55" spans="1:12" ht="12.75">
      <c r="A55" s="11">
        <v>2002</v>
      </c>
      <c r="B55" s="6">
        <v>44</v>
      </c>
      <c r="C55" s="6" t="s">
        <v>2</v>
      </c>
      <c r="D55" s="6">
        <v>33</v>
      </c>
      <c r="E55" s="6">
        <v>923</v>
      </c>
      <c r="F55" s="12">
        <v>2002</v>
      </c>
      <c r="G55" s="8">
        <v>9.624</v>
      </c>
      <c r="H55" s="8" t="s">
        <v>2</v>
      </c>
      <c r="I55" s="8">
        <v>1.614</v>
      </c>
      <c r="J55" s="8">
        <v>163.676</v>
      </c>
      <c r="L55" t="s">
        <v>29</v>
      </c>
    </row>
    <row r="56" spans="1:12" ht="12.75">
      <c r="A56" s="13">
        <v>2003</v>
      </c>
      <c r="B56" s="14"/>
      <c r="C56" s="14"/>
      <c r="D56" s="14"/>
      <c r="E56" s="14">
        <v>769</v>
      </c>
      <c r="F56" s="15">
        <v>2003</v>
      </c>
      <c r="G56" s="16"/>
      <c r="H56" s="16"/>
      <c r="I56" s="16"/>
      <c r="J56" s="16">
        <v>163.272</v>
      </c>
      <c r="L56" t="s">
        <v>2</v>
      </c>
    </row>
    <row r="57" spans="1:10" ht="12.75">
      <c r="A57" s="6"/>
      <c r="B57" s="6"/>
      <c r="C57" s="6"/>
      <c r="D57" s="6"/>
      <c r="E57" s="6"/>
      <c r="F57" s="8"/>
      <c r="G57" s="8"/>
      <c r="H57" s="8"/>
      <c r="I57" s="8"/>
      <c r="J57" s="8"/>
    </row>
    <row r="58" spans="1:10" ht="12.75">
      <c r="A58" s="5" t="s">
        <v>30</v>
      </c>
      <c r="B58" s="6"/>
      <c r="C58" s="6"/>
      <c r="D58" s="6"/>
      <c r="E58" s="6"/>
      <c r="F58" s="7" t="s">
        <v>31</v>
      </c>
      <c r="G58" s="8"/>
      <c r="H58" s="8"/>
      <c r="I58" s="8"/>
      <c r="J58" s="8"/>
    </row>
    <row r="59" spans="1:10" ht="12.75">
      <c r="A59" s="6" t="s">
        <v>32</v>
      </c>
      <c r="B59" s="6"/>
      <c r="C59" s="6"/>
      <c r="D59" s="6"/>
      <c r="E59" s="6"/>
      <c r="F59" s="8" t="s">
        <v>33</v>
      </c>
      <c r="G59" s="8"/>
      <c r="H59" s="8"/>
      <c r="I59" s="8"/>
      <c r="J59" s="8"/>
    </row>
    <row r="60" spans="1:10" ht="12.75">
      <c r="A60" s="6" t="s">
        <v>34</v>
      </c>
      <c r="B60" s="6"/>
      <c r="C60" s="6"/>
      <c r="D60" s="6"/>
      <c r="E60" s="6"/>
      <c r="F60" s="8" t="s">
        <v>34</v>
      </c>
      <c r="G60" s="8"/>
      <c r="H60" s="8"/>
      <c r="I60" s="8"/>
      <c r="J60" s="8"/>
    </row>
    <row r="61" spans="1:10" ht="12.75">
      <c r="A61" s="17" t="s">
        <v>35</v>
      </c>
      <c r="B61" s="17"/>
      <c r="C61" s="17"/>
      <c r="D61" s="17"/>
      <c r="E61" s="17"/>
      <c r="F61" s="18" t="s">
        <v>36</v>
      </c>
      <c r="G61" s="18"/>
      <c r="H61" s="18"/>
      <c r="I61" s="18"/>
      <c r="J61" s="18"/>
    </row>
    <row r="62" spans="1:10" ht="12.75">
      <c r="A62" s="6"/>
      <c r="B62" s="6"/>
      <c r="C62" s="6"/>
      <c r="D62" s="6"/>
      <c r="E62" s="6"/>
      <c r="F62" s="8"/>
      <c r="G62" s="8"/>
      <c r="H62" s="8"/>
      <c r="I62" s="8"/>
      <c r="J62" s="8"/>
    </row>
    <row r="63" spans="1:10" ht="12.75">
      <c r="A63" s="19" t="s">
        <v>37</v>
      </c>
      <c r="B63" s="6"/>
      <c r="C63" s="6"/>
      <c r="D63" s="6"/>
      <c r="E63" s="6"/>
      <c r="F63" s="20" t="s">
        <v>37</v>
      </c>
      <c r="G63" s="8"/>
      <c r="H63" s="8"/>
      <c r="I63" s="8"/>
      <c r="J63" s="8"/>
    </row>
    <row r="64" spans="1:10" ht="12.75">
      <c r="A64" s="21" t="s">
        <v>38</v>
      </c>
      <c r="B64" s="6"/>
      <c r="C64" s="6"/>
      <c r="D64" s="6"/>
      <c r="E64" s="6"/>
      <c r="F64" s="22" t="s">
        <v>39</v>
      </c>
      <c r="G64" s="8"/>
      <c r="H64" s="8"/>
      <c r="I64" s="8"/>
      <c r="J64" s="8"/>
    </row>
    <row r="65" spans="1:10" ht="12.75">
      <c r="A65" s="21" t="s">
        <v>40</v>
      </c>
      <c r="B65" s="6"/>
      <c r="C65" s="6"/>
      <c r="D65" s="6"/>
      <c r="E65" s="6"/>
      <c r="F65" s="8" t="s">
        <v>41</v>
      </c>
      <c r="G65" s="8"/>
      <c r="H65" s="8"/>
      <c r="I65" s="8"/>
      <c r="J65" s="8"/>
    </row>
    <row r="66" spans="1:10" ht="12.75">
      <c r="A66" s="21" t="s">
        <v>42</v>
      </c>
      <c r="B66" s="6"/>
      <c r="C66" s="6"/>
      <c r="D66" s="6"/>
      <c r="E66" s="6"/>
      <c r="F66" s="8" t="s">
        <v>43</v>
      </c>
      <c r="G66" s="8"/>
      <c r="H66" s="8"/>
      <c r="I66" s="8"/>
      <c r="J66" s="8"/>
    </row>
    <row r="67" spans="1:10" ht="12.75">
      <c r="A67" s="6" t="s">
        <v>44</v>
      </c>
      <c r="B67" s="6"/>
      <c r="C67" s="6"/>
      <c r="D67" s="6"/>
      <c r="E67" s="6"/>
      <c r="F67" s="8" t="s">
        <v>45</v>
      </c>
      <c r="G67" s="8"/>
      <c r="H67" s="8"/>
      <c r="I67" s="8"/>
      <c r="J67" s="8"/>
    </row>
    <row r="68" spans="1:10" ht="12.75">
      <c r="A68" s="6" t="s">
        <v>46</v>
      </c>
      <c r="B68" s="6"/>
      <c r="C68" s="6"/>
      <c r="D68" s="6"/>
      <c r="E68" s="6"/>
      <c r="F68" s="8" t="s">
        <v>47</v>
      </c>
      <c r="G68" s="8"/>
      <c r="H68" s="8"/>
      <c r="I68" s="8"/>
      <c r="J68" s="8"/>
    </row>
    <row r="69" spans="1:10" ht="12.75">
      <c r="A69" s="6" t="s">
        <v>48</v>
      </c>
      <c r="B69" s="6"/>
      <c r="C69" s="6"/>
      <c r="D69" s="6"/>
      <c r="E69" s="6"/>
      <c r="F69" s="8" t="s">
        <v>49</v>
      </c>
      <c r="G69" s="8"/>
      <c r="H69" s="8"/>
      <c r="I69" s="8"/>
      <c r="J69" s="8"/>
    </row>
    <row r="70" spans="1:10" ht="12.75">
      <c r="A70" s="84" t="s">
        <v>57</v>
      </c>
      <c r="B70" s="84"/>
      <c r="C70" s="84"/>
      <c r="D70" s="84"/>
      <c r="E70" s="84"/>
      <c r="F70" s="84"/>
      <c r="G70" s="84"/>
      <c r="H70" s="84"/>
      <c r="I70" s="84"/>
      <c r="J70" s="84"/>
    </row>
    <row r="71" spans="1:10" ht="12.75">
      <c r="A71" s="84"/>
      <c r="B71" s="84"/>
      <c r="C71" s="84"/>
      <c r="D71" s="84"/>
      <c r="E71" s="84"/>
      <c r="F71" s="84"/>
      <c r="G71" s="84"/>
      <c r="H71" s="84"/>
      <c r="I71" s="84"/>
      <c r="J71" s="84"/>
    </row>
  </sheetData>
  <sheetProtection/>
  <mergeCells count="1">
    <mergeCell ref="A70:J7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bsfink</cp:lastModifiedBy>
  <dcterms:created xsi:type="dcterms:W3CDTF">2006-11-21T13:57:25Z</dcterms:created>
  <dcterms:modified xsi:type="dcterms:W3CDTF">2008-03-31T21:48:15Z</dcterms:modified>
  <cp:category/>
  <cp:version/>
  <cp:contentType/>
  <cp:contentStatus/>
</cp:coreProperties>
</file>