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120" yWindow="280" windowWidth="13520" windowHeight="2540" tabRatio="910" activeTab="11"/>
  </bookViews>
  <sheets>
    <sheet name="map" sheetId="1" r:id="rId1"/>
    <sheet name="Table 1a" sheetId="2" r:id="rId2"/>
    <sheet name="CV7S" sheetId="3" r:id="rId3"/>
    <sheet name="CVWR" sheetId="4" r:id="rId4"/>
    <sheet name="CVCR" sheetId="5" r:id="rId5"/>
    <sheet name="CVCC" sheetId="6" r:id="rId6"/>
    <sheet name="CVHV" sheetId="7" r:id="rId7"/>
    <sheet name="CVCV" sheetId="8" r:id="rId8"/>
    <sheet name="CVWC" sheetId="9" r:id="rId9"/>
    <sheet name="CVSU" sheetId="10" r:id="rId10"/>
    <sheet name="CVSP" sheetId="11" r:id="rId11"/>
    <sheet name="CVCP" sheetId="12" r:id="rId12"/>
    <sheet name="GSAR" sheetId="13" r:id="rId13"/>
    <sheet name="GMTM" sheetId="14" r:id="rId14"/>
    <sheet name="GCDM" sheetId="15" r:id="rId15"/>
    <sheet name="GALT" sheetId="16" r:id="rId16"/>
    <sheet name="GMTR" sheetId="17" r:id="rId17"/>
    <sheet name="SAMV" sheetId="18" r:id="rId18"/>
    <sheet name="SASR" sheetId="19" r:id="rId19"/>
    <sheet name="SACR" sheetId="20" r:id="rId20"/>
    <sheet name="SARD" sheetId="21" r:id="rId21"/>
    <sheet name="SADW" sheetId="22" r:id="rId22"/>
    <sheet name="SAPR" sheetId="23" r:id="rId23"/>
    <sheet name="SAAC" sheetId="24" r:id="rId24"/>
    <sheet name="SGPR" sheetId="25" r:id="rId25"/>
    <sheet name="SGWP" sheetId="26" r:id="rId26"/>
    <sheet name="Sheet1" sheetId="27" r:id="rId27"/>
  </sheets>
  <definedNames>
    <definedName name="_xlnm.Print_Area" localSheetId="3">'CVWR'!$A$1:$L$165</definedName>
    <definedName name="_xlnm.Print_Area" localSheetId="0">'map'!#REF!</definedName>
    <definedName name="_xlnm.Print_Area" localSheetId="25">'SGWP'!$A$1:$J$117</definedName>
    <definedName name="_xlnm.Print_Area" localSheetId="1">'Table 1a'!$A$1:$K$29</definedName>
  </definedNames>
  <calcPr fullCalcOnLoad="1"/>
</workbook>
</file>

<file path=xl/sharedStrings.xml><?xml version="1.0" encoding="utf-8"?>
<sst xmlns="http://schemas.openxmlformats.org/spreadsheetml/2006/main" count="7205" uniqueCount="335">
  <si>
    <t>––</t>
  </si>
  <si>
    <t>Cannon Road</t>
  </si>
  <si>
    <t>SADW</t>
  </si>
  <si>
    <t>Duhallow Way</t>
  </si>
  <si>
    <t>SAMV</t>
  </si>
  <si>
    <t>Mission Vineyard Rd</t>
  </si>
  <si>
    <t>SAPR</t>
  </si>
  <si>
    <t>GALT - Altamont Pass Road, Greenville fault</t>
  </si>
  <si>
    <t>Std. dev.</t>
  </si>
  <si>
    <t># of years</t>
  </si>
  <si>
    <t>Length (m) ESE</t>
  </si>
  <si>
    <t>Angle (deg) ESW</t>
  </si>
  <si>
    <t>Length (m) ESW</t>
  </si>
  <si>
    <t>Correction (ESE/ESW)</t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</si>
  <si>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</si>
  <si>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</si>
  <si>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Angle (deg)</t>
  </si>
  <si>
    <r>
      <t xml:space="preserve">Std. dev. </t>
    </r>
    <r>
      <rPr>
        <u val="single"/>
        <sz val="9"/>
        <rFont val="Geneva"/>
        <family val="0"/>
      </rPr>
      <t>(degree)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</si>
  <si>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</si>
  <si>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Creep rate (mm/yr)</t>
  </si>
  <si>
    <t>Length (m)</t>
  </si>
  <si>
    <t>Year</t>
  </si>
  <si>
    <t>Date</t>
  </si>
  <si>
    <t>New IS, use simple average for movement</t>
  </si>
  <si>
    <t>CVSU -Sunol,  Calaveras fault</t>
  </si>
  <si>
    <t>CVHV - Halls Valley (Highway 130), Calaveras fault</t>
  </si>
  <si>
    <t>0.95 ± 0.07</t>
  </si>
  <si>
    <t>P</t>
  </si>
  <si>
    <t>SAAC</t>
  </si>
  <si>
    <t>San Andreas</t>
  </si>
  <si>
    <t>Alder Creek</t>
  </si>
  <si>
    <t>SACR</t>
  </si>
  <si>
    <r>
      <t xml:space="preserve">Linear </t>
    </r>
    <r>
      <rPr>
        <u val="single"/>
        <sz val="9"/>
        <rFont val="Geneva"/>
        <family val="0"/>
      </rPr>
      <t>regression</t>
    </r>
  </si>
  <si>
    <t>Creep rate (mm/yr)</t>
  </si>
  <si>
    <t>Angle (deg)</t>
  </si>
  <si>
    <t>ES West destroyed, use simple average</t>
  </si>
  <si>
    <t>GMTM - Greenville fault, Mount Mocho site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</si>
  <si>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</si>
  <si>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t>SAMV - Mission Vineyard near San Juan Bautista   San Andreas fault</t>
  </si>
  <si>
    <t>SACR -Cannon Rd   San Andreas fault</t>
  </si>
  <si>
    <t>8.96 ± 0.08</t>
  </si>
  <si>
    <t>1.66 ± 0.62</t>
  </si>
  <si>
    <t>1.62 ± 0.23</t>
  </si>
  <si>
    <t>Ave.* creep rate (mm/yr)</t>
  </si>
  <si>
    <t>Point Reyes</t>
  </si>
  <si>
    <t>SARD</t>
  </si>
  <si>
    <t>SASR</t>
  </si>
  <si>
    <t>SGPR</t>
  </si>
  <si>
    <t>San Gregorio</t>
  </si>
  <si>
    <t>SGWP</t>
  </si>
  <si>
    <t>San Gregorio, Seal Cove</t>
  </si>
  <si>
    <t xml:space="preserve"> after 1992.852</t>
  </si>
  <si>
    <t>West Point Ave</t>
  </si>
  <si>
    <t>CVHV</t>
  </si>
  <si>
    <t>GALT</t>
  </si>
  <si>
    <t>Std. dev.</t>
  </si>
  <si>
    <t># of years</t>
  </si>
  <si>
    <t>Date</t>
  </si>
  <si>
    <r>
      <t xml:space="preserve">Cumulative movement </t>
    </r>
    <r>
      <rPr>
        <u val="single"/>
        <sz val="9"/>
        <rFont val="Geneva"/>
        <family val="0"/>
      </rPr>
      <t>(mm)</t>
    </r>
  </si>
  <si>
    <t># of years</t>
  </si>
  <si>
    <t>Year</t>
  </si>
  <si>
    <t>1.0 ± 0.9</t>
  </si>
  <si>
    <t>CVCP - Corey Place, San Ramon  Calaveras fault</t>
  </si>
  <si>
    <t>CVSP - Shannon Park, Dublin  Calaveras fault</t>
  </si>
  <si>
    <t>SAPR - Point Reyes National Seashore Headquarters   San Andreas fault</t>
  </si>
  <si>
    <t>SASR - Searle Road   San Andreas fault</t>
  </si>
  <si>
    <t>11.66 ± .13</t>
  </si>
  <si>
    <t>.96 ± .07</t>
  </si>
  <si>
    <r>
      <t xml:space="preserve">Std. dev. </t>
    </r>
    <r>
      <rPr>
        <u val="single"/>
        <sz val="9"/>
        <rFont val="Geneva"/>
        <family val="0"/>
      </rPr>
      <t>(degree)</t>
    </r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</si>
  <si>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</si>
  <si>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</si>
  <si>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</si>
  <si>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17.24 ± 0.21</t>
  </si>
  <si>
    <t>Calaveras, Northern</t>
  </si>
  <si>
    <t>Corey Place</t>
  </si>
  <si>
    <t>CVCR</t>
  </si>
  <si>
    <t>Coyote Ranch</t>
  </si>
  <si>
    <t>Correction</t>
  </si>
  <si>
    <t>--</t>
  </si>
  <si>
    <t>CVSP</t>
  </si>
  <si>
    <t>Shannon Park</t>
  </si>
  <si>
    <t>CVSU</t>
  </si>
  <si>
    <t>Sunol</t>
  </si>
  <si>
    <t>CVWC</t>
  </si>
  <si>
    <t>CVWR</t>
  </si>
  <si>
    <t>Length (m)</t>
  </si>
  <si>
    <t>Searle Rd</t>
  </si>
  <si>
    <t>Wright Rd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</si>
  <si>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</si>
  <si>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</si>
  <si>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Creep rate (mm/yr)</t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</si>
  <si>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</si>
  <si>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</si>
  <si>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Angle (deg)</t>
  </si>
  <si>
    <t>Length (m)</t>
  </si>
  <si>
    <t>Std. dev.</t>
  </si>
  <si>
    <t>SGWP - West Point Avenue, Princeton   San Gregorio fault (Seal Cove fault)</t>
  </si>
  <si>
    <t>Fault</t>
  </si>
  <si>
    <t>Site Name</t>
  </si>
  <si>
    <t>Longitude (WGS84)</t>
  </si>
  <si>
    <t>Latitude (WGS84)</t>
  </si>
  <si>
    <t>Linear regression average creep rate (mm/yr)</t>
  </si>
  <si>
    <t>1.82 ± .05</t>
  </si>
  <si>
    <t>2.19 ± .08</t>
  </si>
  <si>
    <t>17.19 ± 0.21</t>
  </si>
  <si>
    <t>–0.26 ± .02</t>
  </si>
  <si>
    <t>Angle (deg) ESE</t>
  </si>
  <si>
    <t>0.46 ±  0.05</t>
  </si>
  <si>
    <t>0.09 ± 0.11</t>
  </si>
  <si>
    <t>CVCC</t>
  </si>
  <si>
    <t>Carlin Canyon</t>
  </si>
  <si>
    <t>0.46 ±  0.04</t>
  </si>
  <si>
    <t>–0.25 ± 0.02</t>
  </si>
  <si>
    <t>11.72 ± 0.12</t>
  </si>
  <si>
    <t>–0.08 ± 0.03</t>
  </si>
  <si>
    <t>0.56 ± 0.04</t>
  </si>
  <si>
    <t>0.96 ± 0.07</t>
  </si>
  <si>
    <t>–0.17 ± 0.04</t>
  </si>
  <si>
    <t>-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</si>
  <si>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</si>
  <si>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</si>
  <si>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t>–0.10 ± 0.03</t>
  </si>
  <si>
    <t>–0.16 ± 0.04</t>
  </si>
  <si>
    <t>-0.17 ± 0.05</t>
  </si>
  <si>
    <t>0.60 ± 0.04</t>
  </si>
  <si>
    <t>1.18 ± 0.36</t>
  </si>
  <si>
    <t>1.75 ± 0.47</t>
  </si>
  <si>
    <t>4.35 ± 0.11</t>
  </si>
  <si>
    <t>-0.27 ± 0.02</t>
  </si>
  <si>
    <t>11.5 ± 0.13</t>
  </si>
  <si>
    <t>0.58 ± 0.04</t>
  </si>
  <si>
    <t>Angle (deg)</t>
  </si>
  <si>
    <t>4.39 ± 0.09</t>
  </si>
  <si>
    <t>CVWR - Wright Road  Calaveras fault</t>
  </si>
  <si>
    <t>Creep rate (mm/yr)</t>
  </si>
  <si>
    <t>0.43 ± 0.04</t>
  </si>
  <si>
    <t>–0.23 ± .02</t>
  </si>
  <si>
    <t>11.71 ± 0.12</t>
  </si>
  <si>
    <t>–0.07 ± 0.03</t>
  </si>
  <si>
    <t>0.55 ± 0.04</t>
  </si>
  <si>
    <t>1.70 ± 0.21</t>
  </si>
  <si>
    <t>2.30 ± 0.08</t>
  </si>
  <si>
    <t>[4.4]</t>
  </si>
  <si>
    <t>Lost / Replaced IS and ES. Assume average rate for gap</t>
  </si>
  <si>
    <t>6.84 ± .05</t>
  </si>
  <si>
    <t>17.06 ± 0.22</t>
  </si>
  <si>
    <t>–1.2 ± 1.7</t>
  </si>
  <si>
    <t>CVWC -Welch Creek Road,  Calaveras fault</t>
  </si>
  <si>
    <r>
      <t xml:space="preserve">Std. dev. </t>
    </r>
    <r>
      <rPr>
        <u val="single"/>
        <sz val="9"/>
        <rFont val="Geneva"/>
        <family val="0"/>
      </rPr>
      <t>(degree)</t>
    </r>
  </si>
  <si>
    <t>ES blocked by construction</t>
  </si>
  <si>
    <t>Angle (deg)</t>
  </si>
  <si>
    <r>
      <t xml:space="preserve">Cumulative movement </t>
    </r>
    <r>
      <rPr>
        <u val="single"/>
        <sz val="9"/>
        <rFont val="Geneva"/>
        <family val="0"/>
      </rPr>
      <t>(mm)</t>
    </r>
  </si>
  <si>
    <t>Halls Valley</t>
  </si>
  <si>
    <t>Greenville</t>
  </si>
  <si>
    <t>Altamont Pass Road</t>
  </si>
  <si>
    <t>Welch Creek Rd</t>
  </si>
  <si>
    <t>Pescadero Rd</t>
  </si>
  <si>
    <t>Roberta Dr</t>
  </si>
  <si>
    <t>Year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</si>
  <si>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</si>
  <si>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</si>
  <si>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t>CVCV</t>
  </si>
  <si>
    <t>Calaveras Valley</t>
  </si>
  <si>
    <t>Replaces Marsh Road Site</t>
  </si>
  <si>
    <t>Length (m)</t>
  </si>
  <si>
    <r>
      <t xml:space="preserve">Movement </t>
    </r>
    <r>
      <rPr>
        <u val="single"/>
        <sz val="9"/>
        <rFont val="Geneva"/>
        <family val="0"/>
      </rPr>
      <t>(mm)</t>
    </r>
  </si>
  <si>
    <t>SADW - Duhallow Way (E&amp;W), Daly City   San Andreas fault</t>
  </si>
  <si>
    <t>SARD - Roberta Drive, Woodside   San Andreas fault</t>
  </si>
  <si>
    <t>Date</t>
  </si>
  <si>
    <t>1.82 ± 0.06</t>
  </si>
  <si>
    <t xml:space="preserve">2.28 ± 0.10 </t>
  </si>
  <si>
    <t>6.85 ± .05</t>
  </si>
  <si>
    <t>6.94 ± 0.97</t>
  </si>
  <si>
    <t>2.13 ± 0.08</t>
  </si>
  <si>
    <t>1.81 ± 0.05</t>
  </si>
  <si>
    <t>1.43 ± 0.31</t>
  </si>
  <si>
    <t>1.86 ± 0.25</t>
  </si>
  <si>
    <t>4.41 ± 0.09</t>
  </si>
  <si>
    <t>16.97 ± 0.22</t>
  </si>
  <si>
    <t>1.16 ± 1.56</t>
  </si>
  <si>
    <t>SAAC - Alder Creek near Point Arena   San Andreas fault</t>
  </si>
  <si>
    <r>
      <t xml:space="preserve">Movement </t>
    </r>
    <r>
      <rPr>
        <u val="single"/>
        <sz val="9"/>
        <rFont val="Geneva"/>
        <family val="0"/>
      </rPr>
      <t>(mm)</t>
    </r>
  </si>
  <si>
    <r>
      <t xml:space="preserve">Cumulative movement </t>
    </r>
    <r>
      <rPr>
        <u val="single"/>
        <sz val="9"/>
        <rFont val="Geneva"/>
        <family val="0"/>
      </rPr>
      <t>(mm)</t>
    </r>
  </si>
  <si>
    <t>Std. dev.</t>
  </si>
  <si>
    <t># of years</t>
  </si>
  <si>
    <t>Year</t>
  </si>
  <si>
    <t>CV7S</t>
  </si>
  <si>
    <t>Calaveras</t>
  </si>
  <si>
    <t>Seventh Street</t>
  </si>
  <si>
    <t>CVCP</t>
  </si>
  <si>
    <t>Creep rate (mm/yr)</t>
  </si>
  <si>
    <r>
      <t xml:space="preserve">Cumulative movement </t>
    </r>
    <r>
      <rPr>
        <u val="single"/>
        <sz val="9"/>
        <rFont val="Geneva"/>
        <family val="0"/>
      </rPr>
      <t>(mm)</t>
    </r>
  </si>
  <si>
    <t>Std. dev.</t>
  </si>
  <si>
    <t># of years</t>
  </si>
  <si>
    <t>Year</t>
  </si>
  <si>
    <r>
      <t xml:space="preserve">Std. dev. </t>
    </r>
    <r>
      <rPr>
        <u val="single"/>
        <sz val="9"/>
        <rFont val="Geneva"/>
        <family val="0"/>
      </rPr>
      <t>(degree)</t>
    </r>
  </si>
  <si>
    <r>
      <t xml:space="preserve">Movement </t>
    </r>
    <r>
      <rPr>
        <u val="single"/>
        <sz val="9"/>
        <rFont val="Geneva"/>
        <family val="0"/>
      </rPr>
      <t>(mm)</t>
    </r>
  </si>
  <si>
    <t>Year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</si>
  <si>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</si>
  <si>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</si>
  <si>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</si>
  <si>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± (mm/yr)</t>
  </si>
  <si>
    <t>Creep rate (mm/yr)</t>
  </si>
  <si>
    <r>
      <t xml:space="preserve">Std. dev. </t>
    </r>
    <r>
      <rPr>
        <u val="single"/>
        <sz val="9"/>
        <rFont val="Geneva"/>
        <family val="0"/>
      </rPr>
      <t>(degree)</t>
    </r>
  </si>
  <si>
    <t>N/A</t>
  </si>
  <si>
    <t>Std. dev.</t>
  </si>
  <si>
    <t># of years</t>
  </si>
  <si>
    <t>year</t>
  </si>
  <si>
    <t>date</t>
  </si>
  <si>
    <t>std. dev.</t>
  </si>
  <si>
    <t>-0.11 ± 0.03</t>
  </si>
  <si>
    <t>1.21 ± 0.44</t>
  </si>
  <si>
    <t>Angle (deg) ESE</t>
  </si>
  <si>
    <t>Length (m)</t>
  </si>
  <si>
    <r>
      <t xml:space="preserve">Movement </t>
    </r>
    <r>
      <rPr>
        <u val="single"/>
        <sz val="9"/>
        <rFont val="Geneva"/>
        <family val="0"/>
      </rPr>
      <t>(mm)</t>
    </r>
  </si>
  <si>
    <t>Std. dev.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</si>
  <si>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</si>
  <si>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</si>
  <si>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0.9 ± 0.07</t>
  </si>
  <si>
    <t># of years</t>
  </si>
  <si>
    <t>CV7S - Seventh Street, Hollister  Calaveras fault</t>
  </si>
  <si>
    <t>CVCR - Coyote Ranch near Gilroy  Calaveras fault</t>
  </si>
  <si>
    <r>
      <t>205.637</t>
    </r>
    <r>
      <rPr>
        <vertAlign val="superscript"/>
        <sz val="10"/>
        <rFont val="Times New Roman"/>
        <family val="0"/>
      </rPr>
      <t>1</t>
    </r>
  </si>
  <si>
    <t>Year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</si>
  <si>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</si>
  <si>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</si>
  <si>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</si>
  <si>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6.78 ± 0.05</t>
  </si>
  <si>
    <t xml:space="preserve">New ES and OS nails </t>
  </si>
  <si>
    <t>New OS nail (repaved)</t>
  </si>
  <si>
    <t>.9998/.9986</t>
  </si>
  <si>
    <t>.9848/.9998</t>
  </si>
  <si>
    <t>Angle (deg) ESW</t>
  </si>
  <si>
    <t>Length (m) ESE</t>
  </si>
  <si>
    <t>Length (m) ESW</t>
  </si>
  <si>
    <t>7.63 ± 0.66</t>
  </si>
  <si>
    <t>2.36 ± 0.36</t>
  </si>
  <si>
    <t>CVCV - Calaveras Valley  Calaveras fault</t>
  </si>
  <si>
    <t>1.72 ± 0.42</t>
  </si>
  <si>
    <t>.44 ± .05</t>
  </si>
  <si>
    <t>CVCC- Carlin Canyon Calaveras Fault</t>
  </si>
  <si>
    <t>1.44 ± 0.40</t>
  </si>
  <si>
    <t>1.73 ± 0.29</t>
  </si>
  <si>
    <t>Std. dev.</t>
  </si>
  <si>
    <t># of years</t>
  </si>
  <si>
    <t>10.32 ± 0.30</t>
  </si>
  <si>
    <t>2.48 ± 1.16</t>
  </si>
  <si>
    <t>1.81 ± 0.05</t>
  </si>
  <si>
    <t>4.43 ± 0.08</t>
  </si>
  <si>
    <t>–0.22 ±0.02</t>
  </si>
  <si>
    <t>11.71 ± 0.11</t>
  </si>
  <si>
    <t>0.53 ± 0.04</t>
  </si>
  <si>
    <t>Date</t>
  </si>
  <si>
    <r>
      <t xml:space="preserve"> Simple </t>
    </r>
    <r>
      <rPr>
        <u val="single"/>
        <sz val="9"/>
        <rFont val="Geneva"/>
        <family val="0"/>
      </rPr>
      <t xml:space="preserve">average </t>
    </r>
  </si>
  <si>
    <r>
      <t xml:space="preserve">Linear </t>
    </r>
    <r>
      <rPr>
        <u val="single"/>
        <sz val="9"/>
        <rFont val="Geneva"/>
        <family val="0"/>
      </rPr>
      <t>regression</t>
    </r>
  </si>
  <si>
    <t>4.29 ± 0.11</t>
  </si>
  <si>
    <t>8.93 ± 0.09</t>
  </si>
  <si>
    <t>Creep rate (mm/yr)</t>
  </si>
  <si>
    <t>Angle (deg)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</si>
  <si>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</si>
  <si>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</si>
  <si>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t>SGPR - Pescadero Rd   San Gregorio fault</t>
  </si>
  <si>
    <t>Creep rate (mm/yr)</t>
  </si>
  <si>
    <t>Angle (deg)</t>
  </si>
  <si>
    <r>
      <t xml:space="preserve">Std. dev. </t>
    </r>
    <r>
      <rPr>
        <u val="single"/>
        <sz val="9"/>
        <rFont val="Geneva"/>
        <family val="0"/>
      </rPr>
      <t>(degree)</t>
    </r>
  </si>
  <si>
    <t>Length (m)</t>
  </si>
  <si>
    <t>GMTR - Greenville fault, Morgan Territory Road</t>
  </si>
  <si>
    <t>GCDM - Greenville fault, Cedar Mt. (Widger Ranch)</t>
  </si>
  <si>
    <t>GSAR - Greenville fault, San Antonio Road (CA 130)</t>
  </si>
  <si>
    <t>Installed late 2013</t>
  </si>
  <si>
    <t>Abandoned 1998</t>
  </si>
  <si>
    <t>GCDM</t>
  </si>
  <si>
    <t>Cedar Mt. (Mines Rd.)</t>
  </si>
  <si>
    <t>New site 2014</t>
  </si>
  <si>
    <t>GSAR</t>
  </si>
  <si>
    <t>San Antonio Rd.</t>
  </si>
  <si>
    <t>GMTR</t>
  </si>
  <si>
    <t>Morgan Territory Rd.</t>
  </si>
  <si>
    <t>7.74 ± 0.41</t>
  </si>
  <si>
    <t>10.01 ± 0.11</t>
  </si>
  <si>
    <t>7.62 ± 0.09</t>
  </si>
  <si>
    <t>10.24 ± 0.22</t>
  </si>
  <si>
    <t>0.44 ± 1.43</t>
  </si>
  <si>
    <t>4.44 ± 0.08</t>
  </si>
  <si>
    <t>2.47 ± 0.33</t>
  </si>
  <si>
    <t>2.74 ± 0.62</t>
  </si>
  <si>
    <t>1.50 ± 0.22</t>
  </si>
  <si>
    <t>1.44 ± 0.26</t>
  </si>
  <si>
    <t>1.78 ± 0.05</t>
  </si>
  <si>
    <t>0.97 ± 0.33</t>
  </si>
  <si>
    <t>11.71 ± 0.11</t>
  </si>
  <si>
    <t>1.34 ± 0.19</t>
  </si>
  <si>
    <t>0.50 ± 0.04</t>
  </si>
  <si>
    <t>-0.21 ± 0.02</t>
  </si>
  <si>
    <t>-0.06 ± 0.03</t>
  </si>
  <si>
    <t>0.43 ± 0.04</t>
  </si>
  <si>
    <t>0.94 ± 0.06</t>
  </si>
  <si>
    <t>-0.15 ± 0.04</t>
  </si>
  <si>
    <r>
      <t>Table 1a.</t>
    </r>
    <r>
      <rPr>
        <sz val="12"/>
        <rFont val="Arial Narrow"/>
        <family val="0"/>
      </rPr>
      <t xml:space="preserve">  Average Rates of Right-Lateral Movement, San Francisco Bay Region (Southern data set, region </t>
    </r>
    <r>
      <rPr>
        <b/>
        <sz val="12"/>
        <rFont val="Arial Narrow"/>
        <family val="0"/>
      </rPr>
      <t>S</t>
    </r>
    <r>
      <rPr>
        <sz val="12"/>
        <rFont val="Arial Narrow"/>
        <family val="0"/>
      </rPr>
      <t>,  Fig. 1)</t>
    </r>
  </si>
  <si>
    <t xml:space="preserve"> Site Code</t>
  </si>
  <si>
    <r>
      <t>yr</t>
    </r>
    <r>
      <rPr>
        <vertAlign val="superscript"/>
        <sz val="10"/>
        <rFont val="Arial Narrow"/>
        <family val="0"/>
      </rPr>
      <t>2</t>
    </r>
  </si>
  <si>
    <t>GMTM</t>
  </si>
  <si>
    <t>Mount Mocho</t>
  </si>
  <si>
    <r>
      <t>454.945</t>
    </r>
    <r>
      <rPr>
        <vertAlign val="superscript"/>
        <sz val="10"/>
        <rFont val="Times New Roman"/>
        <family val="0"/>
      </rPr>
      <t>1</t>
    </r>
  </si>
  <si>
    <t>*Average = total slip/total time</t>
  </si>
  <si>
    <r>
      <t>1</t>
    </r>
    <r>
      <rPr>
        <sz val="10"/>
        <rFont val="Times New Roman"/>
        <family val="0"/>
      </rPr>
      <t>Combined ESE and ESW lengths</t>
    </r>
  </si>
  <si>
    <r>
      <t>2</t>
    </r>
    <r>
      <rPr>
        <sz val="10"/>
        <rFont val="Times New Roman"/>
        <family val="0"/>
      </rPr>
      <t>Number of years of observation</t>
    </r>
  </si>
  <si>
    <t>New ES; need to check IS-ES Distance</t>
  </si>
  <si>
    <t>Misses fault trace:  Abandoned 2015</t>
  </si>
  <si>
    <r>
      <t>Misse</t>
    </r>
    <r>
      <rPr>
        <sz val="10"/>
        <rFont val="Times New Roman"/>
        <family val="0"/>
      </rPr>
      <t>d trace:</t>
    </r>
    <r>
      <rPr>
        <sz val="10"/>
        <rFont val="Times New Roman"/>
        <family val="0"/>
      </rPr>
      <t xml:space="preserve"> abandoned 2015</t>
    </r>
  </si>
  <si>
    <t>10.24 ± 0.20</t>
  </si>
  <si>
    <t>Read ES' for future use;  Linear Regression, steps ignored</t>
  </si>
  <si>
    <t>Multiple linear regression; '79, '84 eqk steps</t>
  </si>
  <si>
    <t>MLR;  '89 step</t>
  </si>
  <si>
    <t>LR, all data</t>
  </si>
  <si>
    <t>7.69 ± 0.09</t>
  </si>
  <si>
    <t>LR: 6.93 ± 0.05</t>
  </si>
  <si>
    <t>MLR rate; 1989 step</t>
  </si>
  <si>
    <t>MLR rate; '79, '84 eqk. steps</t>
  </si>
  <si>
    <t>10.04 ± 0.11</t>
  </si>
  <si>
    <t>MLR; 1989 step</t>
  </si>
  <si>
    <t>7.88 ± 0.29</t>
  </si>
  <si>
    <t>3.75 ± 0.66</t>
  </si>
  <si>
    <t>2.40 ± 0.28</t>
  </si>
  <si>
    <t>1.38 ± 0.18</t>
  </si>
  <si>
    <t>1.75 ± 0.05</t>
  </si>
  <si>
    <t>0.67 ± 0.29</t>
  </si>
  <si>
    <t>11.72 ± 0.10</t>
  </si>
  <si>
    <t>0.88 ± 0.22</t>
  </si>
  <si>
    <t>-0.20 ± 0.02</t>
  </si>
  <si>
    <t>-0.05 ± 0.03</t>
  </si>
  <si>
    <t>0.91 ± 0.06</t>
  </si>
  <si>
    <t>-0.12 ± 0.04</t>
  </si>
  <si>
    <t>-0.12</t>
  </si>
  <si>
    <t>4.42 ± 0.07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</si>
</sst>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mm/dd/yy"/>
    <numFmt numFmtId="175" formatCode="0.000"/>
    <numFmt numFmtId="176" formatCode="0.00000"/>
    <numFmt numFmtId="177" formatCode="[$-409]dddd\,\ mmmm\ dd\,\ yyyy"/>
    <numFmt numFmtId="178" formatCode="mm/dd/yy;@"/>
    <numFmt numFmtId="179" formatCode="0.0"/>
    <numFmt numFmtId="180" formatCode="0.0000000000000"/>
    <numFmt numFmtId="181" formatCode="0.000000000000"/>
    <numFmt numFmtId="182" formatCode="0.00000000000000"/>
    <numFmt numFmtId="183" formatCode="#,##0.000"/>
    <numFmt numFmtId="184" formatCode="0.0000000000"/>
    <numFmt numFmtId="185" formatCode="0.000000000"/>
    <numFmt numFmtId="186" formatCode="0.00000000"/>
    <numFmt numFmtId="187" formatCode="0.0000000"/>
    <numFmt numFmtId="188" formatCode="dd\-mmm\-yy"/>
    <numFmt numFmtId="189" formatCode="m/d/yy;@"/>
    <numFmt numFmtId="190" formatCode="0.000000000000000"/>
    <numFmt numFmtId="191" formatCode="0.00000000000"/>
    <numFmt numFmtId="192" formatCode="&quot;$&quot;#,##0.00"/>
    <numFmt numFmtId="193" formatCode="#,##0.0"/>
    <numFmt numFmtId="194" formatCode="[$-409]h:mm:ss\ AM/PM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u val="single"/>
      <sz val="9"/>
      <name val="Geneva"/>
      <family val="0"/>
    </font>
    <font>
      <i/>
      <sz val="9"/>
      <name val="Geneva"/>
      <family val="0"/>
    </font>
    <font>
      <sz val="12"/>
      <name val="Arial Narrow"/>
      <family val="0"/>
    </font>
    <font>
      <b/>
      <sz val="12"/>
      <name val="Arial Narrow"/>
      <family val="0"/>
    </font>
    <font>
      <b/>
      <sz val="10"/>
      <name val="Arial Narrow"/>
      <family val="0"/>
    </font>
    <font>
      <vertAlign val="superscript"/>
      <sz val="10"/>
      <name val="Arial Narrow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"/>
      <family val="0"/>
    </font>
    <font>
      <sz val="1.25"/>
      <color indexed="8"/>
      <name val="Verdana"/>
      <family val="2"/>
    </font>
    <font>
      <sz val="1.0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.25"/>
      <color indexed="8"/>
      <name val="Verdana"/>
      <family val="0"/>
    </font>
    <font>
      <b/>
      <sz val="1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29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21" fillId="0" borderId="3" applyNumberFormat="0" applyFill="0" applyAlignment="0" applyProtection="0"/>
    <xf numFmtId="0" fontId="34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7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175" fontId="5" fillId="0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75" fontId="5" fillId="0" borderId="0" xfId="0" applyNumberFormat="1" applyFont="1" applyFill="1" applyAlignment="1" quotePrefix="1">
      <alignment horizontal="center"/>
    </xf>
    <xf numFmtId="175" fontId="5" fillId="0" borderId="0" xfId="0" applyNumberFormat="1" applyFont="1" applyAlignment="1" quotePrefix="1">
      <alignment horizontal="center"/>
    </xf>
    <xf numFmtId="174" fontId="5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79" fontId="5" fillId="0" borderId="0" xfId="0" applyNumberFormat="1" applyFont="1" applyAlignment="1" quotePrefix="1">
      <alignment horizontal="center"/>
    </xf>
    <xf numFmtId="179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8" fontId="5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11" fillId="0" borderId="0" xfId="0" applyFont="1" applyAlignment="1">
      <alignment horizontal="center"/>
    </xf>
    <xf numFmtId="179" fontId="13" fillId="0" borderId="0" xfId="0" applyNumberFormat="1" applyFont="1" applyAlignment="1">
      <alignment horizontal="center" wrapText="1"/>
    </xf>
    <xf numFmtId="175" fontId="13" fillId="0" borderId="0" xfId="0" applyNumberFormat="1" applyFont="1" applyAlignment="1">
      <alignment horizontal="center" wrapText="1"/>
    </xf>
    <xf numFmtId="15" fontId="13" fillId="0" borderId="0" xfId="0" applyNumberFormat="1" applyFont="1" applyAlignment="1">
      <alignment horizontal="center" wrapText="1"/>
    </xf>
    <xf numFmtId="17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 quotePrefix="1">
      <alignment horizontal="lef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center"/>
    </xf>
    <xf numFmtId="176" fontId="5" fillId="0" borderId="0" xfId="0" applyNumberFormat="1" applyFont="1" applyAlignment="1" quotePrefix="1">
      <alignment horizontal="right"/>
    </xf>
    <xf numFmtId="175" fontId="9" fillId="0" borderId="0" xfId="0" applyNumberFormat="1" applyFont="1" applyFill="1" applyAlignment="1">
      <alignment horizontal="center"/>
    </xf>
    <xf numFmtId="179" fontId="11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/>
    </xf>
    <xf numFmtId="0" fontId="17" fillId="0" borderId="10" xfId="60" applyFont="1" applyFill="1" applyBorder="1" applyAlignment="1">
      <alignment horizontal="left" wrapText="1"/>
      <protection/>
    </xf>
    <xf numFmtId="176" fontId="17" fillId="0" borderId="10" xfId="0" applyNumberFormat="1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center" wrapText="1"/>
    </xf>
    <xf numFmtId="179" fontId="17" fillId="0" borderId="10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left"/>
    </xf>
    <xf numFmtId="176" fontId="19" fillId="0" borderId="0" xfId="0" applyNumberFormat="1" applyFont="1" applyFill="1" applyBorder="1" applyAlignment="1">
      <alignment horizontal="center"/>
    </xf>
    <xf numFmtId="175" fontId="19" fillId="0" borderId="0" xfId="0" applyNumberFormat="1" applyFont="1" applyFill="1" applyBorder="1" applyAlignment="1">
      <alignment horizontal="center"/>
    </xf>
    <xf numFmtId="17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5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175" fontId="19" fillId="0" borderId="0" xfId="0" applyNumberFormat="1" applyFont="1" applyFill="1" applyBorder="1" applyAlignment="1" quotePrefix="1">
      <alignment horizontal="center"/>
    </xf>
    <xf numFmtId="179" fontId="19" fillId="0" borderId="0" xfId="0" applyNumberFormat="1" applyFont="1" applyFill="1" applyBorder="1" applyAlignment="1" quotePrefix="1">
      <alignment horizontal="center"/>
    </xf>
    <xf numFmtId="0" fontId="60" fillId="0" borderId="0" xfId="0" applyFont="1" applyFill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center"/>
    </xf>
    <xf numFmtId="179" fontId="16" fillId="0" borderId="11" xfId="61" applyNumberFormat="1" applyFont="1" applyBorder="1" applyAlignment="1">
      <alignment horizontal="center"/>
      <protection/>
    </xf>
    <xf numFmtId="179" fontId="24" fillId="0" borderId="11" xfId="61" applyNumberFormat="1" applyFont="1" applyBorder="1" applyAlignment="1">
      <alignment horizontal="center"/>
      <protection/>
    </xf>
    <xf numFmtId="179" fontId="5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9" fontId="11" fillId="0" borderId="0" xfId="0" applyNumberFormat="1" applyFont="1" applyAlignment="1">
      <alignment horizontal="left"/>
    </xf>
    <xf numFmtId="2" fontId="19" fillId="0" borderId="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left" vertical="center"/>
    </xf>
    <xf numFmtId="1" fontId="19" fillId="0" borderId="11" xfId="0" applyNumberFormat="1" applyFont="1" applyFill="1" applyBorder="1" applyAlignment="1">
      <alignment horizontal="left" vertical="center" wrapText="1"/>
    </xf>
    <xf numFmtId="176" fontId="19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9" fontId="19" fillId="0" borderId="11" xfId="0" applyNumberFormat="1" applyFont="1" applyFill="1" applyBorder="1" applyAlignment="1" quotePrefix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7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utral 2" xfId="57"/>
    <cellStyle name="Normal 2" xfId="58"/>
    <cellStyle name="Normal 3" xfId="59"/>
    <cellStyle name="Normal_Table1.xls" xfId="60"/>
    <cellStyle name="Normal_Tables1&amp;2.xl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CVSP!$I$4:$I$9</c:f>
              <c:numCache/>
            </c:numRef>
          </c:xVal>
          <c:yVal>
            <c:numRef>
              <c:f>CVSP!$F$4:$F$9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CVSP!$I$4:$I$9</c:f>
              <c:numCache/>
            </c:numRef>
          </c:xVal>
          <c:yVal>
            <c:numRef>
              <c:f>CVSP!#REF!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68035"/>
        <c:axId val="45612316"/>
      </c:scatterChart>
      <c:val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 val="autoZero"/>
        <c:crossBetween val="midCat"/>
        <c:dispUnits/>
      </c:valAx>
      <c:valAx>
        <c:axId val="456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104775</xdr:colOff>
      <xdr:row>64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72175" cy="10401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34</xdr:row>
      <xdr:rowOff>38100</xdr:rowOff>
    </xdr:from>
    <xdr:to>
      <xdr:col>12</xdr:col>
      <xdr:colOff>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7658100" y="5857875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A1:A1"/>
  <sheetViews>
    <sheetView workbookViewId="0" topLeftCell="A3">
      <selection activeCell="I31" sqref="I31"/>
    </sheetView>
  </sheetViews>
  <sheetFormatPr defaultColWidth="11.00390625" defaultRowHeight="12.75"/>
  <sheetData/>
  <sheetProtection/>
  <printOptions/>
  <pageMargins left="0.25" right="0.25" top="0.25" bottom="0.26" header="0.3" footer="0.3"/>
  <pageSetup fitToHeight="4" fitToWidth="1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29"/>
  <sheetViews>
    <sheetView workbookViewId="0" topLeftCell="A1">
      <selection activeCell="F4" sqref="F4:F17"/>
    </sheetView>
  </sheetViews>
  <sheetFormatPr defaultColWidth="8.375" defaultRowHeight="12.75"/>
  <cols>
    <col min="1" max="1" width="9.25390625" style="44" customWidth="1"/>
    <col min="2" max="16384" width="8.375" style="44" customWidth="1"/>
  </cols>
  <sheetData>
    <row r="1" spans="2:5" ht="12.75">
      <c r="B1" s="43" t="s">
        <v>24</v>
      </c>
      <c r="C1" s="43"/>
      <c r="D1" s="9"/>
      <c r="E1" s="9"/>
    </row>
    <row r="2" spans="1:12" ht="13.5" thickBot="1">
      <c r="A2" s="41"/>
      <c r="C2" s="1"/>
      <c r="D2" s="3"/>
      <c r="E2" s="42"/>
      <c r="F2" s="1"/>
      <c r="G2" s="1"/>
      <c r="H2" s="1"/>
      <c r="I2" s="1"/>
      <c r="J2" s="1"/>
      <c r="K2" s="93" t="s">
        <v>190</v>
      </c>
      <c r="L2" s="93"/>
    </row>
    <row r="3" spans="1:12" ht="37.5" customHeight="1">
      <c r="A3" s="40" t="s">
        <v>16</v>
      </c>
      <c r="B3" s="39" t="s">
        <v>195</v>
      </c>
      <c r="C3" s="40" t="s">
        <v>85</v>
      </c>
      <c r="D3" s="40" t="s">
        <v>77</v>
      </c>
      <c r="E3" s="38" t="s">
        <v>196</v>
      </c>
      <c r="F3" s="39" t="s">
        <v>18</v>
      </c>
      <c r="G3" s="35" t="s">
        <v>205</v>
      </c>
      <c r="H3" s="36" t="s">
        <v>206</v>
      </c>
      <c r="I3" s="36" t="s">
        <v>197</v>
      </c>
      <c r="J3" s="37" t="s">
        <v>198</v>
      </c>
      <c r="K3" s="38" t="s">
        <v>199</v>
      </c>
      <c r="L3" s="39" t="s">
        <v>200</v>
      </c>
    </row>
    <row r="4" spans="1:15" ht="12.75">
      <c r="A4" s="28">
        <v>129.29815</v>
      </c>
      <c r="B4" s="28">
        <v>0.00037</v>
      </c>
      <c r="C4" s="4">
        <v>243.224</v>
      </c>
      <c r="D4" s="28">
        <v>0.9914</v>
      </c>
      <c r="E4" s="28" t="s">
        <v>78</v>
      </c>
      <c r="F4" s="11">
        <v>0</v>
      </c>
      <c r="G4" s="11">
        <v>0.6</v>
      </c>
      <c r="H4" s="3">
        <v>0</v>
      </c>
      <c r="I4" s="1">
        <v>2002.896</v>
      </c>
      <c r="J4" s="12">
        <v>36121</v>
      </c>
      <c r="K4" s="1"/>
      <c r="L4" s="1"/>
      <c r="O4" s="3"/>
    </row>
    <row r="5" spans="1:15" ht="12.75">
      <c r="A5" s="28">
        <v>129.29791</v>
      </c>
      <c r="B5" s="28">
        <v>0.00042</v>
      </c>
      <c r="C5" s="4">
        <v>243.224</v>
      </c>
      <c r="D5" s="28">
        <v>0.9914</v>
      </c>
      <c r="E5" s="66">
        <v>1.02765211693304</v>
      </c>
      <c r="F5" s="65">
        <v>1.02765211693304</v>
      </c>
      <c r="G5" s="11">
        <v>0.8</v>
      </c>
      <c r="H5" s="3">
        <f aca="true" t="shared" si="0" ref="H5:H17">I5-$I$4</f>
        <v>0.9919999999999618</v>
      </c>
      <c r="I5" s="1">
        <v>2003.888</v>
      </c>
      <c r="J5" s="12">
        <v>36483</v>
      </c>
      <c r="K5" s="1"/>
      <c r="L5" s="1"/>
      <c r="M5" s="11"/>
      <c r="N5" s="11"/>
      <c r="O5" s="3"/>
    </row>
    <row r="6" spans="1:15" ht="12.75">
      <c r="A6" s="28">
        <v>129.29755</v>
      </c>
      <c r="B6" s="28">
        <v>0.00047</v>
      </c>
      <c r="C6" s="4">
        <v>243.224</v>
      </c>
      <c r="D6" s="28">
        <v>0.9914</v>
      </c>
      <c r="E6" s="66">
        <v>1.5414781754547744</v>
      </c>
      <c r="F6" s="65">
        <v>2.5691302923878143</v>
      </c>
      <c r="G6" s="1">
        <v>0.8</v>
      </c>
      <c r="H6" s="3">
        <f t="shared" si="0"/>
        <v>1.9349999999999454</v>
      </c>
      <c r="I6" s="3">
        <v>2004.831</v>
      </c>
      <c r="J6" s="23">
        <v>36828</v>
      </c>
      <c r="K6" s="11">
        <f aca="true" t="shared" si="1" ref="K6:K17">F6/H6</f>
        <v>1.3277159133787528</v>
      </c>
      <c r="L6" s="11"/>
      <c r="M6" s="11"/>
      <c r="N6" s="11"/>
      <c r="O6" s="3"/>
    </row>
    <row r="7" spans="1:15" ht="12.75">
      <c r="A7" s="28">
        <v>129.29766</v>
      </c>
      <c r="B7" s="28">
        <v>0.00037</v>
      </c>
      <c r="C7" s="4">
        <v>243.224</v>
      </c>
      <c r="D7" s="28">
        <v>0.9914</v>
      </c>
      <c r="E7" s="66">
        <v>-0.47100722030770165</v>
      </c>
      <c r="F7" s="65">
        <v>2.0981230720801127</v>
      </c>
      <c r="G7" s="11">
        <v>0.6</v>
      </c>
      <c r="H7" s="3">
        <f t="shared" si="0"/>
        <v>2.9149999999999636</v>
      </c>
      <c r="I7" s="3">
        <v>2005.811</v>
      </c>
      <c r="J7" s="12">
        <v>37186</v>
      </c>
      <c r="K7" s="11">
        <f t="shared" si="1"/>
        <v>0.7197677777290357</v>
      </c>
      <c r="L7" s="11"/>
      <c r="M7" s="11"/>
      <c r="N7" s="11"/>
      <c r="O7" s="3"/>
    </row>
    <row r="8" spans="1:15" s="45" customFormat="1" ht="12.75">
      <c r="A8" s="49">
        <v>129.29844</v>
      </c>
      <c r="B8" s="28">
        <v>0.00021</v>
      </c>
      <c r="C8" s="4">
        <v>243.224</v>
      </c>
      <c r="D8" s="28">
        <v>0.9914</v>
      </c>
      <c r="E8" s="66">
        <v>-3.3398693800302572</v>
      </c>
      <c r="F8" s="66">
        <v>-1.2417463079501445</v>
      </c>
      <c r="G8" s="11">
        <v>0.3</v>
      </c>
      <c r="H8" s="3">
        <f t="shared" si="0"/>
        <v>4.163999999999987</v>
      </c>
      <c r="I8" s="3">
        <v>2007.06</v>
      </c>
      <c r="J8" s="12">
        <v>37642</v>
      </c>
      <c r="K8" s="11">
        <f t="shared" si="1"/>
        <v>-0.29820996828773977</v>
      </c>
      <c r="L8" s="11"/>
      <c r="M8" s="11"/>
      <c r="N8" s="11"/>
      <c r="O8" s="3"/>
    </row>
    <row r="9" spans="1:15" s="45" customFormat="1" ht="12.75">
      <c r="A9" s="49">
        <v>129.29711</v>
      </c>
      <c r="B9" s="50">
        <v>0.00051</v>
      </c>
      <c r="C9" s="4">
        <v>243.224</v>
      </c>
      <c r="D9" s="28">
        <v>0.9914</v>
      </c>
      <c r="E9" s="66">
        <v>5.694905481040238</v>
      </c>
      <c r="F9" s="66">
        <v>4.453159173090094</v>
      </c>
      <c r="G9" s="11">
        <v>0.8</v>
      </c>
      <c r="H9" s="3">
        <f t="shared" si="0"/>
        <v>4.950600000000122</v>
      </c>
      <c r="I9" s="3">
        <v>2007.8466</v>
      </c>
      <c r="J9" s="12">
        <v>37929</v>
      </c>
      <c r="K9" s="11">
        <f t="shared" si="1"/>
        <v>0.8995190831596137</v>
      </c>
      <c r="L9" s="11"/>
      <c r="M9" s="11"/>
      <c r="N9" s="11"/>
      <c r="O9" s="3"/>
    </row>
    <row r="10" spans="1:15" s="45" customFormat="1" ht="12.75">
      <c r="A10" s="49">
        <v>129.296155</v>
      </c>
      <c r="B10" s="49">
        <v>0.000299</v>
      </c>
      <c r="C10" s="4">
        <v>243.224</v>
      </c>
      <c r="D10" s="28">
        <v>0.9914</v>
      </c>
      <c r="E10" s="66">
        <v>4.089199048626945</v>
      </c>
      <c r="F10" s="66">
        <v>8.542358221717038</v>
      </c>
      <c r="G10" s="11">
        <v>0.5</v>
      </c>
      <c r="H10" s="3">
        <f t="shared" si="0"/>
        <v>5.7871000000000095</v>
      </c>
      <c r="I10" s="3">
        <v>2008.6831</v>
      </c>
      <c r="J10" s="12">
        <v>38235</v>
      </c>
      <c r="K10" s="11">
        <f t="shared" si="1"/>
        <v>1.4761034407072668</v>
      </c>
      <c r="L10" s="14"/>
      <c r="M10" s="11"/>
      <c r="N10" s="11"/>
      <c r="O10" s="3"/>
    </row>
    <row r="11" spans="1:15" s="45" customFormat="1" ht="12.75">
      <c r="A11" s="1">
        <v>129.29521</v>
      </c>
      <c r="B11" s="1">
        <v>0.00043</v>
      </c>
      <c r="C11" s="4">
        <v>243.224</v>
      </c>
      <c r="D11" s="28">
        <v>0.9914</v>
      </c>
      <c r="E11" s="66">
        <v>4.046380210411949</v>
      </c>
      <c r="F11" s="66">
        <v>12.588738432128988</v>
      </c>
      <c r="G11" s="1">
        <v>0.7</v>
      </c>
      <c r="H11" s="3">
        <f t="shared" si="0"/>
        <v>6.630000000000109</v>
      </c>
      <c r="I11" s="1">
        <v>2009.526</v>
      </c>
      <c r="J11" s="12">
        <v>38543</v>
      </c>
      <c r="K11" s="11">
        <f t="shared" si="1"/>
        <v>1.8987539113316412</v>
      </c>
      <c r="L11" s="45" t="s">
        <v>126</v>
      </c>
      <c r="M11" s="11"/>
      <c r="N11" s="11"/>
      <c r="O11" s="3"/>
    </row>
    <row r="12" spans="1:13" s="45" customFormat="1" ht="12.75">
      <c r="A12" s="1">
        <v>129.29364</v>
      </c>
      <c r="B12" s="1">
        <v>0.00056</v>
      </c>
      <c r="C12" s="4">
        <v>243.224</v>
      </c>
      <c r="D12" s="28">
        <v>0.9914</v>
      </c>
      <c r="E12" s="1">
        <v>6.7</v>
      </c>
      <c r="F12" s="66">
        <v>12.588738432128988</v>
      </c>
      <c r="G12" s="1">
        <v>0.9</v>
      </c>
      <c r="H12" s="3">
        <f t="shared" si="0"/>
        <v>7.761500000000069</v>
      </c>
      <c r="I12" s="3">
        <v>2010.6575</v>
      </c>
      <c r="J12" s="12">
        <v>38956</v>
      </c>
      <c r="K12" s="11">
        <f t="shared" si="1"/>
        <v>1.621946586630017</v>
      </c>
      <c r="M12" s="11"/>
    </row>
    <row r="13" spans="1:12" s="45" customFormat="1" ht="12.75">
      <c r="A13" s="1">
        <v>129.29352</v>
      </c>
      <c r="B13" s="1">
        <v>0.00042</v>
      </c>
      <c r="C13" s="4">
        <v>243.224</v>
      </c>
      <c r="D13" s="28">
        <v>0.9914</v>
      </c>
      <c r="E13" s="1">
        <v>0.5</v>
      </c>
      <c r="F13" s="11">
        <f>F12+E13</f>
        <v>13.088738432128988</v>
      </c>
      <c r="G13" s="1">
        <v>0.7</v>
      </c>
      <c r="H13" s="1">
        <f t="shared" si="0"/>
        <v>8.663000000000011</v>
      </c>
      <c r="I13" s="1">
        <v>2011.559</v>
      </c>
      <c r="J13" s="12">
        <v>39285</v>
      </c>
      <c r="K13" s="11">
        <f t="shared" si="1"/>
        <v>1.5108782675896308</v>
      </c>
      <c r="L13" s="45" t="s">
        <v>242</v>
      </c>
    </row>
    <row r="14" spans="1:12" s="45" customFormat="1" ht="12.75">
      <c r="A14" s="1">
        <v>129.29234</v>
      </c>
      <c r="B14" s="1">
        <v>0.00046</v>
      </c>
      <c r="C14" s="4">
        <v>243.224</v>
      </c>
      <c r="D14" s="28">
        <v>0.9914</v>
      </c>
      <c r="E14" s="1">
        <v>5.1</v>
      </c>
      <c r="F14" s="11">
        <f>F13+E14</f>
        <v>18.188738432128986</v>
      </c>
      <c r="G14" s="1">
        <v>0.7</v>
      </c>
      <c r="H14" s="1">
        <f t="shared" si="0"/>
        <v>9.638000000000147</v>
      </c>
      <c r="I14" s="15">
        <v>2012.534</v>
      </c>
      <c r="J14" s="12">
        <v>39642</v>
      </c>
      <c r="K14" s="11">
        <f t="shared" si="1"/>
        <v>1.887190125765585</v>
      </c>
      <c r="L14" s="45" t="s">
        <v>176</v>
      </c>
    </row>
    <row r="15" spans="1:12" s="45" customFormat="1" ht="12.75">
      <c r="A15" s="1">
        <v>129.28946</v>
      </c>
      <c r="B15" s="1">
        <v>0.00061</v>
      </c>
      <c r="C15" s="4">
        <v>243.224</v>
      </c>
      <c r="D15" s="28">
        <v>0.9914</v>
      </c>
      <c r="E15" s="1">
        <v>12.3</v>
      </c>
      <c r="F15" s="11">
        <f>F14+E15</f>
        <v>30.488738432128986</v>
      </c>
      <c r="G15" s="11">
        <v>1</v>
      </c>
      <c r="H15" s="3">
        <f t="shared" si="0"/>
        <v>10.59719999999993</v>
      </c>
      <c r="I15" s="4">
        <v>2013.4932</v>
      </c>
      <c r="J15" s="12">
        <v>39992</v>
      </c>
      <c r="K15" s="11">
        <f t="shared" si="1"/>
        <v>2.8770560555740374</v>
      </c>
      <c r="L15" s="45" t="s">
        <v>236</v>
      </c>
    </row>
    <row r="16" spans="1:12" s="45" customFormat="1" ht="12.75">
      <c r="A16" s="1">
        <v>129.29044</v>
      </c>
      <c r="B16" s="1">
        <v>0.00079</v>
      </c>
      <c r="C16" s="4">
        <v>243.224</v>
      </c>
      <c r="D16" s="28">
        <v>0.9914</v>
      </c>
      <c r="E16" s="1">
        <v>-4.2</v>
      </c>
      <c r="F16" s="11">
        <f>F15+E16</f>
        <v>26.288738432128987</v>
      </c>
      <c r="G16" s="1">
        <v>1.3</v>
      </c>
      <c r="H16" s="1">
        <f t="shared" si="0"/>
        <v>11.729000000000042</v>
      </c>
      <c r="I16" s="15">
        <v>2014.625</v>
      </c>
      <c r="J16" s="12">
        <v>40405</v>
      </c>
      <c r="K16" s="11">
        <f t="shared" si="1"/>
        <v>2.241345249563381</v>
      </c>
      <c r="L16" s="45" t="s">
        <v>284</v>
      </c>
    </row>
    <row r="17" spans="1:12" s="45" customFormat="1" ht="12.75">
      <c r="A17" s="1">
        <v>129.29083</v>
      </c>
      <c r="B17" s="1">
        <v>0.00044</v>
      </c>
      <c r="C17" s="4">
        <v>243.224</v>
      </c>
      <c r="D17" s="28">
        <v>0.9914</v>
      </c>
      <c r="E17" s="1">
        <v>-1.7</v>
      </c>
      <c r="F17" s="11">
        <f>F16+E17</f>
        <v>24.588738432128988</v>
      </c>
      <c r="G17" s="1">
        <v>0.7</v>
      </c>
      <c r="H17" s="1">
        <f t="shared" si="0"/>
        <v>12.726000000000113</v>
      </c>
      <c r="I17" s="15">
        <v>2015.622</v>
      </c>
      <c r="J17" s="12">
        <v>40769</v>
      </c>
      <c r="K17" s="11">
        <f t="shared" si="1"/>
        <v>1.9321655219337397</v>
      </c>
      <c r="L17" s="45" t="s">
        <v>323</v>
      </c>
    </row>
    <row r="18" spans="1:11" s="45" customFormat="1" ht="12.75">
      <c r="A18" s="1"/>
      <c r="B18" s="1"/>
      <c r="C18" s="4"/>
      <c r="D18" s="28"/>
      <c r="E18" s="1"/>
      <c r="F18" s="11"/>
      <c r="G18" s="1"/>
      <c r="H18" s="1"/>
      <c r="I18" s="15"/>
      <c r="J18" s="12"/>
      <c r="K18" s="11"/>
    </row>
    <row r="19" spans="1:11" s="45" customFormat="1" ht="12.75">
      <c r="A19" s="1"/>
      <c r="B19" s="1"/>
      <c r="C19" s="4"/>
      <c r="D19" s="28"/>
      <c r="E19" s="1"/>
      <c r="F19" s="11"/>
      <c r="G19" s="1"/>
      <c r="H19" s="1"/>
      <c r="I19" s="15"/>
      <c r="J19" s="12"/>
      <c r="K19" s="11"/>
    </row>
    <row r="20" spans="1:11" s="45" customFormat="1" ht="12.75">
      <c r="A20" s="1"/>
      <c r="B20" s="1"/>
      <c r="C20" s="4"/>
      <c r="D20" s="28"/>
      <c r="E20" s="1"/>
      <c r="F20" s="11"/>
      <c r="G20" s="1"/>
      <c r="H20" s="1"/>
      <c r="I20" s="15"/>
      <c r="J20" s="12"/>
      <c r="K20" s="11"/>
    </row>
    <row r="21" spans="1:11" s="45" customFormat="1" ht="12.75">
      <c r="A21" s="1"/>
      <c r="B21" s="1"/>
      <c r="C21" s="4"/>
      <c r="D21" s="28"/>
      <c r="E21" s="1"/>
      <c r="F21" s="11"/>
      <c r="G21" s="1"/>
      <c r="H21" s="1"/>
      <c r="I21" s="15"/>
      <c r="J21" s="12"/>
      <c r="K21" s="11"/>
    </row>
    <row r="22" spans="1:11" s="45" customFormat="1" ht="12.75">
      <c r="A22" s="1"/>
      <c r="B22" s="1"/>
      <c r="C22" s="4"/>
      <c r="D22" s="28"/>
      <c r="E22" s="1"/>
      <c r="F22" s="11"/>
      <c r="G22" s="1"/>
      <c r="H22" s="1"/>
      <c r="I22" s="15"/>
      <c r="J22" s="12"/>
      <c r="K22" s="11"/>
    </row>
    <row r="23" spans="1:11" s="45" customFormat="1" ht="12.75">
      <c r="A23" s="1"/>
      <c r="B23" s="1"/>
      <c r="C23" s="4"/>
      <c r="D23" s="28"/>
      <c r="E23" s="1"/>
      <c r="F23" s="11"/>
      <c r="G23" s="1"/>
      <c r="H23" s="1"/>
      <c r="I23" s="15"/>
      <c r="J23" s="12"/>
      <c r="K23" s="11"/>
    </row>
    <row r="24" spans="1:11" s="45" customFormat="1" ht="12.75">
      <c r="A24" s="1"/>
      <c r="B24" s="1"/>
      <c r="C24" s="4"/>
      <c r="D24" s="28"/>
      <c r="E24" s="1"/>
      <c r="F24" s="11"/>
      <c r="G24" s="1"/>
      <c r="H24" s="1"/>
      <c r="I24" s="15"/>
      <c r="J24" s="12"/>
      <c r="K24" s="11"/>
    </row>
    <row r="25" spans="1:11" s="45" customFormat="1" ht="12.75">
      <c r="A25" s="1"/>
      <c r="B25" s="1"/>
      <c r="C25" s="4"/>
      <c r="D25" s="28"/>
      <c r="E25" s="1"/>
      <c r="F25" s="11"/>
      <c r="G25" s="1"/>
      <c r="H25" s="1"/>
      <c r="I25" s="15"/>
      <c r="J25" s="12"/>
      <c r="K25" s="11"/>
    </row>
    <row r="26" spans="1:11" s="45" customFormat="1" ht="12.75">
      <c r="A26" s="1"/>
      <c r="B26" s="1"/>
      <c r="C26" s="4"/>
      <c r="D26" s="28"/>
      <c r="E26" s="1"/>
      <c r="F26" s="11"/>
      <c r="G26" s="1"/>
      <c r="H26" s="1"/>
      <c r="I26" s="15"/>
      <c r="J26" s="12"/>
      <c r="K26" s="11"/>
    </row>
    <row r="27" spans="1:11" s="45" customFormat="1" ht="12.75">
      <c r="A27" s="1"/>
      <c r="B27" s="1"/>
      <c r="C27" s="4"/>
      <c r="D27" s="28"/>
      <c r="E27" s="1"/>
      <c r="F27" s="11"/>
      <c r="G27" s="1"/>
      <c r="H27" s="1"/>
      <c r="I27" s="15"/>
      <c r="J27" s="12"/>
      <c r="K27" s="11"/>
    </row>
    <row r="28" spans="1:11" s="45" customFormat="1" ht="12.75">
      <c r="A28" s="1"/>
      <c r="B28" s="1"/>
      <c r="C28" s="4"/>
      <c r="D28" s="28"/>
      <c r="E28" s="1"/>
      <c r="F28" s="11"/>
      <c r="G28" s="1"/>
      <c r="H28" s="1"/>
      <c r="I28" s="15"/>
      <c r="J28" s="12"/>
      <c r="K28" s="11"/>
    </row>
    <row r="29" spans="1:11" s="45" customFormat="1" ht="12.75">
      <c r="A29" s="1"/>
      <c r="B29" s="1"/>
      <c r="C29" s="4"/>
      <c r="D29" s="28"/>
      <c r="E29" s="1"/>
      <c r="F29" s="11"/>
      <c r="G29" s="1"/>
      <c r="H29" s="1"/>
      <c r="I29" s="15"/>
      <c r="J29" s="12"/>
      <c r="K29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69"/>
  <sheetViews>
    <sheetView workbookViewId="0" topLeftCell="A1">
      <selection activeCell="F17" sqref="F17:F18"/>
    </sheetView>
  </sheetViews>
  <sheetFormatPr defaultColWidth="8.375" defaultRowHeight="12.75"/>
  <cols>
    <col min="1" max="8" width="8.375" style="1" customWidth="1"/>
    <col min="9" max="9" width="8.375" style="3" customWidth="1"/>
    <col min="10" max="16384" width="8.375" style="1" customWidth="1"/>
  </cols>
  <sheetData>
    <row r="1" spans="1:5" ht="12.75">
      <c r="A1" s="43" t="s">
        <v>63</v>
      </c>
      <c r="B1" s="43"/>
      <c r="E1" s="3"/>
    </row>
    <row r="2" spans="1:12" ht="13.5" thickBot="1">
      <c r="A2" s="41"/>
      <c r="B2" s="11"/>
      <c r="C2" s="3"/>
      <c r="D2" s="3"/>
      <c r="E2" s="42"/>
      <c r="I2" s="1"/>
      <c r="K2" s="93" t="s">
        <v>134</v>
      </c>
      <c r="L2" s="93"/>
    </row>
    <row r="3" spans="1:12" ht="36.75" customHeight="1">
      <c r="A3" s="40" t="s">
        <v>93</v>
      </c>
      <c r="B3" s="39" t="s">
        <v>68</v>
      </c>
      <c r="C3" s="40" t="s">
        <v>94</v>
      </c>
      <c r="D3" s="40" t="s">
        <v>77</v>
      </c>
      <c r="E3" s="38" t="s">
        <v>69</v>
      </c>
      <c r="F3" s="39" t="s">
        <v>70</v>
      </c>
      <c r="G3" s="35" t="s">
        <v>95</v>
      </c>
      <c r="H3" s="36" t="s">
        <v>59</v>
      </c>
      <c r="I3" s="36" t="s">
        <v>60</v>
      </c>
      <c r="J3" s="37" t="s">
        <v>57</v>
      </c>
      <c r="K3" s="38" t="s">
        <v>88</v>
      </c>
      <c r="L3" s="39" t="s">
        <v>89</v>
      </c>
    </row>
    <row r="4" spans="1:10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0.3</v>
      </c>
      <c r="H4" s="3">
        <v>0</v>
      </c>
      <c r="I4" s="1">
        <v>2002.005</v>
      </c>
      <c r="J4" s="18">
        <v>35796</v>
      </c>
    </row>
    <row r="5" spans="1:10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-1.6</v>
      </c>
      <c r="G5" s="11">
        <v>0.3</v>
      </c>
      <c r="H5" s="3">
        <f>I5-$I$4</f>
        <v>0.8959999999999582</v>
      </c>
      <c r="I5" s="1">
        <v>2002.901</v>
      </c>
      <c r="J5" s="18">
        <v>36123</v>
      </c>
    </row>
    <row r="6" spans="1:12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f>F5-2.7</f>
        <v>-4.300000000000001</v>
      </c>
      <c r="G6" s="1">
        <v>0.3</v>
      </c>
      <c r="H6" s="3">
        <f>I6-$I$4</f>
        <v>1.849999999999909</v>
      </c>
      <c r="I6" s="3">
        <v>2003.855</v>
      </c>
      <c r="J6" s="31">
        <v>36471</v>
      </c>
      <c r="K6" s="11">
        <f>F6/H6</f>
        <v>-2.324324324324439</v>
      </c>
      <c r="L6" s="11"/>
    </row>
    <row r="7" spans="1:12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f>-1.3+F6</f>
        <v>-5.6000000000000005</v>
      </c>
      <c r="G7" s="11">
        <v>1</v>
      </c>
      <c r="H7" s="3">
        <f>I7-$I$4</f>
        <v>2.7679999999998017</v>
      </c>
      <c r="I7" s="3">
        <v>2004.773</v>
      </c>
      <c r="J7" s="18">
        <v>36807</v>
      </c>
      <c r="K7" s="11">
        <f>F7/H7</f>
        <v>-2.023121387283382</v>
      </c>
      <c r="L7" s="11"/>
    </row>
    <row r="8" spans="1:12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f>F7+10.1</f>
        <v>4.499999999999999</v>
      </c>
      <c r="G8" s="11">
        <v>0.3</v>
      </c>
      <c r="H8" s="3">
        <f>I8-$I$4</f>
        <v>3.8059999999998126</v>
      </c>
      <c r="I8" s="3">
        <v>2005.811</v>
      </c>
      <c r="J8" s="12">
        <v>37186</v>
      </c>
      <c r="K8" s="11">
        <f>F8/H8</f>
        <v>1.1823436678928587</v>
      </c>
      <c r="L8" s="11"/>
    </row>
    <row r="9" spans="1:16" ht="12.75">
      <c r="A9" s="15">
        <v>82.16721</v>
      </c>
      <c r="B9" s="28">
        <v>0.00094</v>
      </c>
      <c r="C9" s="28" t="s">
        <v>78</v>
      </c>
      <c r="D9" s="28" t="s">
        <v>78</v>
      </c>
      <c r="E9" s="28" t="s">
        <v>78</v>
      </c>
      <c r="F9" s="11">
        <f>-1.3+F8</f>
        <v>3.1999999999999993</v>
      </c>
      <c r="G9" s="65">
        <v>0.9</v>
      </c>
      <c r="H9" s="3">
        <f>I9-$I$4</f>
        <v>5.054999999999836</v>
      </c>
      <c r="I9" s="3">
        <v>2007.06</v>
      </c>
      <c r="J9" s="12">
        <v>37642</v>
      </c>
      <c r="K9" s="11">
        <f>F9/H9</f>
        <v>0.6330365974283092</v>
      </c>
      <c r="L9" s="11" t="s">
        <v>61</v>
      </c>
      <c r="O9" s="11"/>
      <c r="P9" s="3"/>
    </row>
    <row r="10" spans="1:16" s="15" customFormat="1" ht="12.75">
      <c r="A10" s="15" t="s">
        <v>204</v>
      </c>
      <c r="B10" s="15" t="s">
        <v>204</v>
      </c>
      <c r="C10" s="15">
        <v>144.73</v>
      </c>
      <c r="D10" s="15">
        <v>0.9877</v>
      </c>
      <c r="E10" s="15" t="s">
        <v>204</v>
      </c>
      <c r="F10" s="15" t="s">
        <v>204</v>
      </c>
      <c r="G10" s="15" t="s">
        <v>204</v>
      </c>
      <c r="H10" s="15" t="s">
        <v>204</v>
      </c>
      <c r="I10" s="15">
        <v>2008</v>
      </c>
      <c r="J10" s="15" t="s">
        <v>204</v>
      </c>
      <c r="K10" s="15" t="s">
        <v>204</v>
      </c>
      <c r="L10" s="15" t="s">
        <v>204</v>
      </c>
      <c r="M10" s="47" t="s">
        <v>149</v>
      </c>
      <c r="O10" s="11"/>
      <c r="P10" s="3"/>
    </row>
    <row r="11" spans="1:16" ht="12.75">
      <c r="A11" s="1">
        <v>82.17008</v>
      </c>
      <c r="B11" s="1">
        <v>0.00052</v>
      </c>
      <c r="C11" s="15">
        <v>144.73</v>
      </c>
      <c r="D11" s="15">
        <v>0.9877</v>
      </c>
      <c r="E11" s="1">
        <v>7.3</v>
      </c>
      <c r="F11" s="11">
        <f>F9+E11</f>
        <v>10.5</v>
      </c>
      <c r="G11" s="65">
        <v>0.5</v>
      </c>
      <c r="H11" s="3">
        <f aca="true" t="shared" si="0" ref="H11:H18">I11-$I$4</f>
        <v>7.520999999999958</v>
      </c>
      <c r="I11" s="3">
        <v>2009.526</v>
      </c>
      <c r="J11" s="12">
        <v>38543</v>
      </c>
      <c r="K11" s="11">
        <f aca="true" t="shared" si="1" ref="K11:K18">F11/H11</f>
        <v>1.3960909453530193</v>
      </c>
      <c r="L11" s="11" t="s">
        <v>41</v>
      </c>
      <c r="O11" s="11"/>
      <c r="P11" s="3"/>
    </row>
    <row r="12" spans="1:14" ht="12.75">
      <c r="A12" s="15">
        <v>82.16963</v>
      </c>
      <c r="B12" s="15">
        <v>0.00035</v>
      </c>
      <c r="C12" s="15">
        <v>144.73</v>
      </c>
      <c r="D12" s="15">
        <v>0.9877</v>
      </c>
      <c r="E12" s="15">
        <v>-1.2</v>
      </c>
      <c r="F12" s="14">
        <f aca="true" t="shared" si="2" ref="F12:F18">F11+E12</f>
        <v>9.3</v>
      </c>
      <c r="G12" s="14">
        <v>0.3</v>
      </c>
      <c r="H12" s="4">
        <f t="shared" si="0"/>
        <v>8.537499999999909</v>
      </c>
      <c r="I12" s="4">
        <v>2010.5425</v>
      </c>
      <c r="J12" s="23">
        <v>38914</v>
      </c>
      <c r="K12" s="14">
        <f t="shared" si="1"/>
        <v>1.0893118594436428</v>
      </c>
      <c r="L12" s="14"/>
      <c r="M12" s="15"/>
      <c r="N12" s="15"/>
    </row>
    <row r="13" spans="1:14" ht="12.75">
      <c r="A13" s="15">
        <v>82.16837</v>
      </c>
      <c r="B13" s="15">
        <v>0.00088</v>
      </c>
      <c r="C13" s="15">
        <v>144.73</v>
      </c>
      <c r="D13" s="15">
        <v>0.9877</v>
      </c>
      <c r="E13" s="15">
        <v>-3.2</v>
      </c>
      <c r="F13" s="14">
        <f t="shared" si="2"/>
        <v>6.1000000000000005</v>
      </c>
      <c r="G13" s="14">
        <v>0.9</v>
      </c>
      <c r="H13" s="4">
        <f t="shared" si="0"/>
        <v>9.55399999999986</v>
      </c>
      <c r="I13" s="4">
        <v>2011.559</v>
      </c>
      <c r="J13" s="23">
        <v>39285</v>
      </c>
      <c r="K13" s="14">
        <f t="shared" si="1"/>
        <v>0.6384760309817972</v>
      </c>
      <c r="L13" s="14" t="s">
        <v>241</v>
      </c>
      <c r="M13" s="15"/>
      <c r="N13" s="15"/>
    </row>
    <row r="14" spans="1:12" ht="12.75">
      <c r="A14" s="1">
        <v>82.17094</v>
      </c>
      <c r="B14" s="1">
        <v>0.00074</v>
      </c>
      <c r="C14" s="15">
        <v>144.73</v>
      </c>
      <c r="D14" s="15">
        <v>0.9877</v>
      </c>
      <c r="E14" s="1">
        <v>6.6</v>
      </c>
      <c r="F14" s="14">
        <f t="shared" si="2"/>
        <v>12.7</v>
      </c>
      <c r="G14" s="11">
        <v>0.7</v>
      </c>
      <c r="H14" s="3">
        <f t="shared" si="0"/>
        <v>10.394999999999982</v>
      </c>
      <c r="I14" s="4">
        <v>2012.4</v>
      </c>
      <c r="J14" s="12">
        <v>39593</v>
      </c>
      <c r="K14" s="11">
        <f t="shared" si="1"/>
        <v>1.2217412217412238</v>
      </c>
      <c r="L14" s="11" t="s">
        <v>175</v>
      </c>
    </row>
    <row r="15" spans="1:12" ht="12.75">
      <c r="A15" s="1">
        <v>82.17094</v>
      </c>
      <c r="B15" s="1">
        <v>0.00086</v>
      </c>
      <c r="C15" s="15">
        <v>144.73</v>
      </c>
      <c r="D15" s="15">
        <v>0.9877</v>
      </c>
      <c r="E15" s="11">
        <v>0</v>
      </c>
      <c r="F15" s="14">
        <f t="shared" si="2"/>
        <v>12.7</v>
      </c>
      <c r="G15" s="11">
        <v>0.8</v>
      </c>
      <c r="H15" s="3">
        <f t="shared" si="0"/>
        <v>11.315499999999929</v>
      </c>
      <c r="I15" s="4">
        <v>2013.3205</v>
      </c>
      <c r="J15" s="12">
        <v>39929</v>
      </c>
      <c r="K15" s="11">
        <f t="shared" si="1"/>
        <v>1.122354292784241</v>
      </c>
      <c r="L15" s="11" t="s">
        <v>287</v>
      </c>
    </row>
    <row r="16" spans="1:12" ht="12.75">
      <c r="A16" s="1">
        <v>82.17228</v>
      </c>
      <c r="B16" s="1">
        <v>0.00113</v>
      </c>
      <c r="C16" s="15">
        <v>144.73</v>
      </c>
      <c r="D16" s="15">
        <v>0.9877</v>
      </c>
      <c r="E16" s="1">
        <v>3.4</v>
      </c>
      <c r="F16" s="14">
        <f t="shared" si="2"/>
        <v>16.099999999999998</v>
      </c>
      <c r="G16" s="11">
        <v>1.1</v>
      </c>
      <c r="H16" s="3">
        <f t="shared" si="0"/>
        <v>12.4849999999999</v>
      </c>
      <c r="I16" s="4">
        <v>2014.49</v>
      </c>
      <c r="J16" s="12">
        <v>40356</v>
      </c>
      <c r="K16" s="11">
        <f t="shared" si="1"/>
        <v>1.2895474569483483</v>
      </c>
      <c r="L16" s="11" t="s">
        <v>286</v>
      </c>
    </row>
    <row r="17" spans="1:12" ht="12.75">
      <c r="A17" s="1">
        <v>82.17186</v>
      </c>
      <c r="B17" s="1">
        <v>0.00051</v>
      </c>
      <c r="C17" s="15">
        <v>144.73</v>
      </c>
      <c r="D17" s="15">
        <v>0.9877</v>
      </c>
      <c r="E17" s="1">
        <v>-1.1</v>
      </c>
      <c r="F17" s="14">
        <f t="shared" si="2"/>
        <v>14.999999999999998</v>
      </c>
      <c r="G17" s="11">
        <v>0.5</v>
      </c>
      <c r="H17" s="3">
        <f t="shared" si="0"/>
        <v>13.386799999999994</v>
      </c>
      <c r="I17" s="4">
        <v>2015.3918</v>
      </c>
      <c r="J17" s="12">
        <v>40685</v>
      </c>
      <c r="K17" s="11">
        <f t="shared" si="1"/>
        <v>1.1205067678608782</v>
      </c>
      <c r="L17" s="11"/>
    </row>
    <row r="18" spans="1:12" ht="12.75">
      <c r="A18" s="1">
        <v>82.17081</v>
      </c>
      <c r="B18" s="1">
        <v>0.00083</v>
      </c>
      <c r="C18" s="15">
        <v>144.73</v>
      </c>
      <c r="D18" s="15">
        <v>0.9877</v>
      </c>
      <c r="E18" s="1">
        <v>-2.7</v>
      </c>
      <c r="F18" s="14">
        <f t="shared" si="2"/>
        <v>12.299999999999997</v>
      </c>
      <c r="G18" s="11">
        <v>0.8</v>
      </c>
      <c r="H18" s="3">
        <f t="shared" si="0"/>
        <v>13.90729999999985</v>
      </c>
      <c r="I18" s="4">
        <v>2015.9123</v>
      </c>
      <c r="J18" s="12">
        <v>40875</v>
      </c>
      <c r="K18" s="11">
        <f t="shared" si="1"/>
        <v>0.8844276027697777</v>
      </c>
      <c r="L18" s="11" t="s">
        <v>324</v>
      </c>
    </row>
    <row r="19" spans="3:12" ht="12.75">
      <c r="C19" s="15"/>
      <c r="D19" s="15"/>
      <c r="F19" s="14"/>
      <c r="G19" s="11"/>
      <c r="H19" s="3"/>
      <c r="I19" s="4"/>
      <c r="J19" s="12"/>
      <c r="K19" s="11"/>
      <c r="L19" s="11"/>
    </row>
    <row r="20" spans="3:12" ht="12.75">
      <c r="C20" s="15"/>
      <c r="D20" s="15"/>
      <c r="F20" s="14"/>
      <c r="G20" s="11"/>
      <c r="H20" s="3"/>
      <c r="I20" s="4"/>
      <c r="J20" s="12"/>
      <c r="K20" s="11"/>
      <c r="L20" s="11"/>
    </row>
    <row r="21" spans="3:12" ht="12.75">
      <c r="C21" s="15"/>
      <c r="D21" s="15"/>
      <c r="F21" s="14"/>
      <c r="G21" s="11"/>
      <c r="H21" s="3"/>
      <c r="I21" s="4"/>
      <c r="J21" s="12"/>
      <c r="K21" s="11"/>
      <c r="L21" s="11"/>
    </row>
    <row r="22" spans="3:12" ht="12.75">
      <c r="C22" s="15"/>
      <c r="D22" s="15"/>
      <c r="F22" s="14"/>
      <c r="G22" s="11"/>
      <c r="H22" s="3"/>
      <c r="I22" s="4"/>
      <c r="J22" s="12"/>
      <c r="K22" s="11"/>
      <c r="L22" s="11"/>
    </row>
    <row r="23" spans="3:12" ht="12.75">
      <c r="C23" s="15"/>
      <c r="D23" s="15"/>
      <c r="F23" s="14"/>
      <c r="G23" s="11"/>
      <c r="H23" s="3"/>
      <c r="I23" s="4"/>
      <c r="J23" s="12"/>
      <c r="K23" s="11"/>
      <c r="L23" s="11"/>
    </row>
    <row r="24" spans="3:12" ht="12.75">
      <c r="C24" s="15"/>
      <c r="D24" s="15"/>
      <c r="F24" s="14"/>
      <c r="G24" s="11"/>
      <c r="H24" s="3"/>
      <c r="I24" s="4"/>
      <c r="J24" s="12"/>
      <c r="K24" s="11"/>
      <c r="L24" s="11"/>
    </row>
    <row r="25" spans="3:12" ht="12.75">
      <c r="C25" s="15"/>
      <c r="D25" s="15"/>
      <c r="F25" s="14"/>
      <c r="G25" s="11"/>
      <c r="H25" s="3"/>
      <c r="I25" s="4"/>
      <c r="J25" s="12"/>
      <c r="K25" s="11"/>
      <c r="L25" s="11"/>
    </row>
    <row r="26" spans="3:12" ht="12.75">
      <c r="C26" s="15"/>
      <c r="D26" s="15"/>
      <c r="F26" s="14"/>
      <c r="G26" s="11"/>
      <c r="H26" s="3"/>
      <c r="I26" s="4"/>
      <c r="J26" s="12"/>
      <c r="K26" s="11"/>
      <c r="L26" s="11"/>
    </row>
    <row r="27" spans="3:12" ht="12.75">
      <c r="C27" s="15"/>
      <c r="D27" s="15"/>
      <c r="F27" s="14"/>
      <c r="G27" s="11"/>
      <c r="H27" s="3"/>
      <c r="I27" s="4"/>
      <c r="J27" s="12"/>
      <c r="K27" s="11"/>
      <c r="L27" s="11"/>
    </row>
    <row r="28" spans="3:12" ht="12.75">
      <c r="C28" s="15"/>
      <c r="D28" s="15"/>
      <c r="F28" s="14"/>
      <c r="G28" s="11"/>
      <c r="H28" s="3"/>
      <c r="I28" s="4"/>
      <c r="J28" s="12"/>
      <c r="K28" s="11"/>
      <c r="L28" s="11"/>
    </row>
    <row r="29" spans="3:12" ht="12.75">
      <c r="C29" s="15"/>
      <c r="D29" s="15"/>
      <c r="F29" s="14"/>
      <c r="G29" s="11"/>
      <c r="H29" s="3"/>
      <c r="I29" s="4"/>
      <c r="J29" s="12"/>
      <c r="K29" s="11"/>
      <c r="L29" s="11"/>
    </row>
    <row r="30" spans="3:12" ht="12.75">
      <c r="C30" s="15"/>
      <c r="D30" s="15"/>
      <c r="F30" s="14"/>
      <c r="G30" s="11"/>
      <c r="H30" s="3"/>
      <c r="I30" s="4"/>
      <c r="J30" s="12"/>
      <c r="K30" s="11"/>
      <c r="L30" s="11"/>
    </row>
    <row r="31" spans="3:12" ht="12.75">
      <c r="C31" s="15"/>
      <c r="D31" s="15"/>
      <c r="F31" s="14"/>
      <c r="G31" s="11"/>
      <c r="H31" s="3"/>
      <c r="I31" s="4"/>
      <c r="J31" s="12"/>
      <c r="K31" s="11"/>
      <c r="L31" s="11"/>
    </row>
    <row r="32" spans="6:11" ht="12.75">
      <c r="F32" s="11"/>
      <c r="G32" s="11"/>
      <c r="H32" s="3"/>
      <c r="J32" s="12"/>
      <c r="K32" s="11"/>
    </row>
    <row r="33" spans="6:11" ht="12.75">
      <c r="F33" s="11"/>
      <c r="G33" s="11"/>
      <c r="H33" s="3"/>
      <c r="J33" s="12"/>
      <c r="K33" s="11"/>
    </row>
    <row r="34" spans="6:11" ht="12.75">
      <c r="F34" s="11"/>
      <c r="G34" s="11"/>
      <c r="H34" s="3"/>
      <c r="J34" s="12"/>
      <c r="K34" s="11"/>
    </row>
    <row r="35" spans="6:11" ht="12.75">
      <c r="F35" s="11"/>
      <c r="G35" s="11"/>
      <c r="H35" s="3"/>
      <c r="J35" s="12"/>
      <c r="K35" s="11"/>
    </row>
    <row r="36" spans="6:11" ht="12.75">
      <c r="F36" s="11"/>
      <c r="G36" s="11"/>
      <c r="H36" s="3"/>
      <c r="J36" s="12"/>
      <c r="K36" s="11"/>
    </row>
    <row r="37" spans="6:11" ht="12.75">
      <c r="F37" s="11"/>
      <c r="G37" s="11"/>
      <c r="H37" s="3"/>
      <c r="J37" s="12"/>
      <c r="K37" s="11"/>
    </row>
    <row r="38" spans="6:11" ht="12.75">
      <c r="F38" s="11"/>
      <c r="G38" s="11"/>
      <c r="H38" s="3"/>
      <c r="J38" s="12"/>
      <c r="K38" s="11"/>
    </row>
    <row r="39" spans="6:11" ht="12.75">
      <c r="F39" s="11"/>
      <c r="G39" s="11"/>
      <c r="H39" s="3"/>
      <c r="J39" s="12"/>
      <c r="K39" s="11"/>
    </row>
    <row r="40" spans="6:11" ht="12.75">
      <c r="F40" s="11"/>
      <c r="G40" s="11"/>
      <c r="H40" s="3"/>
      <c r="J40" s="12"/>
      <c r="K40" s="11"/>
    </row>
    <row r="41" spans="6:11" ht="12.75">
      <c r="F41" s="11"/>
      <c r="G41" s="11"/>
      <c r="H41" s="3"/>
      <c r="I41" s="7"/>
      <c r="J41" s="5"/>
      <c r="K41" s="11"/>
    </row>
    <row r="42" spans="6:11" ht="12.75">
      <c r="F42" s="11"/>
      <c r="G42" s="11"/>
      <c r="H42" s="3"/>
      <c r="I42" s="6"/>
      <c r="J42" s="5"/>
      <c r="K42" s="11"/>
    </row>
    <row r="43" spans="6:11" ht="12.75">
      <c r="F43" s="11"/>
      <c r="G43" s="11"/>
      <c r="H43" s="3"/>
      <c r="I43" s="6"/>
      <c r="J43" s="5"/>
      <c r="K43" s="11"/>
    </row>
    <row r="44" spans="6:11" ht="12.75">
      <c r="F44" s="11"/>
      <c r="G44" s="11"/>
      <c r="H44" s="3"/>
      <c r="I44" s="6"/>
      <c r="J44" s="5"/>
      <c r="K44" s="11"/>
    </row>
    <row r="45" spans="6:11" ht="12.75">
      <c r="F45" s="11"/>
      <c r="G45" s="11"/>
      <c r="H45" s="3"/>
      <c r="I45" s="6"/>
      <c r="J45" s="5"/>
      <c r="K45" s="11"/>
    </row>
    <row r="46" spans="6:11" ht="12.75">
      <c r="F46" s="11"/>
      <c r="G46" s="11"/>
      <c r="H46" s="3"/>
      <c r="I46" s="4"/>
      <c r="J46" s="5"/>
      <c r="K46" s="11"/>
    </row>
    <row r="47" spans="6:11" ht="12.75">
      <c r="F47" s="11"/>
      <c r="G47" s="11"/>
      <c r="H47" s="3"/>
      <c r="I47" s="4"/>
      <c r="J47" s="5"/>
      <c r="K47" s="11"/>
    </row>
    <row r="48" spans="6:11" ht="12.75">
      <c r="F48" s="11"/>
      <c r="G48" s="11"/>
      <c r="H48" s="3"/>
      <c r="I48" s="4"/>
      <c r="J48" s="5"/>
      <c r="K48" s="11"/>
    </row>
    <row r="49" spans="6:11" ht="12.75">
      <c r="F49" s="11"/>
      <c r="G49" s="11"/>
      <c r="H49" s="3"/>
      <c r="I49" s="4"/>
      <c r="J49" s="5"/>
      <c r="K49" s="11"/>
    </row>
    <row r="50" spans="6:11" ht="12.75">
      <c r="F50" s="11"/>
      <c r="G50" s="11"/>
      <c r="H50" s="3"/>
      <c r="I50" s="4"/>
      <c r="J50" s="5"/>
      <c r="K50" s="11"/>
    </row>
    <row r="51" spans="6:11" ht="12.75">
      <c r="F51" s="11"/>
      <c r="G51" s="11"/>
      <c r="H51" s="3"/>
      <c r="I51" s="4"/>
      <c r="J51" s="5"/>
      <c r="K51" s="11"/>
    </row>
    <row r="52" spans="6:11" ht="12.75">
      <c r="F52" s="11"/>
      <c r="G52" s="11"/>
      <c r="H52" s="3"/>
      <c r="J52" s="5"/>
      <c r="K52" s="11"/>
    </row>
    <row r="53" spans="6:11" ht="12.75">
      <c r="F53" s="11"/>
      <c r="G53" s="11"/>
      <c r="H53" s="3"/>
      <c r="J53" s="5"/>
      <c r="K53" s="11"/>
    </row>
    <row r="54" spans="6:11" ht="12.75">
      <c r="F54" s="11"/>
      <c r="G54" s="11"/>
      <c r="H54" s="3"/>
      <c r="J54" s="5"/>
      <c r="K54" s="11"/>
    </row>
    <row r="55" spans="6:11" ht="12.75">
      <c r="F55" s="11"/>
      <c r="G55" s="11"/>
      <c r="H55" s="3"/>
      <c r="J55" s="5"/>
      <c r="K55" s="11"/>
    </row>
    <row r="56" spans="6:11" ht="12.75">
      <c r="F56" s="11"/>
      <c r="G56" s="11"/>
      <c r="H56" s="3"/>
      <c r="J56" s="5"/>
      <c r="K56" s="11"/>
    </row>
    <row r="57" spans="6:11" ht="12.75">
      <c r="F57" s="11"/>
      <c r="G57" s="11"/>
      <c r="H57" s="3"/>
      <c r="J57" s="5"/>
      <c r="K57" s="11"/>
    </row>
    <row r="58" spans="6:11" ht="12.75">
      <c r="F58" s="11"/>
      <c r="G58" s="11"/>
      <c r="H58" s="3"/>
      <c r="J58" s="5"/>
      <c r="K58" s="11"/>
    </row>
    <row r="59" spans="6:11" ht="12.75">
      <c r="F59" s="11"/>
      <c r="G59" s="11"/>
      <c r="H59" s="3"/>
      <c r="J59" s="5"/>
      <c r="K59" s="11"/>
    </row>
    <row r="60" spans="6:11" ht="12.75">
      <c r="F60" s="11"/>
      <c r="G60" s="11"/>
      <c r="H60" s="3"/>
      <c r="J60" s="5"/>
      <c r="K60" s="11"/>
    </row>
    <row r="61" spans="6:11" ht="12.75">
      <c r="F61" s="11"/>
      <c r="G61" s="11"/>
      <c r="H61" s="3"/>
      <c r="J61" s="5"/>
      <c r="K61" s="11"/>
    </row>
    <row r="62" spans="6:11" ht="12.75">
      <c r="F62" s="11"/>
      <c r="G62" s="11"/>
      <c r="H62" s="3"/>
      <c r="J62" s="5"/>
      <c r="K62" s="11"/>
    </row>
    <row r="63" spans="6:11" ht="12.75">
      <c r="F63" s="11"/>
      <c r="G63" s="11"/>
      <c r="H63" s="3"/>
      <c r="J63" s="5"/>
      <c r="K63" s="11"/>
    </row>
    <row r="64" spans="6:11" ht="12.75">
      <c r="F64" s="11"/>
      <c r="G64" s="11"/>
      <c r="H64" s="3"/>
      <c r="J64" s="5"/>
      <c r="K64" s="11"/>
    </row>
    <row r="65" spans="6:11" ht="12.75">
      <c r="F65" s="11"/>
      <c r="G65" s="11"/>
      <c r="H65" s="3"/>
      <c r="J65" s="5"/>
      <c r="K65" s="11"/>
    </row>
    <row r="66" spans="6:11" ht="12.75">
      <c r="F66" s="11"/>
      <c r="G66" s="11"/>
      <c r="H66" s="3"/>
      <c r="J66" s="5"/>
      <c r="K66" s="11"/>
    </row>
    <row r="67" spans="6:11" ht="12.75">
      <c r="F67" s="11"/>
      <c r="G67" s="11"/>
      <c r="H67" s="3"/>
      <c r="J67" s="5"/>
      <c r="K67" s="11"/>
    </row>
    <row r="68" spans="6:11" ht="12.75">
      <c r="F68" s="11"/>
      <c r="G68" s="11"/>
      <c r="H68" s="3"/>
      <c r="J68" s="5"/>
      <c r="K68" s="11"/>
    </row>
    <row r="69" spans="6:11" ht="12.75">
      <c r="F69" s="11"/>
      <c r="G69" s="11"/>
      <c r="H69" s="3"/>
      <c r="J69" s="5"/>
      <c r="K69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149"/>
  <sheetViews>
    <sheetView tabSelected="1" workbookViewId="0" topLeftCell="A1">
      <pane ySplit="1820" topLeftCell="BM117" activePane="bottomLeft" state="split"/>
      <selection pane="topLeft" activeCell="F4" sqref="F4:F141"/>
      <selection pane="bottomLeft" activeCell="Q149" sqref="Q149"/>
    </sheetView>
  </sheetViews>
  <sheetFormatPr defaultColWidth="8.375" defaultRowHeight="12.75"/>
  <cols>
    <col min="1" max="8" width="8.375" style="1" customWidth="1"/>
    <col min="9" max="9" width="8.375" style="3" customWidth="1"/>
    <col min="10" max="16384" width="8.375" style="1" customWidth="1"/>
  </cols>
  <sheetData>
    <row r="1" spans="1:2" ht="12.75">
      <c r="A1" s="43" t="s">
        <v>62</v>
      </c>
      <c r="B1" s="34"/>
    </row>
    <row r="2" spans="1:14" ht="13.5" thickBot="1">
      <c r="A2" s="11"/>
      <c r="B2" s="11"/>
      <c r="C2" s="3"/>
      <c r="D2" s="3"/>
      <c r="E2" s="42"/>
      <c r="I2" s="1"/>
      <c r="K2" s="93" t="s">
        <v>262</v>
      </c>
      <c r="L2" s="93"/>
      <c r="M2" s="93"/>
      <c r="N2" s="93"/>
    </row>
    <row r="3" spans="1:14" ht="39">
      <c r="A3" s="40" t="s">
        <v>263</v>
      </c>
      <c r="B3" s="39" t="s">
        <v>264</v>
      </c>
      <c r="C3" s="40" t="s">
        <v>265</v>
      </c>
      <c r="D3" s="40" t="s">
        <v>77</v>
      </c>
      <c r="E3" s="38" t="s">
        <v>91</v>
      </c>
      <c r="F3" s="39" t="s">
        <v>92</v>
      </c>
      <c r="G3" s="35" t="s">
        <v>243</v>
      </c>
      <c r="H3" s="36" t="s">
        <v>244</v>
      </c>
      <c r="I3" s="36" t="s">
        <v>158</v>
      </c>
      <c r="J3" s="37" t="s">
        <v>159</v>
      </c>
      <c r="K3" s="38" t="s">
        <v>160</v>
      </c>
      <c r="L3" s="38" t="s">
        <v>51</v>
      </c>
      <c r="M3" s="39" t="s">
        <v>71</v>
      </c>
      <c r="N3" s="38" t="s">
        <v>51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1.2</v>
      </c>
      <c r="H4" s="3">
        <v>0</v>
      </c>
      <c r="I4" s="3">
        <v>1980.896</v>
      </c>
      <c r="J4" s="12">
        <v>28086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-0.6</v>
      </c>
      <c r="G5" s="11">
        <v>0.8</v>
      </c>
      <c r="H5" s="3">
        <v>0.137</v>
      </c>
      <c r="I5" s="3">
        <v>1981.033</v>
      </c>
      <c r="J5" s="12">
        <v>28136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-0.5</v>
      </c>
      <c r="G6" s="11">
        <v>0.8</v>
      </c>
      <c r="H6" s="3">
        <v>0.156</v>
      </c>
      <c r="I6" s="3">
        <v>1981.052</v>
      </c>
      <c r="J6" s="12">
        <v>28143</v>
      </c>
      <c r="K6" s="11"/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-0.4</v>
      </c>
      <c r="G7" s="11">
        <v>0.6</v>
      </c>
      <c r="H7" s="3">
        <v>0.381</v>
      </c>
      <c r="I7" s="3">
        <v>1981.277</v>
      </c>
      <c r="J7" s="12">
        <v>28225</v>
      </c>
      <c r="K7" s="11"/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0.6</v>
      </c>
      <c r="G8" s="11">
        <v>0.3</v>
      </c>
      <c r="H8" s="3">
        <v>0.657</v>
      </c>
      <c r="I8" s="3">
        <v>1981.553</v>
      </c>
      <c r="J8" s="12">
        <v>28326</v>
      </c>
      <c r="K8" s="11"/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0.5</v>
      </c>
      <c r="G9" s="11">
        <v>0.6</v>
      </c>
      <c r="H9" s="3">
        <v>0.729</v>
      </c>
      <c r="I9" s="3">
        <v>1981.625</v>
      </c>
      <c r="J9" s="12">
        <v>28352</v>
      </c>
      <c r="K9" s="11">
        <v>0.7</v>
      </c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0.3</v>
      </c>
      <c r="G10" s="11">
        <v>0.8</v>
      </c>
      <c r="H10" s="3">
        <v>1.156</v>
      </c>
      <c r="I10" s="3">
        <v>1982.052</v>
      </c>
      <c r="J10" s="12">
        <v>28508</v>
      </c>
      <c r="K10" s="11">
        <v>0.3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0.8</v>
      </c>
      <c r="G11" s="11">
        <v>0.7</v>
      </c>
      <c r="H11" s="3">
        <v>1.419</v>
      </c>
      <c r="I11" s="3">
        <v>1982.315</v>
      </c>
      <c r="J11" s="12">
        <v>28604</v>
      </c>
      <c r="K11" s="11">
        <v>0.6</v>
      </c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0.9</v>
      </c>
      <c r="G12" s="11">
        <v>1</v>
      </c>
      <c r="H12" s="3">
        <v>1.564</v>
      </c>
      <c r="I12" s="3">
        <v>1982.46</v>
      </c>
      <c r="J12" s="12">
        <v>28657</v>
      </c>
      <c r="K12" s="11">
        <v>0.6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2.6</v>
      </c>
      <c r="G13" s="11">
        <v>1</v>
      </c>
      <c r="H13" s="3">
        <v>1.688</v>
      </c>
      <c r="I13" s="3">
        <v>1982.584</v>
      </c>
      <c r="J13" s="12">
        <v>28702</v>
      </c>
      <c r="K13" s="11">
        <v>1.5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3</v>
      </c>
      <c r="G14" s="11">
        <v>1.1</v>
      </c>
      <c r="H14" s="3">
        <v>1.742</v>
      </c>
      <c r="I14" s="3">
        <v>1982.638</v>
      </c>
      <c r="J14" s="12">
        <v>28722</v>
      </c>
      <c r="K14" s="11">
        <v>1.7</v>
      </c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2.2</v>
      </c>
      <c r="G15" s="11">
        <v>0.1</v>
      </c>
      <c r="H15" s="3">
        <v>2.129</v>
      </c>
      <c r="I15" s="3">
        <v>1983.025</v>
      </c>
      <c r="J15" s="12">
        <v>28863</v>
      </c>
      <c r="K15" s="11">
        <v>1</v>
      </c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2.4</v>
      </c>
      <c r="G16" s="11">
        <v>0.5</v>
      </c>
      <c r="H16" s="3">
        <v>2.49</v>
      </c>
      <c r="I16" s="3">
        <v>1983.386</v>
      </c>
      <c r="J16" s="12">
        <v>28995</v>
      </c>
      <c r="K16" s="11">
        <v>1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3.5</v>
      </c>
      <c r="G17" s="11">
        <v>0.7</v>
      </c>
      <c r="H17" s="3">
        <v>2.559</v>
      </c>
      <c r="I17" s="3">
        <v>1983.455</v>
      </c>
      <c r="J17" s="12">
        <v>29020</v>
      </c>
      <c r="K17" s="11">
        <v>1.4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4.6</v>
      </c>
      <c r="G18" s="11">
        <v>1.5</v>
      </c>
      <c r="H18" s="3">
        <v>2.652</v>
      </c>
      <c r="I18" s="3">
        <v>1983.548</v>
      </c>
      <c r="J18" s="12">
        <v>29054</v>
      </c>
      <c r="K18" s="11">
        <v>1.7</v>
      </c>
    </row>
    <row r="19" spans="1:1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3.3</v>
      </c>
      <c r="G19" s="11">
        <v>0.8</v>
      </c>
      <c r="H19" s="3">
        <v>2.704</v>
      </c>
      <c r="I19" s="3">
        <v>1983.6</v>
      </c>
      <c r="J19" s="12">
        <v>29073</v>
      </c>
      <c r="K19" s="11">
        <v>1.2</v>
      </c>
    </row>
    <row r="20" spans="1:1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3.2</v>
      </c>
      <c r="G20" s="11">
        <v>0.9</v>
      </c>
      <c r="H20" s="3">
        <v>3.156</v>
      </c>
      <c r="I20" s="3">
        <v>1984.052</v>
      </c>
      <c r="J20" s="12">
        <v>29238</v>
      </c>
      <c r="K20" s="11">
        <v>1</v>
      </c>
    </row>
    <row r="21" spans="1:1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3.5</v>
      </c>
      <c r="G21" s="11">
        <v>0.9</v>
      </c>
      <c r="H21" s="3">
        <v>3.432</v>
      </c>
      <c r="I21" s="3">
        <v>1984.328</v>
      </c>
      <c r="J21" s="12">
        <v>29339</v>
      </c>
      <c r="K21" s="11">
        <v>1</v>
      </c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4</v>
      </c>
      <c r="G22" s="11">
        <v>0.5</v>
      </c>
      <c r="H22" s="3">
        <v>3.527</v>
      </c>
      <c r="I22" s="3">
        <v>1984.423</v>
      </c>
      <c r="J22" s="12">
        <v>29374</v>
      </c>
      <c r="K22" s="11">
        <v>1.1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1.6</v>
      </c>
      <c r="G23" s="11">
        <v>0.8</v>
      </c>
      <c r="H23" s="3">
        <v>3.752</v>
      </c>
      <c r="I23" s="3">
        <v>1984.648</v>
      </c>
      <c r="J23" s="12">
        <v>29456</v>
      </c>
      <c r="K23" s="11">
        <v>0.4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3.8</v>
      </c>
      <c r="G24" s="11">
        <v>0.9</v>
      </c>
      <c r="H24" s="3">
        <v>3.888</v>
      </c>
      <c r="I24" s="3">
        <v>1984.784</v>
      </c>
      <c r="J24" s="12">
        <v>29506</v>
      </c>
      <c r="K24" s="11">
        <v>1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4.4</v>
      </c>
      <c r="G25" s="11">
        <v>0.5</v>
      </c>
      <c r="H25" s="3">
        <v>4.238</v>
      </c>
      <c r="I25" s="3">
        <v>1985.134</v>
      </c>
      <c r="J25" s="12">
        <v>29634</v>
      </c>
      <c r="K25" s="11">
        <v>1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4.8</v>
      </c>
      <c r="G26" s="11">
        <v>0.8</v>
      </c>
      <c r="H26" s="3">
        <v>4.468</v>
      </c>
      <c r="I26" s="3">
        <v>1985.364</v>
      </c>
      <c r="J26" s="12">
        <v>29718</v>
      </c>
      <c r="K26" s="11">
        <v>1.1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6.3</v>
      </c>
      <c r="G27" s="11">
        <v>0.6</v>
      </c>
      <c r="H27" s="3">
        <v>4.603</v>
      </c>
      <c r="I27" s="3">
        <v>1985.499</v>
      </c>
      <c r="J27" s="12">
        <v>29767</v>
      </c>
      <c r="K27" s="11">
        <v>1.4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5.5</v>
      </c>
      <c r="G28" s="11">
        <v>0.1</v>
      </c>
      <c r="H28" s="3">
        <v>4.679</v>
      </c>
      <c r="I28" s="3">
        <v>1985.575</v>
      </c>
      <c r="J28" s="12">
        <v>29795</v>
      </c>
      <c r="K28" s="11">
        <v>1.2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4.4</v>
      </c>
      <c r="G29" s="11">
        <v>0.4</v>
      </c>
      <c r="H29" s="3">
        <v>4.885</v>
      </c>
      <c r="I29" s="3">
        <v>1985.781</v>
      </c>
      <c r="J29" s="12">
        <v>29870</v>
      </c>
      <c r="K29" s="11">
        <v>0.9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2.2</v>
      </c>
      <c r="G30" s="11">
        <v>0.2</v>
      </c>
      <c r="H30" s="3">
        <v>5.172</v>
      </c>
      <c r="I30" s="3">
        <v>1986.068</v>
      </c>
      <c r="J30" s="12">
        <v>29975</v>
      </c>
      <c r="K30" s="11">
        <v>0.4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2.8</v>
      </c>
      <c r="G31" s="11">
        <v>0.7</v>
      </c>
      <c r="H31" s="3">
        <v>5.367</v>
      </c>
      <c r="I31" s="3">
        <v>1986.263</v>
      </c>
      <c r="J31" s="12">
        <v>30046</v>
      </c>
      <c r="K31" s="11">
        <v>0.5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2</v>
      </c>
      <c r="G32" s="11">
        <v>0.7</v>
      </c>
      <c r="H32" s="3">
        <v>5.885</v>
      </c>
      <c r="I32" s="3">
        <v>1986.781</v>
      </c>
      <c r="J32" s="12">
        <v>30235</v>
      </c>
      <c r="K32" s="11">
        <v>0.3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2.6</v>
      </c>
      <c r="G33" s="11">
        <v>1.2</v>
      </c>
      <c r="H33" s="3">
        <v>6.172</v>
      </c>
      <c r="I33" s="3">
        <v>1987.068</v>
      </c>
      <c r="J33" s="12">
        <v>30340</v>
      </c>
      <c r="K33" s="11">
        <v>0.4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1.4</v>
      </c>
      <c r="G34" s="11">
        <v>0.6</v>
      </c>
      <c r="H34" s="3">
        <v>6.364</v>
      </c>
      <c r="I34" s="3">
        <v>1987.26</v>
      </c>
      <c r="J34" s="12">
        <v>30410</v>
      </c>
      <c r="K34" s="11">
        <v>0.2</v>
      </c>
    </row>
    <row r="35" spans="1:24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4.3</v>
      </c>
      <c r="G35" s="11">
        <v>0.3</v>
      </c>
      <c r="H35" s="3">
        <v>6.638</v>
      </c>
      <c r="I35" s="3">
        <v>1987.534</v>
      </c>
      <c r="J35" s="12">
        <v>30510</v>
      </c>
      <c r="K35" s="11">
        <v>0.6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1.1</v>
      </c>
      <c r="G36" s="11">
        <v>1</v>
      </c>
      <c r="H36" s="3">
        <v>7.014</v>
      </c>
      <c r="I36" s="3">
        <v>1987.91</v>
      </c>
      <c r="J36" s="12">
        <v>30647</v>
      </c>
      <c r="K36" s="11">
        <v>0.2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2.7</v>
      </c>
      <c r="G37" s="11">
        <v>0.8</v>
      </c>
      <c r="H37" s="3">
        <v>7.208</v>
      </c>
      <c r="I37" s="3">
        <v>1988.104</v>
      </c>
      <c r="J37" s="12">
        <v>30718</v>
      </c>
      <c r="K37" s="11">
        <v>0.4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3.9</v>
      </c>
      <c r="G38" s="11">
        <v>1.4</v>
      </c>
      <c r="H38" s="3">
        <v>7.437</v>
      </c>
      <c r="I38" s="3">
        <v>1988.333</v>
      </c>
      <c r="J38" s="12">
        <v>30802</v>
      </c>
      <c r="K38" s="11">
        <v>0.5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1.5</v>
      </c>
      <c r="G39" s="11">
        <v>0.4</v>
      </c>
      <c r="H39" s="3">
        <v>7.601</v>
      </c>
      <c r="I39" s="3">
        <v>1988.497</v>
      </c>
      <c r="J39" s="12">
        <v>30862</v>
      </c>
      <c r="K39" s="11">
        <v>0.2</v>
      </c>
      <c r="O39" s="26"/>
      <c r="P39" s="52"/>
      <c r="Q39" s="52"/>
      <c r="R39" s="26"/>
      <c r="S39" s="26"/>
      <c r="T39" s="26"/>
      <c r="U39" s="26"/>
      <c r="V39" s="26"/>
      <c r="W39" s="26"/>
      <c r="X39" s="26"/>
    </row>
    <row r="40" spans="1:24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0.2</v>
      </c>
      <c r="G40" s="11">
        <v>0.8</v>
      </c>
      <c r="H40" s="3">
        <v>7.932</v>
      </c>
      <c r="I40" s="3">
        <v>1988.828</v>
      </c>
      <c r="J40" s="12">
        <v>30983</v>
      </c>
      <c r="K40" s="11">
        <v>0</v>
      </c>
      <c r="O40" s="26"/>
      <c r="P40" s="21"/>
      <c r="Q40" s="21"/>
      <c r="R40" s="26"/>
      <c r="S40" s="26"/>
      <c r="T40" s="26"/>
      <c r="U40" s="26"/>
      <c r="V40" s="26"/>
      <c r="W40" s="26"/>
      <c r="X40" s="26"/>
    </row>
    <row r="41" spans="1:24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1.1</v>
      </c>
      <c r="G41" s="11">
        <v>0.9</v>
      </c>
      <c r="H41" s="3">
        <v>8.181</v>
      </c>
      <c r="I41" s="3">
        <v>1989.077</v>
      </c>
      <c r="J41" s="12">
        <v>31074</v>
      </c>
      <c r="K41" s="11">
        <v>0.1</v>
      </c>
      <c r="O41" s="26"/>
      <c r="P41" s="21"/>
      <c r="Q41" s="21"/>
      <c r="R41" s="26"/>
      <c r="S41" s="26"/>
      <c r="T41" s="26"/>
      <c r="U41" s="26"/>
      <c r="V41" s="26"/>
      <c r="W41" s="26"/>
      <c r="X41" s="26"/>
    </row>
    <row r="42" spans="1:24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3</v>
      </c>
      <c r="G42" s="11">
        <v>0.5</v>
      </c>
      <c r="H42" s="3">
        <v>8.394</v>
      </c>
      <c r="I42" s="3">
        <v>1989.29</v>
      </c>
      <c r="J42" s="12">
        <v>31152</v>
      </c>
      <c r="K42" s="11">
        <v>0.4</v>
      </c>
      <c r="O42" s="26"/>
      <c r="P42" s="21"/>
      <c r="Q42" s="21"/>
      <c r="R42" s="26"/>
      <c r="S42" s="26"/>
      <c r="T42" s="26"/>
      <c r="U42" s="26"/>
      <c r="V42" s="26"/>
      <c r="W42" s="26"/>
      <c r="X42" s="26"/>
    </row>
    <row r="43" spans="1:24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2.3</v>
      </c>
      <c r="G43" s="11">
        <v>0.5</v>
      </c>
      <c r="H43" s="3">
        <v>8.622</v>
      </c>
      <c r="I43" s="3">
        <v>1989.518</v>
      </c>
      <c r="J43" s="12">
        <v>31235</v>
      </c>
      <c r="K43" s="11">
        <v>0.3</v>
      </c>
      <c r="O43" s="26"/>
      <c r="P43" s="21"/>
      <c r="Q43" s="21"/>
      <c r="R43" s="26"/>
      <c r="S43" s="26"/>
      <c r="T43" s="26"/>
      <c r="U43" s="26"/>
      <c r="V43" s="26"/>
      <c r="W43" s="26"/>
      <c r="X43" s="26"/>
    </row>
    <row r="44" spans="1:24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2</v>
      </c>
      <c r="G44" s="11">
        <v>1.2</v>
      </c>
      <c r="H44" s="3">
        <v>8.97</v>
      </c>
      <c r="I44" s="3">
        <v>1989.866</v>
      </c>
      <c r="J44" s="12">
        <v>31362</v>
      </c>
      <c r="K44" s="11">
        <v>0.2</v>
      </c>
      <c r="O44" s="26"/>
      <c r="P44" s="21"/>
      <c r="Q44" s="21"/>
      <c r="R44" s="26"/>
      <c r="S44" s="26"/>
      <c r="T44" s="26"/>
      <c r="U44" s="26"/>
      <c r="V44" s="26"/>
      <c r="W44" s="26"/>
      <c r="X44" s="26"/>
    </row>
    <row r="45" spans="1:24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1.2</v>
      </c>
      <c r="G45" s="11">
        <v>1</v>
      </c>
      <c r="H45" s="3">
        <v>9.162</v>
      </c>
      <c r="I45" s="3">
        <v>1990.058</v>
      </c>
      <c r="J45" s="12">
        <v>31432</v>
      </c>
      <c r="K45" s="11">
        <v>0.1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2.7</v>
      </c>
      <c r="G46" s="11">
        <v>0.4</v>
      </c>
      <c r="H46" s="3">
        <v>9.312</v>
      </c>
      <c r="I46" s="3">
        <v>1990.208</v>
      </c>
      <c r="J46" s="12">
        <v>31487</v>
      </c>
      <c r="K46" s="11">
        <v>0.3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3</v>
      </c>
      <c r="G47" s="11">
        <v>1</v>
      </c>
      <c r="H47" s="3">
        <v>9.37</v>
      </c>
      <c r="I47" s="3">
        <v>1990.266</v>
      </c>
      <c r="J47" s="12">
        <v>31508</v>
      </c>
      <c r="K47" s="11">
        <v>0.3</v>
      </c>
      <c r="O47" s="26"/>
      <c r="P47" s="52"/>
      <c r="Q47" s="52"/>
      <c r="R47" s="52"/>
      <c r="S47" s="52"/>
      <c r="T47" s="52"/>
      <c r="U47" s="52"/>
      <c r="V47" s="26"/>
      <c r="W47" s="26"/>
      <c r="X47" s="26"/>
    </row>
    <row r="48" spans="1:24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3.3</v>
      </c>
      <c r="G48" s="11">
        <v>0.9</v>
      </c>
      <c r="H48" s="3">
        <v>9.463</v>
      </c>
      <c r="I48" s="3">
        <v>1990.359</v>
      </c>
      <c r="J48" s="12">
        <v>31542</v>
      </c>
      <c r="K48" s="11">
        <v>0.3</v>
      </c>
      <c r="O48" s="26"/>
      <c r="P48" s="21"/>
      <c r="Q48" s="21"/>
      <c r="R48" s="21"/>
      <c r="S48" s="21"/>
      <c r="T48" s="21"/>
      <c r="U48" s="21"/>
      <c r="V48" s="26"/>
      <c r="W48" s="26"/>
      <c r="X48" s="26"/>
    </row>
    <row r="49" spans="1:24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2.3</v>
      </c>
      <c r="G49" s="11">
        <v>1.3</v>
      </c>
      <c r="H49" s="3">
        <v>9.66</v>
      </c>
      <c r="I49" s="3">
        <v>1990.556</v>
      </c>
      <c r="J49" s="12">
        <v>31614</v>
      </c>
      <c r="K49" s="11">
        <v>0.2</v>
      </c>
      <c r="O49" s="26"/>
      <c r="P49" s="21"/>
      <c r="Q49" s="21"/>
      <c r="R49" s="21"/>
      <c r="S49" s="21"/>
      <c r="T49" s="21"/>
      <c r="U49" s="21"/>
      <c r="V49" s="26"/>
      <c r="W49" s="26"/>
      <c r="X49" s="26"/>
    </row>
    <row r="50" spans="1:24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3.1</v>
      </c>
      <c r="G50" s="11">
        <v>1.3</v>
      </c>
      <c r="H50" s="3">
        <v>9.819</v>
      </c>
      <c r="I50" s="3">
        <v>1990.715</v>
      </c>
      <c r="J50" s="12">
        <v>31672</v>
      </c>
      <c r="K50" s="11">
        <v>0.3</v>
      </c>
      <c r="O50" s="26"/>
      <c r="P50" s="21"/>
      <c r="Q50" s="21"/>
      <c r="R50" s="21"/>
      <c r="S50" s="21"/>
      <c r="T50" s="21"/>
      <c r="U50" s="21"/>
      <c r="V50" s="26"/>
      <c r="W50" s="26"/>
      <c r="X50" s="26"/>
    </row>
    <row r="51" spans="1:24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0.1</v>
      </c>
      <c r="G51" s="11">
        <v>0.6</v>
      </c>
      <c r="H51" s="3">
        <v>9.983</v>
      </c>
      <c r="I51" s="3">
        <v>1990.879</v>
      </c>
      <c r="J51" s="12">
        <v>31732</v>
      </c>
      <c r="K51" s="11">
        <v>0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4.8</v>
      </c>
      <c r="G52" s="11">
        <v>1</v>
      </c>
      <c r="H52" s="3">
        <v>10.236</v>
      </c>
      <c r="I52" s="3">
        <v>1991.132</v>
      </c>
      <c r="J52" s="12">
        <v>31824</v>
      </c>
      <c r="K52" s="11">
        <v>0.5</v>
      </c>
      <c r="O52" s="26"/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4.5</v>
      </c>
      <c r="G53" s="11">
        <v>0.7</v>
      </c>
      <c r="H53" s="3">
        <v>10.4</v>
      </c>
      <c r="I53" s="3">
        <v>1991.296</v>
      </c>
      <c r="J53" s="12">
        <v>31884</v>
      </c>
      <c r="K53" s="11">
        <v>0.4</v>
      </c>
      <c r="O53" s="26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3.2</v>
      </c>
      <c r="G54" s="11">
        <v>0.9</v>
      </c>
      <c r="H54" s="3">
        <v>10.559</v>
      </c>
      <c r="I54" s="3">
        <v>1991.455</v>
      </c>
      <c r="J54" s="12">
        <v>31942</v>
      </c>
      <c r="K54" s="11">
        <v>0.3</v>
      </c>
      <c r="O54" s="26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3.2</v>
      </c>
      <c r="G55" s="11">
        <v>0.6</v>
      </c>
      <c r="H55" s="3">
        <v>10.657</v>
      </c>
      <c r="I55" s="3">
        <v>1991.553</v>
      </c>
      <c r="J55" s="12">
        <v>31978</v>
      </c>
      <c r="K55" s="11">
        <v>0.3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3.2</v>
      </c>
      <c r="G56" s="11">
        <v>0.6</v>
      </c>
      <c r="H56" s="3">
        <v>10.846</v>
      </c>
      <c r="I56" s="3">
        <v>1991.742</v>
      </c>
      <c r="J56" s="12">
        <v>32047</v>
      </c>
      <c r="K56" s="11">
        <v>0.3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3</v>
      </c>
      <c r="G57" s="11">
        <v>0.6</v>
      </c>
      <c r="H57" s="3">
        <v>11.003</v>
      </c>
      <c r="I57" s="3">
        <v>1991.899</v>
      </c>
      <c r="J57" s="12">
        <v>32104</v>
      </c>
      <c r="K57" s="11">
        <v>0.3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4.3</v>
      </c>
      <c r="G58" s="11">
        <v>0.8</v>
      </c>
      <c r="H58" s="3">
        <v>11.156</v>
      </c>
      <c r="I58" s="3">
        <v>1992.052</v>
      </c>
      <c r="J58" s="12">
        <v>32160</v>
      </c>
      <c r="K58" s="11">
        <v>0.4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5.7</v>
      </c>
      <c r="G59" s="11">
        <v>1.3</v>
      </c>
      <c r="H59" s="3">
        <v>11.424</v>
      </c>
      <c r="I59" s="3">
        <v>1992.32</v>
      </c>
      <c r="J59" s="12">
        <v>32258</v>
      </c>
      <c r="K59" s="11">
        <v>0.5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1.1</v>
      </c>
      <c r="G60" s="11">
        <v>2</v>
      </c>
      <c r="H60" s="3">
        <v>11.765</v>
      </c>
      <c r="I60" s="3">
        <v>1992.661</v>
      </c>
      <c r="J60" s="12">
        <v>32383</v>
      </c>
      <c r="K60" s="11">
        <v>0.1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2.7</v>
      </c>
      <c r="G61" s="11">
        <v>0.5</v>
      </c>
      <c r="H61" s="3">
        <v>11.956</v>
      </c>
      <c r="I61" s="3">
        <v>1992.852</v>
      </c>
      <c r="J61" s="12">
        <v>32453</v>
      </c>
      <c r="K61" s="11">
        <v>0.2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6.7</v>
      </c>
      <c r="G62" s="11">
        <v>1</v>
      </c>
      <c r="H62" s="3">
        <v>12.208</v>
      </c>
      <c r="I62" s="3">
        <v>1993.104</v>
      </c>
      <c r="J62" s="12">
        <v>32545</v>
      </c>
      <c r="K62" s="11">
        <v>0.5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8.1</v>
      </c>
      <c r="G63" s="11">
        <v>1.1</v>
      </c>
      <c r="H63" s="3">
        <v>12.764</v>
      </c>
      <c r="I63" s="3">
        <v>1993.66</v>
      </c>
      <c r="J63" s="12">
        <v>32748</v>
      </c>
      <c r="K63" s="11">
        <v>0.6</v>
      </c>
    </row>
    <row r="64" spans="1:12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9.4</v>
      </c>
      <c r="G64" s="11">
        <v>1.2</v>
      </c>
      <c r="H64" s="3">
        <v>13.03</v>
      </c>
      <c r="I64" s="3">
        <v>1993.926</v>
      </c>
      <c r="J64" s="12">
        <v>32845</v>
      </c>
      <c r="K64" s="11">
        <v>0.7</v>
      </c>
      <c r="L64" s="11">
        <f>(F64-$F$61)/(I64-$I$61)</f>
        <v>6.238361266295146</v>
      </c>
    </row>
    <row r="65" spans="1:12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9.7</v>
      </c>
      <c r="G65" s="11">
        <v>0.6</v>
      </c>
      <c r="H65" s="3">
        <v>13.282</v>
      </c>
      <c r="I65" s="3">
        <v>1994.178</v>
      </c>
      <c r="J65" s="12">
        <v>32937</v>
      </c>
      <c r="K65" s="11">
        <v>0.7</v>
      </c>
      <c r="L65" s="11">
        <f aca="true" t="shared" si="0" ref="L65:L128">(F65-$F$61)/(I65-$I$61)</f>
        <v>5.2790346907993095</v>
      </c>
    </row>
    <row r="66" spans="1:12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12.7</v>
      </c>
      <c r="G66" s="11">
        <v>0.8</v>
      </c>
      <c r="H66" s="3">
        <v>13.433</v>
      </c>
      <c r="I66" s="3">
        <v>1994.329</v>
      </c>
      <c r="J66" s="12">
        <v>32992</v>
      </c>
      <c r="K66" s="11">
        <v>0.9</v>
      </c>
      <c r="L66" s="11">
        <f t="shared" si="0"/>
        <v>6.770480704130627</v>
      </c>
    </row>
    <row r="67" spans="1:12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11.5</v>
      </c>
      <c r="G67" s="11">
        <v>0.6</v>
      </c>
      <c r="H67" s="3">
        <v>13.699</v>
      </c>
      <c r="I67" s="3">
        <v>1994.595</v>
      </c>
      <c r="J67" s="12">
        <v>33089</v>
      </c>
      <c r="K67" s="11">
        <v>0.8</v>
      </c>
      <c r="L67" s="11">
        <f t="shared" si="0"/>
        <v>5.048766494549807</v>
      </c>
    </row>
    <row r="68" spans="1:12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11.5</v>
      </c>
      <c r="G68" s="11">
        <v>1.7</v>
      </c>
      <c r="H68" s="3">
        <v>14.008</v>
      </c>
      <c r="I68" s="3">
        <v>1994.904</v>
      </c>
      <c r="J68" s="12">
        <v>33202</v>
      </c>
      <c r="K68" s="11">
        <v>0.8</v>
      </c>
      <c r="L68" s="11">
        <f t="shared" si="0"/>
        <v>4.288499025341324</v>
      </c>
    </row>
    <row r="69" spans="1:12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17.5</v>
      </c>
      <c r="G69" s="11">
        <v>0.9</v>
      </c>
      <c r="H69" s="3">
        <v>14.2</v>
      </c>
      <c r="I69" s="3">
        <v>1995.096</v>
      </c>
      <c r="J69" s="12">
        <v>33272</v>
      </c>
      <c r="K69" s="11">
        <v>1.2</v>
      </c>
      <c r="L69" s="11">
        <f t="shared" si="0"/>
        <v>6.595365418895082</v>
      </c>
    </row>
    <row r="70" spans="1:12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16.6</v>
      </c>
      <c r="G70" s="11">
        <v>0.7</v>
      </c>
      <c r="H70" s="3">
        <v>14.488</v>
      </c>
      <c r="I70" s="3">
        <v>1995.384</v>
      </c>
      <c r="J70" s="12">
        <v>33377</v>
      </c>
      <c r="K70" s="11">
        <v>1.1</v>
      </c>
      <c r="L70" s="11">
        <f t="shared" si="0"/>
        <v>5.489731437598898</v>
      </c>
    </row>
    <row r="71" spans="1:12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17.7</v>
      </c>
      <c r="G71" s="11">
        <v>0.3</v>
      </c>
      <c r="H71" s="3">
        <v>14.759</v>
      </c>
      <c r="I71" s="3">
        <v>1995.655</v>
      </c>
      <c r="J71" s="12">
        <v>33476</v>
      </c>
      <c r="K71" s="11">
        <v>1.2</v>
      </c>
      <c r="L71" s="11">
        <f t="shared" si="0"/>
        <v>5.351409204424054</v>
      </c>
    </row>
    <row r="72" spans="1:12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17.5</v>
      </c>
      <c r="G72" s="11">
        <v>0.9</v>
      </c>
      <c r="H72" s="3">
        <v>14.97</v>
      </c>
      <c r="I72" s="3">
        <v>1995.866</v>
      </c>
      <c r="J72" s="12">
        <v>33553</v>
      </c>
      <c r="K72" s="11">
        <v>1.2</v>
      </c>
      <c r="L72" s="11">
        <f t="shared" si="0"/>
        <v>4.91041804910435</v>
      </c>
    </row>
    <row r="73" spans="1:12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20.1</v>
      </c>
      <c r="G73" s="11">
        <v>1</v>
      </c>
      <c r="H73" s="3">
        <v>15.12</v>
      </c>
      <c r="I73" s="3">
        <v>1996.016</v>
      </c>
      <c r="J73" s="12">
        <v>33608</v>
      </c>
      <c r="K73" s="11">
        <v>1.3</v>
      </c>
      <c r="L73" s="11">
        <f t="shared" si="0"/>
        <v>5.499367888748442</v>
      </c>
    </row>
    <row r="74" spans="1:12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19.8</v>
      </c>
      <c r="G74" s="11">
        <v>0.8</v>
      </c>
      <c r="H74" s="3">
        <v>15.312</v>
      </c>
      <c r="I74" s="3">
        <v>1996.208</v>
      </c>
      <c r="J74" s="12">
        <v>33678</v>
      </c>
      <c r="K74" s="11">
        <v>1.3</v>
      </c>
      <c r="L74" s="11">
        <f t="shared" si="0"/>
        <v>5.095351609058412</v>
      </c>
    </row>
    <row r="75" spans="1:12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20.1</v>
      </c>
      <c r="G75" s="11">
        <v>2.9</v>
      </c>
      <c r="H75" s="3">
        <v>15.522</v>
      </c>
      <c r="I75" s="3">
        <v>1996.418</v>
      </c>
      <c r="J75" s="12">
        <v>33755</v>
      </c>
      <c r="K75" s="11">
        <v>1.3</v>
      </c>
      <c r="L75" s="11">
        <f t="shared" si="0"/>
        <v>4.879416713404644</v>
      </c>
    </row>
    <row r="76" spans="1:12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20.3</v>
      </c>
      <c r="G76" s="11">
        <v>0.9</v>
      </c>
      <c r="H76" s="3">
        <v>15.754</v>
      </c>
      <c r="I76" s="3">
        <v>1996.65</v>
      </c>
      <c r="J76" s="12">
        <v>33840</v>
      </c>
      <c r="K76" s="11">
        <v>1.3</v>
      </c>
      <c r="L76" s="11">
        <f t="shared" si="0"/>
        <v>4.634017904160082</v>
      </c>
    </row>
    <row r="77" spans="1:12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21.3</v>
      </c>
      <c r="G77" s="11">
        <v>0.4</v>
      </c>
      <c r="H77" s="3">
        <v>16.003</v>
      </c>
      <c r="I77" s="3">
        <v>1996.899</v>
      </c>
      <c r="J77" s="12">
        <v>33931</v>
      </c>
      <c r="K77" s="11">
        <v>1.3</v>
      </c>
      <c r="L77" s="11">
        <f t="shared" si="0"/>
        <v>4.5959970348408525</v>
      </c>
    </row>
    <row r="78" spans="1:12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22</v>
      </c>
      <c r="G78" s="11">
        <v>0.6</v>
      </c>
      <c r="H78" s="3">
        <v>16.134</v>
      </c>
      <c r="I78" s="3">
        <v>1997.03</v>
      </c>
      <c r="J78" s="12">
        <v>33979</v>
      </c>
      <c r="K78" s="11">
        <v>1.4</v>
      </c>
      <c r="L78" s="11">
        <f t="shared" si="0"/>
        <v>4.6194351364290425</v>
      </c>
    </row>
    <row r="79" spans="1:12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20.9</v>
      </c>
      <c r="G79" s="11">
        <v>0.8</v>
      </c>
      <c r="H79" s="3">
        <v>16.345</v>
      </c>
      <c r="I79" s="3">
        <v>1997.241</v>
      </c>
      <c r="J79" s="12">
        <v>34056</v>
      </c>
      <c r="K79" s="11">
        <v>1.3</v>
      </c>
      <c r="L79" s="11">
        <f t="shared" si="0"/>
        <v>4.146730462520034</v>
      </c>
    </row>
    <row r="80" spans="1:12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22.2</v>
      </c>
      <c r="G80" s="11">
        <v>0.3</v>
      </c>
      <c r="H80" s="3">
        <v>16.501</v>
      </c>
      <c r="I80" s="3">
        <v>1997.397</v>
      </c>
      <c r="J80" s="12">
        <v>34113</v>
      </c>
      <c r="K80" s="11">
        <v>1.3</v>
      </c>
      <c r="L80" s="11">
        <f t="shared" si="0"/>
        <v>4.290429042904436</v>
      </c>
    </row>
    <row r="81" spans="1:12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21.6</v>
      </c>
      <c r="G81" s="11">
        <v>0.9</v>
      </c>
      <c r="H81" s="3">
        <v>16.652</v>
      </c>
      <c r="I81" s="3">
        <v>1997.548</v>
      </c>
      <c r="J81" s="12">
        <v>34168</v>
      </c>
      <c r="K81" s="11">
        <v>1.3</v>
      </c>
      <c r="L81" s="11">
        <f t="shared" si="0"/>
        <v>4.0247018739353395</v>
      </c>
    </row>
    <row r="82" spans="1:12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11">
        <v>22.7</v>
      </c>
      <c r="G82" s="11">
        <v>1.2</v>
      </c>
      <c r="H82" s="3">
        <v>16.805</v>
      </c>
      <c r="I82" s="3">
        <v>1997.701</v>
      </c>
      <c r="J82" s="12">
        <v>34224</v>
      </c>
      <c r="K82" s="11">
        <v>1.4</v>
      </c>
      <c r="L82" s="11">
        <f t="shared" si="0"/>
        <v>4.124561765312492</v>
      </c>
    </row>
    <row r="83" spans="1:12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11">
        <v>24.4</v>
      </c>
      <c r="G83" s="11">
        <v>0.9</v>
      </c>
      <c r="H83" s="3">
        <v>16.997</v>
      </c>
      <c r="I83" s="3">
        <v>1997.893</v>
      </c>
      <c r="J83" s="12">
        <v>34294</v>
      </c>
      <c r="K83" s="11">
        <v>1.4</v>
      </c>
      <c r="L83" s="11">
        <f t="shared" si="0"/>
        <v>4.304701448125423</v>
      </c>
    </row>
    <row r="84" spans="1:12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11">
        <v>23.9</v>
      </c>
      <c r="G84" s="11">
        <v>1</v>
      </c>
      <c r="H84" s="3">
        <v>17.249</v>
      </c>
      <c r="I84" s="3">
        <v>1998.145</v>
      </c>
      <c r="J84" s="12">
        <v>34386</v>
      </c>
      <c r="K84" s="11">
        <v>1.4</v>
      </c>
      <c r="L84" s="11">
        <f t="shared" si="0"/>
        <v>4.005290005667944</v>
      </c>
    </row>
    <row r="85" spans="1:12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11">
        <v>25.8</v>
      </c>
      <c r="G85" s="11">
        <v>0.8</v>
      </c>
      <c r="H85" s="3">
        <v>17.4</v>
      </c>
      <c r="I85" s="3">
        <v>1998.296</v>
      </c>
      <c r="J85" s="12">
        <v>34441</v>
      </c>
      <c r="K85" s="11">
        <v>1.5</v>
      </c>
      <c r="L85" s="11">
        <f t="shared" si="0"/>
        <v>4.243203526818547</v>
      </c>
    </row>
    <row r="86" spans="1:12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11">
        <v>23.9</v>
      </c>
      <c r="G86" s="11">
        <v>1.4</v>
      </c>
      <c r="H86" s="3">
        <v>17.688</v>
      </c>
      <c r="I86" s="3">
        <v>1998.584</v>
      </c>
      <c r="J86" s="12">
        <v>34546</v>
      </c>
      <c r="K86" s="11">
        <v>1.4</v>
      </c>
      <c r="L86" s="11">
        <f t="shared" si="0"/>
        <v>3.6985345429169763</v>
      </c>
    </row>
    <row r="87" spans="1:12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11">
        <v>24.6</v>
      </c>
      <c r="G87" s="11">
        <v>0.6</v>
      </c>
      <c r="H87" s="3">
        <v>17.86</v>
      </c>
      <c r="I87" s="3">
        <v>1998.756</v>
      </c>
      <c r="J87" s="12">
        <v>34609</v>
      </c>
      <c r="K87" s="11">
        <v>1.4</v>
      </c>
      <c r="L87" s="11">
        <f t="shared" si="0"/>
        <v>3.7093495934959377</v>
      </c>
    </row>
    <row r="88" spans="1:12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11">
        <v>24.4</v>
      </c>
      <c r="G88" s="11">
        <v>0.5</v>
      </c>
      <c r="H88" s="3">
        <v>18.036</v>
      </c>
      <c r="I88" s="3">
        <v>1998.932</v>
      </c>
      <c r="J88" s="12">
        <v>34673</v>
      </c>
      <c r="K88" s="11">
        <v>1.4</v>
      </c>
      <c r="L88" s="11">
        <f t="shared" si="0"/>
        <v>3.5690789473684634</v>
      </c>
    </row>
    <row r="89" spans="1:12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11">
        <v>27.9</v>
      </c>
      <c r="G89" s="11">
        <v>0.4</v>
      </c>
      <c r="H89" s="3">
        <v>18.244</v>
      </c>
      <c r="I89" s="3">
        <v>1999.14</v>
      </c>
      <c r="J89" s="12">
        <v>34749</v>
      </c>
      <c r="K89" s="11">
        <v>1.5</v>
      </c>
      <c r="L89" s="11">
        <f t="shared" si="0"/>
        <v>4.007633587786253</v>
      </c>
    </row>
    <row r="90" spans="1:12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11">
        <v>31</v>
      </c>
      <c r="G90" s="11">
        <v>0.2</v>
      </c>
      <c r="H90" s="3">
        <v>18.416</v>
      </c>
      <c r="I90" s="3">
        <v>1999.312</v>
      </c>
      <c r="J90" s="12">
        <v>34812</v>
      </c>
      <c r="K90" s="11">
        <v>1.7</v>
      </c>
      <c r="L90" s="11">
        <f t="shared" si="0"/>
        <v>4.380804953560501</v>
      </c>
    </row>
    <row r="91" spans="1:12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11">
        <v>31.7</v>
      </c>
      <c r="G91" s="11">
        <v>1.1</v>
      </c>
      <c r="H91" s="3">
        <v>18.551</v>
      </c>
      <c r="I91" s="3">
        <v>1999.447</v>
      </c>
      <c r="J91" s="12">
        <v>34861</v>
      </c>
      <c r="K91" s="11">
        <v>1.7</v>
      </c>
      <c r="L91" s="11">
        <f t="shared" si="0"/>
        <v>4.397270659590732</v>
      </c>
    </row>
    <row r="92" spans="1:12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11">
        <v>31.2</v>
      </c>
      <c r="G92" s="11">
        <v>1.7</v>
      </c>
      <c r="H92" s="3">
        <v>18.742</v>
      </c>
      <c r="I92" s="3">
        <v>1999.638</v>
      </c>
      <c r="J92" s="12">
        <v>34931</v>
      </c>
      <c r="K92" s="11">
        <v>1.7</v>
      </c>
      <c r="L92" s="11">
        <f t="shared" si="0"/>
        <v>4.199823165340511</v>
      </c>
    </row>
    <row r="93" spans="1:12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11">
        <v>31.8</v>
      </c>
      <c r="G93" s="11">
        <v>0.5</v>
      </c>
      <c r="H93" s="3">
        <v>18.899</v>
      </c>
      <c r="I93" s="3">
        <v>1999.795</v>
      </c>
      <c r="J93" s="12">
        <v>34988</v>
      </c>
      <c r="K93" s="11">
        <v>1.7</v>
      </c>
      <c r="L93" s="11">
        <f t="shared" si="0"/>
        <v>4.191271784531192</v>
      </c>
    </row>
    <row r="94" spans="1:12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11">
        <v>32.6</v>
      </c>
      <c r="G94" s="11">
        <v>0.5</v>
      </c>
      <c r="H94" s="3">
        <v>19.052</v>
      </c>
      <c r="I94" s="3">
        <v>1999.948</v>
      </c>
      <c r="J94" s="12">
        <v>35044</v>
      </c>
      <c r="K94" s="11">
        <v>1.7</v>
      </c>
      <c r="L94" s="11">
        <f t="shared" si="0"/>
        <v>4.213641488162343</v>
      </c>
    </row>
    <row r="95" spans="1:12" ht="12.75">
      <c r="A95" s="28" t="s">
        <v>78</v>
      </c>
      <c r="B95" s="28" t="s">
        <v>78</v>
      </c>
      <c r="C95" s="28" t="s">
        <v>78</v>
      </c>
      <c r="D95" s="28" t="s">
        <v>78</v>
      </c>
      <c r="E95" s="28" t="s">
        <v>78</v>
      </c>
      <c r="F95" s="11">
        <v>31.9</v>
      </c>
      <c r="G95" s="11">
        <v>1.1</v>
      </c>
      <c r="H95" s="3">
        <v>19.205</v>
      </c>
      <c r="I95" s="3">
        <v>2000.101</v>
      </c>
      <c r="J95" s="12">
        <v>35100</v>
      </c>
      <c r="K95" s="11">
        <v>1.7</v>
      </c>
      <c r="L95" s="11">
        <f t="shared" si="0"/>
        <v>4.028141812663803</v>
      </c>
    </row>
    <row r="96" spans="1:12" ht="12.75">
      <c r="A96" s="28" t="s">
        <v>78</v>
      </c>
      <c r="B96" s="28" t="s">
        <v>78</v>
      </c>
      <c r="C96" s="28" t="s">
        <v>78</v>
      </c>
      <c r="D96" s="28" t="s">
        <v>78</v>
      </c>
      <c r="E96" s="28" t="s">
        <v>78</v>
      </c>
      <c r="F96" s="11">
        <v>32.5</v>
      </c>
      <c r="G96" s="11">
        <v>0.6</v>
      </c>
      <c r="H96" s="3">
        <v>19.413</v>
      </c>
      <c r="I96" s="3">
        <v>2000.309</v>
      </c>
      <c r="J96" s="12">
        <v>35176</v>
      </c>
      <c r="K96" s="11">
        <v>1.7</v>
      </c>
      <c r="L96" s="11">
        <f t="shared" si="0"/>
        <v>3.996245138795827</v>
      </c>
    </row>
    <row r="97" spans="1:12" ht="12.75">
      <c r="A97" s="28" t="s">
        <v>78</v>
      </c>
      <c r="B97" s="28" t="s">
        <v>78</v>
      </c>
      <c r="C97" s="28" t="s">
        <v>78</v>
      </c>
      <c r="D97" s="28" t="s">
        <v>78</v>
      </c>
      <c r="E97" s="28" t="s">
        <v>78</v>
      </c>
      <c r="F97" s="11">
        <v>33.1</v>
      </c>
      <c r="G97" s="11">
        <v>1.3</v>
      </c>
      <c r="H97" s="3">
        <v>19.566</v>
      </c>
      <c r="I97" s="3">
        <v>2000.462</v>
      </c>
      <c r="J97" s="12">
        <v>35232</v>
      </c>
      <c r="K97" s="11">
        <v>1.7</v>
      </c>
      <c r="L97" s="11">
        <f t="shared" si="0"/>
        <v>3.9947437582129304</v>
      </c>
    </row>
    <row r="98" spans="1:12" ht="12.75">
      <c r="A98" s="28" t="s">
        <v>78</v>
      </c>
      <c r="B98" s="28" t="s">
        <v>78</v>
      </c>
      <c r="C98" s="28" t="s">
        <v>78</v>
      </c>
      <c r="D98" s="28" t="s">
        <v>78</v>
      </c>
      <c r="E98" s="28" t="s">
        <v>78</v>
      </c>
      <c r="F98" s="11">
        <v>32.9</v>
      </c>
      <c r="G98" s="11">
        <v>1.1</v>
      </c>
      <c r="H98" s="3">
        <v>19.721</v>
      </c>
      <c r="I98" s="3">
        <v>2000.617</v>
      </c>
      <c r="J98" s="12">
        <v>35289</v>
      </c>
      <c r="K98" s="11">
        <v>1.7</v>
      </c>
      <c r="L98" s="11">
        <f t="shared" si="0"/>
        <v>3.889246619446297</v>
      </c>
    </row>
    <row r="99" spans="1:12" ht="12.75">
      <c r="A99" s="28" t="s">
        <v>78</v>
      </c>
      <c r="B99" s="28" t="s">
        <v>78</v>
      </c>
      <c r="C99" s="28" t="s">
        <v>78</v>
      </c>
      <c r="D99" s="28" t="s">
        <v>78</v>
      </c>
      <c r="E99" s="28" t="s">
        <v>78</v>
      </c>
      <c r="F99" s="11">
        <v>34.3</v>
      </c>
      <c r="G99" s="11">
        <v>1</v>
      </c>
      <c r="H99" s="3">
        <v>20.044</v>
      </c>
      <c r="I99" s="3">
        <v>2000.94</v>
      </c>
      <c r="J99" s="12">
        <v>35407</v>
      </c>
      <c r="K99" s="11">
        <v>1.7</v>
      </c>
      <c r="L99" s="11">
        <f t="shared" si="0"/>
        <v>3.9070227497527363</v>
      </c>
    </row>
    <row r="100" spans="1:12" ht="12.75">
      <c r="A100" s="28" t="s">
        <v>78</v>
      </c>
      <c r="B100" s="28" t="s">
        <v>78</v>
      </c>
      <c r="C100" s="28" t="s">
        <v>78</v>
      </c>
      <c r="D100" s="28" t="s">
        <v>78</v>
      </c>
      <c r="E100" s="28" t="s">
        <v>78</v>
      </c>
      <c r="F100" s="11">
        <v>34.9</v>
      </c>
      <c r="G100" s="11">
        <v>0.4</v>
      </c>
      <c r="H100" s="3">
        <v>20.216</v>
      </c>
      <c r="I100" s="3">
        <v>2001.112</v>
      </c>
      <c r="J100" s="12">
        <v>35470</v>
      </c>
      <c r="K100" s="11">
        <v>1.7</v>
      </c>
      <c r="L100" s="11">
        <f t="shared" si="0"/>
        <v>3.8983050847457665</v>
      </c>
    </row>
    <row r="101" spans="1:12" ht="12.75">
      <c r="A101" s="28" t="s">
        <v>78</v>
      </c>
      <c r="B101" s="28" t="s">
        <v>78</v>
      </c>
      <c r="C101" s="28" t="s">
        <v>78</v>
      </c>
      <c r="D101" s="28" t="s">
        <v>78</v>
      </c>
      <c r="E101" s="28" t="s">
        <v>78</v>
      </c>
      <c r="F101" s="11">
        <v>35.989136690593774</v>
      </c>
      <c r="G101" s="11">
        <v>0.7975051318132356</v>
      </c>
      <c r="H101" s="3">
        <v>20.446500000000015</v>
      </c>
      <c r="I101" s="6">
        <v>2001.3425</v>
      </c>
      <c r="J101" s="12">
        <v>35554</v>
      </c>
      <c r="K101" s="11">
        <v>1.7601612349592228</v>
      </c>
      <c r="L101" s="11">
        <f t="shared" si="0"/>
        <v>3.9207510382891737</v>
      </c>
    </row>
    <row r="102" spans="1:12" ht="12.75">
      <c r="A102" s="28" t="s">
        <v>78</v>
      </c>
      <c r="B102" s="28" t="s">
        <v>78</v>
      </c>
      <c r="C102" s="28" t="s">
        <v>78</v>
      </c>
      <c r="D102" s="28" t="s">
        <v>78</v>
      </c>
      <c r="E102" s="28" t="s">
        <v>78</v>
      </c>
      <c r="F102" s="11">
        <v>33.875827338162516</v>
      </c>
      <c r="G102" s="11">
        <v>0.449777775761967</v>
      </c>
      <c r="H102" s="3">
        <v>20.635999999999967</v>
      </c>
      <c r="I102" s="6">
        <v>2001.532</v>
      </c>
      <c r="J102" s="12">
        <v>35624</v>
      </c>
      <c r="K102" s="11">
        <v>1.641588841740772</v>
      </c>
      <c r="L102" s="11">
        <f t="shared" si="0"/>
        <v>3.5916851772077307</v>
      </c>
    </row>
    <row r="103" spans="1:12" ht="12.75">
      <c r="A103" s="28" t="s">
        <v>78</v>
      </c>
      <c r="B103" s="28" t="s">
        <v>78</v>
      </c>
      <c r="C103" s="28" t="s">
        <v>78</v>
      </c>
      <c r="D103" s="28" t="s">
        <v>78</v>
      </c>
      <c r="E103" s="28" t="s">
        <v>78</v>
      </c>
      <c r="F103" s="11">
        <v>33.86082733817447</v>
      </c>
      <c r="G103" s="11">
        <v>0.5215910340769029</v>
      </c>
      <c r="H103" s="3">
        <v>20.81359999999995</v>
      </c>
      <c r="I103" s="6">
        <v>2001.7096</v>
      </c>
      <c r="J103" s="12">
        <v>35688</v>
      </c>
      <c r="K103" s="11">
        <v>1.6268606746634193</v>
      </c>
      <c r="L103" s="11">
        <f t="shared" si="0"/>
        <v>3.5179763523048115</v>
      </c>
    </row>
    <row r="104" spans="1:12" ht="12.75">
      <c r="A104" s="28" t="s">
        <v>78</v>
      </c>
      <c r="B104" s="28" t="s">
        <v>78</v>
      </c>
      <c r="C104" s="28" t="s">
        <v>78</v>
      </c>
      <c r="D104" s="28" t="s">
        <v>78</v>
      </c>
      <c r="E104" s="28" t="s">
        <v>78</v>
      </c>
      <c r="F104" s="11">
        <v>35.03989208632123</v>
      </c>
      <c r="G104" s="11">
        <v>1.3871297790306039</v>
      </c>
      <c r="H104" s="3">
        <v>21.00540000000001</v>
      </c>
      <c r="I104" s="6">
        <v>2001.9014</v>
      </c>
      <c r="J104" s="12">
        <v>35758</v>
      </c>
      <c r="K104" s="11">
        <v>1.6681373402230482</v>
      </c>
      <c r="L104" s="11">
        <f t="shared" si="0"/>
        <v>3.5737056695826976</v>
      </c>
    </row>
    <row r="105" spans="1:12" ht="12.75">
      <c r="A105" s="28" t="s">
        <v>78</v>
      </c>
      <c r="B105" s="28" t="s">
        <v>78</v>
      </c>
      <c r="C105" s="28" t="s">
        <v>78</v>
      </c>
      <c r="D105" s="28" t="s">
        <v>78</v>
      </c>
      <c r="E105" s="28" t="s">
        <v>78</v>
      </c>
      <c r="F105" s="11">
        <v>34.56026978418042</v>
      </c>
      <c r="G105" s="11">
        <v>1.0053856164091026</v>
      </c>
      <c r="H105" s="3">
        <v>21.194400000000087</v>
      </c>
      <c r="I105" s="6">
        <v>2002.0904</v>
      </c>
      <c r="J105" s="12">
        <v>35827</v>
      </c>
      <c r="K105" s="11">
        <v>1.630632137931731</v>
      </c>
      <c r="L105" s="11">
        <f t="shared" si="0"/>
        <v>3.448678319209016</v>
      </c>
    </row>
    <row r="106" spans="1:12" ht="12.75">
      <c r="A106" s="28" t="s">
        <v>78</v>
      </c>
      <c r="B106" s="28" t="s">
        <v>78</v>
      </c>
      <c r="C106" s="28" t="s">
        <v>78</v>
      </c>
      <c r="D106" s="28" t="s">
        <v>78</v>
      </c>
      <c r="E106" s="28" t="s">
        <v>78</v>
      </c>
      <c r="F106" s="11">
        <v>34.3204676259229</v>
      </c>
      <c r="G106" s="11">
        <v>1.3153165207156683</v>
      </c>
      <c r="H106" s="3">
        <v>21.38890000000015</v>
      </c>
      <c r="I106" s="4">
        <v>2002.2849</v>
      </c>
      <c r="J106" s="12">
        <v>35898</v>
      </c>
      <c r="K106" s="11">
        <v>1.6045924580470554</v>
      </c>
      <c r="L106" s="11">
        <f t="shared" si="0"/>
        <v>3.3521470201022847</v>
      </c>
    </row>
    <row r="107" spans="1:12" ht="12.75">
      <c r="A107" s="28" t="s">
        <v>78</v>
      </c>
      <c r="B107" s="28" t="s">
        <v>78</v>
      </c>
      <c r="C107" s="28" t="s">
        <v>78</v>
      </c>
      <c r="D107" s="28" t="s">
        <v>78</v>
      </c>
      <c r="E107" s="28" t="s">
        <v>78</v>
      </c>
      <c r="F107" s="11">
        <v>34.96494604315607</v>
      </c>
      <c r="G107" s="11">
        <v>2.082584491133141</v>
      </c>
      <c r="H107" s="3">
        <v>21.55880000000002</v>
      </c>
      <c r="I107" s="4">
        <v>2002.4548</v>
      </c>
      <c r="J107" s="12">
        <v>35960</v>
      </c>
      <c r="K107" s="11">
        <v>1.6218410135608679</v>
      </c>
      <c r="L107" s="11">
        <f t="shared" si="0"/>
        <v>3.3599518935265174</v>
      </c>
    </row>
    <row r="108" spans="1:12" ht="12.75">
      <c r="A108" s="28" t="s">
        <v>78</v>
      </c>
      <c r="B108" s="28" t="s">
        <v>78</v>
      </c>
      <c r="C108" s="28" t="s">
        <v>78</v>
      </c>
      <c r="D108" s="28" t="s">
        <v>78</v>
      </c>
      <c r="E108" s="28" t="s">
        <v>78</v>
      </c>
      <c r="F108" s="11">
        <v>35.44456834529688</v>
      </c>
      <c r="G108" s="11">
        <v>0.8390812287324092</v>
      </c>
      <c r="H108" s="3">
        <v>21.788900000000012</v>
      </c>
      <c r="I108" s="4">
        <v>2002.6849</v>
      </c>
      <c r="J108" s="12">
        <v>36044</v>
      </c>
      <c r="K108" s="11">
        <v>1.6267259175679754</v>
      </c>
      <c r="L108" s="11">
        <f t="shared" si="0"/>
        <v>3.330102853206813</v>
      </c>
    </row>
    <row r="109" spans="1:12" ht="12.75">
      <c r="A109" s="28" t="s">
        <v>78</v>
      </c>
      <c r="B109" s="28" t="s">
        <v>78</v>
      </c>
      <c r="C109" s="28" t="s">
        <v>78</v>
      </c>
      <c r="D109" s="28" t="s">
        <v>78</v>
      </c>
      <c r="E109" s="28" t="s">
        <v>78</v>
      </c>
      <c r="F109" s="11">
        <v>34.77010791366227</v>
      </c>
      <c r="G109" s="11">
        <v>0.9033351966984042</v>
      </c>
      <c r="H109" s="3">
        <v>22.00260000000003</v>
      </c>
      <c r="I109" s="4">
        <v>2002.8986</v>
      </c>
      <c r="J109" s="12">
        <v>36122</v>
      </c>
      <c r="K109" s="11">
        <v>1.5802726911211504</v>
      </c>
      <c r="L109" s="11">
        <f t="shared" si="0"/>
        <v>3.1921354402148583</v>
      </c>
    </row>
    <row r="110" spans="1:12" ht="12.75">
      <c r="A110" s="28" t="s">
        <v>78</v>
      </c>
      <c r="B110" s="28" t="s">
        <v>78</v>
      </c>
      <c r="C110" s="28" t="s">
        <v>78</v>
      </c>
      <c r="D110" s="28" t="s">
        <v>78</v>
      </c>
      <c r="E110" s="28" t="s">
        <v>78</v>
      </c>
      <c r="F110" s="11">
        <v>36.14401079130284</v>
      </c>
      <c r="G110" s="11">
        <v>0.6614379055323044</v>
      </c>
      <c r="H110" s="3">
        <v>22.0163</v>
      </c>
      <c r="I110" s="4">
        <v>2002.9123</v>
      </c>
      <c r="J110" s="12">
        <v>36128</v>
      </c>
      <c r="K110" s="11">
        <v>1.6416932359798349</v>
      </c>
      <c r="L110" s="11">
        <f t="shared" si="0"/>
        <v>3.324355217170787</v>
      </c>
    </row>
    <row r="111" spans="1:12" ht="12.75">
      <c r="A111" s="28" t="s">
        <v>78</v>
      </c>
      <c r="B111" s="28" t="s">
        <v>78</v>
      </c>
      <c r="C111" s="28" t="s">
        <v>78</v>
      </c>
      <c r="D111" s="28" t="s">
        <v>78</v>
      </c>
      <c r="E111" s="28" t="s">
        <v>78</v>
      </c>
      <c r="F111" s="11">
        <v>35.919190647433155</v>
      </c>
      <c r="G111" s="11">
        <v>0.718132583149359</v>
      </c>
      <c r="H111" s="3">
        <v>22.172500000000127</v>
      </c>
      <c r="I111" s="4">
        <v>2003.0685</v>
      </c>
      <c r="J111" s="12">
        <v>36184</v>
      </c>
      <c r="K111" s="11">
        <v>1.619988302962361</v>
      </c>
      <c r="L111" s="11">
        <f t="shared" si="0"/>
        <v>3.2515235792525</v>
      </c>
    </row>
    <row r="112" spans="1:12" ht="12.75">
      <c r="A112" s="28" t="s">
        <v>78</v>
      </c>
      <c r="B112" s="28" t="s">
        <v>78</v>
      </c>
      <c r="C112" s="28" t="s">
        <v>78</v>
      </c>
      <c r="D112" s="28" t="s">
        <v>78</v>
      </c>
      <c r="E112" s="28" t="s">
        <v>78</v>
      </c>
      <c r="F112" s="11">
        <v>36.53868705029498</v>
      </c>
      <c r="G112" s="11">
        <v>0.7143529379748887</v>
      </c>
      <c r="H112" s="3">
        <v>22.213600000000042</v>
      </c>
      <c r="I112" s="4">
        <v>2003.1096</v>
      </c>
      <c r="J112" s="12">
        <v>36199</v>
      </c>
      <c r="K112" s="11">
        <v>1.644879130365853</v>
      </c>
      <c r="L112" s="11">
        <f t="shared" si="0"/>
        <v>3.298889316243105</v>
      </c>
    </row>
    <row r="113" spans="1:12" ht="12.75">
      <c r="A113" s="28" t="s">
        <v>78</v>
      </c>
      <c r="B113" s="28" t="s">
        <v>78</v>
      </c>
      <c r="C113" s="28" t="s">
        <v>78</v>
      </c>
      <c r="D113" s="28" t="s">
        <v>78</v>
      </c>
      <c r="E113" s="28" t="s">
        <v>78</v>
      </c>
      <c r="F113" s="11">
        <v>36.61363309343458</v>
      </c>
      <c r="G113" s="11">
        <v>0.49891316303008104</v>
      </c>
      <c r="H113" s="3">
        <v>22.328700000000026</v>
      </c>
      <c r="I113" s="3">
        <v>2003.2247</v>
      </c>
      <c r="J113" s="12">
        <v>36241</v>
      </c>
      <c r="K113" s="11">
        <v>1.6397565954773246</v>
      </c>
      <c r="L113" s="11">
        <f t="shared" si="0"/>
        <v>3.2695087193724794</v>
      </c>
    </row>
    <row r="114" spans="1:12" ht="12.75">
      <c r="A114" s="28" t="s">
        <v>78</v>
      </c>
      <c r="B114" s="28" t="s">
        <v>78</v>
      </c>
      <c r="C114" s="28" t="s">
        <v>78</v>
      </c>
      <c r="D114" s="28" t="s">
        <v>78</v>
      </c>
      <c r="E114" s="28" t="s">
        <v>78</v>
      </c>
      <c r="F114" s="11">
        <v>35.751816546725536</v>
      </c>
      <c r="G114" s="11">
        <v>1.0016059712346324</v>
      </c>
      <c r="H114" s="3">
        <v>22.517000000000053</v>
      </c>
      <c r="I114" s="3">
        <v>2003.413</v>
      </c>
      <c r="J114" s="12">
        <v>36310</v>
      </c>
      <c r="K114" s="11">
        <v>1.587769975872694</v>
      </c>
      <c r="L114" s="11">
        <f t="shared" si="0"/>
        <v>3.1296105053239067</v>
      </c>
    </row>
    <row r="115" spans="1:12" ht="12.75">
      <c r="A115" s="28" t="s">
        <v>78</v>
      </c>
      <c r="B115" s="28" t="s">
        <v>78</v>
      </c>
      <c r="C115" s="28" t="s">
        <v>78</v>
      </c>
      <c r="D115" s="28" t="s">
        <v>78</v>
      </c>
      <c r="E115" s="28" t="s">
        <v>78</v>
      </c>
      <c r="F115" s="11">
        <v>34.62521582733651</v>
      </c>
      <c r="G115" s="11">
        <v>1.1490121330389744</v>
      </c>
      <c r="H115" s="3">
        <v>22.692999999999984</v>
      </c>
      <c r="I115" s="3">
        <v>2003.589</v>
      </c>
      <c r="J115" s="12">
        <v>36374</v>
      </c>
      <c r="K115" s="11">
        <v>1.5258104185139265</v>
      </c>
      <c r="L115" s="11">
        <f t="shared" si="0"/>
        <v>2.9733832380867047</v>
      </c>
    </row>
    <row r="116" spans="1:12" ht="12.75">
      <c r="A116" s="28" t="s">
        <v>78</v>
      </c>
      <c r="B116" s="28" t="s">
        <v>78</v>
      </c>
      <c r="C116" s="28" t="s">
        <v>78</v>
      </c>
      <c r="D116" s="28" t="s">
        <v>78</v>
      </c>
      <c r="E116" s="28" t="s">
        <v>78</v>
      </c>
      <c r="F116" s="11">
        <v>35.714352517955845</v>
      </c>
      <c r="G116" s="11">
        <v>0.8390812287324092</v>
      </c>
      <c r="H116" s="3">
        <v>22.95880000000011</v>
      </c>
      <c r="I116" s="3">
        <v>2003.8548</v>
      </c>
      <c r="J116" s="12">
        <v>36471</v>
      </c>
      <c r="K116" s="11">
        <v>1.5555844607712805</v>
      </c>
      <c r="L116" s="11">
        <f t="shared" si="0"/>
        <v>3.0005410002868276</v>
      </c>
    </row>
    <row r="117" spans="1:12" ht="12.75">
      <c r="A117" s="28" t="s">
        <v>78</v>
      </c>
      <c r="B117" s="28" t="s">
        <v>78</v>
      </c>
      <c r="C117" s="28" t="s">
        <v>78</v>
      </c>
      <c r="D117" s="28" t="s">
        <v>78</v>
      </c>
      <c r="E117" s="28" t="s">
        <v>78</v>
      </c>
      <c r="F117" s="11">
        <v>37.530899280454584</v>
      </c>
      <c r="G117" s="11">
        <v>0.9897775852569736</v>
      </c>
      <c r="H117" s="3">
        <v>23.169599999999946</v>
      </c>
      <c r="I117" s="3">
        <v>2004.0656</v>
      </c>
      <c r="J117" s="12">
        <v>36548</v>
      </c>
      <c r="K117" s="11">
        <v>1.6198337166137815</v>
      </c>
      <c r="L117" s="11">
        <f t="shared" si="0"/>
        <v>3.106129992192976</v>
      </c>
    </row>
    <row r="118" spans="1:12" ht="12.75">
      <c r="A118" s="28" t="s">
        <v>78</v>
      </c>
      <c r="B118" s="28" t="s">
        <v>78</v>
      </c>
      <c r="C118" s="28" t="s">
        <v>78</v>
      </c>
      <c r="D118" s="28" t="s">
        <v>78</v>
      </c>
      <c r="E118" s="28" t="s">
        <v>78</v>
      </c>
      <c r="F118" s="11">
        <v>37.71794964017195</v>
      </c>
      <c r="G118" s="11">
        <v>0.503046300199286</v>
      </c>
      <c r="H118" s="3">
        <v>23.341699999999946</v>
      </c>
      <c r="I118" s="3">
        <v>2004.2377</v>
      </c>
      <c r="J118" s="12">
        <v>36611</v>
      </c>
      <c r="K118" s="11">
        <v>1.6159041389518347</v>
      </c>
      <c r="L118" s="11">
        <f t="shared" si="0"/>
        <v>3.075607967904698</v>
      </c>
    </row>
    <row r="119" spans="1:12" ht="12.75">
      <c r="A119" s="28" t="s">
        <v>78</v>
      </c>
      <c r="B119" s="28" t="s">
        <v>78</v>
      </c>
      <c r="C119" s="28" t="s">
        <v>78</v>
      </c>
      <c r="D119" s="28" t="s">
        <v>78</v>
      </c>
      <c r="E119" s="28" t="s">
        <v>78</v>
      </c>
      <c r="F119" s="11">
        <v>37.881618704908675</v>
      </c>
      <c r="G119" s="11">
        <v>0.9258771092857129</v>
      </c>
      <c r="H119" s="3">
        <v>23.535700000000134</v>
      </c>
      <c r="I119" s="3">
        <v>2004.4317</v>
      </c>
      <c r="J119" s="12">
        <v>36682</v>
      </c>
      <c r="K119" s="11">
        <v>1.6095386457555314</v>
      </c>
      <c r="L119" s="11">
        <f t="shared" si="0"/>
        <v>3.0382150405372044</v>
      </c>
    </row>
    <row r="120" spans="1:12" ht="12.75">
      <c r="A120" s="28" t="s">
        <v>78</v>
      </c>
      <c r="B120" s="28" t="s">
        <v>78</v>
      </c>
      <c r="C120" s="28" t="s">
        <v>78</v>
      </c>
      <c r="D120" s="28" t="s">
        <v>78</v>
      </c>
      <c r="E120" s="28" t="s">
        <v>78</v>
      </c>
      <c r="F120" s="11">
        <v>36.47874100711789</v>
      </c>
      <c r="G120" s="11">
        <v>0.5920827761653693</v>
      </c>
      <c r="H120" s="3">
        <v>23.74330000000009</v>
      </c>
      <c r="I120" s="3">
        <v>2004.6393</v>
      </c>
      <c r="J120" s="12">
        <v>36758</v>
      </c>
      <c r="K120" s="11">
        <v>1.5363804107734709</v>
      </c>
      <c r="L120" s="11">
        <f t="shared" si="0"/>
        <v>2.8656894290565273</v>
      </c>
    </row>
    <row r="121" spans="1:12" ht="12.75">
      <c r="A121" s="28" t="s">
        <v>78</v>
      </c>
      <c r="B121" s="28" t="s">
        <v>78</v>
      </c>
      <c r="C121" s="28" t="s">
        <v>78</v>
      </c>
      <c r="D121" s="28" t="s">
        <v>78</v>
      </c>
      <c r="E121" s="28" t="s">
        <v>78</v>
      </c>
      <c r="F121" s="11">
        <v>35.53629496399634</v>
      </c>
      <c r="G121" s="11">
        <v>0.5352412634120403</v>
      </c>
      <c r="H121" s="3">
        <v>23.87720000000013</v>
      </c>
      <c r="I121" s="3">
        <v>2004.7732</v>
      </c>
      <c r="J121" s="12">
        <v>36807</v>
      </c>
      <c r="K121" s="11">
        <v>1.4882940614475795</v>
      </c>
      <c r="L121" s="11">
        <f t="shared" si="0"/>
        <v>2.7544454387139163</v>
      </c>
    </row>
    <row r="122" spans="1:12" ht="12.75">
      <c r="A122" s="28" t="s">
        <v>78</v>
      </c>
      <c r="B122" s="28" t="s">
        <v>78</v>
      </c>
      <c r="C122" s="28" t="s">
        <v>78</v>
      </c>
      <c r="D122" s="28" t="s">
        <v>78</v>
      </c>
      <c r="E122" s="28" t="s">
        <v>78</v>
      </c>
      <c r="F122" s="11">
        <v>35.788543165426205</v>
      </c>
      <c r="G122" s="11">
        <v>1.4241186375257981</v>
      </c>
      <c r="H122" s="3">
        <v>24.03300000000013</v>
      </c>
      <c r="I122" s="3">
        <v>2004.929</v>
      </c>
      <c r="J122" s="12">
        <v>36864</v>
      </c>
      <c r="K122" s="11">
        <v>1.4891417286824788</v>
      </c>
      <c r="L122" s="11">
        <f t="shared" si="0"/>
        <v>2.7397982251739843</v>
      </c>
    </row>
    <row r="123" spans="1:12" ht="12.75">
      <c r="A123" s="28" t="s">
        <v>78</v>
      </c>
      <c r="B123" s="28" t="s">
        <v>78</v>
      </c>
      <c r="C123" s="28" t="s">
        <v>78</v>
      </c>
      <c r="D123" s="28" t="s">
        <v>78</v>
      </c>
      <c r="E123" s="28" t="s">
        <v>78</v>
      </c>
      <c r="F123" s="11">
        <v>36.667589927981716</v>
      </c>
      <c r="G123" s="11">
        <v>0.9369060595214334</v>
      </c>
      <c r="H123" s="3">
        <v>24.224500000000035</v>
      </c>
      <c r="I123" s="3">
        <v>2005.1205</v>
      </c>
      <c r="J123" s="12">
        <v>36934</v>
      </c>
      <c r="K123" s="11">
        <v>1.5136572448546581</v>
      </c>
      <c r="L123" s="11">
        <f t="shared" si="0"/>
        <v>2.7686832072365797</v>
      </c>
    </row>
    <row r="124" spans="1:12" ht="12.75">
      <c r="A124" s="28" t="s">
        <v>78</v>
      </c>
      <c r="B124" s="28" t="s">
        <v>78</v>
      </c>
      <c r="C124" s="28" t="s">
        <v>78</v>
      </c>
      <c r="D124" s="28" t="s">
        <v>78</v>
      </c>
      <c r="E124" s="28" t="s">
        <v>78</v>
      </c>
      <c r="F124" s="11">
        <v>40.48953237384302</v>
      </c>
      <c r="G124" s="11">
        <v>0.7586617999302798</v>
      </c>
      <c r="H124" s="3">
        <v>24.454700000000003</v>
      </c>
      <c r="I124" s="3">
        <v>2005.3507</v>
      </c>
      <c r="J124" s="12">
        <v>37018</v>
      </c>
      <c r="K124" s="11">
        <v>1.655695321301959</v>
      </c>
      <c r="L124" s="11">
        <f t="shared" si="0"/>
        <v>3.0234770315187505</v>
      </c>
    </row>
    <row r="125" spans="1:12" ht="12.75">
      <c r="A125" s="28" t="s">
        <v>78</v>
      </c>
      <c r="B125" s="28" t="s">
        <v>78</v>
      </c>
      <c r="C125" s="28" t="s">
        <v>78</v>
      </c>
      <c r="D125" s="28" t="s">
        <v>78</v>
      </c>
      <c r="E125" s="28" t="s">
        <v>78</v>
      </c>
      <c r="F125" s="11">
        <v>38.40095323725225</v>
      </c>
      <c r="G125" s="11">
        <v>1.3697080620285673</v>
      </c>
      <c r="H125" s="3">
        <v>24.605400000000145</v>
      </c>
      <c r="I125" s="3">
        <v>2005.5014</v>
      </c>
      <c r="J125" s="12">
        <v>37073</v>
      </c>
      <c r="K125" s="11">
        <v>1.5606717727511858</v>
      </c>
      <c r="L125" s="11">
        <f t="shared" si="0"/>
        <v>2.822343608175266</v>
      </c>
    </row>
    <row r="126" spans="1:12" ht="12.75">
      <c r="A126" s="28" t="s">
        <v>78</v>
      </c>
      <c r="B126" s="28" t="s">
        <v>78</v>
      </c>
      <c r="C126" s="28" t="s">
        <v>78</v>
      </c>
      <c r="D126" s="28" t="s">
        <v>78</v>
      </c>
      <c r="E126" s="28" t="s">
        <v>78</v>
      </c>
      <c r="F126" s="11">
        <v>39.83305755372412</v>
      </c>
      <c r="G126" s="11">
        <v>1.006092600398572</v>
      </c>
      <c r="H126" s="3">
        <v>24.915</v>
      </c>
      <c r="I126" s="3">
        <v>2005.811</v>
      </c>
      <c r="J126" s="12">
        <v>37186</v>
      </c>
      <c r="K126" s="11">
        <v>1.5987580796196716</v>
      </c>
      <c r="L126" s="11">
        <f t="shared" si="0"/>
        <v>2.8654261558549727</v>
      </c>
    </row>
    <row r="127" spans="1:12" ht="12.75">
      <c r="A127" s="28" t="s">
        <v>78</v>
      </c>
      <c r="B127" s="28" t="s">
        <v>78</v>
      </c>
      <c r="C127" s="28" t="s">
        <v>78</v>
      </c>
      <c r="D127" s="28" t="s">
        <v>78</v>
      </c>
      <c r="E127" s="28" t="s">
        <v>78</v>
      </c>
      <c r="F127" s="11">
        <v>39.95895683430852</v>
      </c>
      <c r="G127" s="11">
        <v>0.7388417757024281</v>
      </c>
      <c r="H127" s="3">
        <v>25.123199999999997</v>
      </c>
      <c r="I127" s="3">
        <v>2006.0192</v>
      </c>
      <c r="J127" s="12">
        <v>37262</v>
      </c>
      <c r="K127" s="11">
        <v>1.590520189876629</v>
      </c>
      <c r="L127" s="11">
        <f t="shared" si="0"/>
        <v>2.8296795700155615</v>
      </c>
    </row>
    <row r="128" spans="1:12" ht="12.75">
      <c r="A128" s="28" t="s">
        <v>78</v>
      </c>
      <c r="B128" s="28" t="s">
        <v>78</v>
      </c>
      <c r="C128" s="28" t="s">
        <v>78</v>
      </c>
      <c r="D128" s="28" t="s">
        <v>78</v>
      </c>
      <c r="E128" s="28" t="s">
        <v>78</v>
      </c>
      <c r="F128" s="11">
        <v>40.42838129471006</v>
      </c>
      <c r="G128" s="11">
        <v>0.5979453049395838</v>
      </c>
      <c r="H128" s="3">
        <v>25.506700000000137</v>
      </c>
      <c r="I128" s="3">
        <v>2006.4027</v>
      </c>
      <c r="J128" s="12">
        <v>37402</v>
      </c>
      <c r="K128" s="11">
        <v>1.5850102637624561</v>
      </c>
      <c r="L128" s="11">
        <f t="shared" si="0"/>
        <v>2.784238548171684</v>
      </c>
    </row>
    <row r="129" spans="1:12" ht="12.75">
      <c r="A129" s="28" t="s">
        <v>78</v>
      </c>
      <c r="B129" s="28" t="s">
        <v>78</v>
      </c>
      <c r="C129" s="28" t="s">
        <v>78</v>
      </c>
      <c r="D129" s="28" t="s">
        <v>78</v>
      </c>
      <c r="E129" s="28" t="s">
        <v>78</v>
      </c>
      <c r="F129" s="11">
        <v>40.795287769533395</v>
      </c>
      <c r="G129" s="11">
        <v>0.8443020335777206</v>
      </c>
      <c r="H129" s="3">
        <v>25.701299999999947</v>
      </c>
      <c r="I129" s="3">
        <v>2006.5973</v>
      </c>
      <c r="J129" s="12">
        <v>37473</v>
      </c>
      <c r="K129" s="11">
        <v>1.5872849921806866</v>
      </c>
      <c r="L129" s="11">
        <f>(F129-$F$61)/(I129-$I$61)</f>
        <v>2.7715137370253036</v>
      </c>
    </row>
    <row r="130" spans="1:14" ht="12.75">
      <c r="A130" s="49">
        <v>99.8549787</v>
      </c>
      <c r="B130" s="49">
        <v>0.00045065</v>
      </c>
      <c r="C130" s="1">
        <v>111.066</v>
      </c>
      <c r="D130" s="1">
        <v>0.9976</v>
      </c>
      <c r="E130" s="14">
        <v>2.32456749740243</v>
      </c>
      <c r="F130" s="14">
        <f aca="true" t="shared" si="1" ref="F130:F143">SUM(F129,E130)</f>
        <v>43.11985526693582</v>
      </c>
      <c r="G130" s="11">
        <v>0.4</v>
      </c>
      <c r="H130" s="3">
        <f>I130-I4</f>
        <v>26.391700000000128</v>
      </c>
      <c r="I130" s="3">
        <v>2007.2877</v>
      </c>
      <c r="J130" s="12">
        <v>37725</v>
      </c>
      <c r="K130" s="11">
        <f aca="true" t="shared" si="2" ref="K130:K140">F130/H130</f>
        <v>1.633841520892387</v>
      </c>
      <c r="L130" s="11">
        <v>2.7880121140267393</v>
      </c>
      <c r="M130" s="2"/>
      <c r="N130" s="11"/>
    </row>
    <row r="131" spans="1:17" ht="12.75">
      <c r="A131" s="49">
        <v>99.85638</v>
      </c>
      <c r="B131" s="49">
        <v>0.00067376</v>
      </c>
      <c r="C131" s="1">
        <v>111.066</v>
      </c>
      <c r="D131" s="1">
        <v>0.9976</v>
      </c>
      <c r="E131" s="14">
        <v>-2.72290933236602</v>
      </c>
      <c r="F131" s="14">
        <f t="shared" si="1"/>
        <v>40.3969459345698</v>
      </c>
      <c r="G131" s="11">
        <v>0.5</v>
      </c>
      <c r="H131" s="3">
        <f>I131-I4</f>
        <v>26.619100000000117</v>
      </c>
      <c r="I131" s="3">
        <v>2007.5151</v>
      </c>
      <c r="J131" s="12">
        <v>37808</v>
      </c>
      <c r="K131" s="11">
        <f t="shared" si="2"/>
        <v>1.5175924781292238</v>
      </c>
      <c r="L131" s="11">
        <v>2.5728926852823504</v>
      </c>
      <c r="M131" s="2"/>
      <c r="N131" s="11"/>
      <c r="O131" s="11"/>
      <c r="P131" s="11"/>
      <c r="Q131" s="3"/>
    </row>
    <row r="132" spans="1:17" ht="12.75">
      <c r="A132" s="1">
        <v>99.85548</v>
      </c>
      <c r="B132" s="1">
        <v>0.00048</v>
      </c>
      <c r="C132" s="1">
        <v>111.066</v>
      </c>
      <c r="D132" s="1">
        <v>0.9976</v>
      </c>
      <c r="E132" s="14">
        <v>1.74881781121124</v>
      </c>
      <c r="F132" s="14">
        <f t="shared" si="1"/>
        <v>42.14576374578104</v>
      </c>
      <c r="G132" s="11">
        <v>0.4</v>
      </c>
      <c r="H132" s="3">
        <f>I132-I4</f>
        <v>26.950600000000122</v>
      </c>
      <c r="I132" s="3">
        <v>2007.8466</v>
      </c>
      <c r="J132" s="12">
        <v>37929</v>
      </c>
      <c r="K132" s="11">
        <f t="shared" si="2"/>
        <v>1.5638154158267663</v>
      </c>
      <c r="L132" s="11">
        <v>2.6239638116032595</v>
      </c>
      <c r="M132" s="2"/>
      <c r="N132" s="11"/>
      <c r="O132" s="11"/>
      <c r="P132" s="11"/>
      <c r="Q132" s="3"/>
    </row>
    <row r="133" spans="1:17" ht="12.75">
      <c r="A133" s="49">
        <v>99.855036</v>
      </c>
      <c r="B133" s="49">
        <v>0.000514</v>
      </c>
      <c r="C133" s="1">
        <v>111.066</v>
      </c>
      <c r="D133" s="1">
        <v>0.9976</v>
      </c>
      <c r="E133" s="14">
        <v>0.862750120145696</v>
      </c>
      <c r="F133" s="14">
        <f t="shared" si="1"/>
        <v>43.00851386592674</v>
      </c>
      <c r="G133" s="11">
        <v>0.4</v>
      </c>
      <c r="H133" s="3">
        <f>I133-I4</f>
        <v>27.34719999999993</v>
      </c>
      <c r="I133" s="3">
        <v>2008.2432</v>
      </c>
      <c r="J133" s="12">
        <v>38074</v>
      </c>
      <c r="K133" s="11">
        <f t="shared" si="2"/>
        <v>1.5726843649780178</v>
      </c>
      <c r="L133" s="11">
        <v>2.6082338557431344</v>
      </c>
      <c r="M133" s="2"/>
      <c r="N133" s="11"/>
      <c r="O133" s="11"/>
      <c r="P133" s="11"/>
      <c r="Q133" s="3"/>
    </row>
    <row r="134" spans="1:17" ht="12.75">
      <c r="A134" s="49">
        <v>99.855838</v>
      </c>
      <c r="B134" s="49">
        <v>0.00038477</v>
      </c>
      <c r="C134" s="1">
        <v>111.066</v>
      </c>
      <c r="D134" s="1">
        <v>0.9976</v>
      </c>
      <c r="E134" s="14">
        <v>-1.55839098286461</v>
      </c>
      <c r="F134" s="14">
        <f t="shared" si="1"/>
        <v>41.45012288306213</v>
      </c>
      <c r="G134" s="11">
        <v>0.279</v>
      </c>
      <c r="H134" s="3">
        <f>I134-I4</f>
        <v>27.80619999999999</v>
      </c>
      <c r="I134" s="3">
        <v>2008.7022</v>
      </c>
      <c r="J134" s="12">
        <v>38242</v>
      </c>
      <c r="K134" s="11">
        <f t="shared" si="2"/>
        <v>1.490679160872832</v>
      </c>
      <c r="L134" s="11">
        <v>2.4416980780935527</v>
      </c>
      <c r="M134" s="2" t="s">
        <v>169</v>
      </c>
      <c r="N134" s="11" t="s">
        <v>141</v>
      </c>
      <c r="O134" s="11"/>
      <c r="P134" s="11"/>
      <c r="Q134" s="3"/>
    </row>
    <row r="135" spans="1:17" ht="12.75">
      <c r="A135" s="1">
        <v>99.85359</v>
      </c>
      <c r="B135" s="1">
        <v>0.00071</v>
      </c>
      <c r="C135" s="1">
        <v>111.066</v>
      </c>
      <c r="D135" s="1">
        <v>0.9976</v>
      </c>
      <c r="E135" s="11">
        <v>4.36</v>
      </c>
      <c r="F135" s="14">
        <f t="shared" si="1"/>
        <v>45.81012288306213</v>
      </c>
      <c r="G135" s="11">
        <v>0.5</v>
      </c>
      <c r="H135" s="3">
        <f>I135-I4</f>
        <v>28.380699999999933</v>
      </c>
      <c r="I135" s="3">
        <v>2009.2767</v>
      </c>
      <c r="J135" s="12">
        <v>38452</v>
      </c>
      <c r="K135" s="11">
        <f t="shared" si="2"/>
        <v>1.6141294218628235</v>
      </c>
      <c r="L135" s="1">
        <v>2.6</v>
      </c>
      <c r="O135" s="11"/>
      <c r="P135" s="11"/>
      <c r="Q135" s="3"/>
    </row>
    <row r="136" spans="1:17" ht="12.75">
      <c r="A136" s="1">
        <v>99.85439</v>
      </c>
      <c r="B136" s="1">
        <v>0.00074</v>
      </c>
      <c r="C136" s="1">
        <v>111.066</v>
      </c>
      <c r="D136" s="1">
        <v>0.9976</v>
      </c>
      <c r="E136" s="11">
        <v>-1.55</v>
      </c>
      <c r="F136" s="14">
        <f t="shared" si="1"/>
        <v>44.26012288306213</v>
      </c>
      <c r="G136" s="11">
        <v>0.5</v>
      </c>
      <c r="H136" s="3">
        <f>I136-I4</f>
        <v>28.802599999999984</v>
      </c>
      <c r="I136" s="3">
        <v>2009.6986</v>
      </c>
      <c r="J136" s="12">
        <v>38606</v>
      </c>
      <c r="K136" s="11">
        <f t="shared" si="2"/>
        <v>1.5366710950769082</v>
      </c>
      <c r="L136" s="11">
        <f aca="true" t="shared" si="3" ref="L136:L143">(F136-$F$61)/(I136-$I$61)</f>
        <v>2.4669739225162637</v>
      </c>
      <c r="M136" s="1" t="s">
        <v>102</v>
      </c>
      <c r="N136" s="1" t="s">
        <v>103</v>
      </c>
      <c r="O136" s="11"/>
      <c r="P136" s="11"/>
      <c r="Q136" s="3"/>
    </row>
    <row r="137" spans="1:16" ht="12.75">
      <c r="A137" s="1">
        <v>99.85338</v>
      </c>
      <c r="B137" s="49">
        <v>0.0007</v>
      </c>
      <c r="C137" s="1">
        <v>111.066</v>
      </c>
      <c r="D137" s="1">
        <v>0.9976</v>
      </c>
      <c r="E137" s="11">
        <v>2</v>
      </c>
      <c r="F137" s="14">
        <f t="shared" si="1"/>
        <v>46.26012288306213</v>
      </c>
      <c r="G137" s="1">
        <v>0.5</v>
      </c>
      <c r="H137" s="3">
        <f>I137-I4</f>
        <v>29.416300000000092</v>
      </c>
      <c r="I137" s="3">
        <v>2010.3123</v>
      </c>
      <c r="J137" s="12">
        <v>38830</v>
      </c>
      <c r="K137" s="11">
        <f t="shared" si="2"/>
        <v>1.572601682844613</v>
      </c>
      <c r="L137" s="11">
        <f t="shared" si="3"/>
        <v>2.494809532657642</v>
      </c>
      <c r="N137" s="15"/>
      <c r="O137" s="15"/>
      <c r="P137" s="15"/>
    </row>
    <row r="138" spans="1:16" ht="12.75">
      <c r="A138" s="49">
        <v>99.8324</v>
      </c>
      <c r="B138" s="1">
        <v>0.00047</v>
      </c>
      <c r="C138" s="15">
        <v>111.204</v>
      </c>
      <c r="D138" s="15">
        <v>0.9976</v>
      </c>
      <c r="E138" s="28" t="s">
        <v>78</v>
      </c>
      <c r="F138" s="1">
        <v>47.9</v>
      </c>
      <c r="G138" s="1">
        <v>0.3</v>
      </c>
      <c r="H138" s="3">
        <f aca="true" t="shared" si="4" ref="H138:H143">I138-1980.896</f>
        <v>30.471000000000004</v>
      </c>
      <c r="I138" s="3">
        <v>2011.367</v>
      </c>
      <c r="J138" s="12">
        <v>39215</v>
      </c>
      <c r="K138" s="11">
        <f t="shared" si="2"/>
        <v>1.5719864789471956</v>
      </c>
      <c r="L138" s="11">
        <f t="shared" si="3"/>
        <v>2.441263840129641</v>
      </c>
      <c r="M138" s="47" t="s">
        <v>23</v>
      </c>
      <c r="N138" s="15"/>
      <c r="O138" s="15"/>
      <c r="P138" s="15"/>
    </row>
    <row r="139" spans="1:14" ht="12.75">
      <c r="A139" s="1">
        <v>99.83299</v>
      </c>
      <c r="B139" s="49">
        <v>0.0007</v>
      </c>
      <c r="C139" s="15">
        <v>111.204</v>
      </c>
      <c r="D139" s="15">
        <v>0.9976</v>
      </c>
      <c r="E139" s="1">
        <v>-1.1</v>
      </c>
      <c r="F139" s="14">
        <f t="shared" si="1"/>
        <v>46.8</v>
      </c>
      <c r="G139" s="1">
        <v>0.5</v>
      </c>
      <c r="H139" s="3">
        <f t="shared" si="4"/>
        <v>31.504000000000133</v>
      </c>
      <c r="I139" s="4">
        <v>2012.4</v>
      </c>
      <c r="J139" s="12">
        <v>39593</v>
      </c>
      <c r="K139" s="11">
        <f t="shared" si="2"/>
        <v>1.4855256475368144</v>
      </c>
      <c r="L139" s="11">
        <f t="shared" si="3"/>
        <v>2.2559852670349905</v>
      </c>
      <c r="M139" s="1" t="s">
        <v>174</v>
      </c>
      <c r="N139" s="1" t="s">
        <v>173</v>
      </c>
    </row>
    <row r="140" spans="1:13" ht="12.75">
      <c r="A140" s="1">
        <v>99.83229</v>
      </c>
      <c r="B140" s="49">
        <v>0.00082</v>
      </c>
      <c r="C140" s="15">
        <v>111.204</v>
      </c>
      <c r="D140" s="15">
        <v>0.9976</v>
      </c>
      <c r="E140" s="1">
        <v>1.4</v>
      </c>
      <c r="F140" s="14">
        <f t="shared" si="1"/>
        <v>48.199999999999996</v>
      </c>
      <c r="G140" s="1">
        <v>0.6</v>
      </c>
      <c r="H140" s="3">
        <f t="shared" si="4"/>
        <v>32.30950000000007</v>
      </c>
      <c r="I140" s="4">
        <v>2013.2055</v>
      </c>
      <c r="J140" s="12">
        <v>39887</v>
      </c>
      <c r="K140" s="11">
        <f t="shared" si="2"/>
        <v>1.4918212909515742</v>
      </c>
      <c r="L140" s="11">
        <f t="shared" si="3"/>
        <v>2.2354877539489584</v>
      </c>
      <c r="M140" s="1" t="s">
        <v>247</v>
      </c>
    </row>
    <row r="141" spans="1:13" ht="12.75">
      <c r="A141" s="1">
        <v>99.83323</v>
      </c>
      <c r="B141" s="49">
        <v>0.00042</v>
      </c>
      <c r="C141" s="15">
        <v>111.204</v>
      </c>
      <c r="D141" s="15">
        <v>0.9976</v>
      </c>
      <c r="E141" s="1">
        <v>-1.8</v>
      </c>
      <c r="F141" s="14">
        <f t="shared" si="1"/>
        <v>46.4</v>
      </c>
      <c r="G141" s="1">
        <v>0.3</v>
      </c>
      <c r="H141" s="3">
        <f t="shared" si="4"/>
        <v>33.575000000000045</v>
      </c>
      <c r="I141" s="4">
        <v>2014.471</v>
      </c>
      <c r="J141" s="12">
        <v>40349</v>
      </c>
      <c r="K141" s="11">
        <f>F141/H141</f>
        <v>1.3819806403574069</v>
      </c>
      <c r="L141" s="11">
        <f t="shared" si="3"/>
        <v>2.0213700911235564</v>
      </c>
      <c r="M141" s="1" t="s">
        <v>288</v>
      </c>
    </row>
    <row r="142" spans="1:12" ht="12.75">
      <c r="A142" s="1">
        <v>99.83322</v>
      </c>
      <c r="B142" s="49">
        <v>0.00025</v>
      </c>
      <c r="C142" s="15">
        <v>111.204</v>
      </c>
      <c r="D142" s="15">
        <v>0.9976</v>
      </c>
      <c r="E142" s="11">
        <v>0</v>
      </c>
      <c r="F142" s="14">
        <f t="shared" si="1"/>
        <v>46.4</v>
      </c>
      <c r="G142" s="11">
        <v>0.2</v>
      </c>
      <c r="H142" s="3">
        <f t="shared" si="4"/>
        <v>34.495800000000145</v>
      </c>
      <c r="I142" s="4">
        <v>2015.3918</v>
      </c>
      <c r="J142" s="12">
        <v>40685</v>
      </c>
      <c r="K142" s="11">
        <f>F142/H142</f>
        <v>1.3450912864754494</v>
      </c>
      <c r="L142" s="11">
        <f t="shared" si="3"/>
        <v>1.9387927133337461</v>
      </c>
    </row>
    <row r="143" spans="1:13" ht="12.75">
      <c r="A143" s="1">
        <v>99.83638</v>
      </c>
      <c r="B143" s="49">
        <v>0.00034</v>
      </c>
      <c r="C143" s="15">
        <v>111.204</v>
      </c>
      <c r="D143" s="15">
        <v>0.9976</v>
      </c>
      <c r="E143" s="11">
        <v>-6.1</v>
      </c>
      <c r="F143" s="14">
        <f t="shared" si="1"/>
        <v>40.3</v>
      </c>
      <c r="G143" s="11">
        <v>0.3</v>
      </c>
      <c r="H143" s="3">
        <f t="shared" si="4"/>
        <v>34.93690000000015</v>
      </c>
      <c r="I143" s="4">
        <v>2015.8329</v>
      </c>
      <c r="J143" s="12">
        <v>40846</v>
      </c>
      <c r="K143" s="11">
        <f>F143/H143</f>
        <v>1.1535081818936375</v>
      </c>
      <c r="L143" s="11">
        <f t="shared" si="3"/>
        <v>1.6361413173548451</v>
      </c>
      <c r="M143" s="1" t="s">
        <v>325</v>
      </c>
    </row>
    <row r="144" spans="2:11" ht="12.75">
      <c r="B144" s="49"/>
      <c r="C144" s="15"/>
      <c r="D144" s="15"/>
      <c r="F144" s="14"/>
      <c r="H144" s="3"/>
      <c r="I144" s="4"/>
      <c r="J144" s="12"/>
      <c r="K144" s="11"/>
    </row>
    <row r="145" spans="2:11" ht="12.75">
      <c r="B145" s="49"/>
      <c r="C145" s="15"/>
      <c r="D145" s="15"/>
      <c r="F145" s="14"/>
      <c r="H145" s="3"/>
      <c r="I145" s="4"/>
      <c r="J145" s="12"/>
      <c r="K145" s="11"/>
    </row>
    <row r="146" spans="2:11" ht="12.75">
      <c r="B146" s="49"/>
      <c r="C146" s="15"/>
      <c r="D146" s="15"/>
      <c r="F146" s="14"/>
      <c r="H146" s="3"/>
      <c r="I146" s="4"/>
      <c r="J146" s="12"/>
      <c r="K146" s="11"/>
    </row>
    <row r="147" spans="2:11" ht="12.75">
      <c r="B147" s="49"/>
      <c r="C147" s="15"/>
      <c r="D147" s="15"/>
      <c r="F147" s="14"/>
      <c r="H147" s="3"/>
      <c r="I147" s="4"/>
      <c r="J147" s="12"/>
      <c r="K147" s="11"/>
    </row>
    <row r="148" spans="2:11" ht="12.75">
      <c r="B148" s="49"/>
      <c r="C148" s="15"/>
      <c r="D148" s="15"/>
      <c r="F148" s="14"/>
      <c r="H148" s="3"/>
      <c r="I148" s="4"/>
      <c r="J148" s="12"/>
      <c r="K148" s="11"/>
    </row>
    <row r="149" spans="2:11" ht="12.75">
      <c r="B149" s="49"/>
      <c r="C149" s="15"/>
      <c r="D149" s="15"/>
      <c r="F149" s="14"/>
      <c r="H149" s="3"/>
      <c r="I149" s="4"/>
      <c r="J149" s="12"/>
      <c r="K149" s="11"/>
    </row>
  </sheetData>
  <sheetProtection/>
  <mergeCells count="1">
    <mergeCell ref="K2:N2"/>
  </mergeCells>
  <printOptions/>
  <pageMargins left="0.25" right="0.25" top="0.25" bottom="0.26" header="0.3" footer="0.3"/>
  <pageSetup fitToHeight="4" fitToWidth="1" orientation="landscape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workbookViewId="0" topLeftCell="A1">
      <selection activeCell="G5" sqref="G5"/>
    </sheetView>
  </sheetViews>
  <sheetFormatPr defaultColWidth="8.375" defaultRowHeight="12.75"/>
  <cols>
    <col min="1" max="16384" width="8.375" style="9" customWidth="1"/>
  </cols>
  <sheetData>
    <row r="1" spans="1:12" ht="12.75">
      <c r="A1" s="43" t="s">
        <v>268</v>
      </c>
      <c r="B1" s="34"/>
      <c r="C1" s="1"/>
      <c r="D1" s="1"/>
      <c r="I1" s="3"/>
      <c r="J1" s="1"/>
      <c r="K1" s="1"/>
      <c r="L1" s="1"/>
    </row>
    <row r="2" spans="1:12" ht="13.5" thickBot="1">
      <c r="A2" s="11"/>
      <c r="B2" s="11"/>
      <c r="C2" s="3"/>
      <c r="D2" s="3"/>
      <c r="E2" s="42"/>
      <c r="F2" s="1"/>
      <c r="G2" s="1"/>
      <c r="H2" s="1"/>
      <c r="I2" s="1"/>
      <c r="J2" s="1"/>
      <c r="K2" s="93" t="s">
        <v>19</v>
      </c>
      <c r="L2" s="93"/>
    </row>
    <row r="3" spans="1:12" ht="39">
      <c r="A3" s="40" t="s">
        <v>34</v>
      </c>
      <c r="B3" s="39" t="s">
        <v>17</v>
      </c>
      <c r="C3" s="40" t="s">
        <v>20</v>
      </c>
      <c r="D3" s="40" t="s">
        <v>77</v>
      </c>
      <c r="E3" s="38" t="s">
        <v>14</v>
      </c>
      <c r="F3" s="39" t="s">
        <v>15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37</v>
      </c>
      <c r="L3" s="39" t="s">
        <v>32</v>
      </c>
    </row>
    <row r="4" spans="1:12" s="1" customFormat="1" ht="12.75">
      <c r="A4" s="1">
        <v>139.40212</v>
      </c>
      <c r="B4" s="1">
        <v>0.00043</v>
      </c>
      <c r="C4" s="28">
        <v>99.315</v>
      </c>
      <c r="D4" s="28">
        <v>0.9781</v>
      </c>
      <c r="E4" s="10">
        <v>0</v>
      </c>
      <c r="F4" s="10">
        <v>0</v>
      </c>
      <c r="G4" s="28">
        <v>0.3</v>
      </c>
      <c r="H4" s="4">
        <v>0</v>
      </c>
      <c r="I4" s="15">
        <v>2014.277</v>
      </c>
      <c r="J4" s="12">
        <v>40278</v>
      </c>
      <c r="K4" s="28" t="s">
        <v>78</v>
      </c>
      <c r="L4" s="28" t="s">
        <v>78</v>
      </c>
    </row>
    <row r="5" spans="1:11" s="1" customFormat="1" ht="12.75">
      <c r="A5" s="1">
        <v>139.40304</v>
      </c>
      <c r="B5" s="1">
        <v>0.00024</v>
      </c>
      <c r="C5" s="28">
        <v>99.315</v>
      </c>
      <c r="D5" s="28">
        <v>0.9781</v>
      </c>
      <c r="E5" s="14">
        <v>-1.6</v>
      </c>
      <c r="F5" s="14">
        <f>F4+E5</f>
        <v>-1.6</v>
      </c>
      <c r="G5" s="15">
        <v>0.2</v>
      </c>
      <c r="H5" s="4">
        <f>I5-I4</f>
        <v>1.1722999999999502</v>
      </c>
      <c r="I5" s="4">
        <v>2015.4493</v>
      </c>
      <c r="J5" s="12">
        <v>40706</v>
      </c>
      <c r="K5" s="14">
        <f>F5/H5</f>
        <v>-1.364838351957748</v>
      </c>
    </row>
    <row r="6" spans="4:11" s="1" customFormat="1" ht="12.75">
      <c r="D6" s="15"/>
      <c r="E6" s="14"/>
      <c r="F6" s="14"/>
      <c r="G6" s="15"/>
      <c r="H6" s="4"/>
      <c r="I6" s="15"/>
      <c r="J6" s="12"/>
      <c r="K6" s="14"/>
    </row>
    <row r="7" spans="4:11" s="1" customFormat="1" ht="12.75">
      <c r="D7" s="15"/>
      <c r="E7" s="14"/>
      <c r="F7" s="14"/>
      <c r="G7" s="15"/>
      <c r="H7" s="4"/>
      <c r="I7" s="15"/>
      <c r="J7" s="12"/>
      <c r="K7" s="14"/>
    </row>
    <row r="8" spans="4:11" s="1" customFormat="1" ht="12.75">
      <c r="D8" s="15"/>
      <c r="E8" s="14"/>
      <c r="F8" s="14"/>
      <c r="G8" s="15"/>
      <c r="H8" s="4"/>
      <c r="I8" s="15"/>
      <c r="J8" s="12"/>
      <c r="K8" s="14"/>
    </row>
    <row r="9" spans="4:11" s="1" customFormat="1" ht="12.75">
      <c r="D9" s="15"/>
      <c r="E9" s="14"/>
      <c r="F9" s="14"/>
      <c r="G9" s="15"/>
      <c r="H9" s="4"/>
      <c r="I9" s="15"/>
      <c r="J9" s="12"/>
      <c r="K9" s="14"/>
    </row>
    <row r="10" spans="4:11" s="1" customFormat="1" ht="12.75">
      <c r="D10" s="15"/>
      <c r="E10" s="14"/>
      <c r="F10" s="14"/>
      <c r="G10" s="15"/>
      <c r="H10" s="4"/>
      <c r="I10" s="15"/>
      <c r="J10" s="12"/>
      <c r="K10" s="14"/>
    </row>
    <row r="11" spans="4:11" s="1" customFormat="1" ht="12.75">
      <c r="D11" s="15"/>
      <c r="E11" s="15"/>
      <c r="F11" s="14"/>
      <c r="G11" s="15"/>
      <c r="H11" s="4"/>
      <c r="I11" s="15"/>
      <c r="J11" s="12"/>
      <c r="K11" s="14"/>
    </row>
    <row r="12" spans="4:11" s="1" customFormat="1" ht="12.75">
      <c r="D12" s="15"/>
      <c r="E12" s="15"/>
      <c r="F12" s="14"/>
      <c r="G12" s="15"/>
      <c r="H12" s="4"/>
      <c r="I12" s="15"/>
      <c r="J12" s="12"/>
      <c r="K12" s="14"/>
    </row>
    <row r="13" spans="4:11" s="1" customFormat="1" ht="12.75">
      <c r="D13" s="15"/>
      <c r="E13" s="15"/>
      <c r="F13" s="14"/>
      <c r="G13" s="15"/>
      <c r="H13" s="4"/>
      <c r="I13" s="15"/>
      <c r="J13" s="12"/>
      <c r="K13" s="14"/>
    </row>
    <row r="14" spans="4:11" s="1" customFormat="1" ht="12.75">
      <c r="D14" s="15"/>
      <c r="E14" s="15"/>
      <c r="F14" s="14"/>
      <c r="G14" s="15"/>
      <c r="H14" s="4"/>
      <c r="I14" s="15"/>
      <c r="J14" s="12"/>
      <c r="K14" s="14"/>
    </row>
    <row r="15" spans="4:11" s="1" customFormat="1" ht="12.75">
      <c r="D15" s="15"/>
      <c r="E15" s="15"/>
      <c r="F15" s="14"/>
      <c r="G15" s="15"/>
      <c r="H15" s="4"/>
      <c r="I15" s="15"/>
      <c r="J15" s="12"/>
      <c r="K15" s="14"/>
    </row>
    <row r="16" spans="4:11" s="1" customFormat="1" ht="12.75">
      <c r="D16" s="15"/>
      <c r="E16" s="15"/>
      <c r="F16" s="14"/>
      <c r="G16" s="15"/>
      <c r="H16" s="4"/>
      <c r="I16" s="15"/>
      <c r="J16" s="12"/>
      <c r="K16" s="14"/>
    </row>
    <row r="17" spans="4:11" s="1" customFormat="1" ht="12.75">
      <c r="D17" s="15"/>
      <c r="E17" s="15"/>
      <c r="F17" s="14"/>
      <c r="G17" s="15"/>
      <c r="H17" s="4"/>
      <c r="I17" s="15"/>
      <c r="J17" s="12"/>
      <c r="K17" s="14"/>
    </row>
    <row r="18" spans="4:11" s="1" customFormat="1" ht="12.75">
      <c r="D18" s="15"/>
      <c r="E18" s="15"/>
      <c r="F18" s="14"/>
      <c r="G18" s="15"/>
      <c r="H18" s="4"/>
      <c r="I18" s="15"/>
      <c r="J18" s="12"/>
      <c r="K18" s="14"/>
    </row>
    <row r="19" spans="4:11" s="1" customFormat="1" ht="12.75">
      <c r="D19" s="15"/>
      <c r="E19" s="15"/>
      <c r="F19" s="14"/>
      <c r="G19" s="15"/>
      <c r="H19" s="4"/>
      <c r="I19" s="15"/>
      <c r="J19" s="12"/>
      <c r="K19" s="14"/>
    </row>
    <row r="20" spans="4:11" s="1" customFormat="1" ht="12.75">
      <c r="D20" s="15"/>
      <c r="E20" s="15"/>
      <c r="F20" s="14"/>
      <c r="G20" s="15"/>
      <c r="H20" s="4"/>
      <c r="I20" s="15"/>
      <c r="J20" s="12"/>
      <c r="K20" s="14"/>
    </row>
    <row r="21" spans="4:11" s="1" customFormat="1" ht="12.75">
      <c r="D21" s="15"/>
      <c r="E21" s="15"/>
      <c r="F21" s="14"/>
      <c r="G21" s="15"/>
      <c r="H21" s="4"/>
      <c r="I21" s="15"/>
      <c r="J21" s="12"/>
      <c r="K21" s="14"/>
    </row>
    <row r="22" spans="4:11" s="1" customFormat="1" ht="12.75">
      <c r="D22" s="15"/>
      <c r="E22" s="15"/>
      <c r="F22" s="14"/>
      <c r="G22" s="15"/>
      <c r="H22" s="4"/>
      <c r="I22" s="15"/>
      <c r="J22" s="12"/>
      <c r="K22" s="14"/>
    </row>
  </sheetData>
  <sheetProtection/>
  <mergeCells count="1">
    <mergeCell ref="K2:L2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workbookViewId="0" topLeftCell="A1">
      <selection activeCell="I5" sqref="I5"/>
    </sheetView>
  </sheetViews>
  <sheetFormatPr defaultColWidth="8.375" defaultRowHeight="12.75"/>
  <cols>
    <col min="1" max="16384" width="8.375" style="9" customWidth="1"/>
  </cols>
  <sheetData>
    <row r="1" spans="1:12" ht="12.75">
      <c r="A1" s="43" t="s">
        <v>36</v>
      </c>
      <c r="B1" s="34"/>
      <c r="C1" s="1"/>
      <c r="D1" s="1"/>
      <c r="I1" s="3"/>
      <c r="J1" s="1"/>
      <c r="K1" s="1"/>
      <c r="L1" s="1"/>
    </row>
    <row r="2" spans="1:12" ht="13.5" thickBot="1">
      <c r="A2" s="11"/>
      <c r="B2" s="11"/>
      <c r="C2" s="3"/>
      <c r="D2" s="3"/>
      <c r="E2" s="42"/>
      <c r="F2" s="1"/>
      <c r="G2" s="1"/>
      <c r="H2" s="1"/>
      <c r="I2" s="1"/>
      <c r="J2" s="1"/>
      <c r="K2" s="93" t="s">
        <v>257</v>
      </c>
      <c r="L2" s="93"/>
    </row>
    <row r="3" spans="1:12" ht="39">
      <c r="A3" s="40" t="s">
        <v>258</v>
      </c>
      <c r="B3" s="39" t="s">
        <v>259</v>
      </c>
      <c r="C3" s="40" t="s">
        <v>260</v>
      </c>
      <c r="D3" s="40" t="s">
        <v>77</v>
      </c>
      <c r="E3" s="38" t="s">
        <v>181</v>
      </c>
      <c r="F3" s="39" t="s">
        <v>182</v>
      </c>
      <c r="G3" s="35" t="s">
        <v>183</v>
      </c>
      <c r="H3" s="36" t="s">
        <v>184</v>
      </c>
      <c r="I3" s="36" t="s">
        <v>185</v>
      </c>
      <c r="J3" s="37" t="s">
        <v>252</v>
      </c>
      <c r="K3" s="38" t="s">
        <v>253</v>
      </c>
      <c r="L3" s="39" t="s">
        <v>254</v>
      </c>
    </row>
    <row r="4" spans="1:12" s="1" customFormat="1" ht="12.75">
      <c r="A4" s="1">
        <v>148.43451</v>
      </c>
      <c r="B4" s="1">
        <v>0.00065</v>
      </c>
      <c r="C4" s="7">
        <v>69</v>
      </c>
      <c r="D4" s="28" t="s">
        <v>78</v>
      </c>
      <c r="E4" s="10">
        <v>0</v>
      </c>
      <c r="F4" s="10">
        <v>0</v>
      </c>
      <c r="G4" s="28" t="s">
        <v>78</v>
      </c>
      <c r="H4" s="4">
        <v>0</v>
      </c>
      <c r="I4" s="15">
        <v>2013.819</v>
      </c>
      <c r="J4" s="12">
        <v>40111</v>
      </c>
      <c r="K4" s="28" t="s">
        <v>78</v>
      </c>
      <c r="L4" s="28" t="s">
        <v>78</v>
      </c>
    </row>
    <row r="5" spans="1:11" s="1" customFormat="1" ht="12.75">
      <c r="A5" s="1">
        <v>148.43765</v>
      </c>
      <c r="B5" s="1">
        <v>0.00078</v>
      </c>
      <c r="C5" s="7">
        <v>70.811</v>
      </c>
      <c r="D5" s="28" t="s">
        <v>78</v>
      </c>
      <c r="E5" s="14">
        <v>-3.9</v>
      </c>
      <c r="F5" s="14">
        <f>F4+E5</f>
        <v>-3.9</v>
      </c>
      <c r="G5" s="15">
        <v>0.4</v>
      </c>
      <c r="H5" s="4">
        <f>I5-I4</f>
        <v>1.6303000000000338</v>
      </c>
      <c r="I5" s="4">
        <v>2015.4493</v>
      </c>
      <c r="J5" s="12">
        <v>40706</v>
      </c>
      <c r="K5" s="14">
        <f>E5/H5</f>
        <v>-2.3921977550143647</v>
      </c>
    </row>
    <row r="6" spans="4:11" s="1" customFormat="1" ht="12.75">
      <c r="D6" s="15"/>
      <c r="E6" s="14"/>
      <c r="F6" s="14"/>
      <c r="G6" s="15"/>
      <c r="H6" s="4"/>
      <c r="I6" s="15"/>
      <c r="J6" s="12"/>
      <c r="K6" s="14"/>
    </row>
    <row r="7" spans="4:11" s="1" customFormat="1" ht="12.75">
      <c r="D7" s="15"/>
      <c r="E7" s="14"/>
      <c r="F7" s="14"/>
      <c r="G7" s="15"/>
      <c r="H7" s="4"/>
      <c r="I7" s="15"/>
      <c r="J7" s="12"/>
      <c r="K7" s="14"/>
    </row>
    <row r="8" spans="4:11" s="1" customFormat="1" ht="12.75">
      <c r="D8" s="15"/>
      <c r="E8" s="14"/>
      <c r="F8" s="14"/>
      <c r="G8" s="15"/>
      <c r="H8" s="4"/>
      <c r="I8" s="15"/>
      <c r="J8" s="12"/>
      <c r="K8" s="14"/>
    </row>
    <row r="9" spans="4:11" s="1" customFormat="1" ht="12.75">
      <c r="D9" s="15"/>
      <c r="E9" s="14"/>
      <c r="F9" s="14"/>
      <c r="G9" s="15"/>
      <c r="H9" s="4"/>
      <c r="I9" s="15"/>
      <c r="J9" s="12"/>
      <c r="K9" s="14"/>
    </row>
    <row r="10" spans="4:11" s="1" customFormat="1" ht="12.75">
      <c r="D10" s="15"/>
      <c r="E10" s="14"/>
      <c r="F10" s="14"/>
      <c r="G10" s="15"/>
      <c r="H10" s="4"/>
      <c r="I10" s="15"/>
      <c r="J10" s="12"/>
      <c r="K10" s="14"/>
    </row>
    <row r="11" spans="4:11" s="1" customFormat="1" ht="12.75">
      <c r="D11" s="15"/>
      <c r="E11" s="15"/>
      <c r="F11" s="14"/>
      <c r="G11" s="15"/>
      <c r="H11" s="4"/>
      <c r="I11" s="15"/>
      <c r="J11" s="12"/>
      <c r="K11" s="14"/>
    </row>
    <row r="12" spans="4:11" s="1" customFormat="1" ht="12.75">
      <c r="D12" s="15"/>
      <c r="E12" s="15"/>
      <c r="F12" s="14"/>
      <c r="G12" s="15"/>
      <c r="H12" s="4"/>
      <c r="I12" s="15"/>
      <c r="J12" s="12"/>
      <c r="K12" s="14"/>
    </row>
    <row r="13" spans="4:11" s="1" customFormat="1" ht="12.75">
      <c r="D13" s="15"/>
      <c r="E13" s="15"/>
      <c r="F13" s="14"/>
      <c r="G13" s="15"/>
      <c r="H13" s="4"/>
      <c r="I13" s="15"/>
      <c r="J13" s="12"/>
      <c r="K13" s="14"/>
    </row>
    <row r="14" spans="4:11" s="1" customFormat="1" ht="12.75">
      <c r="D14" s="15"/>
      <c r="E14" s="15"/>
      <c r="F14" s="14"/>
      <c r="G14" s="15"/>
      <c r="H14" s="4"/>
      <c r="I14" s="15"/>
      <c r="J14" s="12"/>
      <c r="K14" s="14"/>
    </row>
    <row r="15" spans="4:11" s="1" customFormat="1" ht="12.75">
      <c r="D15" s="15"/>
      <c r="E15" s="15"/>
      <c r="F15" s="14"/>
      <c r="G15" s="15"/>
      <c r="H15" s="4"/>
      <c r="I15" s="15"/>
      <c r="J15" s="12"/>
      <c r="K15" s="14"/>
    </row>
    <row r="16" spans="4:11" s="1" customFormat="1" ht="12.75">
      <c r="D16" s="15"/>
      <c r="E16" s="15"/>
      <c r="F16" s="14"/>
      <c r="G16" s="15"/>
      <c r="H16" s="4"/>
      <c r="I16" s="15"/>
      <c r="J16" s="12"/>
      <c r="K16" s="14"/>
    </row>
    <row r="17" spans="4:11" s="1" customFormat="1" ht="12.75">
      <c r="D17" s="15"/>
      <c r="E17" s="15"/>
      <c r="F17" s="14"/>
      <c r="G17" s="15"/>
      <c r="H17" s="4"/>
      <c r="I17" s="15"/>
      <c r="J17" s="12"/>
      <c r="K17" s="14"/>
    </row>
    <row r="18" spans="4:11" s="1" customFormat="1" ht="12.75">
      <c r="D18" s="15"/>
      <c r="E18" s="15"/>
      <c r="F18" s="14"/>
      <c r="G18" s="15"/>
      <c r="H18" s="4"/>
      <c r="I18" s="15"/>
      <c r="J18" s="12"/>
      <c r="K18" s="14"/>
    </row>
    <row r="19" spans="4:11" s="1" customFormat="1" ht="12.75">
      <c r="D19" s="15"/>
      <c r="E19" s="15"/>
      <c r="F19" s="14"/>
      <c r="G19" s="15"/>
      <c r="H19" s="4"/>
      <c r="I19" s="15"/>
      <c r="J19" s="12"/>
      <c r="K19" s="14"/>
    </row>
    <row r="20" spans="4:11" s="1" customFormat="1" ht="12.75">
      <c r="D20" s="15"/>
      <c r="E20" s="15"/>
      <c r="F20" s="14"/>
      <c r="G20" s="15"/>
      <c r="H20" s="4"/>
      <c r="I20" s="15"/>
      <c r="J20" s="12"/>
      <c r="K20" s="14"/>
    </row>
    <row r="21" spans="4:11" s="1" customFormat="1" ht="12.75">
      <c r="D21" s="15"/>
      <c r="E21" s="15"/>
      <c r="F21" s="14"/>
      <c r="G21" s="15"/>
      <c r="H21" s="4"/>
      <c r="I21" s="15"/>
      <c r="J21" s="12"/>
      <c r="K21" s="14"/>
    </row>
    <row r="22" spans="4:11" s="1" customFormat="1" ht="12.75">
      <c r="D22" s="15"/>
      <c r="E22" s="15"/>
      <c r="F22" s="14"/>
      <c r="G22" s="15"/>
      <c r="H22" s="4"/>
      <c r="I22" s="15"/>
      <c r="J22" s="12"/>
      <c r="K22" s="14"/>
    </row>
  </sheetData>
  <sheetProtection/>
  <mergeCells count="1">
    <mergeCell ref="K2:L2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workbookViewId="0" topLeftCell="A1">
      <selection activeCell="G5" sqref="G5"/>
    </sheetView>
  </sheetViews>
  <sheetFormatPr defaultColWidth="8.375" defaultRowHeight="12.75"/>
  <cols>
    <col min="1" max="16384" width="8.375" style="9" customWidth="1"/>
  </cols>
  <sheetData>
    <row r="1" spans="1:12" ht="12.75">
      <c r="A1" s="43" t="s">
        <v>267</v>
      </c>
      <c r="B1" s="34"/>
      <c r="C1" s="1"/>
      <c r="D1" s="1"/>
      <c r="I1" s="3"/>
      <c r="J1" s="1"/>
      <c r="K1" s="1"/>
      <c r="L1" s="1"/>
    </row>
    <row r="2" spans="1:12" ht="13.5" thickBot="1">
      <c r="A2" s="11"/>
      <c r="B2" s="11"/>
      <c r="C2" s="3"/>
      <c r="D2" s="3"/>
      <c r="E2" s="42"/>
      <c r="F2" s="1"/>
      <c r="G2" s="1"/>
      <c r="H2" s="1"/>
      <c r="I2" s="1"/>
      <c r="J2" s="1"/>
      <c r="K2" s="93" t="s">
        <v>19</v>
      </c>
      <c r="L2" s="93"/>
    </row>
    <row r="3" spans="1:12" ht="39">
      <c r="A3" s="40" t="s">
        <v>34</v>
      </c>
      <c r="B3" s="39" t="s">
        <v>17</v>
      </c>
      <c r="C3" s="40" t="s">
        <v>20</v>
      </c>
      <c r="D3" s="40" t="s">
        <v>77</v>
      </c>
      <c r="E3" s="38" t="s">
        <v>14</v>
      </c>
      <c r="F3" s="39" t="s">
        <v>15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37</v>
      </c>
      <c r="L3" s="39" t="s">
        <v>32</v>
      </c>
    </row>
    <row r="4" spans="1:12" s="1" customFormat="1" ht="12.75">
      <c r="A4" s="1">
        <v>101.67685</v>
      </c>
      <c r="B4" s="1">
        <v>0.00041</v>
      </c>
      <c r="C4" s="28">
        <v>86.641</v>
      </c>
      <c r="D4" s="28">
        <v>0.9205</v>
      </c>
      <c r="E4" s="10">
        <v>0</v>
      </c>
      <c r="F4" s="10">
        <v>0</v>
      </c>
      <c r="G4" s="28">
        <v>0.3</v>
      </c>
      <c r="H4" s="4">
        <v>0</v>
      </c>
      <c r="I4" s="15">
        <v>2014.277</v>
      </c>
      <c r="J4" s="12">
        <v>40278</v>
      </c>
      <c r="K4" s="28" t="s">
        <v>78</v>
      </c>
      <c r="L4" s="28" t="s">
        <v>78</v>
      </c>
    </row>
    <row r="5" spans="1:11" s="1" customFormat="1" ht="12.75">
      <c r="A5" s="49">
        <v>101.6737</v>
      </c>
      <c r="B5" s="49">
        <v>0.0009</v>
      </c>
      <c r="C5" s="28">
        <v>86.641</v>
      </c>
      <c r="D5" s="28">
        <v>0.9205</v>
      </c>
      <c r="E5" s="14">
        <v>-5.2</v>
      </c>
      <c r="F5" s="14">
        <f>F4+E5</f>
        <v>-5.2</v>
      </c>
      <c r="G5" s="15">
        <v>0.6</v>
      </c>
      <c r="H5" s="4">
        <f>I5-I4</f>
        <v>1.2900999999999385</v>
      </c>
      <c r="I5" s="4">
        <v>2015.5671</v>
      </c>
      <c r="J5" s="12">
        <v>40749</v>
      </c>
      <c r="K5" s="14">
        <f>F5/H5</f>
        <v>-4.030695294938569</v>
      </c>
    </row>
    <row r="6" spans="4:11" s="1" customFormat="1" ht="12.75">
      <c r="D6" s="15"/>
      <c r="E6" s="14"/>
      <c r="F6" s="14"/>
      <c r="G6" s="15"/>
      <c r="H6" s="4"/>
      <c r="I6" s="15"/>
      <c r="J6" s="12"/>
      <c r="K6" s="14"/>
    </row>
    <row r="7" spans="4:11" s="1" customFormat="1" ht="12.75">
      <c r="D7" s="15"/>
      <c r="E7" s="14"/>
      <c r="F7" s="14"/>
      <c r="G7" s="15"/>
      <c r="H7" s="4"/>
      <c r="I7" s="15"/>
      <c r="J7" s="12"/>
      <c r="K7" s="14"/>
    </row>
    <row r="8" spans="4:11" s="1" customFormat="1" ht="12.75">
      <c r="D8" s="15"/>
      <c r="E8" s="14"/>
      <c r="F8" s="14"/>
      <c r="G8" s="15"/>
      <c r="H8" s="4"/>
      <c r="I8" s="15"/>
      <c r="J8" s="12"/>
      <c r="K8" s="14"/>
    </row>
    <row r="9" spans="4:11" s="1" customFormat="1" ht="12.75">
      <c r="D9" s="15"/>
      <c r="E9" s="14"/>
      <c r="F9" s="14"/>
      <c r="G9" s="15"/>
      <c r="H9" s="4"/>
      <c r="I9" s="15"/>
      <c r="J9" s="12"/>
      <c r="K9" s="14"/>
    </row>
    <row r="10" spans="4:11" s="1" customFormat="1" ht="12.75">
      <c r="D10" s="15"/>
      <c r="E10" s="14"/>
      <c r="F10" s="14"/>
      <c r="G10" s="15"/>
      <c r="H10" s="4"/>
      <c r="I10" s="15"/>
      <c r="J10" s="12"/>
      <c r="K10" s="14"/>
    </row>
    <row r="11" spans="4:11" s="1" customFormat="1" ht="12.75">
      <c r="D11" s="15"/>
      <c r="E11" s="15"/>
      <c r="F11" s="14"/>
      <c r="G11" s="15"/>
      <c r="H11" s="4"/>
      <c r="I11" s="15"/>
      <c r="J11" s="12"/>
      <c r="K11" s="14"/>
    </row>
    <row r="12" spans="4:11" s="1" customFormat="1" ht="12.75">
      <c r="D12" s="15"/>
      <c r="E12" s="15"/>
      <c r="F12" s="14"/>
      <c r="G12" s="15"/>
      <c r="H12" s="4"/>
      <c r="I12" s="15"/>
      <c r="J12" s="12"/>
      <c r="K12" s="14"/>
    </row>
    <row r="13" spans="4:11" s="1" customFormat="1" ht="12.75">
      <c r="D13" s="15"/>
      <c r="E13" s="15"/>
      <c r="F13" s="14"/>
      <c r="G13" s="15"/>
      <c r="H13" s="4"/>
      <c r="I13" s="15"/>
      <c r="J13" s="12"/>
      <c r="K13" s="14"/>
    </row>
    <row r="14" spans="4:11" s="1" customFormat="1" ht="12.75">
      <c r="D14" s="15"/>
      <c r="E14" s="15"/>
      <c r="F14" s="14"/>
      <c r="G14" s="15"/>
      <c r="H14" s="4"/>
      <c r="I14" s="15"/>
      <c r="J14" s="12"/>
      <c r="K14" s="14"/>
    </row>
    <row r="15" spans="4:11" s="1" customFormat="1" ht="12.75">
      <c r="D15" s="15"/>
      <c r="E15" s="15"/>
      <c r="F15" s="14"/>
      <c r="G15" s="15"/>
      <c r="H15" s="4"/>
      <c r="I15" s="15"/>
      <c r="J15" s="12"/>
      <c r="K15" s="14"/>
    </row>
    <row r="16" spans="4:11" s="1" customFormat="1" ht="12.75">
      <c r="D16" s="15"/>
      <c r="E16" s="15"/>
      <c r="F16" s="14"/>
      <c r="G16" s="15"/>
      <c r="H16" s="4"/>
      <c r="I16" s="15"/>
      <c r="J16" s="12"/>
      <c r="K16" s="14"/>
    </row>
    <row r="17" spans="4:11" s="1" customFormat="1" ht="12.75">
      <c r="D17" s="15"/>
      <c r="E17" s="15"/>
      <c r="F17" s="14"/>
      <c r="G17" s="15"/>
      <c r="H17" s="4"/>
      <c r="I17" s="15"/>
      <c r="J17" s="12"/>
      <c r="K17" s="14"/>
    </row>
    <row r="18" spans="4:11" s="1" customFormat="1" ht="12.75">
      <c r="D18" s="15"/>
      <c r="E18" s="15"/>
      <c r="F18" s="14"/>
      <c r="G18" s="15"/>
      <c r="H18" s="4"/>
      <c r="I18" s="15"/>
      <c r="J18" s="12"/>
      <c r="K18" s="14"/>
    </row>
    <row r="19" spans="4:11" s="1" customFormat="1" ht="12.75">
      <c r="D19" s="15"/>
      <c r="E19" s="15"/>
      <c r="F19" s="14"/>
      <c r="G19" s="15"/>
      <c r="H19" s="4"/>
      <c r="I19" s="15"/>
      <c r="J19" s="12"/>
      <c r="K19" s="14"/>
    </row>
    <row r="20" spans="4:11" s="1" customFormat="1" ht="12.75">
      <c r="D20" s="15"/>
      <c r="E20" s="15"/>
      <c r="F20" s="14"/>
      <c r="G20" s="15"/>
      <c r="H20" s="4"/>
      <c r="I20" s="15"/>
      <c r="J20" s="12"/>
      <c r="K20" s="14"/>
    </row>
    <row r="21" spans="4:11" s="1" customFormat="1" ht="12.75">
      <c r="D21" s="15"/>
      <c r="E21" s="15"/>
      <c r="F21" s="14"/>
      <c r="G21" s="15"/>
      <c r="H21" s="4"/>
      <c r="I21" s="15"/>
      <c r="J21" s="12"/>
      <c r="K21" s="14"/>
    </row>
    <row r="22" spans="4:11" s="1" customFormat="1" ht="12.75">
      <c r="D22" s="15"/>
      <c r="E22" s="15"/>
      <c r="F22" s="14"/>
      <c r="G22" s="15"/>
      <c r="H22" s="4"/>
      <c r="I22" s="15"/>
      <c r="J22" s="12"/>
      <c r="K22" s="14"/>
    </row>
  </sheetData>
  <sheetProtection/>
  <mergeCells count="1">
    <mergeCell ref="K2:L2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9"/>
  <sheetViews>
    <sheetView zoomScale="125" zoomScaleNormal="125" workbookViewId="0" topLeftCell="A1">
      <selection activeCell="L10" sqref="L10"/>
    </sheetView>
  </sheetViews>
  <sheetFormatPr defaultColWidth="8.375" defaultRowHeight="12.75"/>
  <cols>
    <col min="1" max="1" width="9.375" style="9" customWidth="1"/>
    <col min="2" max="16384" width="8.375" style="9" customWidth="1"/>
  </cols>
  <sheetData>
    <row r="1" spans="1:11" ht="12.75">
      <c r="A1" s="43" t="s">
        <v>7</v>
      </c>
      <c r="B1" s="34"/>
      <c r="C1" s="1"/>
      <c r="D1" s="1"/>
      <c r="I1" s="3"/>
      <c r="J1" s="1"/>
      <c r="K1" s="1"/>
    </row>
    <row r="2" spans="1:12" ht="13.5" thickBot="1">
      <c r="A2" s="11"/>
      <c r="B2" s="11"/>
      <c r="C2" s="3"/>
      <c r="D2" s="3"/>
      <c r="E2" s="42"/>
      <c r="F2" s="1"/>
      <c r="G2" s="1"/>
      <c r="H2" s="1"/>
      <c r="I2" s="1"/>
      <c r="J2" s="1"/>
      <c r="K2" s="93" t="s">
        <v>33</v>
      </c>
      <c r="L2" s="93"/>
    </row>
    <row r="3" spans="1:12" ht="39">
      <c r="A3" s="40" t="s">
        <v>34</v>
      </c>
      <c r="B3" s="39" t="s">
        <v>148</v>
      </c>
      <c r="C3" s="40" t="s">
        <v>164</v>
      </c>
      <c r="D3" s="40" t="s">
        <v>77</v>
      </c>
      <c r="E3" s="38" t="s">
        <v>165</v>
      </c>
      <c r="F3" s="39" t="s">
        <v>191</v>
      </c>
      <c r="G3" s="35" t="s">
        <v>192</v>
      </c>
      <c r="H3" s="36" t="s">
        <v>193</v>
      </c>
      <c r="I3" s="36" t="s">
        <v>194</v>
      </c>
      <c r="J3" s="37" t="s">
        <v>168</v>
      </c>
      <c r="K3" s="38" t="s">
        <v>216</v>
      </c>
      <c r="L3" s="39" t="s">
        <v>217</v>
      </c>
    </row>
    <row r="4" spans="1:12" s="1" customFormat="1" ht="12.75">
      <c r="A4" s="50">
        <v>161.70736</v>
      </c>
      <c r="B4" s="50">
        <v>0.00033</v>
      </c>
      <c r="C4" s="4">
        <v>88.408</v>
      </c>
      <c r="D4" s="15">
        <v>0.9848</v>
      </c>
      <c r="E4" s="33" t="s">
        <v>118</v>
      </c>
      <c r="F4" s="32">
        <v>0</v>
      </c>
      <c r="G4" s="14">
        <v>0.4</v>
      </c>
      <c r="H4" s="32">
        <v>0</v>
      </c>
      <c r="I4" s="4">
        <v>2009.4712</v>
      </c>
      <c r="J4" s="23">
        <v>38523</v>
      </c>
      <c r="K4" s="33" t="s">
        <v>118</v>
      </c>
      <c r="L4" s="33" t="s">
        <v>118</v>
      </c>
    </row>
    <row r="5" spans="1:11" s="1" customFormat="1" ht="12.75">
      <c r="A5" s="15">
        <v>161.70896</v>
      </c>
      <c r="B5" s="15">
        <v>0.00093</v>
      </c>
      <c r="C5" s="4">
        <v>88.408</v>
      </c>
      <c r="D5" s="15">
        <v>0.9848</v>
      </c>
      <c r="E5" s="15">
        <v>2.5</v>
      </c>
      <c r="F5" s="14">
        <v>2.5</v>
      </c>
      <c r="G5" s="15">
        <v>0.6</v>
      </c>
      <c r="H5" s="4">
        <f>I5-I4</f>
        <v>1.1863000000000739</v>
      </c>
      <c r="I5" s="4">
        <v>2010.6575</v>
      </c>
      <c r="J5" s="23">
        <v>38956</v>
      </c>
      <c r="K5" s="14">
        <f aca="true" t="shared" si="0" ref="K5:K10">F5/H5</f>
        <v>2.107392733709723</v>
      </c>
    </row>
    <row r="6" spans="1:12" s="1" customFormat="1" ht="12.75">
      <c r="A6" s="15">
        <v>161.71088</v>
      </c>
      <c r="B6" s="15">
        <v>0.00043</v>
      </c>
      <c r="C6" s="4">
        <v>88.408</v>
      </c>
      <c r="D6" s="15">
        <v>0.9848</v>
      </c>
      <c r="E6" s="14">
        <v>3</v>
      </c>
      <c r="F6" s="14">
        <v>5.5</v>
      </c>
      <c r="G6" s="14">
        <v>0.3</v>
      </c>
      <c r="H6" s="4">
        <f>I6-I4</f>
        <v>2.4137000000000626</v>
      </c>
      <c r="I6" s="4">
        <v>2011.8849</v>
      </c>
      <c r="J6" s="23">
        <v>39404</v>
      </c>
      <c r="K6" s="14">
        <f t="shared" si="0"/>
        <v>2.2786593197165588</v>
      </c>
      <c r="L6" s="46" t="s">
        <v>170</v>
      </c>
    </row>
    <row r="7" spans="1:12" s="1" customFormat="1" ht="12.75">
      <c r="A7" s="15">
        <v>161.71037</v>
      </c>
      <c r="B7" s="15">
        <v>0.00058</v>
      </c>
      <c r="C7" s="4">
        <v>88.408</v>
      </c>
      <c r="D7" s="15">
        <v>0.9848</v>
      </c>
      <c r="E7" s="15">
        <v>-0.8</v>
      </c>
      <c r="F7" s="14">
        <f>SUM(F6,E7)</f>
        <v>4.7</v>
      </c>
      <c r="G7" s="14">
        <v>0.3</v>
      </c>
      <c r="H7" s="4">
        <f>I7-I4</f>
        <v>3.062800000000152</v>
      </c>
      <c r="I7" s="4">
        <v>2012.534</v>
      </c>
      <c r="J7" s="23">
        <v>39642</v>
      </c>
      <c r="K7" s="14">
        <f t="shared" si="0"/>
        <v>1.5345435549169932</v>
      </c>
      <c r="L7" s="46" t="s">
        <v>238</v>
      </c>
    </row>
    <row r="8" spans="1:11" s="1" customFormat="1" ht="12.75">
      <c r="A8" s="15">
        <v>161.70981</v>
      </c>
      <c r="B8" s="15">
        <v>0.00075</v>
      </c>
      <c r="C8" s="4">
        <v>88.408</v>
      </c>
      <c r="D8" s="15">
        <v>0.9848</v>
      </c>
      <c r="E8" s="15">
        <v>-0.9</v>
      </c>
      <c r="F8" s="14">
        <f>SUM(F7,E8)</f>
        <v>3.8000000000000003</v>
      </c>
      <c r="G8" s="14">
        <v>0.4</v>
      </c>
      <c r="H8" s="4">
        <f>I8-I4</f>
        <v>4.0219999999999345</v>
      </c>
      <c r="I8" s="4">
        <v>2013.4932</v>
      </c>
      <c r="J8" s="23">
        <v>39992</v>
      </c>
      <c r="K8" s="14">
        <f t="shared" si="0"/>
        <v>0.9448035803083198</v>
      </c>
    </row>
    <row r="9" spans="1:12" s="1" customFormat="1" ht="12.75">
      <c r="A9" s="15">
        <v>161.71106</v>
      </c>
      <c r="B9" s="50">
        <v>0.0003</v>
      </c>
      <c r="C9" s="4">
        <v>88.408</v>
      </c>
      <c r="D9" s="15">
        <v>0.9848</v>
      </c>
      <c r="E9" s="14">
        <v>2</v>
      </c>
      <c r="F9" s="14">
        <f>SUM(F8,E9)</f>
        <v>5.800000000000001</v>
      </c>
      <c r="G9" s="14">
        <v>0.2</v>
      </c>
      <c r="H9" s="4">
        <f>I9-I4</f>
        <v>5.153800000000047</v>
      </c>
      <c r="I9" s="4">
        <v>2014.625</v>
      </c>
      <c r="J9" s="23">
        <v>40405</v>
      </c>
      <c r="K9" s="14">
        <f t="shared" si="0"/>
        <v>1.1253832123869665</v>
      </c>
      <c r="L9" s="46" t="s">
        <v>289</v>
      </c>
    </row>
    <row r="10" spans="1:12" s="1" customFormat="1" ht="12.75">
      <c r="A10" s="15">
        <v>161.71013</v>
      </c>
      <c r="B10" s="15">
        <v>0.00054</v>
      </c>
      <c r="C10" s="4">
        <v>88.408</v>
      </c>
      <c r="D10" s="15">
        <v>0.9848</v>
      </c>
      <c r="E10" s="15">
        <v>-1.5</v>
      </c>
      <c r="F10" s="14">
        <f>SUM(F9,E10)</f>
        <v>4.300000000000001</v>
      </c>
      <c r="G10" s="14">
        <v>0.3</v>
      </c>
      <c r="H10" s="4">
        <f>I10-I4</f>
        <v>6.1508000000001175</v>
      </c>
      <c r="I10" s="4">
        <v>2015.622</v>
      </c>
      <c r="J10" s="23">
        <v>40769</v>
      </c>
      <c r="K10" s="14">
        <f t="shared" si="0"/>
        <v>0.699096052545997</v>
      </c>
      <c r="L10" s="46" t="s">
        <v>326</v>
      </c>
    </row>
    <row r="11" spans="1:12" s="1" customFormat="1" ht="12.75">
      <c r="A11" s="15"/>
      <c r="B11" s="15"/>
      <c r="C11" s="4"/>
      <c r="D11" s="15"/>
      <c r="E11" s="15"/>
      <c r="F11" s="14"/>
      <c r="G11" s="14"/>
      <c r="H11" s="4"/>
      <c r="I11" s="4"/>
      <c r="J11" s="23"/>
      <c r="K11" s="14"/>
      <c r="L11" s="46"/>
    </row>
    <row r="12" spans="1:12" s="1" customFormat="1" ht="12.75">
      <c r="A12" s="15"/>
      <c r="B12" s="15"/>
      <c r="C12" s="4"/>
      <c r="D12" s="15"/>
      <c r="E12" s="15"/>
      <c r="F12" s="14"/>
      <c r="G12" s="14"/>
      <c r="H12" s="4"/>
      <c r="I12" s="4"/>
      <c r="J12" s="23"/>
      <c r="K12" s="14"/>
      <c r="L12" s="46"/>
    </row>
    <row r="13" spans="1:12" s="1" customFormat="1" ht="12.75">
      <c r="A13" s="15"/>
      <c r="B13" s="15"/>
      <c r="C13" s="4"/>
      <c r="D13" s="15"/>
      <c r="E13" s="15"/>
      <c r="F13" s="14"/>
      <c r="G13" s="14"/>
      <c r="H13" s="4"/>
      <c r="I13" s="4"/>
      <c r="J13" s="23"/>
      <c r="K13" s="14"/>
      <c r="L13" s="46"/>
    </row>
    <row r="14" spans="1:12" s="1" customFormat="1" ht="12.75">
      <c r="A14" s="15"/>
      <c r="B14" s="15"/>
      <c r="C14" s="4"/>
      <c r="D14" s="15"/>
      <c r="E14" s="15"/>
      <c r="F14" s="14"/>
      <c r="G14" s="14"/>
      <c r="H14" s="4"/>
      <c r="I14" s="4"/>
      <c r="J14" s="23"/>
      <c r="K14" s="14"/>
      <c r="L14" s="46"/>
    </row>
    <row r="15" spans="1:12" s="1" customFormat="1" ht="12.75">
      <c r="A15" s="15"/>
      <c r="B15" s="15"/>
      <c r="C15" s="4"/>
      <c r="D15" s="15"/>
      <c r="E15" s="15"/>
      <c r="F15" s="14"/>
      <c r="G15" s="14"/>
      <c r="H15" s="4"/>
      <c r="I15" s="4"/>
      <c r="J15" s="23"/>
      <c r="K15" s="14"/>
      <c r="L15" s="46"/>
    </row>
    <row r="16" spans="1:12" s="1" customFormat="1" ht="12.75">
      <c r="A16" s="15"/>
      <c r="B16" s="15"/>
      <c r="C16" s="4"/>
      <c r="D16" s="15"/>
      <c r="E16" s="15"/>
      <c r="F16" s="14"/>
      <c r="G16" s="14"/>
      <c r="H16" s="4"/>
      <c r="I16" s="4"/>
      <c r="J16" s="23"/>
      <c r="K16" s="14"/>
      <c r="L16" s="46"/>
    </row>
    <row r="17" spans="1:12" s="1" customFormat="1" ht="12.75">
      <c r="A17" s="15"/>
      <c r="B17" s="15"/>
      <c r="C17" s="4"/>
      <c r="D17" s="15"/>
      <c r="E17" s="15"/>
      <c r="F17" s="14"/>
      <c r="G17" s="14"/>
      <c r="H17" s="4"/>
      <c r="I17" s="4"/>
      <c r="J17" s="23"/>
      <c r="K17" s="14"/>
      <c r="L17" s="46"/>
    </row>
    <row r="18" spans="1:12" s="1" customFormat="1" ht="12.75">
      <c r="A18" s="15"/>
      <c r="B18" s="15"/>
      <c r="C18" s="4"/>
      <c r="D18" s="15"/>
      <c r="E18" s="15"/>
      <c r="F18" s="14"/>
      <c r="G18" s="14"/>
      <c r="H18" s="4"/>
      <c r="I18" s="4"/>
      <c r="J18" s="23"/>
      <c r="K18" s="14"/>
      <c r="L18" s="46"/>
    </row>
    <row r="19" spans="1:12" s="1" customFormat="1" ht="12.75">
      <c r="A19" s="15"/>
      <c r="B19" s="15"/>
      <c r="C19" s="4"/>
      <c r="D19" s="15"/>
      <c r="E19" s="15"/>
      <c r="F19" s="14"/>
      <c r="G19" s="14"/>
      <c r="H19" s="4"/>
      <c r="I19" s="4"/>
      <c r="J19" s="23"/>
      <c r="K19" s="14"/>
      <c r="L19" s="46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workbookViewId="0" topLeftCell="A1">
      <selection activeCell="E9" sqref="E9"/>
    </sheetView>
  </sheetViews>
  <sheetFormatPr defaultColWidth="8.375" defaultRowHeight="12.75"/>
  <cols>
    <col min="1" max="16384" width="8.375" style="9" customWidth="1"/>
  </cols>
  <sheetData>
    <row r="1" spans="1:12" ht="12.75">
      <c r="A1" s="43" t="s">
        <v>266</v>
      </c>
      <c r="B1" s="34"/>
      <c r="C1" s="1"/>
      <c r="D1" s="1"/>
      <c r="I1" s="3"/>
      <c r="J1" s="1"/>
      <c r="K1" s="1"/>
      <c r="L1" s="1"/>
    </row>
    <row r="2" spans="1:12" ht="13.5" thickBot="1">
      <c r="A2" s="11"/>
      <c r="B2" s="11"/>
      <c r="C2" s="3"/>
      <c r="D2" s="3"/>
      <c r="E2" s="42"/>
      <c r="F2" s="1"/>
      <c r="G2" s="1"/>
      <c r="H2" s="1"/>
      <c r="I2" s="1"/>
      <c r="J2" s="1"/>
      <c r="K2" s="93" t="s">
        <v>19</v>
      </c>
      <c r="L2" s="93"/>
    </row>
    <row r="3" spans="1:12" ht="39">
      <c r="A3" s="40" t="s">
        <v>34</v>
      </c>
      <c r="B3" s="39" t="s">
        <v>17</v>
      </c>
      <c r="C3" s="40" t="s">
        <v>20</v>
      </c>
      <c r="D3" s="40" t="s">
        <v>77</v>
      </c>
      <c r="E3" s="38" t="s">
        <v>14</v>
      </c>
      <c r="F3" s="39" t="s">
        <v>15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37</v>
      </c>
      <c r="L3" s="39" t="s">
        <v>32</v>
      </c>
    </row>
    <row r="4" spans="1:12" s="1" customFormat="1" ht="12.75">
      <c r="A4" s="1">
        <v>178.67673</v>
      </c>
      <c r="B4" s="1">
        <v>0.00084</v>
      </c>
      <c r="C4" s="28">
        <v>102.689</v>
      </c>
      <c r="D4" s="28">
        <v>0.9336</v>
      </c>
      <c r="E4" s="10">
        <v>0</v>
      </c>
      <c r="F4" s="10">
        <v>0</v>
      </c>
      <c r="G4" s="28">
        <v>0.6</v>
      </c>
      <c r="H4" s="4">
        <v>0</v>
      </c>
      <c r="I4" s="15">
        <v>2014.277</v>
      </c>
      <c r="J4" s="12">
        <v>40278</v>
      </c>
      <c r="K4" s="28" t="s">
        <v>78</v>
      </c>
      <c r="L4" s="28" t="s">
        <v>78</v>
      </c>
    </row>
    <row r="5" spans="1:11" s="1" customFormat="1" ht="12.75">
      <c r="A5" s="1">
        <v>178.66855</v>
      </c>
      <c r="B5" s="1">
        <v>0.00032</v>
      </c>
      <c r="C5" s="28">
        <v>102.689</v>
      </c>
      <c r="D5" s="28">
        <v>0.9336</v>
      </c>
      <c r="E5" s="14">
        <v>15.7</v>
      </c>
      <c r="F5" s="14">
        <f>F4+E5</f>
        <v>15.7</v>
      </c>
      <c r="G5" s="15">
        <v>0.2</v>
      </c>
      <c r="H5" s="4">
        <f>I5-I4</f>
        <v>1.2900999999999385</v>
      </c>
      <c r="I5" s="4">
        <v>2015.5671</v>
      </c>
      <c r="J5" s="12">
        <v>40749</v>
      </c>
      <c r="K5" s="14">
        <f>F5/H5</f>
        <v>12.169599255872217</v>
      </c>
    </row>
    <row r="6" spans="4:11" s="1" customFormat="1" ht="12.75">
      <c r="D6" s="15"/>
      <c r="E6" s="14"/>
      <c r="F6" s="14"/>
      <c r="G6" s="15"/>
      <c r="H6" s="4"/>
      <c r="I6" s="15"/>
      <c r="J6" s="12"/>
      <c r="K6" s="14"/>
    </row>
    <row r="7" spans="4:11" s="1" customFormat="1" ht="12.75">
      <c r="D7" s="15"/>
      <c r="E7" s="14"/>
      <c r="F7" s="14"/>
      <c r="G7" s="15"/>
      <c r="H7" s="4"/>
      <c r="I7" s="15"/>
      <c r="J7" s="12"/>
      <c r="K7" s="14"/>
    </row>
    <row r="8" spans="4:11" s="1" customFormat="1" ht="12.75">
      <c r="D8" s="15"/>
      <c r="E8" s="14"/>
      <c r="F8" s="14"/>
      <c r="G8" s="15"/>
      <c r="H8" s="4"/>
      <c r="I8" s="15"/>
      <c r="J8" s="12"/>
      <c r="K8" s="14"/>
    </row>
    <row r="9" spans="4:11" s="1" customFormat="1" ht="12.75">
      <c r="D9" s="15"/>
      <c r="E9" s="14"/>
      <c r="F9" s="14"/>
      <c r="G9" s="15"/>
      <c r="H9" s="4"/>
      <c r="I9" s="15"/>
      <c r="J9" s="12"/>
      <c r="K9" s="14"/>
    </row>
    <row r="10" spans="4:11" s="1" customFormat="1" ht="12.75">
      <c r="D10" s="15"/>
      <c r="E10" s="14"/>
      <c r="F10" s="14"/>
      <c r="G10" s="15"/>
      <c r="H10" s="4"/>
      <c r="I10" s="15"/>
      <c r="J10" s="12"/>
      <c r="K10" s="14"/>
    </row>
    <row r="11" spans="4:11" s="1" customFormat="1" ht="12.75">
      <c r="D11" s="15"/>
      <c r="E11" s="15"/>
      <c r="F11" s="14"/>
      <c r="G11" s="15"/>
      <c r="H11" s="4"/>
      <c r="I11" s="15"/>
      <c r="J11" s="12"/>
      <c r="K11" s="14"/>
    </row>
    <row r="12" spans="4:11" s="1" customFormat="1" ht="12.75">
      <c r="D12" s="15"/>
      <c r="E12" s="15"/>
      <c r="F12" s="14"/>
      <c r="G12" s="15"/>
      <c r="H12" s="4"/>
      <c r="I12" s="15"/>
      <c r="J12" s="12"/>
      <c r="K12" s="14"/>
    </row>
    <row r="13" spans="4:11" s="1" customFormat="1" ht="12.75">
      <c r="D13" s="15"/>
      <c r="E13" s="15"/>
      <c r="F13" s="14"/>
      <c r="G13" s="15"/>
      <c r="H13" s="4"/>
      <c r="I13" s="15"/>
      <c r="J13" s="12"/>
      <c r="K13" s="14"/>
    </row>
    <row r="14" spans="4:11" s="1" customFormat="1" ht="12.75">
      <c r="D14" s="15"/>
      <c r="E14" s="15"/>
      <c r="F14" s="14"/>
      <c r="G14" s="15"/>
      <c r="H14" s="4"/>
      <c r="I14" s="15"/>
      <c r="J14" s="12"/>
      <c r="K14" s="14"/>
    </row>
    <row r="15" spans="4:11" s="1" customFormat="1" ht="12.75">
      <c r="D15" s="15"/>
      <c r="E15" s="15"/>
      <c r="F15" s="14"/>
      <c r="G15" s="15"/>
      <c r="H15" s="4"/>
      <c r="I15" s="15"/>
      <c r="J15" s="12"/>
      <c r="K15" s="14"/>
    </row>
    <row r="16" spans="4:11" s="1" customFormat="1" ht="12.75">
      <c r="D16" s="15"/>
      <c r="E16" s="15"/>
      <c r="F16" s="14"/>
      <c r="G16" s="15"/>
      <c r="H16" s="4"/>
      <c r="I16" s="15"/>
      <c r="J16" s="12"/>
      <c r="K16" s="14"/>
    </row>
    <row r="17" spans="4:11" s="1" customFormat="1" ht="12.75">
      <c r="D17" s="15"/>
      <c r="E17" s="15"/>
      <c r="F17" s="14"/>
      <c r="G17" s="15"/>
      <c r="H17" s="4"/>
      <c r="I17" s="15"/>
      <c r="J17" s="12"/>
      <c r="K17" s="14"/>
    </row>
    <row r="18" spans="4:11" s="1" customFormat="1" ht="12.75">
      <c r="D18" s="15"/>
      <c r="E18" s="15"/>
      <c r="F18" s="14"/>
      <c r="G18" s="15"/>
      <c r="H18" s="4"/>
      <c r="I18" s="15"/>
      <c r="J18" s="12"/>
      <c r="K18" s="14"/>
    </row>
    <row r="19" spans="4:11" s="1" customFormat="1" ht="12.75">
      <c r="D19" s="15"/>
      <c r="E19" s="15"/>
      <c r="F19" s="14"/>
      <c r="G19" s="15"/>
      <c r="H19" s="4"/>
      <c r="I19" s="15"/>
      <c r="J19" s="12"/>
      <c r="K19" s="14"/>
    </row>
    <row r="20" spans="4:11" s="1" customFormat="1" ht="12.75">
      <c r="D20" s="15"/>
      <c r="E20" s="15"/>
      <c r="F20" s="14"/>
      <c r="G20" s="15"/>
      <c r="H20" s="4"/>
      <c r="I20" s="15"/>
      <c r="J20" s="12"/>
      <c r="K20" s="14"/>
    </row>
    <row r="21" spans="4:11" s="1" customFormat="1" ht="12.75">
      <c r="D21" s="15"/>
      <c r="E21" s="15"/>
      <c r="F21" s="14"/>
      <c r="G21" s="15"/>
      <c r="H21" s="4"/>
      <c r="I21" s="15"/>
      <c r="J21" s="12"/>
      <c r="K21" s="14"/>
    </row>
    <row r="22" spans="4:11" s="1" customFormat="1" ht="12.75">
      <c r="D22" s="15"/>
      <c r="E22" s="15"/>
      <c r="F22" s="14"/>
      <c r="G22" s="15"/>
      <c r="H22" s="4"/>
      <c r="I22" s="15"/>
      <c r="J22" s="12"/>
      <c r="K22" s="14"/>
    </row>
  </sheetData>
  <sheetProtection/>
  <mergeCells count="1">
    <mergeCell ref="K2:L2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120"/>
  <sheetViews>
    <sheetView workbookViewId="0" topLeftCell="A1">
      <pane ySplit="3" topLeftCell="BM95" activePane="bottomLeft" state="frozen"/>
      <selection pane="topLeft" activeCell="A1" sqref="A1"/>
      <selection pane="bottomLeft" activeCell="M107" sqref="M107"/>
    </sheetView>
  </sheetViews>
  <sheetFormatPr defaultColWidth="8.375" defaultRowHeight="12.75"/>
  <cols>
    <col min="1" max="9" width="8.375" style="1" customWidth="1"/>
    <col min="10" max="10" width="8.625" style="1" bestFit="1" customWidth="1"/>
    <col min="11" max="11" width="8.375" style="1" customWidth="1"/>
    <col min="12" max="12" width="9.25390625" style="1" customWidth="1"/>
    <col min="13" max="16384" width="8.375" style="1" customWidth="1"/>
  </cols>
  <sheetData>
    <row r="1" spans="1:2" ht="12.75">
      <c r="A1" s="43" t="s">
        <v>38</v>
      </c>
      <c r="B1" s="34"/>
    </row>
    <row r="2" spans="1:12" ht="13.5" thickBot="1">
      <c r="A2" s="11"/>
      <c r="B2" s="11"/>
      <c r="C2" s="3"/>
      <c r="D2" s="3"/>
      <c r="E2" s="42"/>
      <c r="K2" s="93" t="s">
        <v>19</v>
      </c>
      <c r="L2" s="93"/>
    </row>
    <row r="3" spans="1:12" ht="39">
      <c r="A3" s="40" t="s">
        <v>34</v>
      </c>
      <c r="B3" s="39" t="s">
        <v>195</v>
      </c>
      <c r="C3" s="40" t="s">
        <v>20</v>
      </c>
      <c r="D3" s="40" t="s">
        <v>77</v>
      </c>
      <c r="E3" s="38" t="s">
        <v>196</v>
      </c>
      <c r="F3" s="39" t="s">
        <v>18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199</v>
      </c>
      <c r="L3" s="39" t="s">
        <v>200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0.4</v>
      </c>
      <c r="H4" s="3">
        <v>0</v>
      </c>
      <c r="I4" s="3">
        <v>1990.553</v>
      </c>
      <c r="J4" s="12">
        <v>31613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5.6</v>
      </c>
      <c r="G5" s="11">
        <v>1.1</v>
      </c>
      <c r="H5" s="3">
        <v>0.115</v>
      </c>
      <c r="I5" s="3">
        <v>1990.668</v>
      </c>
      <c r="J5" s="12">
        <v>31655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6.4</v>
      </c>
      <c r="G6" s="11">
        <v>2.4</v>
      </c>
      <c r="H6" s="3">
        <v>0.231</v>
      </c>
      <c r="I6" s="3">
        <v>1990.784</v>
      </c>
      <c r="J6" s="12">
        <v>31697</v>
      </c>
      <c r="K6" s="11"/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9</v>
      </c>
      <c r="G7" s="11">
        <v>1.9</v>
      </c>
      <c r="H7" s="3">
        <v>0.384</v>
      </c>
      <c r="I7" s="3">
        <v>1990.937</v>
      </c>
      <c r="J7" s="12">
        <v>31753</v>
      </c>
      <c r="K7" s="11"/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9.8</v>
      </c>
      <c r="G8" s="11">
        <v>1.5</v>
      </c>
      <c r="H8" s="3">
        <v>0.633</v>
      </c>
      <c r="I8" s="3">
        <v>1991.186</v>
      </c>
      <c r="J8" s="12">
        <v>31844</v>
      </c>
      <c r="K8" s="11"/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11.8</v>
      </c>
      <c r="G9" s="11">
        <v>1.1</v>
      </c>
      <c r="H9" s="3">
        <v>0.762</v>
      </c>
      <c r="I9" s="3">
        <v>1991.315</v>
      </c>
      <c r="J9" s="12">
        <v>31891</v>
      </c>
      <c r="K9" s="11"/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14.6</v>
      </c>
      <c r="G10" s="11">
        <v>0.9</v>
      </c>
      <c r="H10" s="3">
        <v>0.979</v>
      </c>
      <c r="I10" s="3">
        <v>1991.532</v>
      </c>
      <c r="J10" s="12">
        <v>31970</v>
      </c>
      <c r="K10" s="11">
        <v>14.9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27.3</v>
      </c>
      <c r="G11" s="11">
        <v>1.4</v>
      </c>
      <c r="H11" s="3">
        <v>1.228</v>
      </c>
      <c r="I11" s="3">
        <v>1991.781</v>
      </c>
      <c r="J11" s="12">
        <v>32061</v>
      </c>
      <c r="K11" s="11">
        <v>22.2</v>
      </c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20.3</v>
      </c>
      <c r="G12" s="11">
        <v>0.5</v>
      </c>
      <c r="H12" s="3">
        <v>1.403</v>
      </c>
      <c r="I12" s="3">
        <v>1991.956</v>
      </c>
      <c r="J12" s="12">
        <v>32125</v>
      </c>
      <c r="K12" s="11">
        <v>14.5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22.2</v>
      </c>
      <c r="G13" s="11">
        <v>0.6</v>
      </c>
      <c r="H13" s="3">
        <v>1.668</v>
      </c>
      <c r="I13" s="3">
        <v>1992.221</v>
      </c>
      <c r="J13" s="12">
        <v>32222</v>
      </c>
      <c r="K13" s="11">
        <v>13.3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29.1</v>
      </c>
      <c r="G14" s="11">
        <v>1.3</v>
      </c>
      <c r="H14" s="3">
        <v>1.821</v>
      </c>
      <c r="I14" s="3">
        <v>1992.374</v>
      </c>
      <c r="J14" s="12">
        <v>32278</v>
      </c>
      <c r="K14" s="11">
        <v>16</v>
      </c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35.3</v>
      </c>
      <c r="G15" s="11">
        <v>1.3</v>
      </c>
      <c r="H15" s="3">
        <v>1.996</v>
      </c>
      <c r="I15" s="3">
        <v>1992.549</v>
      </c>
      <c r="J15" s="12">
        <v>32342</v>
      </c>
      <c r="K15" s="11">
        <v>17.7</v>
      </c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31.3</v>
      </c>
      <c r="G16" s="11">
        <v>2.1</v>
      </c>
      <c r="H16" s="3">
        <v>2.166</v>
      </c>
      <c r="I16" s="3">
        <v>1992.719</v>
      </c>
      <c r="J16" s="12">
        <v>32404</v>
      </c>
      <c r="K16" s="11">
        <v>14.5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31.8</v>
      </c>
      <c r="G17" s="11">
        <v>2.7</v>
      </c>
      <c r="H17" s="3">
        <v>2.376</v>
      </c>
      <c r="I17" s="3">
        <v>1992.929</v>
      </c>
      <c r="J17" s="12">
        <v>32481</v>
      </c>
      <c r="K17" s="11">
        <v>13.4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36.1</v>
      </c>
      <c r="G18" s="11">
        <v>2.8</v>
      </c>
      <c r="H18" s="3">
        <v>2.587</v>
      </c>
      <c r="I18" s="3">
        <v>1993.14</v>
      </c>
      <c r="J18" s="12">
        <v>32558</v>
      </c>
      <c r="K18" s="11">
        <v>14</v>
      </c>
    </row>
    <row r="19" spans="1:1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44</v>
      </c>
      <c r="G19" s="11">
        <v>3.2</v>
      </c>
      <c r="H19" s="3">
        <v>2.779</v>
      </c>
      <c r="I19" s="3">
        <v>1993.332</v>
      </c>
      <c r="J19" s="12">
        <v>32628</v>
      </c>
      <c r="K19" s="11">
        <v>15.8</v>
      </c>
    </row>
    <row r="20" spans="1:1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48.7</v>
      </c>
      <c r="G20" s="11">
        <v>1.3</v>
      </c>
      <c r="H20" s="3">
        <v>2.913</v>
      </c>
      <c r="I20" s="3">
        <v>1993.466</v>
      </c>
      <c r="J20" s="12">
        <v>32677</v>
      </c>
      <c r="K20" s="11">
        <v>16.7</v>
      </c>
    </row>
    <row r="21" spans="1:1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50.2</v>
      </c>
      <c r="G21" s="11">
        <v>1.1</v>
      </c>
      <c r="H21" s="3">
        <v>3.124</v>
      </c>
      <c r="I21" s="3">
        <v>1993.677</v>
      </c>
      <c r="J21" s="12">
        <v>32754</v>
      </c>
      <c r="K21" s="11">
        <v>16.1</v>
      </c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49</v>
      </c>
      <c r="G22" s="11">
        <v>0.6</v>
      </c>
      <c r="H22" s="3">
        <v>3.337</v>
      </c>
      <c r="I22" s="3">
        <v>1993.89</v>
      </c>
      <c r="J22" s="12">
        <v>32832</v>
      </c>
      <c r="K22" s="11">
        <v>14.7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51.8</v>
      </c>
      <c r="G23" s="11">
        <v>2.7</v>
      </c>
      <c r="H23" s="3">
        <v>3.603</v>
      </c>
      <c r="I23" s="3">
        <v>1994.156</v>
      </c>
      <c r="J23" s="12">
        <v>32929</v>
      </c>
      <c r="K23" s="11">
        <v>14.4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52.2</v>
      </c>
      <c r="G24" s="11">
        <v>3.9</v>
      </c>
      <c r="H24" s="3">
        <v>3.757</v>
      </c>
      <c r="I24" s="3">
        <v>1994.31</v>
      </c>
      <c r="J24" s="12">
        <v>32985</v>
      </c>
      <c r="K24" s="11">
        <v>13.9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60.9</v>
      </c>
      <c r="G25" s="11">
        <v>1.9</v>
      </c>
      <c r="H25" s="3">
        <v>3.987</v>
      </c>
      <c r="I25" s="3">
        <v>1994.54</v>
      </c>
      <c r="J25" s="12">
        <v>33069</v>
      </c>
      <c r="K25" s="11">
        <v>15.3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57.4</v>
      </c>
      <c r="G26" s="11">
        <v>2.8</v>
      </c>
      <c r="H26" s="3">
        <v>4.313</v>
      </c>
      <c r="I26" s="3">
        <v>1994.866</v>
      </c>
      <c r="J26" s="12">
        <v>33188</v>
      </c>
      <c r="K26" s="11">
        <v>13.3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58.3</v>
      </c>
      <c r="G27" s="11">
        <v>0.5</v>
      </c>
      <c r="H27" s="3">
        <v>4.562</v>
      </c>
      <c r="I27" s="3">
        <v>1995.115</v>
      </c>
      <c r="J27" s="12">
        <v>33279</v>
      </c>
      <c r="K27" s="11">
        <v>12.8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62.8</v>
      </c>
      <c r="G28" s="11">
        <v>1.1</v>
      </c>
      <c r="H28" s="3">
        <v>4.754</v>
      </c>
      <c r="I28" s="3">
        <v>1995.307</v>
      </c>
      <c r="J28" s="12">
        <v>33349</v>
      </c>
      <c r="K28" s="11">
        <v>13.2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64.8</v>
      </c>
      <c r="G29" s="11">
        <v>0.8</v>
      </c>
      <c r="H29" s="3">
        <v>4.776</v>
      </c>
      <c r="I29" s="3">
        <v>1995.329</v>
      </c>
      <c r="J29" s="12">
        <v>33357</v>
      </c>
      <c r="K29" s="11">
        <v>13.6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68.2</v>
      </c>
      <c r="G30" s="11">
        <v>0.7</v>
      </c>
      <c r="H30" s="3">
        <v>4.984</v>
      </c>
      <c r="I30" s="3">
        <v>1995.537</v>
      </c>
      <c r="J30" s="12">
        <v>33433</v>
      </c>
      <c r="K30" s="11">
        <v>13.7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73.7</v>
      </c>
      <c r="G31" s="11">
        <v>1.4</v>
      </c>
      <c r="H31" s="3">
        <v>5.157</v>
      </c>
      <c r="I31" s="3">
        <v>1995.71</v>
      </c>
      <c r="J31" s="12">
        <v>33496</v>
      </c>
      <c r="K31" s="11">
        <v>14.3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71.5</v>
      </c>
      <c r="G32" s="11">
        <v>1.1</v>
      </c>
      <c r="H32" s="3">
        <v>5.329</v>
      </c>
      <c r="I32" s="3">
        <v>1995.882</v>
      </c>
      <c r="J32" s="12">
        <v>33559</v>
      </c>
      <c r="K32" s="11">
        <v>13.4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71.5</v>
      </c>
      <c r="G33" s="11">
        <v>1.9</v>
      </c>
      <c r="H33" s="3">
        <v>5.444</v>
      </c>
      <c r="I33" s="3">
        <v>1995.997</v>
      </c>
      <c r="J33" s="12">
        <v>33601</v>
      </c>
      <c r="K33" s="11">
        <v>13.1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71.4</v>
      </c>
      <c r="G34" s="11">
        <v>3.3</v>
      </c>
      <c r="H34" s="3">
        <v>5.636</v>
      </c>
      <c r="I34" s="3">
        <v>1996.189</v>
      </c>
      <c r="J34" s="12">
        <v>33671</v>
      </c>
      <c r="K34" s="11">
        <v>12.7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71.6</v>
      </c>
      <c r="G35" s="11">
        <v>4</v>
      </c>
      <c r="H35" s="3">
        <v>5.772</v>
      </c>
      <c r="I35" s="3">
        <v>1996.325</v>
      </c>
      <c r="J35" s="12">
        <v>33721</v>
      </c>
      <c r="K35" s="11">
        <v>12.4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79.7</v>
      </c>
      <c r="G36" s="11">
        <v>1.8</v>
      </c>
      <c r="H36" s="3">
        <v>5.846</v>
      </c>
      <c r="I36" s="3">
        <v>1996.399</v>
      </c>
      <c r="J36" s="12">
        <v>33748</v>
      </c>
      <c r="K36" s="11">
        <v>13.6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78.5</v>
      </c>
      <c r="G37" s="11">
        <v>0.9</v>
      </c>
      <c r="H37" s="3">
        <v>6.018</v>
      </c>
      <c r="I37" s="3">
        <v>1996.571</v>
      </c>
      <c r="J37" s="12">
        <v>33811</v>
      </c>
      <c r="K37" s="11">
        <v>13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79.2</v>
      </c>
      <c r="G38" s="11">
        <v>1</v>
      </c>
      <c r="H38" s="3">
        <v>6.19</v>
      </c>
      <c r="I38" s="3">
        <v>1996.743</v>
      </c>
      <c r="J38" s="12">
        <v>33874</v>
      </c>
      <c r="K38" s="11">
        <v>12.8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77.8</v>
      </c>
      <c r="G39" s="11">
        <v>1.9</v>
      </c>
      <c r="H39" s="3">
        <v>6.324</v>
      </c>
      <c r="I39" s="3">
        <v>1996.877</v>
      </c>
      <c r="J39" s="12">
        <v>33923</v>
      </c>
      <c r="K39" s="11">
        <v>12.3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76.2</v>
      </c>
      <c r="G40" s="11">
        <v>0.8</v>
      </c>
      <c r="H40" s="3">
        <v>6.496</v>
      </c>
      <c r="I40" s="3">
        <v>1997.049</v>
      </c>
      <c r="J40" s="12">
        <v>33986</v>
      </c>
      <c r="K40" s="11">
        <v>11.7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80.2</v>
      </c>
      <c r="G41" s="11">
        <v>1.9</v>
      </c>
      <c r="H41" s="3">
        <v>6.669</v>
      </c>
      <c r="I41" s="3">
        <v>1997.222</v>
      </c>
      <c r="J41" s="12">
        <v>34049</v>
      </c>
      <c r="K41" s="11">
        <v>12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78.9</v>
      </c>
      <c r="G42" s="11">
        <v>0.4</v>
      </c>
      <c r="H42" s="3">
        <v>6.803</v>
      </c>
      <c r="I42" s="3">
        <v>1997.356</v>
      </c>
      <c r="J42" s="12">
        <v>34098</v>
      </c>
      <c r="K42" s="11">
        <v>11.6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81.8</v>
      </c>
      <c r="G43" s="11">
        <v>0.9</v>
      </c>
      <c r="H43" s="3">
        <v>6.976</v>
      </c>
      <c r="I43" s="3">
        <v>1997.529</v>
      </c>
      <c r="J43" s="12">
        <v>34161</v>
      </c>
      <c r="K43" s="11">
        <v>11.7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88.3</v>
      </c>
      <c r="G44" s="11">
        <v>1.1</v>
      </c>
      <c r="H44" s="3">
        <v>7.17</v>
      </c>
      <c r="I44" s="3">
        <v>1997.723</v>
      </c>
      <c r="J44" s="12">
        <v>34232</v>
      </c>
      <c r="K44" s="11">
        <v>12.3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84.5</v>
      </c>
      <c r="G45" s="11">
        <v>2.6</v>
      </c>
      <c r="H45" s="3">
        <v>7.321</v>
      </c>
      <c r="I45" s="3">
        <v>1997.874</v>
      </c>
      <c r="J45" s="12">
        <v>34287</v>
      </c>
      <c r="K45" s="11">
        <v>11.5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81.6</v>
      </c>
      <c r="G46" s="11">
        <v>1.1</v>
      </c>
      <c r="H46" s="3">
        <v>7.532</v>
      </c>
      <c r="I46" s="3">
        <v>1998.085</v>
      </c>
      <c r="J46" s="12">
        <v>34364</v>
      </c>
      <c r="K46" s="11">
        <v>10.8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83.9</v>
      </c>
      <c r="G47" s="11">
        <v>0.6</v>
      </c>
      <c r="H47" s="3">
        <v>7.688</v>
      </c>
      <c r="I47" s="3">
        <v>1998.241</v>
      </c>
      <c r="J47" s="12">
        <v>34421</v>
      </c>
      <c r="K47" s="11">
        <v>10.9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83.6</v>
      </c>
      <c r="G48" s="11">
        <v>1.2</v>
      </c>
      <c r="H48" s="3">
        <v>7.858</v>
      </c>
      <c r="I48" s="3">
        <v>1998.411</v>
      </c>
      <c r="J48" s="12">
        <v>34483</v>
      </c>
      <c r="K48" s="11">
        <v>10.6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82.3</v>
      </c>
      <c r="G49" s="11">
        <v>0.3</v>
      </c>
      <c r="H49" s="3">
        <v>8.011</v>
      </c>
      <c r="I49" s="3">
        <v>1998.564</v>
      </c>
      <c r="J49" s="12">
        <v>34539</v>
      </c>
      <c r="K49" s="11">
        <v>10.3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87.2</v>
      </c>
      <c r="G50" s="11">
        <v>0.7</v>
      </c>
      <c r="H50" s="3">
        <v>8.069</v>
      </c>
      <c r="I50" s="3">
        <v>1998.622</v>
      </c>
      <c r="J50" s="12">
        <v>34560</v>
      </c>
      <c r="K50" s="11">
        <v>10.8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92.7</v>
      </c>
      <c r="G51" s="11">
        <v>1.1</v>
      </c>
      <c r="H51" s="3">
        <v>8.28</v>
      </c>
      <c r="I51" s="3">
        <v>1998.833</v>
      </c>
      <c r="J51" s="12">
        <v>34637</v>
      </c>
      <c r="K51" s="11">
        <v>11.2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96</v>
      </c>
      <c r="G52" s="11">
        <v>0.6</v>
      </c>
      <c r="H52" s="3">
        <v>8.472</v>
      </c>
      <c r="I52" s="3">
        <v>1999.025</v>
      </c>
      <c r="J52" s="12">
        <v>34707</v>
      </c>
      <c r="K52" s="11">
        <v>11.3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96.1</v>
      </c>
      <c r="G53" s="11">
        <v>0.8</v>
      </c>
      <c r="H53" s="3">
        <v>8.628</v>
      </c>
      <c r="I53" s="3">
        <v>1999.181</v>
      </c>
      <c r="J53" s="12">
        <v>34764</v>
      </c>
      <c r="K53" s="11">
        <v>11.1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98.3</v>
      </c>
      <c r="G54" s="11">
        <v>1.1</v>
      </c>
      <c r="H54" s="3">
        <v>8.798</v>
      </c>
      <c r="I54" s="3">
        <v>1999.351</v>
      </c>
      <c r="J54" s="12">
        <v>34826</v>
      </c>
      <c r="K54" s="11">
        <v>11.2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107.8</v>
      </c>
      <c r="G55" s="11">
        <v>1.3</v>
      </c>
      <c r="H55" s="3">
        <v>8.97</v>
      </c>
      <c r="I55" s="3">
        <v>1999.523</v>
      </c>
      <c r="J55" s="12">
        <v>34889</v>
      </c>
      <c r="K55" s="11">
        <v>12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106.2</v>
      </c>
      <c r="G56" s="11">
        <v>2.4</v>
      </c>
      <c r="H56" s="3">
        <v>9.181</v>
      </c>
      <c r="I56" s="3">
        <v>1999.734</v>
      </c>
      <c r="J56" s="12">
        <v>34966</v>
      </c>
      <c r="K56" s="11">
        <v>11.6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106.1</v>
      </c>
      <c r="G57" s="11">
        <v>3.3</v>
      </c>
      <c r="H57" s="3">
        <v>9.354</v>
      </c>
      <c r="I57" s="3">
        <v>1999.907</v>
      </c>
      <c r="J57" s="12">
        <v>35029</v>
      </c>
      <c r="K57" s="11">
        <v>11.3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109.4</v>
      </c>
      <c r="G58" s="11">
        <v>1.4</v>
      </c>
      <c r="H58" s="3">
        <v>9.545</v>
      </c>
      <c r="I58" s="3">
        <v>2000.098</v>
      </c>
      <c r="J58" s="12">
        <v>35099</v>
      </c>
      <c r="K58" s="11">
        <v>11.5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108.6</v>
      </c>
      <c r="G59" s="11">
        <v>2.1</v>
      </c>
      <c r="H59" s="3">
        <v>9.717</v>
      </c>
      <c r="I59" s="3">
        <v>2000.27</v>
      </c>
      <c r="J59" s="12">
        <v>35162</v>
      </c>
      <c r="K59" s="11">
        <v>11.2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111.4</v>
      </c>
      <c r="G60" s="11">
        <v>3.5</v>
      </c>
      <c r="H60" s="3">
        <v>9.89</v>
      </c>
      <c r="I60" s="3">
        <v>2000.443</v>
      </c>
      <c r="J60" s="12">
        <v>35225</v>
      </c>
      <c r="K60" s="11">
        <v>11.3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116.1</v>
      </c>
      <c r="G61" s="11">
        <v>1.3</v>
      </c>
      <c r="H61" s="3">
        <v>10.081</v>
      </c>
      <c r="I61" s="3">
        <v>2000.634</v>
      </c>
      <c r="J61" s="12">
        <v>35295</v>
      </c>
      <c r="K61" s="11">
        <v>11.5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118.9</v>
      </c>
      <c r="G62" s="11">
        <v>2.6</v>
      </c>
      <c r="H62" s="3">
        <v>10.234</v>
      </c>
      <c r="I62" s="3">
        <v>2000.787</v>
      </c>
      <c r="J62" s="12">
        <v>35351</v>
      </c>
      <c r="K62" s="11">
        <v>11.6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118.1</v>
      </c>
      <c r="G63" s="11">
        <v>1.3</v>
      </c>
      <c r="H63" s="3">
        <v>10.406</v>
      </c>
      <c r="I63" s="3">
        <v>2000.959</v>
      </c>
      <c r="J63" s="12">
        <v>35414</v>
      </c>
      <c r="K63" s="11">
        <v>11.3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118.3</v>
      </c>
      <c r="G64" s="11">
        <v>1.6</v>
      </c>
      <c r="H64" s="3">
        <v>10.6</v>
      </c>
      <c r="I64" s="3">
        <v>2001.153</v>
      </c>
      <c r="J64" s="12">
        <v>35485</v>
      </c>
      <c r="K64" s="11">
        <v>11.2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122.00005395755811</v>
      </c>
      <c r="G65" s="11">
        <v>1.5798916829285898</v>
      </c>
      <c r="H65" s="3">
        <v>10.751099999999951</v>
      </c>
      <c r="I65" s="6">
        <v>2001.3041</v>
      </c>
      <c r="J65" s="5">
        <v>35540</v>
      </c>
      <c r="K65" s="11">
        <v>11.347681070547075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122.80439928145134</v>
      </c>
      <c r="G66" s="11">
        <v>1.1036563909453307</v>
      </c>
      <c r="H66" s="3">
        <v>10.962099999999964</v>
      </c>
      <c r="I66" s="6">
        <v>2001.5151</v>
      </c>
      <c r="J66" s="5">
        <v>35617</v>
      </c>
      <c r="K66" s="11">
        <v>11.202634466156278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124.61595647603403</v>
      </c>
      <c r="G67" s="11">
        <v>2.468108298929113</v>
      </c>
      <c r="H67" s="3">
        <v>11.134699999999839</v>
      </c>
      <c r="I67" s="6">
        <v>2001.6877</v>
      </c>
      <c r="J67" s="5">
        <v>35680</v>
      </c>
      <c r="K67" s="11">
        <v>11.191676154367503</v>
      </c>
    </row>
    <row r="68" spans="1:11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131.21167626148912</v>
      </c>
      <c r="G68" s="11">
        <v>1.814229683745749</v>
      </c>
      <c r="H68" s="3">
        <v>11.383999999999787</v>
      </c>
      <c r="I68" s="6">
        <v>2001.937</v>
      </c>
      <c r="J68" s="5">
        <v>35771</v>
      </c>
      <c r="K68" s="11">
        <v>11.525972967453582</v>
      </c>
    </row>
    <row r="69" spans="1:11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131.57398921120966</v>
      </c>
      <c r="G69" s="11">
        <v>0.18520261354904521</v>
      </c>
      <c r="H69" s="3">
        <v>11.55659999999989</v>
      </c>
      <c r="I69" s="6">
        <v>2002.1096</v>
      </c>
      <c r="J69" s="5">
        <v>35834</v>
      </c>
      <c r="K69" s="11">
        <v>11.385181559559985</v>
      </c>
    </row>
    <row r="70" spans="1:11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132.8693417294556</v>
      </c>
      <c r="G70" s="11">
        <v>1.776433232001046</v>
      </c>
      <c r="H70" s="3">
        <v>11.786699999999882</v>
      </c>
      <c r="I70" s="4">
        <v>2002.3397</v>
      </c>
      <c r="J70" s="5">
        <v>35918</v>
      </c>
      <c r="K70" s="11">
        <v>11.272819510928159</v>
      </c>
    </row>
    <row r="71" spans="1:11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142.17891367371092</v>
      </c>
      <c r="G71" s="11">
        <v>1.0431820681538058</v>
      </c>
      <c r="H71" s="3">
        <v>11.997699999999895</v>
      </c>
      <c r="I71" s="4">
        <v>2002.5507</v>
      </c>
      <c r="J71" s="5">
        <v>35995</v>
      </c>
      <c r="K71" s="11">
        <v>11.850514154688996</v>
      </c>
    </row>
    <row r="72" spans="1:11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141.6718165513081</v>
      </c>
      <c r="G72" s="11">
        <v>1.0053856164091026</v>
      </c>
      <c r="H72" s="3">
        <v>12.189499999999953</v>
      </c>
      <c r="I72" s="4">
        <v>2002.7425</v>
      </c>
      <c r="J72" s="5">
        <v>36065</v>
      </c>
      <c r="K72" s="11">
        <v>11.622446905230621</v>
      </c>
    </row>
    <row r="73" spans="1:11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142.52163669535946</v>
      </c>
      <c r="G73" s="11">
        <v>0.6425396796599528</v>
      </c>
      <c r="H73" s="3">
        <v>12.323699999999917</v>
      </c>
      <c r="I73" s="4">
        <v>2002.8767</v>
      </c>
      <c r="J73" s="5">
        <v>36114</v>
      </c>
      <c r="K73" s="11">
        <v>11.564841459574675</v>
      </c>
    </row>
    <row r="74" spans="1:11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145.7110683506525</v>
      </c>
      <c r="G74" s="11">
        <v>0.9638095194899292</v>
      </c>
      <c r="H74" s="3">
        <v>12.53469999999993</v>
      </c>
      <c r="I74" s="4">
        <v>2003.0877</v>
      </c>
      <c r="J74" s="5">
        <v>36191</v>
      </c>
      <c r="K74" s="11">
        <v>11.6246155353262</v>
      </c>
    </row>
    <row r="75" spans="1:11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146.6028633148401</v>
      </c>
      <c r="G75" s="11">
        <v>1.5912306184520009</v>
      </c>
      <c r="H75" s="3">
        <v>12.745599999999968</v>
      </c>
      <c r="I75" s="3">
        <v>2003.2986</v>
      </c>
      <c r="J75" s="5">
        <v>36268</v>
      </c>
      <c r="K75" s="11">
        <v>11.502233187518868</v>
      </c>
    </row>
    <row r="76" spans="1:11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148.4808525238371</v>
      </c>
      <c r="G76" s="11">
        <v>0.3666255819236201</v>
      </c>
      <c r="H76" s="3">
        <v>12.879899999999907</v>
      </c>
      <c r="I76" s="3">
        <v>2003.4329</v>
      </c>
      <c r="J76" s="5">
        <v>36317</v>
      </c>
      <c r="K76" s="11">
        <v>11.528106004226599</v>
      </c>
    </row>
    <row r="77" spans="1:11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151.50243525823004</v>
      </c>
      <c r="G77" s="11">
        <v>1.4022483597284854</v>
      </c>
      <c r="H77" s="3">
        <v>13.115499999999884</v>
      </c>
      <c r="I77" s="3">
        <v>2003.6685</v>
      </c>
      <c r="J77" s="5">
        <v>36403</v>
      </c>
      <c r="K77" s="11">
        <v>11.551403702354571</v>
      </c>
    </row>
    <row r="78" spans="1:11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150.6351402940526</v>
      </c>
      <c r="G78" s="11">
        <v>3.916963218578765</v>
      </c>
      <c r="H78" s="3">
        <v>13.362099999999828</v>
      </c>
      <c r="I78" s="3">
        <v>2003.9151</v>
      </c>
      <c r="J78" s="5">
        <v>36493</v>
      </c>
      <c r="K78" s="11">
        <v>11.273313348504692</v>
      </c>
    </row>
    <row r="79" spans="1:16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154.46751439550212</v>
      </c>
      <c r="G79" s="11">
        <v>0.4119541323253612</v>
      </c>
      <c r="H79" s="3">
        <v>13.569999999999936</v>
      </c>
      <c r="I79" s="3">
        <v>2004.123</v>
      </c>
      <c r="J79" s="5">
        <v>36569</v>
      </c>
      <c r="K79" s="11">
        <v>11.383015062306768</v>
      </c>
      <c r="P79" s="11"/>
    </row>
    <row r="80" spans="1:11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164.36823382190133</v>
      </c>
      <c r="G80" s="11">
        <v>0.6091985866335012</v>
      </c>
      <c r="H80" s="3">
        <v>13.763899999999921</v>
      </c>
      <c r="I80" s="3">
        <v>2004.3169</v>
      </c>
      <c r="J80" s="5">
        <v>36640</v>
      </c>
      <c r="K80" s="11">
        <v>11.941981111596442</v>
      </c>
    </row>
    <row r="81" spans="1:11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172.12866547806527</v>
      </c>
      <c r="G81" s="11">
        <v>0.9629121936571414</v>
      </c>
      <c r="H81" s="3">
        <v>13.971599999999853</v>
      </c>
      <c r="I81" s="3">
        <v>2004.5246</v>
      </c>
      <c r="J81" s="5">
        <v>36716</v>
      </c>
      <c r="K81" s="11">
        <v>12.319896466980667</v>
      </c>
    </row>
    <row r="82" spans="1:11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11">
        <v>172.43837770834654</v>
      </c>
      <c r="G82" s="11">
        <v>0.7844803113918596</v>
      </c>
      <c r="H82" s="3">
        <v>14.181999999999789</v>
      </c>
      <c r="I82" s="3">
        <v>2004.735</v>
      </c>
      <c r="J82" s="5">
        <v>36793</v>
      </c>
      <c r="K82" s="11">
        <v>12.158960492761889</v>
      </c>
    </row>
    <row r="83" spans="1:11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11">
        <v>176.5609496515978</v>
      </c>
      <c r="G83" s="11">
        <v>1.7395898490575314</v>
      </c>
      <c r="H83" s="3">
        <v>14.337699999999813</v>
      </c>
      <c r="I83" s="3">
        <v>2004.8907</v>
      </c>
      <c r="J83" s="5">
        <v>36850</v>
      </c>
      <c r="K83" s="11">
        <v>12.314454176862405</v>
      </c>
    </row>
    <row r="84" spans="1:11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11">
        <v>176.2808237522544</v>
      </c>
      <c r="G84" s="11">
        <v>0.7295979600401175</v>
      </c>
      <c r="H84" s="3">
        <v>14.526499999999942</v>
      </c>
      <c r="I84" s="3">
        <v>2005.0795</v>
      </c>
      <c r="J84" s="5">
        <v>36919</v>
      </c>
      <c r="K84" s="11">
        <v>12.135120211493142</v>
      </c>
    </row>
    <row r="85" spans="1:11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11">
        <v>178.73585972398223</v>
      </c>
      <c r="G85" s="11">
        <v>0.6145322370002089</v>
      </c>
      <c r="H85" s="3">
        <v>14.720999999999776</v>
      </c>
      <c r="I85" s="3">
        <v>2005.274</v>
      </c>
      <c r="J85" s="5">
        <v>36990</v>
      </c>
      <c r="K85" s="11">
        <v>12.14155694069594</v>
      </c>
    </row>
    <row r="86" spans="1:11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11">
        <v>191.50204677679517</v>
      </c>
      <c r="G86" s="11">
        <v>1.2260407578608414</v>
      </c>
      <c r="H86" s="3">
        <v>14.92919999999981</v>
      </c>
      <c r="I86" s="3">
        <v>2005.4822</v>
      </c>
      <c r="J86" s="5">
        <v>37066</v>
      </c>
      <c r="K86" s="11">
        <v>12.827348201966455</v>
      </c>
    </row>
    <row r="87" spans="1:11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11">
        <v>189.5480899419142</v>
      </c>
      <c r="G87" s="11">
        <v>0.41331371692049446</v>
      </c>
      <c r="H87" s="3">
        <v>15.120999999999867</v>
      </c>
      <c r="I87" s="3">
        <v>2005.674</v>
      </c>
      <c r="J87" s="5">
        <v>37136</v>
      </c>
      <c r="K87" s="11">
        <v>12.535420272595456</v>
      </c>
    </row>
    <row r="88" spans="1:11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11">
        <v>189.95096763981897</v>
      </c>
      <c r="G88" s="11">
        <v>0.8878087406219832</v>
      </c>
      <c r="H88" s="3">
        <v>15.296299999999974</v>
      </c>
      <c r="I88" s="3">
        <v>2005.8493</v>
      </c>
      <c r="J88" s="5">
        <v>37200</v>
      </c>
      <c r="K88" s="11">
        <v>12.418098993862522</v>
      </c>
    </row>
    <row r="89" spans="1:11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11">
        <v>189.78981656066424</v>
      </c>
      <c r="G89" s="11">
        <v>1.2736085440907667</v>
      </c>
      <c r="H89" s="3">
        <v>15.542899999999918</v>
      </c>
      <c r="I89" s="3">
        <v>2006.0959</v>
      </c>
      <c r="J89" s="5">
        <v>37290</v>
      </c>
      <c r="K89" s="11">
        <v>12.210708205075322</v>
      </c>
    </row>
    <row r="90" spans="1:11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11">
        <v>192.69305397126993</v>
      </c>
      <c r="G90" s="11">
        <v>0.3698070098762319</v>
      </c>
      <c r="H90" s="3">
        <v>15.753799999999956</v>
      </c>
      <c r="I90" s="3">
        <v>2006.3068</v>
      </c>
      <c r="J90" s="5">
        <v>37367</v>
      </c>
      <c r="K90" s="11">
        <v>12.231528518279429</v>
      </c>
    </row>
    <row r="91" spans="1:11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11">
        <v>195.44017627396798</v>
      </c>
      <c r="G91" s="11">
        <v>0.9965755082326396</v>
      </c>
      <c r="H91" s="3">
        <v>15.888099999999895</v>
      </c>
      <c r="I91" s="3">
        <v>2006.4411</v>
      </c>
      <c r="J91" s="5">
        <v>37416</v>
      </c>
      <c r="K91" s="11">
        <v>12.301041425593322</v>
      </c>
    </row>
    <row r="92" spans="1:11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11">
        <v>197.1649964181987</v>
      </c>
      <c r="G92" s="11">
        <v>1.230016183217011</v>
      </c>
      <c r="H92" s="3">
        <v>16.060699999999997</v>
      </c>
      <c r="I92" s="3">
        <v>2006.6137</v>
      </c>
      <c r="J92" s="5">
        <v>37479</v>
      </c>
      <c r="K92" s="11">
        <v>12.276239293318396</v>
      </c>
    </row>
    <row r="93" spans="1:11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11">
        <v>200.46607555553368</v>
      </c>
      <c r="G93" s="11">
        <v>0.9381133706419116</v>
      </c>
      <c r="H93" s="3">
        <v>16.235999999999876</v>
      </c>
      <c r="I93" s="3">
        <v>2006.789</v>
      </c>
      <c r="J93" s="5">
        <v>37543</v>
      </c>
      <c r="K93" s="11">
        <v>12.347011305465337</v>
      </c>
    </row>
    <row r="94" spans="1:11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11">
        <v>205.05888131181956</v>
      </c>
      <c r="G94" s="11">
        <v>0.41405605010943713</v>
      </c>
      <c r="H94" s="3">
        <v>16.501799999999776</v>
      </c>
      <c r="I94" s="3">
        <v>2007.0548</v>
      </c>
      <c r="J94" s="5">
        <v>37640</v>
      </c>
      <c r="K94" s="11">
        <v>12.426455375281627</v>
      </c>
    </row>
    <row r="95" spans="1:11" ht="12.75">
      <c r="A95" s="49">
        <v>90.5841425</v>
      </c>
      <c r="B95" s="49">
        <v>0.000934502</v>
      </c>
      <c r="C95" s="1">
        <v>134.663</v>
      </c>
      <c r="D95" s="15">
        <v>0.9239</v>
      </c>
      <c r="E95" s="11">
        <v>-2.1944244608639334</v>
      </c>
      <c r="F95" s="11">
        <f aca="true" t="shared" si="0" ref="F95:F107">F94+E95</f>
        <v>202.86445685095563</v>
      </c>
      <c r="G95" s="11">
        <v>1.270534523321171</v>
      </c>
      <c r="H95" s="3">
        <f aca="true" t="shared" si="1" ref="H95:H107">I95-1990.553</f>
        <v>16.731899999999996</v>
      </c>
      <c r="I95" s="3">
        <v>2007.2849</v>
      </c>
      <c r="J95" s="5">
        <v>37724</v>
      </c>
      <c r="K95" s="11">
        <f aca="true" t="shared" si="2" ref="K95:K107">F95/H95</f>
        <v>12.124412460686216</v>
      </c>
    </row>
    <row r="96" spans="1:15" ht="12.75">
      <c r="A96" s="49">
        <v>90.5854</v>
      </c>
      <c r="B96" s="49">
        <v>0.00046614</v>
      </c>
      <c r="C96" s="1">
        <v>134.663</v>
      </c>
      <c r="D96" s="15">
        <v>0.9239</v>
      </c>
      <c r="E96" s="11">
        <v>3.166366907111023</v>
      </c>
      <c r="F96" s="11">
        <f t="shared" si="0"/>
        <v>206.03082375806665</v>
      </c>
      <c r="G96" s="11">
        <v>0.6337567631753923</v>
      </c>
      <c r="H96" s="3">
        <f t="shared" si="1"/>
        <v>17.0003999999999</v>
      </c>
      <c r="I96" s="3">
        <v>2007.5534</v>
      </c>
      <c r="J96" s="12">
        <v>37822</v>
      </c>
      <c r="K96" s="11">
        <f t="shared" si="2"/>
        <v>12.119175064002485</v>
      </c>
      <c r="M96" s="11"/>
      <c r="N96" s="11"/>
      <c r="O96" s="3"/>
    </row>
    <row r="97" spans="1:15" ht="12.75">
      <c r="A97" s="49">
        <v>90.589875</v>
      </c>
      <c r="B97" s="49">
        <v>0.000836</v>
      </c>
      <c r="C97" s="1">
        <v>134.663</v>
      </c>
      <c r="D97" s="15">
        <v>0.9239</v>
      </c>
      <c r="E97" s="14">
        <v>11.383969575580267</v>
      </c>
      <c r="F97" s="14">
        <f t="shared" si="0"/>
        <v>217.4147933336469</v>
      </c>
      <c r="G97" s="11">
        <v>1.1366127215313597</v>
      </c>
      <c r="H97" s="3">
        <f t="shared" si="1"/>
        <v>17.67099999999982</v>
      </c>
      <c r="I97" s="3">
        <v>2008.224</v>
      </c>
      <c r="J97" s="12">
        <v>38067</v>
      </c>
      <c r="K97" s="11">
        <f t="shared" si="2"/>
        <v>12.303479901174189</v>
      </c>
      <c r="L97" s="1" t="s">
        <v>129</v>
      </c>
      <c r="M97" s="11"/>
      <c r="N97" s="11"/>
      <c r="O97" s="3"/>
    </row>
    <row r="98" spans="1:15" ht="12.75">
      <c r="A98" s="1">
        <v>90.59507</v>
      </c>
      <c r="B98" s="1">
        <v>0.00075</v>
      </c>
      <c r="C98" s="1">
        <v>134.663</v>
      </c>
      <c r="D98" s="15">
        <v>0.9239</v>
      </c>
      <c r="E98" s="11">
        <v>13.2</v>
      </c>
      <c r="F98" s="14">
        <f t="shared" si="0"/>
        <v>230.6147933336469</v>
      </c>
      <c r="G98" s="11">
        <v>1</v>
      </c>
      <c r="H98" s="3">
        <f t="shared" si="1"/>
        <v>18.742899999999963</v>
      </c>
      <c r="I98" s="3">
        <v>2009.2959</v>
      </c>
      <c r="J98" s="12">
        <v>38459</v>
      </c>
      <c r="K98" s="11">
        <f t="shared" si="2"/>
        <v>12.304114802599777</v>
      </c>
      <c r="M98" s="11"/>
      <c r="N98" s="11"/>
      <c r="O98" s="3"/>
    </row>
    <row r="99" spans="1:15" ht="12.75">
      <c r="A99" s="1">
        <v>90.59921</v>
      </c>
      <c r="B99" s="1">
        <v>0.00089</v>
      </c>
      <c r="C99" s="1">
        <v>134.663</v>
      </c>
      <c r="D99" s="15">
        <v>0.9239</v>
      </c>
      <c r="E99" s="11">
        <v>10.5</v>
      </c>
      <c r="F99" s="14">
        <f t="shared" si="0"/>
        <v>241.1147933336469</v>
      </c>
      <c r="G99" s="11">
        <v>1.2</v>
      </c>
      <c r="H99" s="3">
        <f t="shared" si="1"/>
        <v>19.320999999999913</v>
      </c>
      <c r="I99" s="3">
        <v>2009.874</v>
      </c>
      <c r="J99" s="12">
        <v>38670</v>
      </c>
      <c r="K99" s="11">
        <f t="shared" si="2"/>
        <v>12.47941583425537</v>
      </c>
      <c r="L99" s="1" t="s">
        <v>66</v>
      </c>
      <c r="M99" s="11"/>
      <c r="N99" s="11"/>
      <c r="O99" s="3"/>
    </row>
    <row r="100" spans="1:11" ht="12.75">
      <c r="A100" s="1">
        <v>90.59895</v>
      </c>
      <c r="B100" s="1">
        <v>0.00027</v>
      </c>
      <c r="C100" s="1">
        <v>134.663</v>
      </c>
      <c r="D100" s="15">
        <v>0.9239</v>
      </c>
      <c r="E100" s="1">
        <v>-0.7</v>
      </c>
      <c r="F100" s="14">
        <f t="shared" si="0"/>
        <v>240.4147933336469</v>
      </c>
      <c r="G100" s="1">
        <v>0.3</v>
      </c>
      <c r="H100" s="3">
        <f t="shared" si="1"/>
        <v>19.816899999999805</v>
      </c>
      <c r="I100" s="3">
        <v>2010.3699</v>
      </c>
      <c r="J100" s="12">
        <v>38851</v>
      </c>
      <c r="K100" s="11">
        <f t="shared" si="2"/>
        <v>12.131806353851978</v>
      </c>
    </row>
    <row r="101" spans="1:11" ht="12.75">
      <c r="A101" s="1">
        <v>90.60068</v>
      </c>
      <c r="B101" s="1">
        <v>0.00116</v>
      </c>
      <c r="C101" s="1">
        <v>134.663</v>
      </c>
      <c r="D101" s="15">
        <v>0.9239</v>
      </c>
      <c r="E101" s="1">
        <v>4.4</v>
      </c>
      <c r="F101" s="14">
        <f t="shared" si="0"/>
        <v>244.81479333364692</v>
      </c>
      <c r="G101" s="1">
        <v>1.1</v>
      </c>
      <c r="H101" s="3">
        <f t="shared" si="1"/>
        <v>20.12649999999985</v>
      </c>
      <c r="I101" s="3">
        <v>2010.6795</v>
      </c>
      <c r="J101" s="12">
        <v>38964</v>
      </c>
      <c r="K101" s="11">
        <f t="shared" si="2"/>
        <v>12.16380360885642</v>
      </c>
    </row>
    <row r="102" spans="1:12" ht="12.75">
      <c r="A102" s="1">
        <v>90.60236</v>
      </c>
      <c r="B102" s="1">
        <v>0.00082</v>
      </c>
      <c r="C102" s="1">
        <v>134.663</v>
      </c>
      <c r="D102" s="15">
        <v>0.9239</v>
      </c>
      <c r="E102" s="1">
        <v>4.3</v>
      </c>
      <c r="F102" s="14">
        <f t="shared" si="0"/>
        <v>249.11479333364693</v>
      </c>
      <c r="G102" s="1">
        <v>0.8</v>
      </c>
      <c r="H102" s="3">
        <f t="shared" si="1"/>
        <v>20.77579999999989</v>
      </c>
      <c r="I102" s="3">
        <v>2011.3288</v>
      </c>
      <c r="J102" s="12">
        <v>39201</v>
      </c>
      <c r="K102" s="11">
        <f t="shared" si="2"/>
        <v>11.990623385556669</v>
      </c>
      <c r="L102" s="1" t="s">
        <v>113</v>
      </c>
    </row>
    <row r="103" spans="1:12" ht="12.75">
      <c r="A103" s="1">
        <v>90.60482</v>
      </c>
      <c r="B103" s="1">
        <v>0.00106</v>
      </c>
      <c r="C103" s="1">
        <v>134.663</v>
      </c>
      <c r="D103" s="15">
        <v>0.9239</v>
      </c>
      <c r="E103" s="1">
        <v>6.3</v>
      </c>
      <c r="F103" s="14">
        <f t="shared" si="0"/>
        <v>255.41479333364694</v>
      </c>
      <c r="G103" s="11">
        <v>1</v>
      </c>
      <c r="H103" s="3">
        <f t="shared" si="1"/>
        <v>21.769999999999982</v>
      </c>
      <c r="I103" s="4">
        <v>2012.323</v>
      </c>
      <c r="J103" s="12">
        <v>39565</v>
      </c>
      <c r="K103" s="11">
        <f t="shared" si="2"/>
        <v>11.732420456299824</v>
      </c>
      <c r="L103" s="1" t="s">
        <v>137</v>
      </c>
    </row>
    <row r="104" spans="1:12" ht="12.75">
      <c r="A104" s="1">
        <v>90.61017</v>
      </c>
      <c r="B104" s="1">
        <v>0.00138</v>
      </c>
      <c r="C104" s="1">
        <v>134.663</v>
      </c>
      <c r="D104" s="15">
        <v>0.9239</v>
      </c>
      <c r="E104" s="1">
        <v>13.6</v>
      </c>
      <c r="F104" s="14">
        <f t="shared" si="0"/>
        <v>269.01479333364694</v>
      </c>
      <c r="G104" s="11">
        <v>1.3</v>
      </c>
      <c r="H104" s="3">
        <f t="shared" si="1"/>
        <v>22.690999999999804</v>
      </c>
      <c r="I104" s="4">
        <v>2013.244</v>
      </c>
      <c r="J104" s="12">
        <v>39901</v>
      </c>
      <c r="K104" s="11">
        <f t="shared" si="2"/>
        <v>11.855572400231337</v>
      </c>
      <c r="L104" s="1" t="s">
        <v>250</v>
      </c>
    </row>
    <row r="105" spans="1:12" ht="12.75">
      <c r="A105" s="1">
        <v>90.61524</v>
      </c>
      <c r="B105" s="1">
        <v>0.00048</v>
      </c>
      <c r="C105" s="1">
        <v>134.663</v>
      </c>
      <c r="D105" s="15">
        <v>0.9239</v>
      </c>
      <c r="E105" s="1">
        <v>12.9</v>
      </c>
      <c r="F105" s="14">
        <f t="shared" si="0"/>
        <v>281.9147933336469</v>
      </c>
      <c r="G105" s="11">
        <v>0.5</v>
      </c>
      <c r="H105" s="3">
        <f t="shared" si="1"/>
        <v>23.72699999999986</v>
      </c>
      <c r="I105" s="4">
        <v>2014.28</v>
      </c>
      <c r="J105" s="12">
        <v>40279</v>
      </c>
      <c r="K105" s="11">
        <f t="shared" si="2"/>
        <v>11.881602955858243</v>
      </c>
      <c r="L105" s="1" t="s">
        <v>290</v>
      </c>
    </row>
    <row r="106" spans="1:11" ht="12.75">
      <c r="A106" s="1">
        <v>90.61952</v>
      </c>
      <c r="B106" s="1">
        <v>0.00046</v>
      </c>
      <c r="C106" s="1">
        <v>134.663</v>
      </c>
      <c r="D106" s="15">
        <v>0.9239</v>
      </c>
      <c r="E106" s="1">
        <v>10.9</v>
      </c>
      <c r="F106" s="14">
        <f t="shared" si="0"/>
        <v>292.8147933336469</v>
      </c>
      <c r="G106" s="11">
        <v>0.4</v>
      </c>
      <c r="H106" s="3">
        <f t="shared" si="1"/>
        <v>24.72369999999978</v>
      </c>
      <c r="I106" s="4">
        <v>2015.2767</v>
      </c>
      <c r="J106" s="12">
        <v>40643</v>
      </c>
      <c r="K106" s="11">
        <f t="shared" si="2"/>
        <v>11.843485939954356</v>
      </c>
    </row>
    <row r="107" spans="1:12" ht="12.75">
      <c r="A107" s="1">
        <v>90.62407</v>
      </c>
      <c r="B107" s="1">
        <v>0.00017</v>
      </c>
      <c r="C107" s="1">
        <v>134.663</v>
      </c>
      <c r="D107" s="15">
        <v>0.9239</v>
      </c>
      <c r="E107" s="1">
        <v>11.6</v>
      </c>
      <c r="F107" s="14">
        <f t="shared" si="0"/>
        <v>304.4147933336469</v>
      </c>
      <c r="G107" s="11">
        <v>0.2</v>
      </c>
      <c r="H107" s="3">
        <f t="shared" si="1"/>
        <v>25.3757999999998</v>
      </c>
      <c r="I107" s="4">
        <v>2015.9288</v>
      </c>
      <c r="J107" s="12">
        <v>40881</v>
      </c>
      <c r="K107" s="11">
        <f t="shared" si="2"/>
        <v>11.996263894484088</v>
      </c>
      <c r="L107" s="1" t="s">
        <v>327</v>
      </c>
    </row>
    <row r="108" spans="4:11" ht="12.75">
      <c r="D108" s="15"/>
      <c r="F108" s="14"/>
      <c r="G108" s="11"/>
      <c r="H108" s="3"/>
      <c r="I108" s="4"/>
      <c r="J108" s="12"/>
      <c r="K108" s="11"/>
    </row>
    <row r="109" spans="4:11" ht="12.75">
      <c r="D109" s="15"/>
      <c r="F109" s="14"/>
      <c r="G109" s="11"/>
      <c r="H109" s="3"/>
      <c r="I109" s="4"/>
      <c r="J109" s="12"/>
      <c r="K109" s="11"/>
    </row>
    <row r="110" spans="4:11" ht="12.75">
      <c r="D110" s="15"/>
      <c r="F110" s="14"/>
      <c r="G110" s="11"/>
      <c r="H110" s="3"/>
      <c r="I110" s="4"/>
      <c r="J110" s="12"/>
      <c r="K110" s="11"/>
    </row>
    <row r="111" spans="4:11" ht="12.75">
      <c r="D111" s="15"/>
      <c r="F111" s="14"/>
      <c r="G111" s="11"/>
      <c r="H111" s="3"/>
      <c r="I111" s="4"/>
      <c r="J111" s="12"/>
      <c r="K111" s="11"/>
    </row>
    <row r="112" spans="4:11" ht="12.75">
      <c r="D112" s="15"/>
      <c r="F112" s="14"/>
      <c r="G112" s="11"/>
      <c r="H112" s="3"/>
      <c r="I112" s="4"/>
      <c r="J112" s="12"/>
      <c r="K112" s="11"/>
    </row>
    <row r="113" spans="4:11" ht="12.75">
      <c r="D113" s="15"/>
      <c r="F113" s="14"/>
      <c r="G113" s="11"/>
      <c r="H113" s="3"/>
      <c r="I113" s="4"/>
      <c r="J113" s="12"/>
      <c r="K113" s="11"/>
    </row>
    <row r="114" spans="4:11" ht="12.75">
      <c r="D114" s="15"/>
      <c r="F114" s="14"/>
      <c r="G114" s="11"/>
      <c r="H114" s="3"/>
      <c r="I114" s="4"/>
      <c r="J114" s="12"/>
      <c r="K114" s="11"/>
    </row>
    <row r="115" spans="4:11" ht="12.75">
      <c r="D115" s="15"/>
      <c r="F115" s="14"/>
      <c r="G115" s="11"/>
      <c r="H115" s="3"/>
      <c r="I115" s="4"/>
      <c r="J115" s="12"/>
      <c r="K115" s="11"/>
    </row>
    <row r="116" spans="4:11" ht="12.75">
      <c r="D116" s="15"/>
      <c r="F116" s="14"/>
      <c r="G116" s="11"/>
      <c r="H116" s="3"/>
      <c r="I116" s="4"/>
      <c r="J116" s="12"/>
      <c r="K116" s="11"/>
    </row>
    <row r="117" spans="4:11" ht="12.75">
      <c r="D117" s="15"/>
      <c r="F117" s="14"/>
      <c r="G117" s="11"/>
      <c r="H117" s="3"/>
      <c r="I117" s="4"/>
      <c r="J117" s="12"/>
      <c r="K117" s="11"/>
    </row>
    <row r="118" spans="4:11" ht="12.75">
      <c r="D118" s="15"/>
      <c r="F118" s="14"/>
      <c r="G118" s="11"/>
      <c r="H118" s="3"/>
      <c r="I118" s="4"/>
      <c r="J118" s="12"/>
      <c r="K118" s="11"/>
    </row>
    <row r="119" spans="4:11" ht="12.75">
      <c r="D119" s="15"/>
      <c r="F119" s="14"/>
      <c r="G119" s="11"/>
      <c r="H119" s="3"/>
      <c r="I119" s="4"/>
      <c r="J119" s="12"/>
      <c r="K119" s="11"/>
    </row>
    <row r="120" spans="4:11" ht="12.75">
      <c r="D120" s="15"/>
      <c r="F120" s="14"/>
      <c r="G120" s="11"/>
      <c r="H120" s="3"/>
      <c r="I120" s="4"/>
      <c r="J120" s="12"/>
      <c r="K120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  <rowBreaks count="1" manualBreakCount="1">
    <brk id="49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U39"/>
  <sheetViews>
    <sheetView workbookViewId="0" topLeftCell="A1">
      <pane ySplit="2080" topLeftCell="BM1" activePane="bottomLeft" state="split"/>
      <selection pane="topLeft" activeCell="A13" sqref="A13"/>
      <selection pane="bottomLeft" activeCell="F12" sqref="F12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65</v>
      </c>
      <c r="B1" s="43"/>
    </row>
    <row r="2" spans="1:12" ht="13.5" thickBot="1">
      <c r="A2" s="11"/>
      <c r="B2" s="11"/>
      <c r="C2" s="3"/>
      <c r="D2" s="3"/>
      <c r="E2" s="42"/>
      <c r="K2" s="93" t="s">
        <v>19</v>
      </c>
      <c r="L2" s="93"/>
    </row>
    <row r="3" spans="1:12" ht="39">
      <c r="A3" s="40" t="s">
        <v>34</v>
      </c>
      <c r="B3" s="39" t="s">
        <v>195</v>
      </c>
      <c r="C3" s="40" t="s">
        <v>20</v>
      </c>
      <c r="D3" s="40" t="s">
        <v>77</v>
      </c>
      <c r="E3" s="38" t="s">
        <v>196</v>
      </c>
      <c r="F3" s="39" t="s">
        <v>18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199</v>
      </c>
      <c r="L3" s="39" t="s">
        <v>200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0.3458376641783994</v>
      </c>
      <c r="H4" s="3">
        <v>0</v>
      </c>
      <c r="I4" s="4">
        <v>2002.7808</v>
      </c>
      <c r="J4" s="5">
        <v>36079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-2.3343884891507125</v>
      </c>
      <c r="G5" s="11">
        <v>0.4800151185864122</v>
      </c>
      <c r="H5" s="3">
        <v>0.32580000000007203</v>
      </c>
      <c r="I5" s="6">
        <v>2003.1068</v>
      </c>
      <c r="J5" s="5">
        <v>36198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0.6797122300492577</v>
      </c>
      <c r="G6" s="11">
        <v>0.6463195691202872</v>
      </c>
      <c r="H6" s="3">
        <v>0.8628000000001066</v>
      </c>
      <c r="I6" s="7">
        <v>2003.6438</v>
      </c>
      <c r="J6" s="5">
        <v>36394</v>
      </c>
      <c r="K6" s="11">
        <v>0.7877981340393762</v>
      </c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-0.7994244605095793</v>
      </c>
      <c r="G7" s="11">
        <v>0.638760275914202</v>
      </c>
      <c r="H7" s="3">
        <v>1.1067000000000462</v>
      </c>
      <c r="I7" s="7">
        <v>2003.8877</v>
      </c>
      <c r="J7" s="5">
        <v>36483</v>
      </c>
      <c r="K7" s="11">
        <v>-0.7223497429380554</v>
      </c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-2.1294964027316183</v>
      </c>
      <c r="G8" s="11">
        <v>1.1379727362398089</v>
      </c>
      <c r="H8" s="3">
        <v>1.2872999999999593</v>
      </c>
      <c r="I8" s="3">
        <v>2004.0683</v>
      </c>
      <c r="J8" s="5">
        <v>36549</v>
      </c>
      <c r="K8" s="11">
        <v>-1.654234757035412</v>
      </c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0.25899280573541894</v>
      </c>
      <c r="G9" s="11">
        <v>0.6050153735086201</v>
      </c>
      <c r="H9" s="3">
        <v>1.437599999999975</v>
      </c>
      <c r="I9" s="3">
        <v>2004.2186</v>
      </c>
      <c r="J9" s="5">
        <v>36604</v>
      </c>
      <c r="K9" s="11">
        <v>0.18015637572024448</v>
      </c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-5.4503597119443095</v>
      </c>
      <c r="G10" s="11">
        <v>1.396960103654769</v>
      </c>
      <c r="H10" s="3">
        <v>1.7653999999999996</v>
      </c>
      <c r="I10" s="3">
        <v>2004.5464</v>
      </c>
      <c r="J10" s="5">
        <v>36724</v>
      </c>
      <c r="K10" s="11">
        <v>-3.0873228231246803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-1.4388489208795532</v>
      </c>
      <c r="G11" s="11">
        <v>1.0429989184500459</v>
      </c>
      <c r="H11" s="3">
        <v>1.9731000000001586</v>
      </c>
      <c r="I11" s="3">
        <v>2004.7541</v>
      </c>
      <c r="J11" s="5">
        <v>36800</v>
      </c>
      <c r="K11" s="11">
        <v>-0.7292326394401893</v>
      </c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-2.048920863209473</v>
      </c>
      <c r="G12" s="11">
        <v>0.3748688850110501</v>
      </c>
      <c r="H12" s="3">
        <v>2.317600000000084</v>
      </c>
      <c r="I12" s="3">
        <v>2005.0986</v>
      </c>
      <c r="J12" s="5">
        <v>36926</v>
      </c>
      <c r="K12" s="11">
        <v>-0.8840700997624261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4.264748200968128</v>
      </c>
      <c r="G13" s="11">
        <v>0.6757137991770432</v>
      </c>
      <c r="H13" s="3">
        <v>2.492999999999938</v>
      </c>
      <c r="I13" s="3">
        <v>2005.274</v>
      </c>
      <c r="J13" s="5">
        <v>36990</v>
      </c>
      <c r="K13" s="11">
        <v>1.7106892101757858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-0.8345323740545236</v>
      </c>
      <c r="G14" s="11">
        <v>0.3551222708878159</v>
      </c>
      <c r="H14" s="3">
        <v>2.7971000000000004</v>
      </c>
      <c r="I14" s="3">
        <v>2005.5781</v>
      </c>
      <c r="J14" s="5">
        <v>37101</v>
      </c>
      <c r="K14" s="11">
        <v>-0.29835628831808786</v>
      </c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6.0489208627737145</v>
      </c>
      <c r="G15" s="11">
        <v>0.5737449160014331</v>
      </c>
      <c r="H15" s="3">
        <v>3.103900000000067</v>
      </c>
      <c r="I15" s="3">
        <v>2005.8849</v>
      </c>
      <c r="J15" s="5">
        <v>37213</v>
      </c>
      <c r="K15" s="11">
        <v>1.94881306188137</v>
      </c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3.487769783761872</v>
      </c>
      <c r="G16" s="11">
        <v>0.9133692762316651</v>
      </c>
      <c r="H16" s="3">
        <v>3.3559999999999945</v>
      </c>
      <c r="I16" s="3">
        <v>2006.137</v>
      </c>
      <c r="J16" s="5">
        <v>37305</v>
      </c>
      <c r="K16" s="11">
        <v>1.03926394033429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2.6935251795502086</v>
      </c>
      <c r="G17" s="11">
        <v>0.6186112245987014</v>
      </c>
      <c r="H17" s="3">
        <v>3.679300000000012</v>
      </c>
      <c r="I17" s="3">
        <v>2006.4603</v>
      </c>
      <c r="J17" s="5">
        <v>37423</v>
      </c>
      <c r="K17" s="11">
        <v>0.7320754435762781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7.821582733078785</v>
      </c>
      <c r="G18" s="11">
        <v>0.331738766597985</v>
      </c>
      <c r="H18" s="3">
        <v>4.254599999999982</v>
      </c>
      <c r="I18" s="3">
        <v>2007.0356</v>
      </c>
      <c r="J18" s="5">
        <v>37633</v>
      </c>
      <c r="K18" s="11">
        <v>1.8383826289378127</v>
      </c>
    </row>
    <row r="19" spans="1:15" ht="12.75">
      <c r="A19" s="48">
        <v>142.54926</v>
      </c>
      <c r="B19" s="48">
        <v>0.000448</v>
      </c>
      <c r="C19" s="1">
        <v>262.687</v>
      </c>
      <c r="D19" s="15">
        <v>0.7986</v>
      </c>
      <c r="E19" s="14">
        <v>-4.87409884990806</v>
      </c>
      <c r="F19" s="11">
        <f aca="true" t="shared" si="0" ref="F19:F30">F18+E19</f>
        <v>2.947483883170724</v>
      </c>
      <c r="G19" s="11">
        <v>0.9721105052726915</v>
      </c>
      <c r="H19" s="3">
        <f aca="true" t="shared" si="1" ref="H19:H30">I19-2002.781</f>
        <v>4.794300000000021</v>
      </c>
      <c r="I19" s="3">
        <v>2007.5753</v>
      </c>
      <c r="J19" s="12">
        <v>37830</v>
      </c>
      <c r="K19" s="11">
        <f aca="true" t="shared" si="2" ref="K19:K30">F19/H19</f>
        <v>0.6147892045075842</v>
      </c>
      <c r="M19" s="11"/>
      <c r="O19" s="3"/>
    </row>
    <row r="20" spans="1:15" ht="12.75">
      <c r="A20" s="48">
        <v>142.549075</v>
      </c>
      <c r="B20" s="48">
        <v>0.0002996</v>
      </c>
      <c r="C20" s="1">
        <v>262.687</v>
      </c>
      <c r="D20" s="15">
        <v>0.7986</v>
      </c>
      <c r="E20" s="14">
        <v>-1.0620827882934951</v>
      </c>
      <c r="F20" s="11">
        <f t="shared" si="0"/>
        <v>1.885401094877229</v>
      </c>
      <c r="G20" s="11">
        <v>0.650098900404774</v>
      </c>
      <c r="H20" s="3">
        <f t="shared" si="1"/>
        <v>5.809200000000146</v>
      </c>
      <c r="I20" s="3">
        <v>2008.5902</v>
      </c>
      <c r="J20" s="12">
        <v>38201</v>
      </c>
      <c r="K20" s="11">
        <f t="shared" si="2"/>
        <v>0.32455434395048915</v>
      </c>
      <c r="L20" s="1" t="s">
        <v>211</v>
      </c>
      <c r="M20" s="11"/>
      <c r="N20" s="11"/>
      <c r="O20" s="3"/>
    </row>
    <row r="21" spans="1:15" ht="12.75">
      <c r="A21" s="48">
        <v>142.54971</v>
      </c>
      <c r="B21" s="51">
        <v>0.00035</v>
      </c>
      <c r="C21" s="1">
        <v>262.687</v>
      </c>
      <c r="D21" s="15">
        <v>0.7986</v>
      </c>
      <c r="E21" s="1">
        <v>3.6</v>
      </c>
      <c r="F21" s="11">
        <f t="shared" si="0"/>
        <v>5.485401094877229</v>
      </c>
      <c r="G21" s="11">
        <v>0.7594613322473055</v>
      </c>
      <c r="H21" s="3">
        <f t="shared" si="1"/>
        <v>6.668300000000045</v>
      </c>
      <c r="I21" s="3">
        <v>2009.4493</v>
      </c>
      <c r="J21" s="12">
        <v>38515</v>
      </c>
      <c r="K21" s="11">
        <f t="shared" si="2"/>
        <v>0.8226086251184248</v>
      </c>
      <c r="L21" s="1" t="s">
        <v>125</v>
      </c>
      <c r="M21" s="11"/>
      <c r="N21" s="11"/>
      <c r="O21" s="3"/>
    </row>
    <row r="22" spans="1:21" ht="12.75">
      <c r="A22" s="51">
        <v>142.54961</v>
      </c>
      <c r="B22" s="48">
        <v>0.0004</v>
      </c>
      <c r="C22" s="1">
        <v>262.687</v>
      </c>
      <c r="D22" s="15">
        <v>0.7986</v>
      </c>
      <c r="E22" s="1">
        <v>-0.6</v>
      </c>
      <c r="F22" s="11">
        <f t="shared" si="0"/>
        <v>4.8854010948772295</v>
      </c>
      <c r="G22" s="1">
        <v>0.8</v>
      </c>
      <c r="H22" s="3">
        <f t="shared" si="1"/>
        <v>7.646400000000085</v>
      </c>
      <c r="I22" s="3">
        <v>2010.4274</v>
      </c>
      <c r="J22" s="12">
        <v>38872</v>
      </c>
      <c r="K22" s="11">
        <f t="shared" si="2"/>
        <v>0.6389151881770735</v>
      </c>
      <c r="M22" s="45"/>
      <c r="N22" s="45"/>
      <c r="O22" s="45"/>
      <c r="P22" s="45"/>
      <c r="Q22" s="45"/>
      <c r="R22" s="45"/>
      <c r="S22" s="45"/>
      <c r="T22" s="45"/>
      <c r="U22" s="45"/>
    </row>
    <row r="23" spans="1:11" ht="12.75">
      <c r="A23" s="51">
        <v>142.55035</v>
      </c>
      <c r="B23" s="51">
        <v>0.00067</v>
      </c>
      <c r="C23" s="1">
        <v>262.687</v>
      </c>
      <c r="D23" s="15">
        <v>0.7986</v>
      </c>
      <c r="E23" s="1">
        <v>4.2</v>
      </c>
      <c r="F23" s="11">
        <f t="shared" si="0"/>
        <v>9.08540109487723</v>
      </c>
      <c r="G23" s="1">
        <v>1.5</v>
      </c>
      <c r="H23" s="3">
        <f t="shared" si="1"/>
        <v>7.898500000000013</v>
      </c>
      <c r="I23" s="3">
        <v>2010.6795</v>
      </c>
      <c r="J23" s="12">
        <v>38964</v>
      </c>
      <c r="K23" s="11">
        <f t="shared" si="2"/>
        <v>1.15026917704339</v>
      </c>
    </row>
    <row r="24" spans="1:11" ht="12.75">
      <c r="A24" s="68">
        <v>142.55135</v>
      </c>
      <c r="B24" s="51">
        <v>0.00056</v>
      </c>
      <c r="C24" s="1">
        <v>262.687</v>
      </c>
      <c r="D24" s="15">
        <v>0.7986</v>
      </c>
      <c r="E24" s="1">
        <v>5.7</v>
      </c>
      <c r="F24" s="11">
        <f t="shared" si="0"/>
        <v>14.78540109487723</v>
      </c>
      <c r="G24" s="1">
        <v>1.2</v>
      </c>
      <c r="H24" s="1">
        <f t="shared" si="1"/>
        <v>8.66599999999994</v>
      </c>
      <c r="I24" s="1">
        <v>2011.447</v>
      </c>
      <c r="J24" s="12">
        <v>39244</v>
      </c>
      <c r="K24" s="11">
        <f t="shared" si="2"/>
        <v>1.7061390601058541</v>
      </c>
    </row>
    <row r="25" spans="1:12" ht="12.75">
      <c r="A25" s="51">
        <v>142.55087</v>
      </c>
      <c r="B25" s="51">
        <v>0.00036</v>
      </c>
      <c r="C25" s="1">
        <v>262.687</v>
      </c>
      <c r="D25" s="15">
        <v>0.7986</v>
      </c>
      <c r="E25" s="1">
        <v>-2.8</v>
      </c>
      <c r="F25" s="11">
        <f t="shared" si="0"/>
        <v>11.98540109487723</v>
      </c>
      <c r="G25" s="1">
        <v>0.8</v>
      </c>
      <c r="H25" s="3">
        <f t="shared" si="1"/>
        <v>8.989000000000033</v>
      </c>
      <c r="I25" s="3">
        <v>2011.77</v>
      </c>
      <c r="J25" s="12">
        <v>39362</v>
      </c>
      <c r="K25" s="11">
        <f t="shared" si="2"/>
        <v>1.3333408716072073</v>
      </c>
      <c r="L25" s="1" t="s">
        <v>42</v>
      </c>
    </row>
    <row r="26" spans="1:12" ht="12.75">
      <c r="A26" s="51">
        <v>142.55122</v>
      </c>
      <c r="B26" s="51">
        <v>0.00043</v>
      </c>
      <c r="C26" s="1">
        <v>262.687</v>
      </c>
      <c r="D26" s="69">
        <v>0.7986</v>
      </c>
      <c r="E26" s="14">
        <v>2</v>
      </c>
      <c r="F26" s="14">
        <f t="shared" si="0"/>
        <v>13.98540109487723</v>
      </c>
      <c r="G26" s="1">
        <v>0.9</v>
      </c>
      <c r="H26" s="1">
        <f t="shared" si="1"/>
        <v>9.542000000000144</v>
      </c>
      <c r="I26" s="21">
        <v>2012.323</v>
      </c>
      <c r="J26" s="12">
        <v>39565</v>
      </c>
      <c r="K26" s="11">
        <f t="shared" si="2"/>
        <v>1.465667689674808</v>
      </c>
      <c r="L26" s="1" t="s">
        <v>140</v>
      </c>
    </row>
    <row r="27" spans="1:12" ht="12.75">
      <c r="A27" s="48">
        <v>142.5513</v>
      </c>
      <c r="B27" s="51">
        <v>0.00087</v>
      </c>
      <c r="C27" s="1">
        <v>262.687</v>
      </c>
      <c r="D27" s="69">
        <v>0.7986</v>
      </c>
      <c r="E27" s="14">
        <v>0.5</v>
      </c>
      <c r="F27" s="14">
        <f t="shared" si="0"/>
        <v>14.48540109487723</v>
      </c>
      <c r="G27" s="1">
        <v>1.9</v>
      </c>
      <c r="H27" s="1">
        <f t="shared" si="1"/>
        <v>10.462999999999965</v>
      </c>
      <c r="I27" s="21">
        <v>2013.244</v>
      </c>
      <c r="J27" s="12">
        <v>39901</v>
      </c>
      <c r="K27" s="11">
        <f t="shared" si="2"/>
        <v>1.3844405137032665</v>
      </c>
      <c r="L27" s="1" t="s">
        <v>140</v>
      </c>
    </row>
    <row r="28" spans="1:12" ht="12.75">
      <c r="A28" s="51">
        <v>142.54972</v>
      </c>
      <c r="B28" s="51">
        <v>0.00082</v>
      </c>
      <c r="C28" s="1">
        <v>262.687</v>
      </c>
      <c r="D28" s="69">
        <v>0.7986</v>
      </c>
      <c r="E28" s="14">
        <v>-9.1</v>
      </c>
      <c r="F28" s="14">
        <f t="shared" si="0"/>
        <v>5.3854010948772295</v>
      </c>
      <c r="G28" s="1">
        <v>1.8</v>
      </c>
      <c r="H28" s="1">
        <f t="shared" si="1"/>
        <v>11.499000000000024</v>
      </c>
      <c r="I28" s="27">
        <v>2014.28</v>
      </c>
      <c r="J28" s="12">
        <v>40279</v>
      </c>
      <c r="K28" s="11">
        <f t="shared" si="2"/>
        <v>0.46833647229126174</v>
      </c>
      <c r="L28" s="1" t="s">
        <v>291</v>
      </c>
    </row>
    <row r="29" spans="1:11" ht="12.75">
      <c r="A29" s="51">
        <v>142.55028</v>
      </c>
      <c r="B29" s="51">
        <v>0.00074</v>
      </c>
      <c r="C29" s="1">
        <v>262.687</v>
      </c>
      <c r="D29" s="69">
        <v>0.7986</v>
      </c>
      <c r="E29" s="14">
        <v>3.2</v>
      </c>
      <c r="F29" s="14">
        <f t="shared" si="0"/>
        <v>8.58540109487723</v>
      </c>
      <c r="G29" s="1">
        <v>1.6</v>
      </c>
      <c r="H29" s="3">
        <f t="shared" si="1"/>
        <v>12.495699999999943</v>
      </c>
      <c r="I29" s="27">
        <v>2015.2767</v>
      </c>
      <c r="J29" s="12">
        <v>40643</v>
      </c>
      <c r="K29" s="11">
        <f t="shared" si="2"/>
        <v>0.6870684391332434</v>
      </c>
    </row>
    <row r="30" spans="1:12" ht="12.75">
      <c r="A30" s="48">
        <v>142.5482</v>
      </c>
      <c r="B30" s="51">
        <v>0.00088</v>
      </c>
      <c r="C30" s="1">
        <v>262.687</v>
      </c>
      <c r="D30" s="69">
        <v>0.7986</v>
      </c>
      <c r="E30" s="14">
        <v>-11.9</v>
      </c>
      <c r="F30" s="14">
        <f t="shared" si="0"/>
        <v>-3.31459890512277</v>
      </c>
      <c r="G30" s="1">
        <v>1.9</v>
      </c>
      <c r="H30" s="3">
        <f t="shared" si="1"/>
        <v>13.147799999999961</v>
      </c>
      <c r="I30" s="27">
        <v>2015.9288</v>
      </c>
      <c r="J30" s="12">
        <v>40881</v>
      </c>
      <c r="K30" s="11">
        <f t="shared" si="2"/>
        <v>-0.25210293015734797</v>
      </c>
      <c r="L30" s="1" t="s">
        <v>328</v>
      </c>
    </row>
    <row r="31" spans="1:11" ht="12.75">
      <c r="A31" s="51"/>
      <c r="B31" s="51"/>
      <c r="D31" s="69"/>
      <c r="E31" s="14"/>
      <c r="F31" s="14"/>
      <c r="I31" s="21"/>
      <c r="J31" s="12"/>
      <c r="K31" s="11"/>
    </row>
    <row r="32" spans="1:11" ht="12.75">
      <c r="A32" s="51"/>
      <c r="B32" s="51"/>
      <c r="D32" s="69"/>
      <c r="E32" s="14"/>
      <c r="F32" s="14"/>
      <c r="I32" s="21"/>
      <c r="J32" s="12"/>
      <c r="K32" s="11"/>
    </row>
    <row r="33" spans="1:11" ht="12.75">
      <c r="A33" s="51"/>
      <c r="B33" s="51"/>
      <c r="D33" s="69"/>
      <c r="E33" s="14"/>
      <c r="F33" s="14"/>
      <c r="I33" s="21"/>
      <c r="J33" s="12"/>
      <c r="K33" s="11"/>
    </row>
    <row r="34" spans="1:11" ht="12.75">
      <c r="A34" s="51"/>
      <c r="B34" s="51"/>
      <c r="D34" s="69"/>
      <c r="E34" s="14"/>
      <c r="F34" s="14"/>
      <c r="I34" s="21"/>
      <c r="J34" s="12"/>
      <c r="K34" s="11"/>
    </row>
    <row r="35" spans="1:11" ht="12.75">
      <c r="A35" s="51"/>
      <c r="B35" s="51"/>
      <c r="D35" s="69"/>
      <c r="E35" s="14"/>
      <c r="F35" s="14"/>
      <c r="I35" s="21"/>
      <c r="J35" s="12"/>
      <c r="K35" s="11"/>
    </row>
    <row r="36" spans="1:11" ht="12.75">
      <c r="A36" s="51"/>
      <c r="B36" s="51"/>
      <c r="D36" s="69"/>
      <c r="E36" s="14"/>
      <c r="F36" s="14"/>
      <c r="I36" s="21"/>
      <c r="J36" s="12"/>
      <c r="K36" s="11"/>
    </row>
    <row r="37" spans="1:11" ht="12.75">
      <c r="A37" s="51"/>
      <c r="B37" s="51"/>
      <c r="D37" s="69"/>
      <c r="E37" s="14"/>
      <c r="F37" s="14"/>
      <c r="I37" s="21"/>
      <c r="J37" s="12"/>
      <c r="K37" s="11"/>
    </row>
    <row r="38" spans="1:11" ht="12.75">
      <c r="A38" s="51"/>
      <c r="B38" s="51"/>
      <c r="D38" s="69"/>
      <c r="E38" s="14"/>
      <c r="F38" s="14"/>
      <c r="I38" s="21"/>
      <c r="J38" s="12"/>
      <c r="K38" s="11"/>
    </row>
    <row r="39" spans="1:11" ht="12.75">
      <c r="A39" s="51"/>
      <c r="B39" s="51"/>
      <c r="D39" s="69"/>
      <c r="E39" s="14"/>
      <c r="F39" s="14"/>
      <c r="I39" s="21"/>
      <c r="J39" s="12"/>
      <c r="K39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1"/>
  <sheetViews>
    <sheetView zoomScale="125" zoomScaleNormal="125" workbookViewId="0" topLeftCell="A2">
      <selection activeCell="H9" sqref="H9"/>
    </sheetView>
  </sheetViews>
  <sheetFormatPr defaultColWidth="11.00390625" defaultRowHeight="12.75"/>
  <cols>
    <col min="1" max="1" width="5.25390625" style="67" customWidth="1"/>
    <col min="2" max="2" width="15.625" style="67" customWidth="1"/>
    <col min="3" max="3" width="13.625" style="67" customWidth="1"/>
    <col min="4" max="4" width="7.875" style="67" customWidth="1"/>
    <col min="5" max="5" width="7.625" style="67" customWidth="1"/>
    <col min="6" max="6" width="6.25390625" style="67" customWidth="1"/>
    <col min="7" max="7" width="7.375" style="67" customWidth="1"/>
    <col min="8" max="8" width="5.125" style="67" customWidth="1"/>
    <col min="9" max="9" width="5.25390625" style="67" customWidth="1"/>
    <col min="10" max="10" width="4.00390625" style="67" customWidth="1"/>
    <col min="11" max="11" width="18.125" style="67" customWidth="1"/>
    <col min="12" max="12" width="17.375" style="67" customWidth="1"/>
    <col min="13" max="16384" width="11.00390625" style="67" customWidth="1"/>
  </cols>
  <sheetData>
    <row r="1" spans="1:11" ht="19.5" customHeight="1">
      <c r="A1" s="91" t="s">
        <v>298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67.5" customHeight="1">
      <c r="A2" s="75" t="s">
        <v>299</v>
      </c>
      <c r="B2" s="75" t="s">
        <v>97</v>
      </c>
      <c r="C2" s="75" t="s">
        <v>98</v>
      </c>
      <c r="D2" s="76" t="s">
        <v>99</v>
      </c>
      <c r="E2" s="76" t="s">
        <v>100</v>
      </c>
      <c r="F2" s="77" t="s">
        <v>85</v>
      </c>
      <c r="G2" s="78" t="s">
        <v>101</v>
      </c>
      <c r="H2" s="78" t="s">
        <v>201</v>
      </c>
      <c r="I2" s="78" t="s">
        <v>43</v>
      </c>
      <c r="J2" s="78" t="s">
        <v>300</v>
      </c>
      <c r="K2" s="70"/>
    </row>
    <row r="3" spans="1:11" ht="15" customHeight="1">
      <c r="A3" s="79" t="s">
        <v>186</v>
      </c>
      <c r="B3" s="79" t="s">
        <v>187</v>
      </c>
      <c r="C3" s="79" t="s">
        <v>188</v>
      </c>
      <c r="D3" s="80">
        <v>-121.40631</v>
      </c>
      <c r="E3" s="80">
        <v>36.84952</v>
      </c>
      <c r="F3" s="81">
        <v>89.656</v>
      </c>
      <c r="G3" s="82">
        <v>7.69</v>
      </c>
      <c r="H3" s="98">
        <v>0.09</v>
      </c>
      <c r="I3" s="82">
        <v>7.4</v>
      </c>
      <c r="J3" s="82">
        <v>36.1</v>
      </c>
      <c r="K3" s="84" t="s">
        <v>317</v>
      </c>
    </row>
    <row r="4" spans="1:11" ht="15" customHeight="1">
      <c r="A4" s="79" t="s">
        <v>84</v>
      </c>
      <c r="B4" s="79" t="s">
        <v>187</v>
      </c>
      <c r="C4" s="79" t="s">
        <v>87</v>
      </c>
      <c r="D4" s="80">
        <v>-121.41381</v>
      </c>
      <c r="E4" s="80">
        <v>36.86982</v>
      </c>
      <c r="F4" s="81">
        <v>108.7</v>
      </c>
      <c r="G4" s="82">
        <v>10</v>
      </c>
      <c r="H4" s="82">
        <v>0.07</v>
      </c>
      <c r="I4" s="82">
        <v>10.1</v>
      </c>
      <c r="J4" s="82">
        <v>36</v>
      </c>
      <c r="K4" s="84" t="s">
        <v>317</v>
      </c>
    </row>
    <row r="5" spans="1:11" ht="15" customHeight="1">
      <c r="A5" s="79" t="s">
        <v>75</v>
      </c>
      <c r="B5" s="79" t="s">
        <v>187</v>
      </c>
      <c r="C5" s="79" t="s">
        <v>76</v>
      </c>
      <c r="D5" s="80">
        <v>-121.52521</v>
      </c>
      <c r="E5" s="80">
        <v>37.06981</v>
      </c>
      <c r="F5" s="81">
        <v>89.431</v>
      </c>
      <c r="G5" s="82">
        <v>10.24</v>
      </c>
      <c r="H5" s="82">
        <v>0.2</v>
      </c>
      <c r="I5" s="82">
        <v>14.8</v>
      </c>
      <c r="J5" s="82">
        <v>46</v>
      </c>
      <c r="K5" s="84" t="s">
        <v>318</v>
      </c>
    </row>
    <row r="6" spans="1:11" ht="15" customHeight="1">
      <c r="A6" s="79" t="s">
        <v>109</v>
      </c>
      <c r="B6" s="79" t="s">
        <v>187</v>
      </c>
      <c r="C6" s="79" t="s">
        <v>110</v>
      </c>
      <c r="D6" s="80">
        <v>-121.64941</v>
      </c>
      <c r="E6" s="80">
        <v>37.22206</v>
      </c>
      <c r="F6" s="81">
        <v>158.199</v>
      </c>
      <c r="G6" s="82">
        <v>7.9</v>
      </c>
      <c r="H6" s="82">
        <v>0.3</v>
      </c>
      <c r="I6" s="82">
        <v>7.7</v>
      </c>
      <c r="J6" s="82">
        <v>5.6</v>
      </c>
      <c r="K6" s="83"/>
    </row>
    <row r="7" spans="1:11" ht="15" customHeight="1">
      <c r="A7" s="79" t="s">
        <v>53</v>
      </c>
      <c r="B7" s="79" t="s">
        <v>187</v>
      </c>
      <c r="C7" s="79" t="s">
        <v>152</v>
      </c>
      <c r="D7" s="80">
        <v>-121.71616</v>
      </c>
      <c r="E7" s="80">
        <v>37.34233</v>
      </c>
      <c r="F7" s="81">
        <v>167.404</v>
      </c>
      <c r="G7" s="82">
        <v>0.4</v>
      </c>
      <c r="H7" s="82">
        <v>1.4</v>
      </c>
      <c r="I7" s="82">
        <v>-0.8</v>
      </c>
      <c r="J7" s="82">
        <v>5.1</v>
      </c>
      <c r="K7" s="84" t="s">
        <v>309</v>
      </c>
    </row>
    <row r="8" spans="1:11" ht="15" customHeight="1">
      <c r="A8" s="79" t="s">
        <v>161</v>
      </c>
      <c r="B8" s="79" t="s">
        <v>187</v>
      </c>
      <c r="C8" s="79" t="s">
        <v>162</v>
      </c>
      <c r="D8" s="80">
        <v>-121.806156</v>
      </c>
      <c r="E8" s="80">
        <v>37.450495</v>
      </c>
      <c r="F8" s="81">
        <v>146.65</v>
      </c>
      <c r="G8" s="82">
        <v>3.74</v>
      </c>
      <c r="H8" s="82">
        <v>0.7</v>
      </c>
      <c r="I8" s="82">
        <v>3.8</v>
      </c>
      <c r="J8" s="82">
        <v>3</v>
      </c>
      <c r="K8" s="84" t="s">
        <v>163</v>
      </c>
    </row>
    <row r="9" spans="1:11" ht="15" customHeight="1">
      <c r="A9" s="79" t="s">
        <v>83</v>
      </c>
      <c r="B9" s="79" t="s">
        <v>73</v>
      </c>
      <c r="C9" s="79" t="s">
        <v>155</v>
      </c>
      <c r="D9" s="80">
        <v>-121.85183</v>
      </c>
      <c r="E9" s="80">
        <v>37.5357</v>
      </c>
      <c r="F9" s="81">
        <v>158.534</v>
      </c>
      <c r="G9" s="82">
        <v>4.4</v>
      </c>
      <c r="H9" s="82">
        <v>0.07</v>
      </c>
      <c r="I9" s="82">
        <v>4.2</v>
      </c>
      <c r="J9" s="82">
        <v>18.3</v>
      </c>
      <c r="K9" s="84"/>
    </row>
    <row r="10" spans="1:11" ht="15" customHeight="1">
      <c r="A10" s="79" t="s">
        <v>81</v>
      </c>
      <c r="B10" s="79" t="s">
        <v>73</v>
      </c>
      <c r="C10" s="79" t="s">
        <v>82</v>
      </c>
      <c r="D10" s="80">
        <v>-121.87693</v>
      </c>
      <c r="E10" s="80">
        <v>37.5985</v>
      </c>
      <c r="F10" s="81">
        <v>243.224</v>
      </c>
      <c r="G10" s="82">
        <v>2.4</v>
      </c>
      <c r="H10" s="82">
        <v>0.3</v>
      </c>
      <c r="I10" s="82">
        <v>1.9</v>
      </c>
      <c r="J10" s="82">
        <v>12.7</v>
      </c>
      <c r="K10" s="84"/>
    </row>
    <row r="11" spans="1:11" ht="15" customHeight="1">
      <c r="A11" s="79" t="s">
        <v>79</v>
      </c>
      <c r="B11" s="79" t="s">
        <v>73</v>
      </c>
      <c r="C11" s="79" t="s">
        <v>80</v>
      </c>
      <c r="D11" s="80">
        <v>-121.93713</v>
      </c>
      <c r="E11" s="80">
        <v>37.70649</v>
      </c>
      <c r="F11" s="81">
        <v>144.73</v>
      </c>
      <c r="G11" s="82">
        <v>1.4</v>
      </c>
      <c r="H11" s="82">
        <v>0.18</v>
      </c>
      <c r="I11" s="82">
        <v>0.9</v>
      </c>
      <c r="J11" s="82">
        <v>13.9</v>
      </c>
      <c r="K11" s="84"/>
    </row>
    <row r="12" spans="1:11" ht="15" customHeight="1">
      <c r="A12" s="79" t="s">
        <v>189</v>
      </c>
      <c r="B12" s="79" t="s">
        <v>73</v>
      </c>
      <c r="C12" s="79" t="s">
        <v>74</v>
      </c>
      <c r="D12" s="80">
        <v>-121.96083</v>
      </c>
      <c r="E12" s="80">
        <v>37.74569</v>
      </c>
      <c r="F12" s="81">
        <v>111.204</v>
      </c>
      <c r="G12" s="82">
        <v>1.8</v>
      </c>
      <c r="H12" s="82">
        <v>0.05</v>
      </c>
      <c r="I12" s="82">
        <v>1.2</v>
      </c>
      <c r="J12" s="82">
        <v>34.9</v>
      </c>
      <c r="K12" s="84"/>
    </row>
    <row r="13" spans="1:11" ht="15" customHeight="1">
      <c r="A13" s="79" t="s">
        <v>274</v>
      </c>
      <c r="B13" s="79" t="s">
        <v>153</v>
      </c>
      <c r="C13" s="79" t="s">
        <v>275</v>
      </c>
      <c r="D13" s="80">
        <v>-121.47562</v>
      </c>
      <c r="E13" s="80">
        <v>37.32678</v>
      </c>
      <c r="F13" s="81">
        <v>99.315</v>
      </c>
      <c r="G13" s="82" t="s">
        <v>0</v>
      </c>
      <c r="H13" s="82" t="s">
        <v>0</v>
      </c>
      <c r="I13" s="82">
        <v>-1.4</v>
      </c>
      <c r="J13" s="82">
        <v>1.2</v>
      </c>
      <c r="K13" s="84" t="s">
        <v>273</v>
      </c>
    </row>
    <row r="14" spans="1:11" ht="15" customHeight="1">
      <c r="A14" s="79" t="s">
        <v>301</v>
      </c>
      <c r="B14" s="79" t="s">
        <v>153</v>
      </c>
      <c r="C14" s="79" t="s">
        <v>302</v>
      </c>
      <c r="D14" s="80">
        <v>-121.51785</v>
      </c>
      <c r="E14" s="80">
        <v>37.4475</v>
      </c>
      <c r="F14" s="81">
        <v>70.811</v>
      </c>
      <c r="G14" s="82" t="s">
        <v>0</v>
      </c>
      <c r="H14" s="82" t="s">
        <v>0</v>
      </c>
      <c r="I14" s="82">
        <v>-2.4</v>
      </c>
      <c r="J14" s="82">
        <v>1.6</v>
      </c>
      <c r="K14" s="84" t="s">
        <v>269</v>
      </c>
    </row>
    <row r="15" spans="1:11" ht="15" customHeight="1">
      <c r="A15" s="79" t="s">
        <v>271</v>
      </c>
      <c r="B15" s="79" t="s">
        <v>153</v>
      </c>
      <c r="C15" s="79" t="s">
        <v>272</v>
      </c>
      <c r="D15" s="80">
        <v>-121.57385</v>
      </c>
      <c r="E15" s="80">
        <v>37.55581</v>
      </c>
      <c r="F15" s="81">
        <v>86.641</v>
      </c>
      <c r="G15" s="82" t="s">
        <v>0</v>
      </c>
      <c r="H15" s="82" t="s">
        <v>0</v>
      </c>
      <c r="I15" s="82">
        <v>-4</v>
      </c>
      <c r="J15" s="82">
        <v>1.3</v>
      </c>
      <c r="K15" s="84" t="s">
        <v>273</v>
      </c>
    </row>
    <row r="16" spans="1:11" ht="15" customHeight="1">
      <c r="A16" s="79" t="s">
        <v>54</v>
      </c>
      <c r="B16" s="79" t="s">
        <v>153</v>
      </c>
      <c r="C16" s="79" t="s">
        <v>154</v>
      </c>
      <c r="D16" s="80">
        <v>-121.69817</v>
      </c>
      <c r="E16" s="80">
        <v>37.7206</v>
      </c>
      <c r="F16" s="81">
        <v>88.408</v>
      </c>
      <c r="G16" s="82">
        <v>0.7</v>
      </c>
      <c r="H16" s="82">
        <v>0.3</v>
      </c>
      <c r="I16" s="82">
        <v>0.7</v>
      </c>
      <c r="J16" s="82">
        <v>6.2</v>
      </c>
      <c r="K16" s="84"/>
    </row>
    <row r="17" spans="1:11" ht="15" customHeight="1">
      <c r="A17" s="79" t="s">
        <v>276</v>
      </c>
      <c r="B17" s="79" t="s">
        <v>153</v>
      </c>
      <c r="C17" s="79" t="s">
        <v>277</v>
      </c>
      <c r="D17" s="80">
        <v>-121.77063</v>
      </c>
      <c r="E17" s="80">
        <v>37.78659</v>
      </c>
      <c r="F17" s="81">
        <v>102.689</v>
      </c>
      <c r="G17" s="82" t="s">
        <v>0</v>
      </c>
      <c r="H17" s="82" t="s">
        <v>0</v>
      </c>
      <c r="I17" s="82">
        <v>12.2</v>
      </c>
      <c r="J17" s="82">
        <v>1.3</v>
      </c>
      <c r="K17" s="84" t="s">
        <v>273</v>
      </c>
    </row>
    <row r="18" spans="1:11" ht="15" customHeight="1">
      <c r="A18" s="79" t="s">
        <v>4</v>
      </c>
      <c r="B18" s="79" t="s">
        <v>29</v>
      </c>
      <c r="C18" s="79" t="s">
        <v>5</v>
      </c>
      <c r="D18" s="80">
        <v>-121.52171</v>
      </c>
      <c r="E18" s="80">
        <v>36.83502</v>
      </c>
      <c r="F18" s="81">
        <v>134.663</v>
      </c>
      <c r="G18" s="82">
        <v>11.7</v>
      </c>
      <c r="H18" s="82">
        <v>0.11</v>
      </c>
      <c r="I18" s="82">
        <v>12</v>
      </c>
      <c r="J18" s="82">
        <v>25.4</v>
      </c>
      <c r="K18" s="83"/>
    </row>
    <row r="19" spans="1:11" ht="15" customHeight="1">
      <c r="A19" s="79" t="s">
        <v>46</v>
      </c>
      <c r="B19" s="79" t="s">
        <v>29</v>
      </c>
      <c r="C19" s="79" t="s">
        <v>86</v>
      </c>
      <c r="D19" s="80">
        <v>-121.5728</v>
      </c>
      <c r="E19" s="80">
        <v>36.87453</v>
      </c>
      <c r="F19" s="81">
        <v>262.687</v>
      </c>
      <c r="G19" s="82">
        <v>0.9</v>
      </c>
      <c r="H19" s="82">
        <v>0.2</v>
      </c>
      <c r="I19" s="82">
        <v>-0.3</v>
      </c>
      <c r="J19" s="82">
        <v>13.2</v>
      </c>
      <c r="K19" s="83"/>
    </row>
    <row r="20" spans="1:11" ht="15" customHeight="1">
      <c r="A20" s="79" t="s">
        <v>31</v>
      </c>
      <c r="B20" s="79" t="s">
        <v>29</v>
      </c>
      <c r="C20" s="79" t="s">
        <v>1</v>
      </c>
      <c r="D20" s="80">
        <v>-121.58611</v>
      </c>
      <c r="E20" s="80">
        <v>36.88261</v>
      </c>
      <c r="F20" s="85">
        <v>88</v>
      </c>
      <c r="G20" s="82">
        <v>0.1</v>
      </c>
      <c r="H20" s="82">
        <v>0.1</v>
      </c>
      <c r="I20" s="82">
        <v>0.2</v>
      </c>
      <c r="J20" s="82">
        <v>8.2</v>
      </c>
      <c r="K20" s="83" t="s">
        <v>270</v>
      </c>
    </row>
    <row r="21" spans="1:11" ht="15" customHeight="1">
      <c r="A21" s="79" t="s">
        <v>45</v>
      </c>
      <c r="B21" s="79" t="s">
        <v>29</v>
      </c>
      <c r="C21" s="79" t="s">
        <v>157</v>
      </c>
      <c r="D21" s="80">
        <v>-122.26154</v>
      </c>
      <c r="E21" s="80">
        <v>37.417</v>
      </c>
      <c r="F21" s="81">
        <v>91.176</v>
      </c>
      <c r="G21" s="82">
        <v>0.5</v>
      </c>
      <c r="H21" s="98">
        <v>0.04</v>
      </c>
      <c r="I21" s="82">
        <v>0.4</v>
      </c>
      <c r="J21" s="82">
        <v>25.3</v>
      </c>
      <c r="K21" s="83"/>
    </row>
    <row r="22" spans="1:11" ht="15" customHeight="1">
      <c r="A22" s="79" t="s">
        <v>2</v>
      </c>
      <c r="B22" s="79" t="s">
        <v>29</v>
      </c>
      <c r="C22" s="79" t="s">
        <v>3</v>
      </c>
      <c r="D22" s="80">
        <v>-122.46564</v>
      </c>
      <c r="E22" s="80">
        <v>37.64419</v>
      </c>
      <c r="F22" s="86" t="s">
        <v>222</v>
      </c>
      <c r="G22" s="82">
        <v>-0.2</v>
      </c>
      <c r="H22" s="98">
        <v>0.02</v>
      </c>
      <c r="I22" s="87">
        <v>0</v>
      </c>
      <c r="J22" s="82">
        <v>35</v>
      </c>
      <c r="K22" s="83"/>
    </row>
    <row r="23" spans="1:11" ht="15" customHeight="1">
      <c r="A23" s="79" t="s">
        <v>6</v>
      </c>
      <c r="B23" s="79" t="s">
        <v>29</v>
      </c>
      <c r="C23" s="79" t="s">
        <v>44</v>
      </c>
      <c r="D23" s="80">
        <v>-122.79796</v>
      </c>
      <c r="E23" s="80">
        <v>38.04398</v>
      </c>
      <c r="F23" s="81">
        <v>70.88</v>
      </c>
      <c r="G23" s="98">
        <v>-0.05</v>
      </c>
      <c r="H23" s="98">
        <v>0.03</v>
      </c>
      <c r="I23" s="82">
        <v>0.1</v>
      </c>
      <c r="J23" s="82">
        <v>30.4</v>
      </c>
      <c r="K23" s="83"/>
    </row>
    <row r="24" spans="1:11" ht="15" customHeight="1">
      <c r="A24" s="79" t="s">
        <v>28</v>
      </c>
      <c r="B24" s="79" t="s">
        <v>29</v>
      </c>
      <c r="C24" s="79" t="s">
        <v>30</v>
      </c>
      <c r="D24" s="80">
        <v>-123.69059</v>
      </c>
      <c r="E24" s="80">
        <v>38.99986</v>
      </c>
      <c r="F24" s="81">
        <v>265.982</v>
      </c>
      <c r="G24" s="82">
        <v>0.4</v>
      </c>
      <c r="H24" s="98">
        <v>0.04</v>
      </c>
      <c r="I24" s="82">
        <v>0.5</v>
      </c>
      <c r="J24" s="82">
        <v>34.6</v>
      </c>
      <c r="K24" s="83"/>
    </row>
    <row r="25" spans="1:11" ht="15" customHeight="1">
      <c r="A25" s="79" t="s">
        <v>47</v>
      </c>
      <c r="B25" s="79" t="s">
        <v>48</v>
      </c>
      <c r="C25" s="79" t="s">
        <v>156</v>
      </c>
      <c r="D25" s="80">
        <v>-122.37294</v>
      </c>
      <c r="E25" s="80">
        <v>37.2545</v>
      </c>
      <c r="F25" s="86" t="s">
        <v>303</v>
      </c>
      <c r="G25" s="82">
        <v>0.9</v>
      </c>
      <c r="H25" s="98">
        <v>0.06</v>
      </c>
      <c r="I25" s="82">
        <v>0.6</v>
      </c>
      <c r="J25" s="82">
        <v>33.2</v>
      </c>
      <c r="K25" s="83"/>
    </row>
    <row r="26" spans="1:11" s="107" customFormat="1" ht="15" customHeight="1">
      <c r="A26" s="99" t="s">
        <v>49</v>
      </c>
      <c r="B26" s="100" t="s">
        <v>50</v>
      </c>
      <c r="C26" s="99" t="s">
        <v>52</v>
      </c>
      <c r="D26" s="101">
        <v>-122.49664</v>
      </c>
      <c r="E26" s="101">
        <v>37.50369</v>
      </c>
      <c r="F26" s="102">
        <v>262.033</v>
      </c>
      <c r="G26" s="103" t="s">
        <v>333</v>
      </c>
      <c r="H26" s="104">
        <v>0.04</v>
      </c>
      <c r="I26" s="105">
        <v>0.2</v>
      </c>
      <c r="J26" s="105">
        <v>35.7</v>
      </c>
      <c r="K26" s="106"/>
    </row>
    <row r="27" spans="1:11" ht="12.75">
      <c r="A27" s="55" t="s">
        <v>304</v>
      </c>
      <c r="B27" s="71"/>
      <c r="C27" s="56"/>
      <c r="D27" s="56"/>
      <c r="E27" s="56"/>
      <c r="F27" s="56"/>
      <c r="G27" s="88"/>
      <c r="H27" s="88"/>
      <c r="I27" s="88"/>
      <c r="J27" s="56"/>
      <c r="K27" s="56"/>
    </row>
    <row r="28" spans="1:11" ht="12.75">
      <c r="A28" s="72" t="s">
        <v>305</v>
      </c>
      <c r="B28" s="57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2.75">
      <c r="A29" s="72" t="s">
        <v>306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49" ht="12.75" customHeight="1"/>
    <row r="71" ht="12.75">
      <c r="M71" s="73"/>
    </row>
  </sheetData>
  <sheetProtection/>
  <mergeCells count="1">
    <mergeCell ref="A1:K1"/>
  </mergeCells>
  <printOptions horizontalCentered="1" verticalCentered="1"/>
  <pageMargins left="1.1" right="0.75" top="0.85" bottom="0.69" header="0.25" footer="0.5"/>
  <pageSetup fitToHeight="1" fitToWidth="1" orientation="landscape" scale="98"/>
  <rowBreaks count="1" manualBreakCount="1">
    <brk id="4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46"/>
  <sheetViews>
    <sheetView workbookViewId="0" topLeftCell="A1">
      <pane ySplit="3380" topLeftCell="BM38" activePane="topLeft" state="split"/>
      <selection pane="topLeft" activeCell="A4" sqref="A4:A46"/>
      <selection pane="bottomLeft" activeCell="A38" sqref="A38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39</v>
      </c>
      <c r="B1" s="34"/>
    </row>
    <row r="2" spans="6:7" ht="13.5" thickBot="1">
      <c r="F2" s="93" t="s">
        <v>19</v>
      </c>
      <c r="G2" s="93"/>
    </row>
    <row r="3" spans="1:7" ht="39">
      <c r="A3" s="39" t="s">
        <v>18</v>
      </c>
      <c r="B3" s="35" t="s">
        <v>8</v>
      </c>
      <c r="C3" s="36" t="s">
        <v>9</v>
      </c>
      <c r="D3" s="36" t="s">
        <v>21</v>
      </c>
      <c r="E3" s="37" t="s">
        <v>22</v>
      </c>
      <c r="F3" s="38" t="s">
        <v>199</v>
      </c>
      <c r="G3" s="39" t="s">
        <v>200</v>
      </c>
    </row>
    <row r="4" spans="1:6" ht="12.75">
      <c r="A4" s="11">
        <v>0</v>
      </c>
      <c r="B4" s="11">
        <v>0.6</v>
      </c>
      <c r="C4" s="3">
        <v>0</v>
      </c>
      <c r="D4" s="3">
        <v>1989.882</v>
      </c>
      <c r="E4" s="12">
        <v>31368</v>
      </c>
      <c r="F4" s="11"/>
    </row>
    <row r="5" spans="1:6" ht="12.75">
      <c r="A5" s="11">
        <v>-0.1</v>
      </c>
      <c r="B5" s="11">
        <v>0.5</v>
      </c>
      <c r="C5" s="3">
        <v>0.077</v>
      </c>
      <c r="D5" s="3">
        <v>1989.959</v>
      </c>
      <c r="E5" s="12">
        <v>31396</v>
      </c>
      <c r="F5" s="11"/>
    </row>
    <row r="6" spans="1:6" ht="12.75">
      <c r="A6" s="11">
        <v>1</v>
      </c>
      <c r="B6" s="11">
        <v>1.3</v>
      </c>
      <c r="C6" s="3">
        <v>0.173</v>
      </c>
      <c r="D6" s="3">
        <v>1990.055</v>
      </c>
      <c r="E6" s="12">
        <v>31431</v>
      </c>
      <c r="F6" s="11"/>
    </row>
    <row r="7" spans="1:6" ht="12.75">
      <c r="A7" s="11">
        <v>-0.5</v>
      </c>
      <c r="B7" s="11">
        <v>1.1</v>
      </c>
      <c r="C7" s="3">
        <v>0.288</v>
      </c>
      <c r="D7" s="3">
        <v>1990.17</v>
      </c>
      <c r="E7" s="12">
        <v>31473</v>
      </c>
      <c r="F7" s="11"/>
    </row>
    <row r="8" spans="1:6" ht="12.75">
      <c r="A8" s="11">
        <v>0.8</v>
      </c>
      <c r="B8" s="11">
        <v>0.5</v>
      </c>
      <c r="C8" s="3">
        <v>0.406</v>
      </c>
      <c r="D8" s="3">
        <v>1990.288</v>
      </c>
      <c r="E8" s="12">
        <v>31516</v>
      </c>
      <c r="F8" s="11"/>
    </row>
    <row r="9" spans="1:6" ht="12.75">
      <c r="A9" s="11">
        <v>0.5</v>
      </c>
      <c r="B9" s="11">
        <v>0.6</v>
      </c>
      <c r="C9" s="3">
        <v>0.523</v>
      </c>
      <c r="D9" s="3">
        <v>1990.405</v>
      </c>
      <c r="E9" s="12">
        <v>31559</v>
      </c>
      <c r="F9" s="11"/>
    </row>
    <row r="10" spans="1:6" ht="12.75">
      <c r="A10" s="11">
        <v>-0.4</v>
      </c>
      <c r="B10" s="11">
        <v>0.8</v>
      </c>
      <c r="C10" s="3">
        <v>0.671</v>
      </c>
      <c r="D10" s="3">
        <v>1990.553</v>
      </c>
      <c r="E10" s="12">
        <v>31613</v>
      </c>
      <c r="F10" s="11"/>
    </row>
    <row r="11" spans="1:6" ht="12.75">
      <c r="A11" s="11">
        <v>0.4</v>
      </c>
      <c r="B11" s="11">
        <v>0.5</v>
      </c>
      <c r="C11" s="3">
        <v>0.786</v>
      </c>
      <c r="D11" s="3">
        <v>1990.668</v>
      </c>
      <c r="E11" s="12">
        <v>31655</v>
      </c>
      <c r="F11" s="11"/>
    </row>
    <row r="12" spans="1:6" ht="12.75">
      <c r="A12" s="11">
        <v>2</v>
      </c>
      <c r="B12" s="11">
        <v>1.3</v>
      </c>
      <c r="C12" s="3">
        <v>0.902</v>
      </c>
      <c r="D12" s="3">
        <v>1990.784</v>
      </c>
      <c r="E12" s="12">
        <v>31697</v>
      </c>
      <c r="F12" s="11"/>
    </row>
    <row r="13" spans="1:6" ht="12.75">
      <c r="A13" s="11">
        <v>0.6</v>
      </c>
      <c r="B13" s="11">
        <v>1.1</v>
      </c>
      <c r="C13" s="3">
        <v>1.055</v>
      </c>
      <c r="D13" s="3">
        <v>1990.937</v>
      </c>
      <c r="E13" s="12">
        <v>31753</v>
      </c>
      <c r="F13" s="11">
        <v>0.6</v>
      </c>
    </row>
    <row r="14" spans="1:6" ht="12.75">
      <c r="A14" s="11">
        <v>1.8</v>
      </c>
      <c r="B14" s="11">
        <v>1.1</v>
      </c>
      <c r="C14" s="3">
        <v>1.304</v>
      </c>
      <c r="D14" s="3">
        <v>1991.186</v>
      </c>
      <c r="E14" s="12">
        <v>31844</v>
      </c>
      <c r="F14" s="11">
        <v>1.4</v>
      </c>
    </row>
    <row r="15" spans="1:6" ht="12.75">
      <c r="A15" s="11">
        <v>0.8</v>
      </c>
      <c r="B15" s="11">
        <v>0.7</v>
      </c>
      <c r="C15" s="3">
        <v>1.433</v>
      </c>
      <c r="D15" s="3">
        <v>1991.315</v>
      </c>
      <c r="E15" s="12">
        <v>31891</v>
      </c>
      <c r="F15" s="11">
        <v>0.6</v>
      </c>
    </row>
    <row r="16" spans="1:6" ht="12.75">
      <c r="A16" s="11">
        <v>-2.3</v>
      </c>
      <c r="B16" s="11">
        <v>0.7</v>
      </c>
      <c r="C16" s="3">
        <v>1.614</v>
      </c>
      <c r="D16" s="3">
        <v>1991.496</v>
      </c>
      <c r="E16" s="12">
        <v>31957</v>
      </c>
      <c r="F16" s="11">
        <v>-1.4</v>
      </c>
    </row>
    <row r="17" spans="1:6" ht="12.75">
      <c r="A17" s="11">
        <v>-0.9</v>
      </c>
      <c r="B17" s="11">
        <v>0.8</v>
      </c>
      <c r="C17" s="3">
        <v>1.784</v>
      </c>
      <c r="D17" s="3">
        <v>1991.666</v>
      </c>
      <c r="E17" s="12">
        <v>32019</v>
      </c>
      <c r="F17" s="11">
        <v>-0.5</v>
      </c>
    </row>
    <row r="18" spans="1:6" ht="12.75">
      <c r="A18" s="11">
        <v>0.3</v>
      </c>
      <c r="B18" s="11">
        <v>0.8</v>
      </c>
      <c r="C18" s="3">
        <v>1.899</v>
      </c>
      <c r="D18" s="3">
        <v>1991.781</v>
      </c>
      <c r="E18" s="12">
        <v>32061</v>
      </c>
      <c r="F18" s="11">
        <v>0.2</v>
      </c>
    </row>
    <row r="19" spans="1:6" ht="12.75">
      <c r="A19" s="11">
        <v>1.5</v>
      </c>
      <c r="B19" s="11">
        <v>1.1</v>
      </c>
      <c r="C19" s="3">
        <v>2.074</v>
      </c>
      <c r="D19" s="3">
        <v>1991.956</v>
      </c>
      <c r="E19" s="12">
        <v>32125</v>
      </c>
      <c r="F19" s="11">
        <v>0.7</v>
      </c>
    </row>
    <row r="20" spans="1:6" ht="12.75">
      <c r="A20" s="11">
        <v>1.1</v>
      </c>
      <c r="B20" s="11">
        <v>0.3</v>
      </c>
      <c r="C20" s="3">
        <v>2.339</v>
      </c>
      <c r="D20" s="3">
        <v>1992.221</v>
      </c>
      <c r="E20" s="12">
        <v>32222</v>
      </c>
      <c r="F20" s="11">
        <v>0.5</v>
      </c>
    </row>
    <row r="21" spans="1:6" ht="12.75">
      <c r="A21" s="11">
        <v>1.5</v>
      </c>
      <c r="B21" s="11">
        <v>0.5</v>
      </c>
      <c r="C21" s="3">
        <v>2.492</v>
      </c>
      <c r="D21" s="3">
        <v>1992.374</v>
      </c>
      <c r="E21" s="12">
        <v>32278</v>
      </c>
      <c r="F21" s="11">
        <v>0.6</v>
      </c>
    </row>
    <row r="22" spans="1:6" ht="12.75">
      <c r="A22" s="11">
        <v>0.9</v>
      </c>
      <c r="B22" s="11">
        <v>1</v>
      </c>
      <c r="C22" s="3">
        <v>2.667</v>
      </c>
      <c r="D22" s="3">
        <v>1992.549</v>
      </c>
      <c r="E22" s="12">
        <v>32342</v>
      </c>
      <c r="F22" s="11">
        <v>0.3</v>
      </c>
    </row>
    <row r="23" spans="1:6" ht="12.75">
      <c r="A23" s="11">
        <v>-1.4</v>
      </c>
      <c r="B23" s="11">
        <v>1.2</v>
      </c>
      <c r="C23" s="3">
        <v>2.837</v>
      </c>
      <c r="D23" s="3">
        <v>1992.719</v>
      </c>
      <c r="E23" s="12">
        <v>32404</v>
      </c>
      <c r="F23" s="11">
        <v>-0.5</v>
      </c>
    </row>
    <row r="24" spans="1:6" ht="12.75">
      <c r="A24" s="11">
        <v>-2.6</v>
      </c>
      <c r="B24" s="11">
        <v>0.6</v>
      </c>
      <c r="C24" s="3">
        <v>3.047</v>
      </c>
      <c r="D24" s="3">
        <v>1992.929</v>
      </c>
      <c r="E24" s="12">
        <v>32481</v>
      </c>
      <c r="F24" s="11">
        <v>-0.9</v>
      </c>
    </row>
    <row r="25" spans="1:6" ht="12.75">
      <c r="A25" s="11">
        <v>0.5</v>
      </c>
      <c r="B25" s="11">
        <v>0.6</v>
      </c>
      <c r="C25" s="3">
        <v>3.258</v>
      </c>
      <c r="D25" s="3">
        <v>1993.14</v>
      </c>
      <c r="E25" s="12">
        <v>32558</v>
      </c>
      <c r="F25" s="11">
        <v>0.2</v>
      </c>
    </row>
    <row r="26" spans="1:6" ht="12.75">
      <c r="A26" s="11">
        <v>0.5</v>
      </c>
      <c r="B26" s="11">
        <v>1.8</v>
      </c>
      <c r="C26" s="3">
        <v>3.45</v>
      </c>
      <c r="D26" s="3">
        <v>1993.332</v>
      </c>
      <c r="E26" s="12">
        <v>32628</v>
      </c>
      <c r="F26" s="11">
        <v>0.1</v>
      </c>
    </row>
    <row r="27" spans="1:6" ht="12.75">
      <c r="A27" s="11">
        <v>1</v>
      </c>
      <c r="B27" s="11">
        <v>0.6</v>
      </c>
      <c r="C27" s="3">
        <v>3.584</v>
      </c>
      <c r="D27" s="3">
        <v>1993.466</v>
      </c>
      <c r="E27" s="12">
        <v>32677</v>
      </c>
      <c r="F27" s="11">
        <v>0.3</v>
      </c>
    </row>
    <row r="28" spans="1:6" ht="12.75">
      <c r="A28" s="11">
        <v>-0.3</v>
      </c>
      <c r="B28" s="11">
        <v>0.4</v>
      </c>
      <c r="C28" s="3">
        <v>3.795</v>
      </c>
      <c r="D28" s="3">
        <v>1993.677</v>
      </c>
      <c r="E28" s="12">
        <v>32754</v>
      </c>
      <c r="F28" s="11">
        <v>-0.1</v>
      </c>
    </row>
    <row r="29" spans="1:6" ht="12.75">
      <c r="A29" s="11">
        <v>-2.9</v>
      </c>
      <c r="B29" s="11">
        <v>0.9</v>
      </c>
      <c r="C29" s="3">
        <v>4.008</v>
      </c>
      <c r="D29" s="3">
        <v>1993.89</v>
      </c>
      <c r="E29" s="12">
        <v>32832</v>
      </c>
      <c r="F29" s="11">
        <v>-0.7</v>
      </c>
    </row>
    <row r="30" spans="1:6" ht="12.75">
      <c r="A30" s="11">
        <v>0.8</v>
      </c>
      <c r="B30" s="11">
        <v>0.7</v>
      </c>
      <c r="C30" s="3">
        <v>4.274</v>
      </c>
      <c r="D30" s="3">
        <v>1994.156</v>
      </c>
      <c r="E30" s="12">
        <v>32929</v>
      </c>
      <c r="F30" s="11">
        <v>0.2</v>
      </c>
    </row>
    <row r="31" spans="1:6" ht="12.75">
      <c r="A31" s="11">
        <v>0.8</v>
      </c>
      <c r="B31" s="11">
        <v>2.4</v>
      </c>
      <c r="C31" s="3">
        <v>4.428</v>
      </c>
      <c r="D31" s="3">
        <v>1994.31</v>
      </c>
      <c r="E31" s="12">
        <v>32985</v>
      </c>
      <c r="F31" s="11">
        <v>0.2</v>
      </c>
    </row>
    <row r="32" spans="1:6" ht="12.75">
      <c r="A32" s="11">
        <v>-5</v>
      </c>
      <c r="B32" s="11">
        <v>1.1</v>
      </c>
      <c r="C32" s="3">
        <v>4.658</v>
      </c>
      <c r="D32" s="3">
        <v>1994.54</v>
      </c>
      <c r="E32" s="12">
        <v>33069</v>
      </c>
      <c r="F32" s="11">
        <v>-1.1</v>
      </c>
    </row>
    <row r="33" spans="1:6" ht="12.75">
      <c r="A33" s="11">
        <v>-2</v>
      </c>
      <c r="B33" s="11">
        <v>0.4</v>
      </c>
      <c r="C33" s="3">
        <v>4.945</v>
      </c>
      <c r="D33" s="3">
        <v>1994.827</v>
      </c>
      <c r="E33" s="12">
        <v>33174</v>
      </c>
      <c r="F33" s="11">
        <v>-0.4</v>
      </c>
    </row>
    <row r="34" spans="1:6" ht="12.75">
      <c r="A34" s="11">
        <v>-1.6</v>
      </c>
      <c r="B34" s="11">
        <v>0.1</v>
      </c>
      <c r="C34" s="3">
        <v>5.156</v>
      </c>
      <c r="D34" s="3">
        <v>1995.038</v>
      </c>
      <c r="E34" s="12">
        <v>33251</v>
      </c>
      <c r="F34" s="11">
        <v>-0.3</v>
      </c>
    </row>
    <row r="35" spans="1:6" ht="12.75">
      <c r="A35" s="11">
        <v>-0.6</v>
      </c>
      <c r="B35" s="11">
        <v>1</v>
      </c>
      <c r="C35" s="3">
        <v>5.31</v>
      </c>
      <c r="D35" s="3">
        <v>1995.192</v>
      </c>
      <c r="E35" s="12">
        <v>33307</v>
      </c>
      <c r="F35" s="11">
        <v>-0.1</v>
      </c>
    </row>
    <row r="36" spans="1:6" ht="12.75">
      <c r="A36" s="11">
        <v>0.7</v>
      </c>
      <c r="B36" s="11">
        <v>0.8</v>
      </c>
      <c r="C36" s="3">
        <v>5.54</v>
      </c>
      <c r="D36" s="3">
        <v>1995.422</v>
      </c>
      <c r="E36" s="12">
        <v>33391</v>
      </c>
      <c r="F36" s="11">
        <v>0.1</v>
      </c>
    </row>
    <row r="37" spans="1:6" ht="12.75">
      <c r="A37" s="11">
        <v>-2.6</v>
      </c>
      <c r="B37" s="11">
        <v>1.5</v>
      </c>
      <c r="C37" s="3">
        <v>5.828</v>
      </c>
      <c r="D37" s="3">
        <v>1995.71</v>
      </c>
      <c r="E37" s="12">
        <v>33496</v>
      </c>
      <c r="F37" s="11">
        <v>-0.4</v>
      </c>
    </row>
    <row r="38" spans="1:6" ht="12.75">
      <c r="A38" s="11">
        <v>-3.8</v>
      </c>
      <c r="B38" s="11">
        <v>0.7</v>
      </c>
      <c r="C38" s="3">
        <v>6</v>
      </c>
      <c r="D38" s="3">
        <v>1995.882</v>
      </c>
      <c r="E38" s="12">
        <v>33559</v>
      </c>
      <c r="F38" s="11">
        <v>-0.6</v>
      </c>
    </row>
    <row r="39" spans="1:6" ht="12.75">
      <c r="A39" s="11">
        <v>2.2</v>
      </c>
      <c r="B39" s="11">
        <v>1.7</v>
      </c>
      <c r="C39" s="3">
        <v>6.402</v>
      </c>
      <c r="D39" s="3">
        <v>1996.284</v>
      </c>
      <c r="E39" s="12">
        <v>33706</v>
      </c>
      <c r="F39" s="11">
        <v>0.3</v>
      </c>
    </row>
    <row r="40" spans="1:6" ht="12.75">
      <c r="A40" s="11">
        <v>2.2</v>
      </c>
      <c r="B40" s="11">
        <v>2.3</v>
      </c>
      <c r="C40" s="3">
        <v>6.67</v>
      </c>
      <c r="D40" s="3">
        <v>1996.552</v>
      </c>
      <c r="E40" s="12">
        <v>33804</v>
      </c>
      <c r="F40" s="11">
        <v>0.3</v>
      </c>
    </row>
    <row r="41" spans="1:6" ht="12.75">
      <c r="A41" s="11">
        <v>0.7</v>
      </c>
      <c r="B41" s="11">
        <v>0.5</v>
      </c>
      <c r="C41" s="3">
        <v>6.957</v>
      </c>
      <c r="D41" s="3">
        <v>1996.839</v>
      </c>
      <c r="E41" s="12">
        <v>33909</v>
      </c>
      <c r="F41" s="11">
        <v>0.1</v>
      </c>
    </row>
    <row r="42" spans="1:6" ht="12.75">
      <c r="A42" s="11">
        <v>3.7</v>
      </c>
      <c r="B42" s="11">
        <v>1.1</v>
      </c>
      <c r="C42" s="3">
        <v>7.244</v>
      </c>
      <c r="D42" s="3">
        <v>1997.126</v>
      </c>
      <c r="E42" s="12">
        <v>34014</v>
      </c>
      <c r="F42" s="11">
        <v>0.5</v>
      </c>
    </row>
    <row r="43" spans="1:6" ht="12.75">
      <c r="A43" s="11">
        <v>2.4</v>
      </c>
      <c r="B43" s="11">
        <v>0.4</v>
      </c>
      <c r="C43" s="3">
        <v>7.458</v>
      </c>
      <c r="D43" s="3">
        <v>1997.34</v>
      </c>
      <c r="E43" s="12">
        <v>34092</v>
      </c>
      <c r="F43" s="11">
        <v>0.3</v>
      </c>
    </row>
    <row r="44" spans="1:6" ht="12.75">
      <c r="A44" s="11">
        <v>2.4</v>
      </c>
      <c r="B44" s="11">
        <v>0.6</v>
      </c>
      <c r="C44" s="3">
        <v>7.726</v>
      </c>
      <c r="D44" s="3">
        <v>1997.608</v>
      </c>
      <c r="E44" s="12">
        <v>34190</v>
      </c>
      <c r="F44" s="11">
        <v>0.3</v>
      </c>
    </row>
    <row r="45" spans="1:6" ht="12.75">
      <c r="A45" s="11">
        <v>2.4</v>
      </c>
      <c r="B45" s="11">
        <v>0.4</v>
      </c>
      <c r="C45" s="3">
        <v>7.992</v>
      </c>
      <c r="D45" s="3">
        <v>1997.874</v>
      </c>
      <c r="E45" s="12">
        <v>34287</v>
      </c>
      <c r="F45" s="11">
        <v>0.3</v>
      </c>
    </row>
    <row r="46" spans="1:7" ht="12.75">
      <c r="A46" s="11">
        <v>1.6</v>
      </c>
      <c r="B46" s="11">
        <v>0.5</v>
      </c>
      <c r="C46" s="3">
        <v>8.241</v>
      </c>
      <c r="D46" s="3">
        <v>1998.123</v>
      </c>
      <c r="E46" s="12">
        <v>34378</v>
      </c>
      <c r="F46" s="11">
        <v>0.2</v>
      </c>
      <c r="G46" s="1" t="s">
        <v>108</v>
      </c>
    </row>
  </sheetData>
  <sheetProtection/>
  <mergeCells count="1">
    <mergeCell ref="F2:G2"/>
  </mergeCells>
  <printOptions/>
  <pageMargins left="0.25" right="0.25" top="0.25" bottom="0.26" header="0.3" footer="0.3"/>
  <pageSetup fitToHeight="4" fitToWidth="1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103"/>
  <sheetViews>
    <sheetView workbookViewId="0" topLeftCell="A1">
      <pane ySplit="7300" topLeftCell="BM74" activePane="bottomLeft" state="split"/>
      <selection pane="topLeft" activeCell="H92" sqref="H92"/>
      <selection pane="bottomLeft" activeCell="F89" sqref="F89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167</v>
      </c>
      <c r="B1" s="43"/>
    </row>
    <row r="2" spans="1:12" ht="13.5" thickBot="1">
      <c r="A2" s="41"/>
      <c r="B2" s="11"/>
      <c r="C2" s="3"/>
      <c r="D2" s="3"/>
      <c r="E2" s="42"/>
      <c r="K2" s="93" t="s">
        <v>19</v>
      </c>
      <c r="L2" s="93"/>
    </row>
    <row r="3" spans="1:12" ht="39">
      <c r="A3" s="40" t="s">
        <v>34</v>
      </c>
      <c r="B3" s="39" t="s">
        <v>195</v>
      </c>
      <c r="C3" s="40" t="s">
        <v>20</v>
      </c>
      <c r="D3" s="40" t="s">
        <v>77</v>
      </c>
      <c r="E3" s="38" t="s">
        <v>196</v>
      </c>
      <c r="F3" s="39" t="s">
        <v>18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199</v>
      </c>
      <c r="L3" s="39" t="s">
        <v>200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1.1</v>
      </c>
      <c r="H4" s="3">
        <v>0</v>
      </c>
      <c r="I4" s="3">
        <v>1989.844</v>
      </c>
      <c r="J4" s="12">
        <v>31354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1.3</v>
      </c>
      <c r="G5" s="11">
        <v>1.8</v>
      </c>
      <c r="H5" s="3">
        <v>0.035</v>
      </c>
      <c r="I5" s="3">
        <v>1989.879</v>
      </c>
      <c r="J5" s="12">
        <v>31367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1.2</v>
      </c>
      <c r="G6" s="11">
        <v>0.8</v>
      </c>
      <c r="H6" s="3">
        <v>0.115</v>
      </c>
      <c r="I6" s="3">
        <v>1989.959</v>
      </c>
      <c r="J6" s="12">
        <v>31396</v>
      </c>
      <c r="K6" s="11"/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2.1</v>
      </c>
      <c r="G7" s="11">
        <v>0.9</v>
      </c>
      <c r="H7" s="3">
        <v>0.211</v>
      </c>
      <c r="I7" s="3">
        <v>1990.055</v>
      </c>
      <c r="J7" s="12">
        <v>31431</v>
      </c>
      <c r="K7" s="11"/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0.9</v>
      </c>
      <c r="G8" s="11">
        <v>1.8</v>
      </c>
      <c r="H8" s="3">
        <v>0.249</v>
      </c>
      <c r="I8" s="3">
        <v>1990.093</v>
      </c>
      <c r="J8" s="12">
        <v>31445</v>
      </c>
      <c r="K8" s="11"/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3.2</v>
      </c>
      <c r="G9" s="11">
        <v>0.3</v>
      </c>
      <c r="H9" s="3">
        <v>0.326</v>
      </c>
      <c r="I9" s="3">
        <v>1990.17</v>
      </c>
      <c r="J9" s="12">
        <v>31473</v>
      </c>
      <c r="K9" s="11"/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4</v>
      </c>
      <c r="G10" s="11">
        <v>0.6</v>
      </c>
      <c r="H10" s="3">
        <v>0.444</v>
      </c>
      <c r="I10" s="3">
        <v>1990.288</v>
      </c>
      <c r="J10" s="12">
        <v>31516</v>
      </c>
      <c r="K10" s="11"/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4</v>
      </c>
      <c r="G11" s="11">
        <v>0.5</v>
      </c>
      <c r="H11" s="3">
        <v>0.457</v>
      </c>
      <c r="I11" s="3">
        <v>1990.301</v>
      </c>
      <c r="J11" s="12">
        <v>31521</v>
      </c>
      <c r="K11" s="11"/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2.3</v>
      </c>
      <c r="G12" s="11">
        <v>2.5</v>
      </c>
      <c r="H12" s="3">
        <v>0.561</v>
      </c>
      <c r="I12" s="3">
        <v>1990.405</v>
      </c>
      <c r="J12" s="12">
        <v>31559</v>
      </c>
      <c r="K12" s="11"/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3.7</v>
      </c>
      <c r="G13" s="11">
        <v>0.8</v>
      </c>
      <c r="H13" s="3">
        <v>0.638</v>
      </c>
      <c r="I13" s="3">
        <v>1990.482</v>
      </c>
      <c r="J13" s="12">
        <v>31587</v>
      </c>
      <c r="K13" s="11"/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1.4</v>
      </c>
      <c r="G14" s="11">
        <v>0.5</v>
      </c>
      <c r="H14" s="3">
        <v>0.729</v>
      </c>
      <c r="I14" s="3">
        <v>1990.573</v>
      </c>
      <c r="J14" s="12">
        <v>31620</v>
      </c>
      <c r="K14" s="11"/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1.5</v>
      </c>
      <c r="G15" s="11">
        <v>1.4</v>
      </c>
      <c r="H15" s="3">
        <v>0.838</v>
      </c>
      <c r="I15" s="3">
        <v>1990.682</v>
      </c>
      <c r="J15" s="12">
        <v>31660</v>
      </c>
      <c r="K15" s="11"/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0</v>
      </c>
      <c r="G16" s="11">
        <v>1.8</v>
      </c>
      <c r="H16" s="3">
        <v>0.953</v>
      </c>
      <c r="I16" s="3">
        <v>1990.797</v>
      </c>
      <c r="J16" s="12">
        <v>31702</v>
      </c>
      <c r="K16" s="11">
        <v>0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-1.3</v>
      </c>
      <c r="G17" s="11">
        <v>1.4</v>
      </c>
      <c r="H17" s="3">
        <v>1.208</v>
      </c>
      <c r="I17" s="3">
        <v>1991.052</v>
      </c>
      <c r="J17" s="12">
        <v>31795</v>
      </c>
      <c r="K17" s="11">
        <v>-1.1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0.3</v>
      </c>
      <c r="G18" s="11">
        <v>1.7</v>
      </c>
      <c r="H18" s="3">
        <v>1.4</v>
      </c>
      <c r="I18" s="3">
        <v>1991.244</v>
      </c>
      <c r="J18" s="12">
        <v>31865</v>
      </c>
      <c r="K18" s="11">
        <v>0.2</v>
      </c>
    </row>
    <row r="19" spans="1:1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3.5</v>
      </c>
      <c r="G19" s="11">
        <v>2.2</v>
      </c>
      <c r="H19" s="3">
        <v>1.553</v>
      </c>
      <c r="I19" s="3">
        <v>1991.397</v>
      </c>
      <c r="J19" s="12">
        <v>31921</v>
      </c>
      <c r="K19" s="11">
        <v>2.3</v>
      </c>
    </row>
    <row r="20" spans="1:1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4.6</v>
      </c>
      <c r="G20" s="11">
        <v>1.6</v>
      </c>
      <c r="H20" s="3">
        <v>1.649</v>
      </c>
      <c r="I20" s="3">
        <v>1991.493</v>
      </c>
      <c r="J20" s="12">
        <v>31956</v>
      </c>
      <c r="K20" s="11">
        <v>2.8</v>
      </c>
    </row>
    <row r="21" spans="1:1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4.2</v>
      </c>
      <c r="G21" s="11">
        <v>0.9</v>
      </c>
      <c r="H21" s="3">
        <v>1.822</v>
      </c>
      <c r="I21" s="3">
        <v>1991.666</v>
      </c>
      <c r="J21" s="12">
        <v>32019</v>
      </c>
      <c r="K21" s="11">
        <v>2.3</v>
      </c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3.1</v>
      </c>
      <c r="G22" s="11">
        <v>2.4</v>
      </c>
      <c r="H22" s="3">
        <v>1.956</v>
      </c>
      <c r="I22" s="3">
        <v>1991.8</v>
      </c>
      <c r="J22" s="12">
        <v>32068</v>
      </c>
      <c r="K22" s="11">
        <v>1.6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3.3</v>
      </c>
      <c r="G23" s="11">
        <v>1</v>
      </c>
      <c r="H23" s="3">
        <v>2.129</v>
      </c>
      <c r="I23" s="3">
        <v>1991.973</v>
      </c>
      <c r="J23" s="12">
        <v>32131</v>
      </c>
      <c r="K23" s="11">
        <v>1.6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3</v>
      </c>
      <c r="G24" s="11">
        <v>2.1</v>
      </c>
      <c r="H24" s="3">
        <v>2.339</v>
      </c>
      <c r="I24" s="3">
        <v>1992.183</v>
      </c>
      <c r="J24" s="12">
        <v>32208</v>
      </c>
      <c r="K24" s="11">
        <v>1.3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5.3</v>
      </c>
      <c r="G25" s="11">
        <v>1.6</v>
      </c>
      <c r="H25" s="3">
        <v>2.533</v>
      </c>
      <c r="I25" s="3">
        <v>1992.377</v>
      </c>
      <c r="J25" s="12">
        <v>32279</v>
      </c>
      <c r="K25" s="11">
        <v>2.1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6.5</v>
      </c>
      <c r="G26" s="11">
        <v>1.6</v>
      </c>
      <c r="H26" s="3">
        <v>2.722</v>
      </c>
      <c r="I26" s="3">
        <v>1992.566</v>
      </c>
      <c r="J26" s="12">
        <v>32348</v>
      </c>
      <c r="K26" s="11">
        <v>2.4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4</v>
      </c>
      <c r="G27" s="11">
        <v>0.9</v>
      </c>
      <c r="H27" s="3">
        <v>2.894</v>
      </c>
      <c r="I27" s="3">
        <v>1992.738</v>
      </c>
      <c r="J27" s="12">
        <v>32411</v>
      </c>
      <c r="K27" s="11">
        <v>1.4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3.3</v>
      </c>
      <c r="G28" s="11">
        <v>1.4</v>
      </c>
      <c r="H28" s="3">
        <v>3.066</v>
      </c>
      <c r="I28" s="3">
        <v>1992.91</v>
      </c>
      <c r="J28" s="12">
        <v>32474</v>
      </c>
      <c r="K28" s="11">
        <v>1.1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2.8</v>
      </c>
      <c r="G29" s="11">
        <v>1</v>
      </c>
      <c r="H29" s="3">
        <v>3.277</v>
      </c>
      <c r="I29" s="3">
        <v>1993.121</v>
      </c>
      <c r="J29" s="12">
        <v>32551</v>
      </c>
      <c r="K29" s="11">
        <v>0.9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2.4</v>
      </c>
      <c r="G30" s="11">
        <v>0.5</v>
      </c>
      <c r="H30" s="3">
        <v>3.583</v>
      </c>
      <c r="I30" s="3">
        <v>1993.427</v>
      </c>
      <c r="J30" s="12">
        <v>32663</v>
      </c>
      <c r="K30" s="11">
        <v>0.7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1.4</v>
      </c>
      <c r="G31" s="11">
        <v>0.8</v>
      </c>
      <c r="H31" s="3">
        <v>3.871</v>
      </c>
      <c r="I31" s="3">
        <v>1993.715</v>
      </c>
      <c r="J31" s="12">
        <v>32768</v>
      </c>
      <c r="K31" s="11">
        <v>0.4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2.7</v>
      </c>
      <c r="G32" s="11">
        <v>0.4</v>
      </c>
      <c r="H32" s="3">
        <v>4.219</v>
      </c>
      <c r="I32" s="3">
        <v>1994.063</v>
      </c>
      <c r="J32" s="12">
        <v>32895</v>
      </c>
      <c r="K32" s="11">
        <v>0.6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3.5</v>
      </c>
      <c r="G33" s="11">
        <v>1.1</v>
      </c>
      <c r="H33" s="3">
        <v>4.351</v>
      </c>
      <c r="I33" s="3">
        <v>1994.195</v>
      </c>
      <c r="J33" s="12">
        <v>32943</v>
      </c>
      <c r="K33" s="11">
        <v>0.8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5.3</v>
      </c>
      <c r="G34" s="11">
        <v>0.6</v>
      </c>
      <c r="H34" s="3">
        <v>4.564</v>
      </c>
      <c r="I34" s="3">
        <v>1994.408</v>
      </c>
      <c r="J34" s="12">
        <v>33021</v>
      </c>
      <c r="K34" s="11">
        <v>1.2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7.1</v>
      </c>
      <c r="G35" s="11">
        <v>0.8</v>
      </c>
      <c r="H35" s="3">
        <v>4.753</v>
      </c>
      <c r="I35" s="3">
        <v>1994.597</v>
      </c>
      <c r="J35" s="12">
        <v>33090</v>
      </c>
      <c r="K35" s="11">
        <v>1.5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3.7</v>
      </c>
      <c r="G36" s="11">
        <v>0.4</v>
      </c>
      <c r="H36" s="3">
        <v>4.983</v>
      </c>
      <c r="I36" s="3">
        <v>1994.827</v>
      </c>
      <c r="J36" s="12">
        <v>33174</v>
      </c>
      <c r="K36" s="11">
        <v>0.7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3.9</v>
      </c>
      <c r="G37" s="11">
        <v>0.7</v>
      </c>
      <c r="H37" s="3">
        <v>5.194</v>
      </c>
      <c r="I37" s="3">
        <v>1995.038</v>
      </c>
      <c r="J37" s="12">
        <v>33251</v>
      </c>
      <c r="K37" s="11">
        <v>0.8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2.6</v>
      </c>
      <c r="G38" s="11">
        <v>0.9</v>
      </c>
      <c r="H38" s="3">
        <v>5.348</v>
      </c>
      <c r="I38" s="3">
        <v>1995.192</v>
      </c>
      <c r="J38" s="12">
        <v>33307</v>
      </c>
      <c r="K38" s="11">
        <v>0.5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3.1</v>
      </c>
      <c r="G39" s="11">
        <v>1</v>
      </c>
      <c r="H39" s="3">
        <v>5.578</v>
      </c>
      <c r="I39" s="3">
        <v>1995.422</v>
      </c>
      <c r="J39" s="12">
        <v>33391</v>
      </c>
      <c r="K39" s="11">
        <v>0.6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6.9</v>
      </c>
      <c r="G40" s="11">
        <v>1.6</v>
      </c>
      <c r="H40" s="3">
        <v>5.926</v>
      </c>
      <c r="I40" s="3">
        <v>1995.77</v>
      </c>
      <c r="J40" s="12">
        <v>33518</v>
      </c>
      <c r="K40" s="11">
        <v>1.2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6.9</v>
      </c>
      <c r="G41" s="11">
        <v>1.1</v>
      </c>
      <c r="H41" s="3">
        <v>5.942</v>
      </c>
      <c r="I41" s="3">
        <v>1995.786</v>
      </c>
      <c r="J41" s="12">
        <v>33524</v>
      </c>
      <c r="K41" s="11">
        <v>1.2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4.6</v>
      </c>
      <c r="G42" s="11">
        <v>1.6</v>
      </c>
      <c r="H42" s="3">
        <v>6.175</v>
      </c>
      <c r="I42" s="3">
        <v>1996.019</v>
      </c>
      <c r="J42" s="12">
        <v>33609</v>
      </c>
      <c r="K42" s="11">
        <v>0.7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3.3</v>
      </c>
      <c r="G43" s="11">
        <v>2.7</v>
      </c>
      <c r="H43" s="3">
        <v>6.44</v>
      </c>
      <c r="I43" s="3">
        <v>1996.284</v>
      </c>
      <c r="J43" s="12">
        <v>33706</v>
      </c>
      <c r="K43" s="11">
        <v>0.5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5.3</v>
      </c>
      <c r="G44" s="11">
        <v>1.3</v>
      </c>
      <c r="H44" s="3">
        <v>6.708</v>
      </c>
      <c r="I44" s="3">
        <v>1996.552</v>
      </c>
      <c r="J44" s="12">
        <v>33804</v>
      </c>
      <c r="K44" s="11">
        <v>0.8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3.4</v>
      </c>
      <c r="G45" s="11">
        <v>0.3</v>
      </c>
      <c r="H45" s="3">
        <v>6.995</v>
      </c>
      <c r="I45" s="3">
        <v>1996.839</v>
      </c>
      <c r="J45" s="12">
        <v>33909</v>
      </c>
      <c r="K45" s="11">
        <v>0.5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2.2</v>
      </c>
      <c r="G46" s="11">
        <v>0.3</v>
      </c>
      <c r="H46" s="3">
        <v>7.282</v>
      </c>
      <c r="I46" s="3">
        <v>1997.126</v>
      </c>
      <c r="J46" s="12">
        <v>34014</v>
      </c>
      <c r="K46" s="11">
        <v>0.3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5.2</v>
      </c>
      <c r="G47" s="11">
        <v>0.2</v>
      </c>
      <c r="H47" s="3">
        <v>7.496</v>
      </c>
      <c r="I47" s="3">
        <v>1997.34</v>
      </c>
      <c r="J47" s="12">
        <v>34092</v>
      </c>
      <c r="K47" s="11">
        <v>0.7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4.4</v>
      </c>
      <c r="G48" s="11">
        <v>0.5</v>
      </c>
      <c r="H48" s="3">
        <v>7.764</v>
      </c>
      <c r="I48" s="3">
        <v>1997.608</v>
      </c>
      <c r="J48" s="12">
        <v>34190</v>
      </c>
      <c r="K48" s="11">
        <v>0.6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3.1</v>
      </c>
      <c r="G49" s="11">
        <v>0.5</v>
      </c>
      <c r="H49" s="3">
        <v>8.011</v>
      </c>
      <c r="I49" s="3">
        <v>1997.855</v>
      </c>
      <c r="J49" s="12">
        <v>34280</v>
      </c>
      <c r="K49" s="11">
        <v>0.4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2</v>
      </c>
      <c r="G50" s="11">
        <v>0.4</v>
      </c>
      <c r="H50" s="3">
        <v>8.318</v>
      </c>
      <c r="I50" s="3">
        <v>1998.162</v>
      </c>
      <c r="J50" s="12">
        <v>34392</v>
      </c>
      <c r="K50" s="11">
        <v>0.2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4.1</v>
      </c>
      <c r="G51" s="11">
        <v>1.1</v>
      </c>
      <c r="H51" s="3">
        <v>8.548</v>
      </c>
      <c r="I51" s="3">
        <v>1998.392</v>
      </c>
      <c r="J51" s="12">
        <v>34476</v>
      </c>
      <c r="K51" s="11">
        <v>0.5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4.3</v>
      </c>
      <c r="G52" s="11">
        <v>0.5</v>
      </c>
      <c r="H52" s="3">
        <v>8.797</v>
      </c>
      <c r="I52" s="3">
        <v>1998.641</v>
      </c>
      <c r="J52" s="12">
        <v>34567</v>
      </c>
      <c r="K52" s="11">
        <v>0.5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5.6</v>
      </c>
      <c r="G53" s="11">
        <v>0.8</v>
      </c>
      <c r="H53" s="3">
        <v>9.123</v>
      </c>
      <c r="I53" s="3">
        <v>1998.967</v>
      </c>
      <c r="J53" s="12">
        <v>34686</v>
      </c>
      <c r="K53" s="11">
        <v>0.6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4.5</v>
      </c>
      <c r="G54" s="11">
        <v>1.3</v>
      </c>
      <c r="H54" s="3">
        <v>9.353</v>
      </c>
      <c r="I54" s="3">
        <v>1999.197</v>
      </c>
      <c r="J54" s="12">
        <v>34770</v>
      </c>
      <c r="K54" s="11">
        <v>0.5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5.3</v>
      </c>
      <c r="G55" s="11">
        <v>0.6</v>
      </c>
      <c r="H55" s="3">
        <v>9.605</v>
      </c>
      <c r="I55" s="3">
        <v>1999.449</v>
      </c>
      <c r="J55" s="12">
        <v>34862</v>
      </c>
      <c r="K55" s="11">
        <v>0.6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4.9</v>
      </c>
      <c r="G56" s="11">
        <v>0.3</v>
      </c>
      <c r="H56" s="3">
        <v>9.951</v>
      </c>
      <c r="I56" s="3">
        <v>1999.795</v>
      </c>
      <c r="J56" s="12">
        <v>34988</v>
      </c>
      <c r="K56" s="11">
        <v>0.5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6</v>
      </c>
      <c r="G57" s="11">
        <v>0.6</v>
      </c>
      <c r="H57" s="3">
        <v>10.216</v>
      </c>
      <c r="I57" s="3">
        <v>2000.06</v>
      </c>
      <c r="J57" s="12">
        <v>35085</v>
      </c>
      <c r="K57" s="11">
        <v>0.6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6</v>
      </c>
      <c r="G58" s="11">
        <v>0.4</v>
      </c>
      <c r="H58" s="3">
        <v>10.525</v>
      </c>
      <c r="I58" s="3">
        <v>2000.369</v>
      </c>
      <c r="J58" s="12">
        <v>35198</v>
      </c>
      <c r="K58" s="11">
        <v>0.6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6.2</v>
      </c>
      <c r="G59" s="11">
        <v>1.1</v>
      </c>
      <c r="H59" s="3">
        <v>10.771</v>
      </c>
      <c r="I59" s="3">
        <v>2000.615</v>
      </c>
      <c r="J59" s="12">
        <v>35288</v>
      </c>
      <c r="K59" s="11">
        <v>0.6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7.2</v>
      </c>
      <c r="G60" s="11">
        <v>0.9</v>
      </c>
      <c r="H60" s="3">
        <v>11.06</v>
      </c>
      <c r="I60" s="3">
        <v>2000.904</v>
      </c>
      <c r="J60" s="12">
        <v>35394</v>
      </c>
      <c r="K60" s="11">
        <v>0.7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7.2399712230406035</v>
      </c>
      <c r="G61" s="11">
        <v>1.553434166707298</v>
      </c>
      <c r="H61" s="3">
        <v>11.402599999999893</v>
      </c>
      <c r="I61" s="6">
        <v>2001.2466</v>
      </c>
      <c r="J61" s="5">
        <v>35519</v>
      </c>
      <c r="K61" s="11">
        <v>0.6349403840387869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7.707597122350456</v>
      </c>
      <c r="G62" s="11">
        <v>0.9789281001878104</v>
      </c>
      <c r="H62" s="3">
        <v>11.561500000000024</v>
      </c>
      <c r="I62" s="6">
        <v>2001.4055</v>
      </c>
      <c r="J62" s="5">
        <v>35577</v>
      </c>
      <c r="K62" s="11">
        <v>0.6666606515028707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7.1360575539559825</v>
      </c>
      <c r="G63" s="11">
        <v>0.3666255819236201</v>
      </c>
      <c r="H63" s="3">
        <v>11.767000000000053</v>
      </c>
      <c r="I63" s="6">
        <v>2001.611</v>
      </c>
      <c r="J63" s="5">
        <v>35652</v>
      </c>
      <c r="K63" s="11">
        <v>0.6064466349924322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7.243971223024341</v>
      </c>
      <c r="G64" s="11">
        <v>0.6085228730897201</v>
      </c>
      <c r="H64" s="3">
        <v>12.114900000000034</v>
      </c>
      <c r="I64" s="6">
        <v>2001.9589</v>
      </c>
      <c r="J64" s="5">
        <v>35779</v>
      </c>
      <c r="K64" s="11">
        <v>0.5979390026351287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7.435812949677467</v>
      </c>
      <c r="G65" s="11">
        <v>1.7083996188605806</v>
      </c>
      <c r="H65" s="3">
        <v>12.32309999999984</v>
      </c>
      <c r="I65" s="4">
        <v>2002.1671</v>
      </c>
      <c r="J65" s="5">
        <v>35855</v>
      </c>
      <c r="K65" s="11">
        <v>0.6034044152589497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8.486978417394349</v>
      </c>
      <c r="G66" s="11">
        <v>0.888216616000523</v>
      </c>
      <c r="H66" s="3">
        <v>12.671100000000024</v>
      </c>
      <c r="I66" s="4">
        <v>2002.5151</v>
      </c>
      <c r="J66" s="5">
        <v>35982</v>
      </c>
      <c r="K66" s="11">
        <v>0.6697901853346855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8.383050359829552</v>
      </c>
      <c r="G67" s="11">
        <v>1.0960971005963902</v>
      </c>
      <c r="H67" s="3">
        <v>12.955999999999904</v>
      </c>
      <c r="I67" s="4">
        <v>2002.8</v>
      </c>
      <c r="J67" s="5">
        <v>36086</v>
      </c>
      <c r="K67" s="11">
        <v>0.6470400092489669</v>
      </c>
    </row>
    <row r="68" spans="1:11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6.276748201351957</v>
      </c>
      <c r="G68" s="11">
        <v>1.0394024229793357</v>
      </c>
      <c r="H68" s="3">
        <v>13.205299999999852</v>
      </c>
      <c r="I68" s="4">
        <v>2003.0493</v>
      </c>
      <c r="J68" s="5">
        <v>36177</v>
      </c>
      <c r="K68" s="11">
        <v>0.47532037904114466</v>
      </c>
    </row>
    <row r="69" spans="1:11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9.41423021604658</v>
      </c>
      <c r="G69" s="11">
        <v>0.9940466808856916</v>
      </c>
      <c r="H69" s="3">
        <v>13.473799999999983</v>
      </c>
      <c r="I69" s="3">
        <v>2003.3178</v>
      </c>
      <c r="J69" s="5">
        <v>36275</v>
      </c>
      <c r="K69" s="11">
        <v>0.6987063943391316</v>
      </c>
    </row>
    <row r="70" spans="1:11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10.448604316866705</v>
      </c>
      <c r="G70" s="11">
        <v>0.5820653568684279</v>
      </c>
      <c r="H70" s="3">
        <v>13.66560000000004</v>
      </c>
      <c r="I70" s="3">
        <v>2003.5096</v>
      </c>
      <c r="J70" s="5">
        <v>36345</v>
      </c>
      <c r="K70" s="11">
        <v>0.764591698635016</v>
      </c>
    </row>
    <row r="71" spans="1:11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11.996172662322573</v>
      </c>
      <c r="G71" s="11">
        <v>0.9827077453622809</v>
      </c>
      <c r="H71" s="3">
        <v>13.895700000000033</v>
      </c>
      <c r="I71" s="3">
        <v>2003.7397</v>
      </c>
      <c r="J71" s="5">
        <v>36429</v>
      </c>
      <c r="K71" s="11">
        <v>0.8633010688430626</v>
      </c>
    </row>
    <row r="72" spans="1:11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12.698964029313435</v>
      </c>
      <c r="G72" s="11">
        <v>0.7219394200157321</v>
      </c>
      <c r="H72" s="3">
        <v>14.164199999999937</v>
      </c>
      <c r="I72" s="3">
        <v>2004.0082</v>
      </c>
      <c r="J72" s="5">
        <v>36527</v>
      </c>
      <c r="K72" s="11">
        <v>0.8965535666902114</v>
      </c>
    </row>
    <row r="73" spans="1:11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10.530618705361112</v>
      </c>
      <c r="G73" s="11">
        <v>0.4676971007258227</v>
      </c>
      <c r="H73" s="3">
        <v>14.412800000000061</v>
      </c>
      <c r="I73" s="3">
        <v>2004.2568</v>
      </c>
      <c r="J73" s="5">
        <v>36618</v>
      </c>
      <c r="K73" s="11">
        <v>0.7306435047569568</v>
      </c>
    </row>
    <row r="74" spans="1:11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13.95364028842701</v>
      </c>
      <c r="G74" s="11">
        <v>0.3249407182368361</v>
      </c>
      <c r="H74" s="3">
        <v>14.702399999999898</v>
      </c>
      <c r="I74" s="3">
        <v>2004.5464</v>
      </c>
      <c r="J74" s="5">
        <v>36724</v>
      </c>
      <c r="K74" s="11">
        <v>0.9490722799289305</v>
      </c>
    </row>
    <row r="75" spans="1:11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14.932417266919758</v>
      </c>
      <c r="G75" s="11">
        <v>0.9866818111338552</v>
      </c>
      <c r="H75" s="3">
        <v>15.082200000000057</v>
      </c>
      <c r="I75" s="3">
        <v>2004.9262</v>
      </c>
      <c r="J75" s="5">
        <v>36863</v>
      </c>
      <c r="K75" s="11">
        <v>0.9900689068517657</v>
      </c>
    </row>
    <row r="76" spans="1:11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8.186014388581459</v>
      </c>
      <c r="G76" s="11">
        <v>1.1298012027097424</v>
      </c>
      <c r="H76" s="3">
        <v>15.4683</v>
      </c>
      <c r="I76" s="3">
        <v>2005.3123</v>
      </c>
      <c r="J76" s="5">
        <v>37004</v>
      </c>
      <c r="K76" s="11">
        <v>0.5292122850333559</v>
      </c>
    </row>
    <row r="77" spans="1:11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8.826302158425221</v>
      </c>
      <c r="G77" s="11">
        <v>1.3951934752643393</v>
      </c>
      <c r="H77" s="3">
        <v>15.734099999999899</v>
      </c>
      <c r="I77" s="3">
        <v>2005.5781</v>
      </c>
      <c r="J77" s="5">
        <v>37101</v>
      </c>
      <c r="K77" s="11">
        <v>0.5609664460264825</v>
      </c>
    </row>
    <row r="78" spans="1:11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13.71766906536536</v>
      </c>
      <c r="G78" s="11">
        <v>0.8864491560268499</v>
      </c>
      <c r="H78" s="3">
        <v>16.040899999999965</v>
      </c>
      <c r="I78" s="3">
        <v>2005.8849</v>
      </c>
      <c r="J78" s="5">
        <v>37213</v>
      </c>
      <c r="K78" s="11">
        <v>0.8551682926372828</v>
      </c>
    </row>
    <row r="79" spans="1:11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8.103280575628368</v>
      </c>
      <c r="G79" s="11">
        <v>0.523440069126284</v>
      </c>
      <c r="H79" s="3">
        <v>16.292999999999893</v>
      </c>
      <c r="I79" s="3">
        <v>2006.137</v>
      </c>
      <c r="J79" s="5">
        <v>37305</v>
      </c>
      <c r="K79" s="11">
        <v>0.4973473624027755</v>
      </c>
    </row>
    <row r="80" spans="1:11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9.051482014565721</v>
      </c>
      <c r="G80" s="11">
        <v>0.3385365641881681</v>
      </c>
      <c r="H80" s="3">
        <v>16.657400000000052</v>
      </c>
      <c r="I80" s="3">
        <v>2006.5014</v>
      </c>
      <c r="J80" s="5">
        <v>37438</v>
      </c>
      <c r="K80" s="11">
        <v>0.5433910462956819</v>
      </c>
    </row>
    <row r="81" spans="1:11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13.979539569000961</v>
      </c>
      <c r="G81" s="11">
        <v>0.8769320638609175</v>
      </c>
      <c r="H81" s="3">
        <v>17.19979999999987</v>
      </c>
      <c r="I81" s="3">
        <v>2007.0438</v>
      </c>
      <c r="J81" s="5">
        <v>37636</v>
      </c>
      <c r="K81" s="11">
        <v>0.8127733792835421</v>
      </c>
    </row>
    <row r="82" spans="1:11" ht="12.75">
      <c r="A82" s="60">
        <v>86.104782</v>
      </c>
      <c r="B82" s="59">
        <v>0.000782</v>
      </c>
      <c r="C82" s="28">
        <v>91.176</v>
      </c>
      <c r="D82" s="28">
        <v>0.9976</v>
      </c>
      <c r="E82" s="10">
        <v>1.25059741051448</v>
      </c>
      <c r="F82" s="11">
        <f aca="true" t="shared" si="0" ref="F82:F89">F81+E82</f>
        <v>15.230136979515441</v>
      </c>
      <c r="G82" s="11">
        <v>1.0631951533941666</v>
      </c>
      <c r="H82" s="3">
        <f aca="true" t="shared" si="1" ref="H82:H89">I82-1989.844</f>
        <v>17.73129999999992</v>
      </c>
      <c r="I82" s="3">
        <v>2007.5753</v>
      </c>
      <c r="J82" s="5">
        <v>37830</v>
      </c>
      <c r="K82" s="11">
        <f aca="true" t="shared" si="2" ref="K82:K89">F82/H82</f>
        <v>0.8589407984476891</v>
      </c>
    </row>
    <row r="83" spans="1:15" ht="12.75">
      <c r="A83" s="60">
        <v>86.106016</v>
      </c>
      <c r="B83" s="59">
        <v>0.000417</v>
      </c>
      <c r="C83" s="28">
        <v>91.176</v>
      </c>
      <c r="D83" s="28">
        <v>0.9976</v>
      </c>
      <c r="E83" s="10">
        <v>-1.96841480194008</v>
      </c>
      <c r="F83" s="11">
        <f t="shared" si="0"/>
        <v>13.261722177575361</v>
      </c>
      <c r="G83" s="11">
        <v>0.5669467761705467</v>
      </c>
      <c r="H83" s="3">
        <f t="shared" si="1"/>
        <v>18.6096</v>
      </c>
      <c r="I83" s="3">
        <v>2008.4536</v>
      </c>
      <c r="J83" s="5">
        <v>38151</v>
      </c>
      <c r="K83" s="11">
        <f t="shared" si="2"/>
        <v>0.7126280079945491</v>
      </c>
      <c r="L83" s="1" t="s">
        <v>130</v>
      </c>
      <c r="M83" s="11"/>
      <c r="N83" s="11"/>
      <c r="O83" s="3"/>
    </row>
    <row r="84" spans="1:15" ht="12.75">
      <c r="A84" s="51">
        <v>86.10445</v>
      </c>
      <c r="B84" s="1">
        <v>0.00033</v>
      </c>
      <c r="C84" s="28">
        <v>91.176</v>
      </c>
      <c r="D84" s="28">
        <v>0.9976</v>
      </c>
      <c r="E84" s="1">
        <v>2.5</v>
      </c>
      <c r="F84" s="11">
        <f t="shared" si="0"/>
        <v>15.761722177575361</v>
      </c>
      <c r="G84" s="1">
        <v>0.5</v>
      </c>
      <c r="H84" s="3">
        <f t="shared" si="1"/>
        <v>19.605299999999943</v>
      </c>
      <c r="I84" s="3">
        <v>2009.4493</v>
      </c>
      <c r="J84" s="12">
        <v>38515</v>
      </c>
      <c r="K84" s="11">
        <f t="shared" si="2"/>
        <v>0.8039521036441885</v>
      </c>
      <c r="L84" s="1" t="s">
        <v>124</v>
      </c>
      <c r="M84" s="11"/>
      <c r="N84" s="11"/>
      <c r="O84" s="3"/>
    </row>
    <row r="85" spans="1:11" ht="12.75">
      <c r="A85" s="48">
        <v>86.1078</v>
      </c>
      <c r="B85" s="1">
        <v>0.00062</v>
      </c>
      <c r="C85" s="28">
        <v>91.176</v>
      </c>
      <c r="D85" s="28">
        <v>0.9976</v>
      </c>
      <c r="E85" s="1">
        <v>-5.3</v>
      </c>
      <c r="F85" s="11">
        <f t="shared" si="0"/>
        <v>10.46172217757536</v>
      </c>
      <c r="G85" s="1">
        <v>0.4</v>
      </c>
      <c r="H85" s="3">
        <f t="shared" si="1"/>
        <v>20.52859999999987</v>
      </c>
      <c r="I85" s="3">
        <v>2010.3726</v>
      </c>
      <c r="J85" s="12">
        <v>38852</v>
      </c>
      <c r="K85" s="11">
        <f t="shared" si="2"/>
        <v>0.5096169333308374</v>
      </c>
    </row>
    <row r="86" spans="1:12" ht="12.75">
      <c r="A86" s="46">
        <v>86.10863</v>
      </c>
      <c r="B86" s="1">
        <v>0.00074</v>
      </c>
      <c r="C86" s="28">
        <v>91.176</v>
      </c>
      <c r="D86" s="28">
        <v>0.9976</v>
      </c>
      <c r="E86" s="1">
        <v>-1.3</v>
      </c>
      <c r="F86" s="11">
        <f t="shared" si="0"/>
        <v>9.16172217757536</v>
      </c>
      <c r="G86" s="1">
        <v>0.4</v>
      </c>
      <c r="H86" s="3">
        <f t="shared" si="1"/>
        <v>21.52599999999984</v>
      </c>
      <c r="I86" s="3">
        <v>2011.37</v>
      </c>
      <c r="J86" s="12">
        <v>39216</v>
      </c>
      <c r="K86" s="11">
        <f t="shared" si="2"/>
        <v>0.4256119194265274</v>
      </c>
      <c r="L86" s="1" t="s">
        <v>115</v>
      </c>
    </row>
    <row r="87" spans="1:12" ht="12.75">
      <c r="A87" s="48">
        <v>86.1071</v>
      </c>
      <c r="B87" s="1">
        <v>0.00051</v>
      </c>
      <c r="C87" s="28">
        <v>91.176</v>
      </c>
      <c r="D87" s="28">
        <v>0.9976</v>
      </c>
      <c r="E87" s="1">
        <v>2.4</v>
      </c>
      <c r="F87" s="11">
        <f t="shared" si="0"/>
        <v>11.56172217757536</v>
      </c>
      <c r="G87" s="15">
        <v>0.3</v>
      </c>
      <c r="H87" s="1">
        <f t="shared" si="1"/>
        <v>22.499000000000024</v>
      </c>
      <c r="I87" s="21">
        <v>2012.343</v>
      </c>
      <c r="J87" s="12">
        <v>39572</v>
      </c>
      <c r="K87" s="11">
        <f t="shared" si="2"/>
        <v>0.5138771579881483</v>
      </c>
      <c r="L87" s="1" t="s">
        <v>139</v>
      </c>
    </row>
    <row r="88" spans="1:12" ht="12.75">
      <c r="A88" s="48">
        <v>86.10816</v>
      </c>
      <c r="B88" s="1">
        <v>0.00112</v>
      </c>
      <c r="C88" s="28">
        <v>91.176</v>
      </c>
      <c r="D88" s="28">
        <v>0.9976</v>
      </c>
      <c r="E88" s="1">
        <v>-1.7</v>
      </c>
      <c r="F88" s="11">
        <f t="shared" si="0"/>
        <v>9.861722177575361</v>
      </c>
      <c r="G88" s="15">
        <v>0.7</v>
      </c>
      <c r="H88" s="1">
        <f t="shared" si="1"/>
        <v>23.437999999999874</v>
      </c>
      <c r="I88" s="21">
        <v>2013.282</v>
      </c>
      <c r="J88" s="12">
        <v>39915</v>
      </c>
      <c r="K88" s="11">
        <f t="shared" si="2"/>
        <v>0.42075783674270045</v>
      </c>
      <c r="L88" s="1" t="s">
        <v>251</v>
      </c>
    </row>
    <row r="89" spans="1:12" ht="12.75">
      <c r="A89" s="48">
        <v>86.10838</v>
      </c>
      <c r="B89" s="1">
        <v>0.00087</v>
      </c>
      <c r="C89" s="28">
        <v>91.176</v>
      </c>
      <c r="D89" s="28">
        <v>0.9976</v>
      </c>
      <c r="E89" s="1">
        <v>-0.4</v>
      </c>
      <c r="F89" s="11">
        <f t="shared" si="0"/>
        <v>9.46172217757536</v>
      </c>
      <c r="G89" s="15">
        <v>0.5</v>
      </c>
      <c r="H89" s="3">
        <f t="shared" si="1"/>
        <v>25.33680000000004</v>
      </c>
      <c r="I89" s="21">
        <v>2015.1808</v>
      </c>
      <c r="J89" s="12">
        <v>40608</v>
      </c>
      <c r="K89" s="11">
        <f t="shared" si="2"/>
        <v>0.3734379312926394</v>
      </c>
      <c r="L89" s="1" t="s">
        <v>292</v>
      </c>
    </row>
    <row r="90" spans="1:11" ht="12.75">
      <c r="A90" s="48"/>
      <c r="C90" s="28"/>
      <c r="D90" s="28"/>
      <c r="F90" s="11"/>
      <c r="G90" s="15"/>
      <c r="I90" s="21"/>
      <c r="J90" s="12"/>
      <c r="K90" s="11"/>
    </row>
    <row r="91" spans="1:11" ht="12.75">
      <c r="A91" s="48"/>
      <c r="C91" s="28"/>
      <c r="D91" s="28"/>
      <c r="F91" s="11"/>
      <c r="G91" s="15"/>
      <c r="I91" s="21"/>
      <c r="J91" s="12"/>
      <c r="K91" s="11"/>
    </row>
    <row r="92" spans="1:11" ht="12.75">
      <c r="A92" s="48"/>
      <c r="C92" s="28"/>
      <c r="D92" s="28"/>
      <c r="F92" s="11"/>
      <c r="G92" s="15"/>
      <c r="I92" s="21"/>
      <c r="J92" s="12"/>
      <c r="K92" s="11"/>
    </row>
    <row r="93" spans="1:11" ht="12.75">
      <c r="A93" s="48"/>
      <c r="C93" s="28"/>
      <c r="D93" s="28"/>
      <c r="F93" s="11"/>
      <c r="G93" s="15"/>
      <c r="I93" s="21"/>
      <c r="J93" s="12"/>
      <c r="K93" s="11"/>
    </row>
    <row r="94" spans="1:11" ht="12.75">
      <c r="A94" s="48"/>
      <c r="C94" s="28"/>
      <c r="D94" s="28"/>
      <c r="F94" s="11"/>
      <c r="G94" s="15"/>
      <c r="I94" s="21"/>
      <c r="J94" s="12"/>
      <c r="K94" s="11"/>
    </row>
    <row r="95" spans="1:11" ht="12.75">
      <c r="A95" s="48"/>
      <c r="C95" s="28"/>
      <c r="D95" s="28"/>
      <c r="F95" s="11"/>
      <c r="G95" s="15"/>
      <c r="I95" s="21"/>
      <c r="J95" s="12"/>
      <c r="K95" s="11"/>
    </row>
    <row r="96" spans="1:11" ht="12.75">
      <c r="A96" s="48"/>
      <c r="C96" s="28"/>
      <c r="D96" s="28"/>
      <c r="F96" s="11"/>
      <c r="G96" s="15"/>
      <c r="I96" s="21"/>
      <c r="J96" s="12"/>
      <c r="K96" s="11"/>
    </row>
    <row r="97" spans="1:11" ht="12.75">
      <c r="A97" s="48"/>
      <c r="C97" s="28"/>
      <c r="D97" s="28"/>
      <c r="F97" s="11"/>
      <c r="G97" s="15"/>
      <c r="I97" s="21"/>
      <c r="J97" s="12"/>
      <c r="K97" s="11"/>
    </row>
    <row r="98" spans="1:11" ht="12.75">
      <c r="A98" s="48"/>
      <c r="C98" s="28"/>
      <c r="D98" s="28"/>
      <c r="F98" s="11"/>
      <c r="G98" s="15"/>
      <c r="I98" s="21"/>
      <c r="J98" s="12"/>
      <c r="K98" s="11"/>
    </row>
    <row r="99" spans="1:11" ht="12.75">
      <c r="A99" s="48"/>
      <c r="C99" s="28"/>
      <c r="D99" s="28"/>
      <c r="F99" s="11"/>
      <c r="G99" s="15"/>
      <c r="I99" s="21"/>
      <c r="J99" s="12"/>
      <c r="K99" s="11"/>
    </row>
    <row r="100" spans="1:11" ht="12.75">
      <c r="A100" s="48"/>
      <c r="C100" s="28"/>
      <c r="D100" s="28"/>
      <c r="F100" s="11"/>
      <c r="G100" s="15"/>
      <c r="I100" s="21"/>
      <c r="J100" s="12"/>
      <c r="K100" s="11"/>
    </row>
    <row r="101" spans="1:11" ht="12.75">
      <c r="A101" s="48"/>
      <c r="C101" s="28"/>
      <c r="D101" s="28"/>
      <c r="F101" s="11"/>
      <c r="G101" s="15"/>
      <c r="I101" s="21"/>
      <c r="J101" s="12"/>
      <c r="K101" s="11"/>
    </row>
    <row r="102" spans="1:11" ht="12.75">
      <c r="A102" s="48"/>
      <c r="C102" s="28"/>
      <c r="D102" s="28"/>
      <c r="F102" s="11"/>
      <c r="G102" s="15"/>
      <c r="I102" s="21"/>
      <c r="J102" s="12"/>
      <c r="K102" s="11"/>
    </row>
    <row r="103" spans="1:11" ht="12.75">
      <c r="A103" s="48"/>
      <c r="C103" s="28"/>
      <c r="D103" s="28"/>
      <c r="F103" s="11"/>
      <c r="G103" s="15"/>
      <c r="I103" s="21"/>
      <c r="J103" s="12"/>
      <c r="K103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148"/>
  <sheetViews>
    <sheetView workbookViewId="0" topLeftCell="D1">
      <pane ySplit="3" topLeftCell="BM133" activePane="bottomLeft" state="frozen"/>
      <selection pane="topLeft" activeCell="A1" sqref="A1"/>
      <selection pane="bottomLeft" activeCell="O142" sqref="O142"/>
    </sheetView>
  </sheetViews>
  <sheetFormatPr defaultColWidth="8.375" defaultRowHeight="12.75"/>
  <cols>
    <col min="1" max="16384" width="8.375" style="1" customWidth="1"/>
  </cols>
  <sheetData>
    <row r="1" spans="1:3" ht="12.75">
      <c r="A1" s="43" t="s">
        <v>166</v>
      </c>
      <c r="B1" s="43"/>
      <c r="C1" s="43"/>
    </row>
    <row r="2" spans="1:15" ht="13.5" thickBot="1">
      <c r="A2" s="41"/>
      <c r="B2" s="11"/>
      <c r="C2" s="3"/>
      <c r="D2" s="3"/>
      <c r="F2" s="42"/>
      <c r="M2" s="41"/>
      <c r="N2" s="93" t="s">
        <v>19</v>
      </c>
      <c r="O2" s="93"/>
    </row>
    <row r="3" spans="1:15" s="39" customFormat="1" ht="39">
      <c r="A3" s="40" t="s">
        <v>106</v>
      </c>
      <c r="B3" s="39" t="s">
        <v>195</v>
      </c>
      <c r="C3" s="40" t="s">
        <v>233</v>
      </c>
      <c r="D3" s="40" t="s">
        <v>232</v>
      </c>
      <c r="E3" s="40" t="s">
        <v>205</v>
      </c>
      <c r="F3" s="40" t="s">
        <v>234</v>
      </c>
      <c r="G3" s="40" t="s">
        <v>77</v>
      </c>
      <c r="H3" s="38" t="s">
        <v>196</v>
      </c>
      <c r="I3" s="39" t="s">
        <v>18</v>
      </c>
      <c r="J3" s="35" t="s">
        <v>8</v>
      </c>
      <c r="K3" s="36" t="s">
        <v>9</v>
      </c>
      <c r="L3" s="36" t="s">
        <v>21</v>
      </c>
      <c r="M3" s="37" t="s">
        <v>22</v>
      </c>
      <c r="N3" s="38" t="s">
        <v>199</v>
      </c>
      <c r="O3" s="39" t="s">
        <v>200</v>
      </c>
    </row>
    <row r="4" spans="1:14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28" t="s">
        <v>78</v>
      </c>
      <c r="G4" s="28" t="s">
        <v>78</v>
      </c>
      <c r="H4" s="28" t="s">
        <v>78</v>
      </c>
      <c r="I4" s="11">
        <v>0</v>
      </c>
      <c r="J4" s="11">
        <v>1.4</v>
      </c>
      <c r="K4" s="3">
        <v>0.273</v>
      </c>
      <c r="L4" s="3">
        <v>1980.4986</v>
      </c>
      <c r="M4" s="12">
        <v>27941</v>
      </c>
      <c r="N4" s="11"/>
    </row>
    <row r="5" spans="1:14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28" t="s">
        <v>78</v>
      </c>
      <c r="G5" s="28" t="s">
        <v>78</v>
      </c>
      <c r="H5" s="28" t="s">
        <v>78</v>
      </c>
      <c r="I5" s="11">
        <v>2.2</v>
      </c>
      <c r="J5" s="11">
        <v>2.1</v>
      </c>
      <c r="K5" s="3">
        <v>0.505</v>
      </c>
      <c r="L5" s="3">
        <v>1980.732</v>
      </c>
      <c r="M5" s="12">
        <v>28026</v>
      </c>
      <c r="N5" s="11"/>
    </row>
    <row r="6" spans="1:14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28" t="s">
        <v>78</v>
      </c>
      <c r="G6" s="28" t="s">
        <v>78</v>
      </c>
      <c r="H6" s="28" t="s">
        <v>78</v>
      </c>
      <c r="I6" s="11">
        <v>1.4</v>
      </c>
      <c r="J6" s="11">
        <v>2</v>
      </c>
      <c r="K6" s="3">
        <v>0.571</v>
      </c>
      <c r="L6" s="3">
        <v>1980.798</v>
      </c>
      <c r="M6" s="12">
        <v>28050</v>
      </c>
      <c r="N6" s="11"/>
    </row>
    <row r="7" spans="1:14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28" t="s">
        <v>78</v>
      </c>
      <c r="G7" s="28" t="s">
        <v>78</v>
      </c>
      <c r="H7" s="28" t="s">
        <v>78</v>
      </c>
      <c r="I7" s="11">
        <v>1.3</v>
      </c>
      <c r="J7" s="11">
        <v>1</v>
      </c>
      <c r="K7" s="3">
        <v>0.664</v>
      </c>
      <c r="L7" s="3">
        <v>1980.891</v>
      </c>
      <c r="M7" s="12">
        <v>28084</v>
      </c>
      <c r="N7" s="11"/>
    </row>
    <row r="8" spans="1:14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28" t="s">
        <v>78</v>
      </c>
      <c r="G8" s="28" t="s">
        <v>78</v>
      </c>
      <c r="H8" s="28" t="s">
        <v>78</v>
      </c>
      <c r="I8" s="11">
        <v>3.1</v>
      </c>
      <c r="J8" s="11">
        <v>1.2</v>
      </c>
      <c r="K8" s="3">
        <v>0.768</v>
      </c>
      <c r="L8" s="3">
        <v>1980.995</v>
      </c>
      <c r="M8" s="12">
        <v>28122</v>
      </c>
      <c r="N8" s="11"/>
    </row>
    <row r="9" spans="1:14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28" t="s">
        <v>78</v>
      </c>
      <c r="G9" s="28" t="s">
        <v>78</v>
      </c>
      <c r="H9" s="28" t="s">
        <v>78</v>
      </c>
      <c r="I9" s="11">
        <v>1.8</v>
      </c>
      <c r="J9" s="11">
        <v>0.8</v>
      </c>
      <c r="K9" s="3">
        <v>0.828</v>
      </c>
      <c r="L9" s="3">
        <v>1981.055</v>
      </c>
      <c r="M9" s="12">
        <v>28144</v>
      </c>
      <c r="N9" s="11"/>
    </row>
    <row r="10" spans="1:14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28" t="s">
        <v>78</v>
      </c>
      <c r="G10" s="28" t="s">
        <v>78</v>
      </c>
      <c r="H10" s="28" t="s">
        <v>78</v>
      </c>
      <c r="I10" s="11">
        <v>2.9</v>
      </c>
      <c r="J10" s="11">
        <v>0.4</v>
      </c>
      <c r="K10" s="3">
        <v>0.981</v>
      </c>
      <c r="L10" s="3">
        <v>1981.208</v>
      </c>
      <c r="M10" s="12">
        <v>28200</v>
      </c>
      <c r="N10" s="11"/>
    </row>
    <row r="11" spans="1:14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28" t="s">
        <v>78</v>
      </c>
      <c r="G11" s="28" t="s">
        <v>78</v>
      </c>
      <c r="H11" s="28" t="s">
        <v>78</v>
      </c>
      <c r="I11" s="11">
        <v>2.2</v>
      </c>
      <c r="J11" s="11">
        <v>0.7</v>
      </c>
      <c r="K11" s="3">
        <v>1.061</v>
      </c>
      <c r="L11" s="3">
        <v>1981.288</v>
      </c>
      <c r="M11" s="12">
        <v>28229</v>
      </c>
      <c r="N11" s="11">
        <v>2.1</v>
      </c>
    </row>
    <row r="12" spans="1:14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11">
        <v>1.6</v>
      </c>
      <c r="J12" s="11">
        <v>1</v>
      </c>
      <c r="K12" s="3">
        <v>1.299</v>
      </c>
      <c r="L12" s="3">
        <v>1981.526</v>
      </c>
      <c r="M12" s="12">
        <v>28316</v>
      </c>
      <c r="N12" s="11">
        <v>1.2</v>
      </c>
    </row>
    <row r="13" spans="1:14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28" t="s">
        <v>78</v>
      </c>
      <c r="G13" s="28" t="s">
        <v>78</v>
      </c>
      <c r="H13" s="28" t="s">
        <v>78</v>
      </c>
      <c r="I13" s="11">
        <v>1.7</v>
      </c>
      <c r="J13" s="11">
        <v>1.2</v>
      </c>
      <c r="K13" s="3">
        <v>1.376</v>
      </c>
      <c r="L13" s="3">
        <v>1981.603</v>
      </c>
      <c r="M13" s="12">
        <v>28344</v>
      </c>
      <c r="N13" s="11">
        <v>1.2</v>
      </c>
    </row>
    <row r="14" spans="1:14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28" t="s">
        <v>78</v>
      </c>
      <c r="G14" s="28" t="s">
        <v>78</v>
      </c>
      <c r="H14" s="28" t="s">
        <v>78</v>
      </c>
      <c r="I14" s="11">
        <v>2.7</v>
      </c>
      <c r="J14" s="11">
        <v>1.6</v>
      </c>
      <c r="K14" s="3">
        <v>1.606</v>
      </c>
      <c r="L14" s="3">
        <v>1981.833</v>
      </c>
      <c r="M14" s="12">
        <v>28428</v>
      </c>
      <c r="N14" s="11">
        <v>1.7</v>
      </c>
    </row>
    <row r="15" spans="1:14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28" t="s">
        <v>78</v>
      </c>
      <c r="G15" s="28" t="s">
        <v>78</v>
      </c>
      <c r="H15" s="28" t="s">
        <v>78</v>
      </c>
      <c r="I15" s="11">
        <v>2.7</v>
      </c>
      <c r="J15" s="11">
        <v>1</v>
      </c>
      <c r="K15" s="3">
        <v>1.743</v>
      </c>
      <c r="L15" s="3">
        <v>1981.97</v>
      </c>
      <c r="M15" s="12">
        <v>28478</v>
      </c>
      <c r="N15" s="11">
        <v>1.5</v>
      </c>
    </row>
    <row r="16" spans="1:14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28" t="s">
        <v>78</v>
      </c>
      <c r="G16" s="28" t="s">
        <v>78</v>
      </c>
      <c r="H16" s="28" t="s">
        <v>78</v>
      </c>
      <c r="I16" s="11">
        <v>1.5</v>
      </c>
      <c r="J16" s="11">
        <v>0.9</v>
      </c>
      <c r="K16" s="3">
        <v>1.863</v>
      </c>
      <c r="L16" s="3">
        <v>1982.09</v>
      </c>
      <c r="M16" s="12">
        <v>28522</v>
      </c>
      <c r="N16" s="11">
        <v>0.8</v>
      </c>
    </row>
    <row r="17" spans="1:14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28" t="s">
        <v>78</v>
      </c>
      <c r="G17" s="28" t="s">
        <v>78</v>
      </c>
      <c r="H17" s="28" t="s">
        <v>78</v>
      </c>
      <c r="I17" s="11">
        <v>2.4</v>
      </c>
      <c r="J17" s="11">
        <v>1.9</v>
      </c>
      <c r="K17" s="3">
        <v>1.992</v>
      </c>
      <c r="L17" s="3">
        <v>1982.219</v>
      </c>
      <c r="M17" s="12">
        <v>28569</v>
      </c>
      <c r="N17" s="11">
        <v>1.2</v>
      </c>
    </row>
    <row r="18" spans="1:14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28" t="s">
        <v>78</v>
      </c>
      <c r="G18" s="28" t="s">
        <v>78</v>
      </c>
      <c r="H18" s="28" t="s">
        <v>78</v>
      </c>
      <c r="I18" s="11">
        <v>0.8</v>
      </c>
      <c r="J18" s="11">
        <v>1.3</v>
      </c>
      <c r="K18" s="3">
        <v>2.261</v>
      </c>
      <c r="L18" s="3">
        <v>1982.488</v>
      </c>
      <c r="M18" s="12">
        <v>28667</v>
      </c>
      <c r="N18" s="11">
        <v>0.4</v>
      </c>
    </row>
    <row r="19" spans="1:14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28" t="s">
        <v>78</v>
      </c>
      <c r="G19" s="28" t="s">
        <v>78</v>
      </c>
      <c r="H19" s="28" t="s">
        <v>78</v>
      </c>
      <c r="I19" s="11">
        <v>-0.3</v>
      </c>
      <c r="J19" s="11">
        <v>1.2</v>
      </c>
      <c r="K19" s="3">
        <v>2.411</v>
      </c>
      <c r="L19" s="3">
        <v>1982.638</v>
      </c>
      <c r="M19" s="12">
        <v>28722</v>
      </c>
      <c r="N19" s="11">
        <v>-0.1</v>
      </c>
    </row>
    <row r="20" spans="1:14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28" t="s">
        <v>78</v>
      </c>
      <c r="G20" s="28" t="s">
        <v>78</v>
      </c>
      <c r="H20" s="28" t="s">
        <v>78</v>
      </c>
      <c r="I20" s="11">
        <v>2.1</v>
      </c>
      <c r="J20" s="11">
        <v>0.7</v>
      </c>
      <c r="K20" s="3">
        <v>2.617</v>
      </c>
      <c r="L20" s="3">
        <v>1982.844</v>
      </c>
      <c r="M20" s="12">
        <v>28797</v>
      </c>
      <c r="N20" s="11">
        <v>0.8</v>
      </c>
    </row>
    <row r="21" spans="1:14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28" t="s">
        <v>78</v>
      </c>
      <c r="G21" s="28" t="s">
        <v>78</v>
      </c>
      <c r="H21" s="28" t="s">
        <v>78</v>
      </c>
      <c r="I21" s="11">
        <v>1</v>
      </c>
      <c r="J21" s="11">
        <v>1.9</v>
      </c>
      <c r="K21" s="3">
        <v>2.814</v>
      </c>
      <c r="L21" s="3">
        <v>1983.041</v>
      </c>
      <c r="M21" s="12">
        <v>28869</v>
      </c>
      <c r="N21" s="11">
        <v>0.4</v>
      </c>
    </row>
    <row r="22" spans="1:14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28" t="s">
        <v>78</v>
      </c>
      <c r="G22" s="28" t="s">
        <v>78</v>
      </c>
      <c r="H22" s="28" t="s">
        <v>78</v>
      </c>
      <c r="I22" s="11">
        <v>1.7</v>
      </c>
      <c r="J22" s="11">
        <v>0.5</v>
      </c>
      <c r="K22" s="3">
        <v>3.11</v>
      </c>
      <c r="L22" s="3">
        <v>1983.337</v>
      </c>
      <c r="M22" s="12">
        <v>28977</v>
      </c>
      <c r="N22" s="11">
        <v>0.5</v>
      </c>
    </row>
    <row r="23" spans="1:14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28" t="s">
        <v>78</v>
      </c>
      <c r="G23" s="28" t="s">
        <v>78</v>
      </c>
      <c r="H23" s="28" t="s">
        <v>78</v>
      </c>
      <c r="I23" s="11">
        <v>-0.5</v>
      </c>
      <c r="J23" s="11">
        <v>3</v>
      </c>
      <c r="K23" s="3">
        <v>3.294</v>
      </c>
      <c r="L23" s="3">
        <v>1983.521</v>
      </c>
      <c r="M23" s="12">
        <v>29044</v>
      </c>
      <c r="N23" s="11">
        <v>-0.2</v>
      </c>
    </row>
    <row r="24" spans="1:14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28" t="s">
        <v>78</v>
      </c>
      <c r="G24" s="28" t="s">
        <v>78</v>
      </c>
      <c r="H24" s="28" t="s">
        <v>78</v>
      </c>
      <c r="I24" s="11">
        <v>-1.3</v>
      </c>
      <c r="J24" s="11">
        <v>1.6</v>
      </c>
      <c r="K24" s="3">
        <v>3.526</v>
      </c>
      <c r="L24" s="3">
        <v>1983.753</v>
      </c>
      <c r="M24" s="12">
        <v>29129</v>
      </c>
      <c r="N24" s="11">
        <v>-0.4</v>
      </c>
    </row>
    <row r="25" spans="1:14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28" t="s">
        <v>78</v>
      </c>
      <c r="G25" s="28" t="s">
        <v>78</v>
      </c>
      <c r="H25" s="28" t="s">
        <v>78</v>
      </c>
      <c r="I25" s="11">
        <v>-1.4</v>
      </c>
      <c r="J25" s="11">
        <v>0.8</v>
      </c>
      <c r="K25" s="3">
        <v>3.825</v>
      </c>
      <c r="L25" s="3">
        <v>1984.052</v>
      </c>
      <c r="M25" s="12">
        <v>29238</v>
      </c>
      <c r="N25" s="11">
        <v>-0.4</v>
      </c>
    </row>
    <row r="26" spans="1:14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28" t="s">
        <v>78</v>
      </c>
      <c r="G26" s="28" t="s">
        <v>78</v>
      </c>
      <c r="H26" s="28" t="s">
        <v>78</v>
      </c>
      <c r="I26" s="11">
        <v>-1.6</v>
      </c>
      <c r="J26" s="11">
        <v>2.2</v>
      </c>
      <c r="K26" s="3">
        <v>3.983</v>
      </c>
      <c r="L26" s="3">
        <v>1984.21</v>
      </c>
      <c r="M26" s="12">
        <v>29296</v>
      </c>
      <c r="N26" s="11">
        <v>-0.4</v>
      </c>
    </row>
    <row r="27" spans="1:14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28" t="s">
        <v>78</v>
      </c>
      <c r="G27" s="28" t="s">
        <v>78</v>
      </c>
      <c r="H27" s="28" t="s">
        <v>78</v>
      </c>
      <c r="I27" s="11">
        <v>-0.7</v>
      </c>
      <c r="J27" s="11">
        <v>1.2</v>
      </c>
      <c r="K27" s="3">
        <v>4.101</v>
      </c>
      <c r="L27" s="3">
        <v>1984.328</v>
      </c>
      <c r="M27" s="12">
        <v>29339</v>
      </c>
      <c r="N27" s="11">
        <v>-0.2</v>
      </c>
    </row>
    <row r="28" spans="1:14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28" t="s">
        <v>78</v>
      </c>
      <c r="G28" s="28" t="s">
        <v>78</v>
      </c>
      <c r="H28" s="28" t="s">
        <v>78</v>
      </c>
      <c r="I28" s="11">
        <v>-0.5</v>
      </c>
      <c r="J28" s="11">
        <v>1.2</v>
      </c>
      <c r="K28" s="3">
        <v>4.196</v>
      </c>
      <c r="L28" s="3">
        <v>1984.423</v>
      </c>
      <c r="M28" s="12">
        <v>29374</v>
      </c>
      <c r="N28" s="11">
        <v>-0.1</v>
      </c>
    </row>
    <row r="29" spans="1:14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28" t="s">
        <v>78</v>
      </c>
      <c r="G29" s="28" t="s">
        <v>78</v>
      </c>
      <c r="H29" s="28" t="s">
        <v>78</v>
      </c>
      <c r="I29" s="11">
        <v>-1.3</v>
      </c>
      <c r="J29" s="11">
        <v>1.6</v>
      </c>
      <c r="K29" s="3">
        <v>4.421</v>
      </c>
      <c r="L29" s="3">
        <v>1984.648</v>
      </c>
      <c r="M29" s="12">
        <v>29456</v>
      </c>
      <c r="N29" s="11">
        <v>-0.3</v>
      </c>
    </row>
    <row r="30" spans="1:14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28" t="s">
        <v>78</v>
      </c>
      <c r="G30" s="28" t="s">
        <v>78</v>
      </c>
      <c r="H30" s="28" t="s">
        <v>78</v>
      </c>
      <c r="I30" s="11">
        <v>-0.5</v>
      </c>
      <c r="J30" s="11">
        <v>0.4</v>
      </c>
      <c r="K30" s="3">
        <v>4.598</v>
      </c>
      <c r="L30" s="3">
        <v>1984.825</v>
      </c>
      <c r="M30" s="12">
        <v>29521</v>
      </c>
      <c r="N30" s="11">
        <v>-0.1</v>
      </c>
    </row>
    <row r="31" spans="1:14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28" t="s">
        <v>78</v>
      </c>
      <c r="G31" s="28" t="s">
        <v>78</v>
      </c>
      <c r="H31" s="28" t="s">
        <v>78</v>
      </c>
      <c r="I31" s="11">
        <v>-0.8</v>
      </c>
      <c r="J31" s="11">
        <v>0.6</v>
      </c>
      <c r="K31" s="3">
        <v>4.713</v>
      </c>
      <c r="L31" s="3">
        <v>1984.94</v>
      </c>
      <c r="M31" s="12">
        <v>29563</v>
      </c>
      <c r="N31" s="11">
        <v>-0.2</v>
      </c>
    </row>
    <row r="32" spans="1:14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28" t="s">
        <v>78</v>
      </c>
      <c r="G32" s="28" t="s">
        <v>78</v>
      </c>
      <c r="H32" s="28" t="s">
        <v>78</v>
      </c>
      <c r="I32" s="11">
        <v>-1</v>
      </c>
      <c r="J32" s="11">
        <v>0.6</v>
      </c>
      <c r="K32" s="3">
        <v>4.825</v>
      </c>
      <c r="L32" s="3">
        <v>1985.052</v>
      </c>
      <c r="M32" s="12">
        <v>29604</v>
      </c>
      <c r="N32" s="11">
        <v>-0.2</v>
      </c>
    </row>
    <row r="33" spans="1:14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28" t="s">
        <v>78</v>
      </c>
      <c r="G33" s="28" t="s">
        <v>78</v>
      </c>
      <c r="H33" s="28" t="s">
        <v>78</v>
      </c>
      <c r="I33" s="11">
        <v>-0.8</v>
      </c>
      <c r="J33" s="11">
        <v>0.6</v>
      </c>
      <c r="K33" s="3">
        <v>5.039</v>
      </c>
      <c r="L33" s="3">
        <v>1985.266</v>
      </c>
      <c r="M33" s="12">
        <v>29682</v>
      </c>
      <c r="N33" s="11">
        <v>-0.2</v>
      </c>
    </row>
    <row r="34" spans="1:14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28" t="s">
        <v>78</v>
      </c>
      <c r="G34" s="28" t="s">
        <v>78</v>
      </c>
      <c r="H34" s="28" t="s">
        <v>78</v>
      </c>
      <c r="I34" s="11">
        <v>0.6</v>
      </c>
      <c r="J34" s="11">
        <v>1</v>
      </c>
      <c r="K34" s="3">
        <v>5.231</v>
      </c>
      <c r="L34" s="3">
        <v>1985.458</v>
      </c>
      <c r="M34" s="12">
        <v>29752</v>
      </c>
      <c r="N34" s="11">
        <v>0.1</v>
      </c>
    </row>
    <row r="35" spans="1:14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28" t="s">
        <v>78</v>
      </c>
      <c r="G35" s="28" t="s">
        <v>78</v>
      </c>
      <c r="H35" s="28" t="s">
        <v>78</v>
      </c>
      <c r="I35" s="11">
        <v>1.6</v>
      </c>
      <c r="J35" s="11">
        <v>0.6</v>
      </c>
      <c r="K35" s="3">
        <v>5.362</v>
      </c>
      <c r="L35" s="3">
        <v>1985.589</v>
      </c>
      <c r="M35" s="12">
        <v>29800</v>
      </c>
      <c r="N35" s="11">
        <v>0.3</v>
      </c>
    </row>
    <row r="36" spans="1:14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28" t="s">
        <v>78</v>
      </c>
      <c r="G36" s="28" t="s">
        <v>78</v>
      </c>
      <c r="H36" s="28" t="s">
        <v>78</v>
      </c>
      <c r="I36" s="11">
        <v>0.3</v>
      </c>
      <c r="J36" s="11">
        <v>0.4</v>
      </c>
      <c r="K36" s="3">
        <v>5.554</v>
      </c>
      <c r="L36" s="3">
        <v>1985.781</v>
      </c>
      <c r="M36" s="12">
        <v>29870</v>
      </c>
      <c r="N36" s="11">
        <v>0.1</v>
      </c>
    </row>
    <row r="37" spans="1:14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28" t="s">
        <v>78</v>
      </c>
      <c r="G37" s="28" t="s">
        <v>78</v>
      </c>
      <c r="H37" s="28" t="s">
        <v>78</v>
      </c>
      <c r="I37" s="11">
        <v>-1.4</v>
      </c>
      <c r="J37" s="11">
        <v>0.6</v>
      </c>
      <c r="K37" s="3">
        <v>5.841</v>
      </c>
      <c r="L37" s="3">
        <v>1986.068</v>
      </c>
      <c r="M37" s="12">
        <v>29975</v>
      </c>
      <c r="N37" s="11">
        <v>-0.2</v>
      </c>
    </row>
    <row r="38" spans="1:14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28" t="s">
        <v>78</v>
      </c>
      <c r="G38" s="28" t="s">
        <v>78</v>
      </c>
      <c r="H38" s="28" t="s">
        <v>78</v>
      </c>
      <c r="I38" s="11">
        <v>0.2</v>
      </c>
      <c r="J38" s="11">
        <v>0.3</v>
      </c>
      <c r="K38" s="3">
        <v>5.959</v>
      </c>
      <c r="L38" s="3">
        <v>1986.186</v>
      </c>
      <c r="M38" s="12">
        <v>30018</v>
      </c>
      <c r="N38" s="11">
        <v>0</v>
      </c>
    </row>
    <row r="39" spans="1:14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28" t="s">
        <v>78</v>
      </c>
      <c r="G39" s="28" t="s">
        <v>78</v>
      </c>
      <c r="H39" s="28" t="s">
        <v>78</v>
      </c>
      <c r="I39" s="11">
        <v>-0.8</v>
      </c>
      <c r="J39" s="11">
        <v>0.8</v>
      </c>
      <c r="K39" s="3">
        <v>6.222</v>
      </c>
      <c r="L39" s="3">
        <v>1986.449</v>
      </c>
      <c r="M39" s="12">
        <v>30114</v>
      </c>
      <c r="N39" s="11">
        <v>-0.1</v>
      </c>
    </row>
    <row r="40" spans="1:14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28" t="s">
        <v>78</v>
      </c>
      <c r="G40" s="28" t="s">
        <v>78</v>
      </c>
      <c r="H40" s="28" t="s">
        <v>78</v>
      </c>
      <c r="I40" s="11">
        <v>-0.4</v>
      </c>
      <c r="J40" s="11">
        <v>1.4</v>
      </c>
      <c r="K40" s="3">
        <v>6.343</v>
      </c>
      <c r="L40" s="3">
        <v>1986.57</v>
      </c>
      <c r="M40" s="12">
        <v>30158</v>
      </c>
      <c r="N40" s="11">
        <v>-0.1</v>
      </c>
    </row>
    <row r="41" spans="1:14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28" t="s">
        <v>78</v>
      </c>
      <c r="G41" s="28" t="s">
        <v>78</v>
      </c>
      <c r="H41" s="28" t="s">
        <v>78</v>
      </c>
      <c r="I41" s="11">
        <v>-1.3</v>
      </c>
      <c r="J41" s="11">
        <v>1</v>
      </c>
      <c r="K41" s="3">
        <v>6.587</v>
      </c>
      <c r="L41" s="3">
        <v>1986.814</v>
      </c>
      <c r="M41" s="12">
        <v>30247</v>
      </c>
      <c r="N41" s="11">
        <v>-0.2</v>
      </c>
    </row>
    <row r="42" spans="1:14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28" t="s">
        <v>78</v>
      </c>
      <c r="G42" s="28" t="s">
        <v>78</v>
      </c>
      <c r="H42" s="28" t="s">
        <v>78</v>
      </c>
      <c r="I42" s="11">
        <v>-2.4</v>
      </c>
      <c r="J42" s="11">
        <v>1.3</v>
      </c>
      <c r="K42" s="3">
        <v>6.743</v>
      </c>
      <c r="L42" s="3">
        <v>1986.97</v>
      </c>
      <c r="M42" s="12">
        <v>30304</v>
      </c>
      <c r="N42" s="11">
        <v>-0.4</v>
      </c>
    </row>
    <row r="43" spans="1:14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28" t="s">
        <v>78</v>
      </c>
      <c r="G43" s="28" t="s">
        <v>78</v>
      </c>
      <c r="H43" s="28" t="s">
        <v>78</v>
      </c>
      <c r="I43" s="11">
        <v>-0.4</v>
      </c>
      <c r="J43" s="11">
        <v>0.4</v>
      </c>
      <c r="K43" s="3">
        <v>6.954</v>
      </c>
      <c r="L43" s="3">
        <v>1987.181</v>
      </c>
      <c r="M43" s="12">
        <v>30381</v>
      </c>
      <c r="N43" s="11">
        <v>-0.1</v>
      </c>
    </row>
    <row r="44" spans="1:14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28" t="s">
        <v>78</v>
      </c>
      <c r="G44" s="28" t="s">
        <v>78</v>
      </c>
      <c r="H44" s="28" t="s">
        <v>78</v>
      </c>
      <c r="I44" s="11">
        <v>-1.7</v>
      </c>
      <c r="J44" s="11">
        <v>1</v>
      </c>
      <c r="K44" s="3">
        <v>7.294</v>
      </c>
      <c r="L44" s="3">
        <v>1987.521</v>
      </c>
      <c r="M44" s="12">
        <v>30505</v>
      </c>
      <c r="N44" s="11">
        <v>-0.2</v>
      </c>
    </row>
    <row r="45" spans="1:14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28" t="s">
        <v>78</v>
      </c>
      <c r="G45" s="28" t="s">
        <v>78</v>
      </c>
      <c r="H45" s="28" t="s">
        <v>78</v>
      </c>
      <c r="I45" s="11">
        <v>-0.6</v>
      </c>
      <c r="J45" s="11">
        <v>1.2</v>
      </c>
      <c r="K45" s="3">
        <v>7.376</v>
      </c>
      <c r="L45" s="3">
        <v>1987.603</v>
      </c>
      <c r="M45" s="12">
        <v>30535</v>
      </c>
      <c r="N45" s="11">
        <v>-0.1</v>
      </c>
    </row>
    <row r="46" spans="1:14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28" t="s">
        <v>78</v>
      </c>
      <c r="G46" s="28" t="s">
        <v>78</v>
      </c>
      <c r="H46" s="28" t="s">
        <v>78</v>
      </c>
      <c r="I46" s="11">
        <v>-1.1</v>
      </c>
      <c r="J46" s="11">
        <v>0.9</v>
      </c>
      <c r="K46" s="3">
        <v>7.568</v>
      </c>
      <c r="L46" s="3">
        <v>1987.795</v>
      </c>
      <c r="M46" s="12">
        <v>30605</v>
      </c>
      <c r="N46" s="11">
        <v>-0.1</v>
      </c>
    </row>
    <row r="47" spans="1:14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28" t="s">
        <v>78</v>
      </c>
      <c r="G47" s="28" t="s">
        <v>78</v>
      </c>
      <c r="H47" s="28" t="s">
        <v>78</v>
      </c>
      <c r="I47" s="11">
        <v>-3.2</v>
      </c>
      <c r="J47" s="11">
        <v>0.5</v>
      </c>
      <c r="K47" s="3">
        <v>7.858</v>
      </c>
      <c r="L47" s="3">
        <v>1988.085</v>
      </c>
      <c r="M47" s="12">
        <v>30711</v>
      </c>
      <c r="N47" s="11">
        <v>-0.4</v>
      </c>
    </row>
    <row r="48" spans="1:14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28" t="s">
        <v>78</v>
      </c>
      <c r="G48" s="28" t="s">
        <v>78</v>
      </c>
      <c r="H48" s="28" t="s">
        <v>78</v>
      </c>
      <c r="I48" s="11">
        <v>-0.8</v>
      </c>
      <c r="J48" s="11">
        <v>0.8</v>
      </c>
      <c r="K48" s="3">
        <v>8.084</v>
      </c>
      <c r="L48" s="3">
        <v>1988.311</v>
      </c>
      <c r="M48" s="12">
        <v>30794</v>
      </c>
      <c r="N48" s="11">
        <v>-0.1</v>
      </c>
    </row>
    <row r="49" spans="1:14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28" t="s">
        <v>78</v>
      </c>
      <c r="G49" s="28" t="s">
        <v>78</v>
      </c>
      <c r="H49" s="28" t="s">
        <v>78</v>
      </c>
      <c r="I49" s="11">
        <v>0.3</v>
      </c>
      <c r="J49" s="11">
        <v>0.8</v>
      </c>
      <c r="K49" s="3">
        <v>8.268</v>
      </c>
      <c r="L49" s="3">
        <v>1988.495</v>
      </c>
      <c r="M49" s="12">
        <v>30861</v>
      </c>
      <c r="N49" s="11">
        <v>0</v>
      </c>
    </row>
    <row r="50" spans="1:14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28" t="s">
        <v>78</v>
      </c>
      <c r="G50" s="28" t="s">
        <v>78</v>
      </c>
      <c r="H50" s="28" t="s">
        <v>78</v>
      </c>
      <c r="I50" s="11">
        <v>-0.3</v>
      </c>
      <c r="J50" s="11">
        <v>1.2</v>
      </c>
      <c r="K50" s="3">
        <v>8.467</v>
      </c>
      <c r="L50" s="3">
        <v>1988.694</v>
      </c>
      <c r="M50" s="12">
        <v>30934</v>
      </c>
      <c r="N50" s="11">
        <v>0</v>
      </c>
    </row>
    <row r="51" spans="1:14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28" t="s">
        <v>78</v>
      </c>
      <c r="G51" s="28" t="s">
        <v>78</v>
      </c>
      <c r="H51" s="28" t="s">
        <v>78</v>
      </c>
      <c r="I51" s="11">
        <v>0.6</v>
      </c>
      <c r="J51" s="11">
        <v>1</v>
      </c>
      <c r="K51" s="3">
        <v>8.639</v>
      </c>
      <c r="L51" s="3">
        <v>1988.866</v>
      </c>
      <c r="M51" s="12">
        <v>30997</v>
      </c>
      <c r="N51" s="11">
        <v>0.1</v>
      </c>
    </row>
    <row r="52" spans="1:14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28" t="s">
        <v>78</v>
      </c>
      <c r="G52" s="28" t="s">
        <v>78</v>
      </c>
      <c r="H52" s="28" t="s">
        <v>78</v>
      </c>
      <c r="I52" s="11">
        <v>-1.3</v>
      </c>
      <c r="J52" s="11">
        <v>1.1</v>
      </c>
      <c r="K52" s="3">
        <v>8.869</v>
      </c>
      <c r="L52" s="3">
        <v>1989.096</v>
      </c>
      <c r="M52" s="12">
        <v>31081</v>
      </c>
      <c r="N52" s="11">
        <v>-0.1</v>
      </c>
    </row>
    <row r="53" spans="1:14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28" t="s">
        <v>78</v>
      </c>
      <c r="G53" s="28" t="s">
        <v>78</v>
      </c>
      <c r="H53" s="28" t="s">
        <v>78</v>
      </c>
      <c r="I53" s="11">
        <v>-2.2</v>
      </c>
      <c r="J53" s="11">
        <v>0.8</v>
      </c>
      <c r="K53" s="3">
        <v>8.935</v>
      </c>
      <c r="L53" s="3">
        <v>1989.162</v>
      </c>
      <c r="M53" s="12">
        <v>31105</v>
      </c>
      <c r="N53" s="11">
        <v>-0.2</v>
      </c>
    </row>
    <row r="54" spans="1:14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28" t="s">
        <v>78</v>
      </c>
      <c r="G54" s="28" t="s">
        <v>78</v>
      </c>
      <c r="H54" s="28" t="s">
        <v>78</v>
      </c>
      <c r="I54" s="11">
        <v>-0.4</v>
      </c>
      <c r="J54" s="11">
        <v>1.2</v>
      </c>
      <c r="K54" s="3">
        <v>9.118</v>
      </c>
      <c r="L54" s="3">
        <v>1989.345</v>
      </c>
      <c r="M54" s="12">
        <v>31172</v>
      </c>
      <c r="N54" s="11">
        <v>0</v>
      </c>
    </row>
    <row r="55" spans="1:14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28" t="s">
        <v>78</v>
      </c>
      <c r="G55" s="28" t="s">
        <v>78</v>
      </c>
      <c r="H55" s="28" t="s">
        <v>78</v>
      </c>
      <c r="I55" s="11">
        <v>-0.7</v>
      </c>
      <c r="J55" s="11">
        <v>1.7</v>
      </c>
      <c r="K55" s="3">
        <v>9.313</v>
      </c>
      <c r="L55" s="3">
        <v>1989.54</v>
      </c>
      <c r="M55" s="12">
        <v>31243</v>
      </c>
      <c r="N55" s="11">
        <v>-0.1</v>
      </c>
    </row>
    <row r="56" spans="1:14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28" t="s">
        <v>78</v>
      </c>
      <c r="G56" s="28" t="s">
        <v>78</v>
      </c>
      <c r="H56" s="28" t="s">
        <v>78</v>
      </c>
      <c r="I56" s="11">
        <v>-0.2</v>
      </c>
      <c r="J56" s="11">
        <v>0.8</v>
      </c>
      <c r="K56" s="3">
        <v>9.387</v>
      </c>
      <c r="L56" s="3">
        <v>1989.614</v>
      </c>
      <c r="M56" s="12">
        <v>31270</v>
      </c>
      <c r="N56" s="11">
        <v>0</v>
      </c>
    </row>
    <row r="57" spans="1:14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28" t="s">
        <v>78</v>
      </c>
      <c r="G57" s="28" t="s">
        <v>78</v>
      </c>
      <c r="H57" s="28" t="s">
        <v>78</v>
      </c>
      <c r="I57" s="11">
        <v>-1.6</v>
      </c>
      <c r="J57" s="11">
        <v>2.1</v>
      </c>
      <c r="K57" s="3">
        <v>9.546</v>
      </c>
      <c r="L57" s="3">
        <v>1989.773</v>
      </c>
      <c r="M57" s="12">
        <v>31328</v>
      </c>
      <c r="N57" s="11">
        <v>-0.2</v>
      </c>
    </row>
    <row r="58" spans="1:14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28" t="s">
        <v>78</v>
      </c>
      <c r="G58" s="28" t="s">
        <v>78</v>
      </c>
      <c r="H58" s="28" t="s">
        <v>78</v>
      </c>
      <c r="I58" s="11">
        <v>-4.7</v>
      </c>
      <c r="J58" s="11">
        <v>1.9</v>
      </c>
      <c r="K58" s="3">
        <v>9.573</v>
      </c>
      <c r="L58" s="3">
        <v>1989.8</v>
      </c>
      <c r="M58" s="12">
        <v>31338</v>
      </c>
      <c r="N58" s="11">
        <v>-0.5</v>
      </c>
    </row>
    <row r="59" spans="1:14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28" t="s">
        <v>78</v>
      </c>
      <c r="G59" s="28" t="s">
        <v>78</v>
      </c>
      <c r="H59" s="28" t="s">
        <v>78</v>
      </c>
      <c r="I59" s="11">
        <v>-3.5</v>
      </c>
      <c r="J59" s="11">
        <v>0.9</v>
      </c>
      <c r="K59" s="3">
        <v>9.584</v>
      </c>
      <c r="L59" s="3">
        <v>1989.811</v>
      </c>
      <c r="M59" s="12">
        <v>31342</v>
      </c>
      <c r="N59" s="11">
        <v>-0.4</v>
      </c>
    </row>
    <row r="60" spans="1:14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28" t="s">
        <v>78</v>
      </c>
      <c r="G60" s="28" t="s">
        <v>78</v>
      </c>
      <c r="H60" s="28" t="s">
        <v>78</v>
      </c>
      <c r="I60" s="11">
        <v>-2</v>
      </c>
      <c r="J60" s="11">
        <v>1.2</v>
      </c>
      <c r="K60" s="3">
        <v>9.614</v>
      </c>
      <c r="L60" s="3">
        <v>1989.841</v>
      </c>
      <c r="M60" s="12">
        <v>31353</v>
      </c>
      <c r="N60" s="11">
        <v>-0.2</v>
      </c>
    </row>
    <row r="61" spans="1:14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28" t="s">
        <v>78</v>
      </c>
      <c r="G61" s="28" t="s">
        <v>78</v>
      </c>
      <c r="H61" s="28" t="s">
        <v>78</v>
      </c>
      <c r="I61" s="11">
        <v>-2</v>
      </c>
      <c r="J61" s="11">
        <v>0.9</v>
      </c>
      <c r="K61" s="3">
        <v>9.647</v>
      </c>
      <c r="L61" s="3">
        <v>1989.874</v>
      </c>
      <c r="M61" s="12">
        <v>31365</v>
      </c>
      <c r="N61" s="11">
        <v>-0.2</v>
      </c>
    </row>
    <row r="62" spans="1:14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28" t="s">
        <v>78</v>
      </c>
      <c r="G62" s="28" t="s">
        <v>78</v>
      </c>
      <c r="H62" s="28" t="s">
        <v>78</v>
      </c>
      <c r="I62" s="11">
        <v>0</v>
      </c>
      <c r="J62" s="11">
        <v>1.2</v>
      </c>
      <c r="K62" s="3">
        <v>9.82</v>
      </c>
      <c r="L62" s="3">
        <v>1990.047</v>
      </c>
      <c r="M62" s="12">
        <v>31428</v>
      </c>
      <c r="N62" s="11">
        <v>0</v>
      </c>
    </row>
    <row r="63" spans="1:14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28" t="s">
        <v>78</v>
      </c>
      <c r="G63" s="28" t="s">
        <v>78</v>
      </c>
      <c r="H63" s="28" t="s">
        <v>78</v>
      </c>
      <c r="I63" s="11">
        <v>0.6</v>
      </c>
      <c r="J63" s="11">
        <v>0.9</v>
      </c>
      <c r="K63" s="3">
        <v>9.921</v>
      </c>
      <c r="L63" s="3">
        <v>1990.148</v>
      </c>
      <c r="M63" s="12">
        <v>31465</v>
      </c>
      <c r="N63" s="11">
        <v>0.1</v>
      </c>
    </row>
    <row r="64" spans="1:14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28" t="s">
        <v>78</v>
      </c>
      <c r="G64" s="28" t="s">
        <v>78</v>
      </c>
      <c r="H64" s="28" t="s">
        <v>78</v>
      </c>
      <c r="I64" s="11">
        <v>-1.5</v>
      </c>
      <c r="J64" s="11">
        <v>0.8</v>
      </c>
      <c r="K64" s="3">
        <v>9.998</v>
      </c>
      <c r="L64" s="3">
        <v>1990.225</v>
      </c>
      <c r="M64" s="12">
        <v>31493</v>
      </c>
      <c r="N64" s="11">
        <v>-0.2</v>
      </c>
    </row>
    <row r="65" spans="1:14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28" t="s">
        <v>78</v>
      </c>
      <c r="G65" s="28" t="s">
        <v>78</v>
      </c>
      <c r="H65" s="28" t="s">
        <v>78</v>
      </c>
      <c r="I65" s="11">
        <v>1.4</v>
      </c>
      <c r="J65" s="11">
        <v>1</v>
      </c>
      <c r="K65" s="3">
        <v>10.113</v>
      </c>
      <c r="L65" s="3">
        <v>1990.34</v>
      </c>
      <c r="M65" s="12">
        <v>31535</v>
      </c>
      <c r="N65" s="11">
        <v>0.1</v>
      </c>
    </row>
    <row r="66" spans="1:14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28" t="s">
        <v>78</v>
      </c>
      <c r="G66" s="28" t="s">
        <v>78</v>
      </c>
      <c r="H66" s="28" t="s">
        <v>78</v>
      </c>
      <c r="I66" s="11">
        <v>-0.2</v>
      </c>
      <c r="J66" s="11">
        <v>0.6</v>
      </c>
      <c r="K66" s="3">
        <v>10.255</v>
      </c>
      <c r="L66" s="3">
        <v>1990.482</v>
      </c>
      <c r="M66" s="12">
        <v>31587</v>
      </c>
      <c r="N66" s="11">
        <v>0</v>
      </c>
    </row>
    <row r="67" spans="1:14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28" t="s">
        <v>78</v>
      </c>
      <c r="G67" s="28" t="s">
        <v>78</v>
      </c>
      <c r="H67" s="28" t="s">
        <v>78</v>
      </c>
      <c r="I67" s="11">
        <v>-0.3</v>
      </c>
      <c r="J67" s="11">
        <v>1</v>
      </c>
      <c r="K67" s="3">
        <v>10.346</v>
      </c>
      <c r="L67" s="3">
        <v>1990.573</v>
      </c>
      <c r="M67" s="12">
        <v>31620</v>
      </c>
      <c r="N67" s="11">
        <v>0</v>
      </c>
    </row>
    <row r="68" spans="1:14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28" t="s">
        <v>78</v>
      </c>
      <c r="G68" s="28" t="s">
        <v>78</v>
      </c>
      <c r="H68" s="28" t="s">
        <v>78</v>
      </c>
      <c r="I68" s="11">
        <v>0.3</v>
      </c>
      <c r="J68" s="11">
        <v>1.5</v>
      </c>
      <c r="K68" s="3">
        <v>10.455</v>
      </c>
      <c r="L68" s="3">
        <v>1990.682</v>
      </c>
      <c r="M68" s="12">
        <v>31660</v>
      </c>
      <c r="N68" s="11">
        <v>0</v>
      </c>
    </row>
    <row r="69" spans="1:14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28" t="s">
        <v>78</v>
      </c>
      <c r="G69" s="28" t="s">
        <v>78</v>
      </c>
      <c r="H69" s="28" t="s">
        <v>78</v>
      </c>
      <c r="I69" s="11">
        <v>0</v>
      </c>
      <c r="J69" s="11">
        <v>1</v>
      </c>
      <c r="K69" s="3">
        <v>10.57</v>
      </c>
      <c r="L69" s="3">
        <v>1990.797</v>
      </c>
      <c r="M69" s="12">
        <v>31702</v>
      </c>
      <c r="N69" s="11">
        <v>0</v>
      </c>
    </row>
    <row r="70" spans="1:14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28" t="s">
        <v>78</v>
      </c>
      <c r="G70" s="28" t="s">
        <v>78</v>
      </c>
      <c r="H70" s="28" t="s">
        <v>78</v>
      </c>
      <c r="I70" s="11">
        <v>0.6</v>
      </c>
      <c r="J70" s="11">
        <v>1.6</v>
      </c>
      <c r="K70" s="3">
        <v>10.825</v>
      </c>
      <c r="L70" s="3">
        <v>1991.052</v>
      </c>
      <c r="M70" s="12">
        <v>31795</v>
      </c>
      <c r="N70" s="11">
        <v>0.1</v>
      </c>
    </row>
    <row r="71" spans="1:14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28" t="s">
        <v>78</v>
      </c>
      <c r="G71" s="28" t="s">
        <v>78</v>
      </c>
      <c r="H71" s="28" t="s">
        <v>78</v>
      </c>
      <c r="I71" s="11">
        <v>0.6</v>
      </c>
      <c r="J71" s="11">
        <v>1.1</v>
      </c>
      <c r="K71" s="3">
        <v>11.017</v>
      </c>
      <c r="L71" s="3">
        <v>1991.244</v>
      </c>
      <c r="M71" s="12">
        <v>31865</v>
      </c>
      <c r="N71" s="11">
        <v>0.1</v>
      </c>
    </row>
    <row r="72" spans="1:14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28" t="s">
        <v>78</v>
      </c>
      <c r="G72" s="28" t="s">
        <v>78</v>
      </c>
      <c r="H72" s="28" t="s">
        <v>78</v>
      </c>
      <c r="I72" s="11">
        <v>0.9</v>
      </c>
      <c r="J72" s="11">
        <v>0.9</v>
      </c>
      <c r="K72" s="3">
        <v>11.17</v>
      </c>
      <c r="L72" s="3">
        <v>1991.397</v>
      </c>
      <c r="M72" s="12">
        <v>31921</v>
      </c>
      <c r="N72" s="11">
        <v>0.1</v>
      </c>
    </row>
    <row r="73" spans="1:14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28" t="s">
        <v>78</v>
      </c>
      <c r="G73" s="28" t="s">
        <v>78</v>
      </c>
      <c r="H73" s="28" t="s">
        <v>78</v>
      </c>
      <c r="I73" s="11">
        <v>1.4</v>
      </c>
      <c r="J73" s="11">
        <v>1.6</v>
      </c>
      <c r="K73" s="3">
        <v>11.305</v>
      </c>
      <c r="L73" s="3">
        <v>1991.532</v>
      </c>
      <c r="M73" s="12">
        <v>31970</v>
      </c>
      <c r="N73" s="11">
        <v>0.1</v>
      </c>
    </row>
    <row r="74" spans="1:14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28" t="s">
        <v>78</v>
      </c>
      <c r="G74" s="28" t="s">
        <v>78</v>
      </c>
      <c r="H74" s="28" t="s">
        <v>78</v>
      </c>
      <c r="I74" s="11">
        <v>2.4</v>
      </c>
      <c r="J74" s="11">
        <v>1.9</v>
      </c>
      <c r="K74" s="3">
        <v>11.573</v>
      </c>
      <c r="L74" s="3">
        <v>1991.8</v>
      </c>
      <c r="M74" s="12">
        <v>32068</v>
      </c>
      <c r="N74" s="11">
        <v>0.2</v>
      </c>
    </row>
    <row r="75" spans="1:14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28" t="s">
        <v>78</v>
      </c>
      <c r="G75" s="28" t="s">
        <v>78</v>
      </c>
      <c r="H75" s="28" t="s">
        <v>78</v>
      </c>
      <c r="I75" s="11">
        <v>0.9</v>
      </c>
      <c r="J75" s="11">
        <v>1.2</v>
      </c>
      <c r="K75" s="3">
        <v>11.746</v>
      </c>
      <c r="L75" s="3">
        <v>1991.973</v>
      </c>
      <c r="M75" s="12">
        <v>32131</v>
      </c>
      <c r="N75" s="11">
        <v>0.1</v>
      </c>
    </row>
    <row r="76" spans="1:14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28" t="s">
        <v>78</v>
      </c>
      <c r="G76" s="28" t="s">
        <v>78</v>
      </c>
      <c r="H76" s="28" t="s">
        <v>78</v>
      </c>
      <c r="I76" s="11">
        <v>1.3</v>
      </c>
      <c r="J76" s="11">
        <v>1.5</v>
      </c>
      <c r="K76" s="3">
        <v>11.956</v>
      </c>
      <c r="L76" s="3">
        <v>1992.183</v>
      </c>
      <c r="M76" s="12">
        <v>32208</v>
      </c>
      <c r="N76" s="11">
        <v>0.1</v>
      </c>
    </row>
    <row r="77" spans="1:14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28" t="s">
        <v>78</v>
      </c>
      <c r="G77" s="28" t="s">
        <v>78</v>
      </c>
      <c r="H77" s="28" t="s">
        <v>78</v>
      </c>
      <c r="I77" s="11">
        <v>1.4</v>
      </c>
      <c r="J77" s="11">
        <v>0.7</v>
      </c>
      <c r="K77" s="3">
        <v>12.15</v>
      </c>
      <c r="L77" s="3">
        <v>1992.377</v>
      </c>
      <c r="M77" s="12">
        <v>32279</v>
      </c>
      <c r="N77" s="11">
        <v>0.1</v>
      </c>
    </row>
    <row r="78" spans="1:14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28" t="s">
        <v>78</v>
      </c>
      <c r="G78" s="28" t="s">
        <v>78</v>
      </c>
      <c r="H78" s="28" t="s">
        <v>78</v>
      </c>
      <c r="I78" s="11">
        <v>0.9</v>
      </c>
      <c r="J78" s="11">
        <v>1.5</v>
      </c>
      <c r="K78" s="3">
        <v>12.339</v>
      </c>
      <c r="L78" s="3">
        <v>1992.566</v>
      </c>
      <c r="M78" s="12">
        <v>32348</v>
      </c>
      <c r="N78" s="11">
        <v>0.1</v>
      </c>
    </row>
    <row r="79" spans="1:14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28" t="s">
        <v>78</v>
      </c>
      <c r="G79" s="28" t="s">
        <v>78</v>
      </c>
      <c r="H79" s="28" t="s">
        <v>78</v>
      </c>
      <c r="I79" s="11">
        <v>0.3</v>
      </c>
      <c r="J79" s="11">
        <v>0.9</v>
      </c>
      <c r="K79" s="3">
        <v>12.511</v>
      </c>
      <c r="L79" s="3">
        <v>1992.738</v>
      </c>
      <c r="M79" s="12">
        <v>32411</v>
      </c>
      <c r="N79" s="11">
        <v>0</v>
      </c>
    </row>
    <row r="80" spans="1:14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28" t="s">
        <v>78</v>
      </c>
      <c r="G80" s="28" t="s">
        <v>78</v>
      </c>
      <c r="H80" s="28" t="s">
        <v>78</v>
      </c>
      <c r="I80" s="11">
        <v>0.5</v>
      </c>
      <c r="J80" s="11">
        <v>1</v>
      </c>
      <c r="K80" s="3">
        <v>12.683</v>
      </c>
      <c r="L80" s="3">
        <v>1992.91</v>
      </c>
      <c r="M80" s="12">
        <v>32474</v>
      </c>
      <c r="N80" s="11">
        <v>0</v>
      </c>
    </row>
    <row r="81" spans="1:14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28" t="s">
        <v>78</v>
      </c>
      <c r="G81" s="28" t="s">
        <v>78</v>
      </c>
      <c r="H81" s="28" t="s">
        <v>78</v>
      </c>
      <c r="I81" s="11">
        <v>-3</v>
      </c>
      <c r="J81" s="11">
        <v>1.8</v>
      </c>
      <c r="K81" s="3">
        <v>12.894</v>
      </c>
      <c r="L81" s="3">
        <v>1993.121</v>
      </c>
      <c r="M81" s="12">
        <v>32551</v>
      </c>
      <c r="N81" s="11">
        <v>-0.2</v>
      </c>
    </row>
    <row r="82" spans="1:14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28" t="s">
        <v>78</v>
      </c>
      <c r="G82" s="28" t="s">
        <v>78</v>
      </c>
      <c r="H82" s="28" t="s">
        <v>78</v>
      </c>
      <c r="I82" s="11">
        <v>-1.1</v>
      </c>
      <c r="J82" s="11">
        <v>0.9</v>
      </c>
      <c r="K82" s="3">
        <v>13.2</v>
      </c>
      <c r="L82" s="3">
        <v>1993.427</v>
      </c>
      <c r="M82" s="12">
        <v>32663</v>
      </c>
      <c r="N82" s="11">
        <v>-0.1</v>
      </c>
    </row>
    <row r="83" spans="1:14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28" t="s">
        <v>78</v>
      </c>
      <c r="G83" s="28" t="s">
        <v>78</v>
      </c>
      <c r="H83" s="28" t="s">
        <v>78</v>
      </c>
      <c r="I83" s="11">
        <v>-1.9</v>
      </c>
      <c r="J83" s="11">
        <v>0.9</v>
      </c>
      <c r="K83" s="3">
        <v>13.488</v>
      </c>
      <c r="L83" s="3">
        <v>1993.715</v>
      </c>
      <c r="M83" s="12">
        <v>32768</v>
      </c>
      <c r="N83" s="11">
        <v>-0.1</v>
      </c>
    </row>
    <row r="84" spans="1:14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28" t="s">
        <v>78</v>
      </c>
      <c r="G84" s="28" t="s">
        <v>78</v>
      </c>
      <c r="H84" s="28" t="s">
        <v>78</v>
      </c>
      <c r="I84" s="11">
        <v>-2.2</v>
      </c>
      <c r="J84" s="11">
        <v>0.8</v>
      </c>
      <c r="K84" s="3">
        <v>13.836</v>
      </c>
      <c r="L84" s="3">
        <v>1994.063</v>
      </c>
      <c r="M84" s="12">
        <v>32895</v>
      </c>
      <c r="N84" s="11">
        <v>-0.2</v>
      </c>
    </row>
    <row r="85" spans="1:14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28" t="s">
        <v>78</v>
      </c>
      <c r="G85" s="28" t="s">
        <v>78</v>
      </c>
      <c r="H85" s="28" t="s">
        <v>78</v>
      </c>
      <c r="I85" s="11">
        <v>-1.2</v>
      </c>
      <c r="J85" s="11">
        <v>1.2</v>
      </c>
      <c r="K85" s="3">
        <v>13.968</v>
      </c>
      <c r="L85" s="3">
        <v>1994.195</v>
      </c>
      <c r="M85" s="12">
        <v>32943</v>
      </c>
      <c r="N85" s="11">
        <v>-0.1</v>
      </c>
    </row>
    <row r="86" spans="1:14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28" t="s">
        <v>78</v>
      </c>
      <c r="G86" s="28" t="s">
        <v>78</v>
      </c>
      <c r="H86" s="28" t="s">
        <v>78</v>
      </c>
      <c r="I86" s="11">
        <v>-0.6</v>
      </c>
      <c r="J86" s="11">
        <v>1.4</v>
      </c>
      <c r="K86" s="3">
        <v>14.181</v>
      </c>
      <c r="L86" s="3">
        <v>1994.408</v>
      </c>
      <c r="M86" s="12">
        <v>33021</v>
      </c>
      <c r="N86" s="11">
        <v>0</v>
      </c>
    </row>
    <row r="87" spans="1:14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28" t="s">
        <v>78</v>
      </c>
      <c r="G87" s="28" t="s">
        <v>78</v>
      </c>
      <c r="H87" s="28" t="s">
        <v>78</v>
      </c>
      <c r="I87" s="11">
        <v>-0.8</v>
      </c>
      <c r="J87" s="11">
        <v>0.9</v>
      </c>
      <c r="K87" s="3">
        <v>14.37</v>
      </c>
      <c r="L87" s="3">
        <v>1994.597</v>
      </c>
      <c r="M87" s="12">
        <v>33090</v>
      </c>
      <c r="N87" s="11">
        <v>-0.1</v>
      </c>
    </row>
    <row r="88" spans="1:14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28" t="s">
        <v>78</v>
      </c>
      <c r="G88" s="28" t="s">
        <v>78</v>
      </c>
      <c r="H88" s="28" t="s">
        <v>78</v>
      </c>
      <c r="I88" s="11">
        <v>-4.9</v>
      </c>
      <c r="J88" s="11">
        <v>1</v>
      </c>
      <c r="K88" s="3">
        <v>14.674</v>
      </c>
      <c r="L88" s="3">
        <v>1994.901</v>
      </c>
      <c r="M88" s="12">
        <v>33201</v>
      </c>
      <c r="N88" s="11">
        <v>-0.3</v>
      </c>
    </row>
    <row r="89" spans="1:14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28" t="s">
        <v>78</v>
      </c>
      <c r="G89" s="28" t="s">
        <v>78</v>
      </c>
      <c r="H89" s="28" t="s">
        <v>78</v>
      </c>
      <c r="I89" s="11">
        <v>-5.4</v>
      </c>
      <c r="J89" s="11">
        <v>1.3</v>
      </c>
      <c r="K89" s="3">
        <v>14.891</v>
      </c>
      <c r="L89" s="3">
        <v>1995.118</v>
      </c>
      <c r="M89" s="12">
        <v>33280</v>
      </c>
      <c r="N89" s="11">
        <v>-0.4</v>
      </c>
    </row>
    <row r="90" spans="1:14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28" t="s">
        <v>78</v>
      </c>
      <c r="G90" s="28" t="s">
        <v>78</v>
      </c>
      <c r="H90" s="28" t="s">
        <v>78</v>
      </c>
      <c r="I90" s="11">
        <v>-2.3</v>
      </c>
      <c r="J90" s="11">
        <v>1</v>
      </c>
      <c r="K90" s="3">
        <v>15.173</v>
      </c>
      <c r="L90" s="3">
        <v>1995.4</v>
      </c>
      <c r="M90" s="12">
        <v>33383</v>
      </c>
      <c r="N90" s="11">
        <v>-0.2</v>
      </c>
    </row>
    <row r="91" spans="1:14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28" t="s">
        <v>78</v>
      </c>
      <c r="G91" s="28" t="s">
        <v>78</v>
      </c>
      <c r="H91" s="28" t="s">
        <v>78</v>
      </c>
      <c r="I91" s="11">
        <v>-2.5</v>
      </c>
      <c r="J91" s="11">
        <v>1.8</v>
      </c>
      <c r="K91" s="3">
        <v>15.518</v>
      </c>
      <c r="L91" s="3">
        <v>1995.745</v>
      </c>
      <c r="M91" s="12">
        <v>33509</v>
      </c>
      <c r="N91" s="11">
        <v>-0.2</v>
      </c>
    </row>
    <row r="92" spans="1:14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28" t="s">
        <v>78</v>
      </c>
      <c r="G92" s="28" t="s">
        <v>78</v>
      </c>
      <c r="H92" s="28" t="s">
        <v>78</v>
      </c>
      <c r="I92" s="11">
        <v>-1.9</v>
      </c>
      <c r="J92" s="11">
        <v>0.9</v>
      </c>
      <c r="K92" s="3">
        <v>15.792</v>
      </c>
      <c r="L92" s="3">
        <v>1996.019</v>
      </c>
      <c r="M92" s="12">
        <v>33609</v>
      </c>
      <c r="N92" s="11">
        <v>-0.1</v>
      </c>
    </row>
    <row r="93" spans="1:14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28" t="s">
        <v>78</v>
      </c>
      <c r="G93" s="28" t="s">
        <v>78</v>
      </c>
      <c r="H93" s="28" t="s">
        <v>78</v>
      </c>
      <c r="I93" s="11">
        <v>-4.6</v>
      </c>
      <c r="J93" s="11">
        <v>1.1</v>
      </c>
      <c r="K93" s="3">
        <v>15.981</v>
      </c>
      <c r="L93" s="3">
        <v>1996.208</v>
      </c>
      <c r="M93" s="12">
        <v>33678</v>
      </c>
      <c r="N93" s="11">
        <v>-0.3</v>
      </c>
    </row>
    <row r="94" spans="1:14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28" t="s">
        <v>78</v>
      </c>
      <c r="G94" s="28" t="s">
        <v>78</v>
      </c>
      <c r="H94" s="28" t="s">
        <v>78</v>
      </c>
      <c r="I94" s="11">
        <v>-4.2</v>
      </c>
      <c r="J94" s="11">
        <v>0.6</v>
      </c>
      <c r="K94" s="3">
        <v>16.287</v>
      </c>
      <c r="L94" s="3">
        <v>1996.514</v>
      </c>
      <c r="M94" s="12">
        <v>33790</v>
      </c>
      <c r="N94" s="11">
        <v>-0.3</v>
      </c>
    </row>
    <row r="95" spans="1:14" ht="12.75">
      <c r="A95" s="28" t="s">
        <v>78</v>
      </c>
      <c r="B95" s="28" t="s">
        <v>78</v>
      </c>
      <c r="C95" s="28" t="s">
        <v>78</v>
      </c>
      <c r="D95" s="28" t="s">
        <v>78</v>
      </c>
      <c r="E95" s="28" t="s">
        <v>78</v>
      </c>
      <c r="F95" s="28" t="s">
        <v>78</v>
      </c>
      <c r="G95" s="28" t="s">
        <v>78</v>
      </c>
      <c r="H95" s="28" t="s">
        <v>78</v>
      </c>
      <c r="I95" s="11">
        <v>-4.2</v>
      </c>
      <c r="J95" s="11">
        <v>0.5</v>
      </c>
      <c r="K95" s="3">
        <v>16.497</v>
      </c>
      <c r="L95" s="3">
        <v>1996.724</v>
      </c>
      <c r="M95" s="12">
        <v>33867</v>
      </c>
      <c r="N95" s="11">
        <v>-0.3</v>
      </c>
    </row>
    <row r="96" spans="1:14" ht="12.75">
      <c r="A96" s="28" t="s">
        <v>78</v>
      </c>
      <c r="B96" s="28" t="s">
        <v>78</v>
      </c>
      <c r="C96" s="28" t="s">
        <v>78</v>
      </c>
      <c r="D96" s="28" t="s">
        <v>78</v>
      </c>
      <c r="E96" s="28" t="s">
        <v>78</v>
      </c>
      <c r="F96" s="28" t="s">
        <v>78</v>
      </c>
      <c r="G96" s="28" t="s">
        <v>78</v>
      </c>
      <c r="H96" s="28" t="s">
        <v>78</v>
      </c>
      <c r="I96" s="11">
        <v>-3.8</v>
      </c>
      <c r="J96" s="11">
        <v>1.6</v>
      </c>
      <c r="K96" s="3">
        <v>16.707</v>
      </c>
      <c r="L96" s="3">
        <v>1996.934</v>
      </c>
      <c r="M96" s="12">
        <v>33944</v>
      </c>
      <c r="N96" s="11">
        <v>-0.2</v>
      </c>
    </row>
    <row r="97" spans="1:14" ht="12.75">
      <c r="A97" s="28" t="s">
        <v>78</v>
      </c>
      <c r="B97" s="28" t="s">
        <v>78</v>
      </c>
      <c r="C97" s="28" t="s">
        <v>78</v>
      </c>
      <c r="D97" s="28" t="s">
        <v>78</v>
      </c>
      <c r="E97" s="28" t="s">
        <v>78</v>
      </c>
      <c r="F97" s="28" t="s">
        <v>78</v>
      </c>
      <c r="G97" s="28" t="s">
        <v>78</v>
      </c>
      <c r="H97" s="28" t="s">
        <v>78</v>
      </c>
      <c r="I97" s="11">
        <v>-3.4</v>
      </c>
      <c r="J97" s="11">
        <v>0.9</v>
      </c>
      <c r="K97" s="3">
        <v>16.976</v>
      </c>
      <c r="L97" s="3">
        <v>1997.203</v>
      </c>
      <c r="M97" s="12">
        <v>34042</v>
      </c>
      <c r="N97" s="11">
        <v>-0.2</v>
      </c>
    </row>
    <row r="98" spans="1:14" ht="12.75">
      <c r="A98" s="28" t="s">
        <v>78</v>
      </c>
      <c r="B98" s="28" t="s">
        <v>78</v>
      </c>
      <c r="C98" s="28" t="s">
        <v>78</v>
      </c>
      <c r="D98" s="28" t="s">
        <v>78</v>
      </c>
      <c r="E98" s="28" t="s">
        <v>78</v>
      </c>
      <c r="F98" s="28" t="s">
        <v>78</v>
      </c>
      <c r="G98" s="28" t="s">
        <v>78</v>
      </c>
      <c r="H98" s="28" t="s">
        <v>78</v>
      </c>
      <c r="I98" s="11">
        <v>-4.2</v>
      </c>
      <c r="J98" s="11">
        <v>0.8</v>
      </c>
      <c r="K98" s="3">
        <v>17.283</v>
      </c>
      <c r="L98" s="3">
        <v>1997.51</v>
      </c>
      <c r="M98" s="12">
        <v>34154</v>
      </c>
      <c r="N98" s="11">
        <v>-0.2</v>
      </c>
    </row>
    <row r="99" spans="1:14" ht="12.75">
      <c r="A99" s="28" t="s">
        <v>78</v>
      </c>
      <c r="B99" s="28" t="s">
        <v>78</v>
      </c>
      <c r="C99" s="28" t="s">
        <v>78</v>
      </c>
      <c r="D99" s="28" t="s">
        <v>78</v>
      </c>
      <c r="E99" s="28" t="s">
        <v>78</v>
      </c>
      <c r="F99" s="28" t="s">
        <v>78</v>
      </c>
      <c r="G99" s="28" t="s">
        <v>78</v>
      </c>
      <c r="H99" s="28" t="s">
        <v>78</v>
      </c>
      <c r="I99" s="11">
        <v>-3.4</v>
      </c>
      <c r="J99" s="11">
        <v>1.1</v>
      </c>
      <c r="K99" s="3">
        <v>17.551</v>
      </c>
      <c r="L99" s="3">
        <v>1997.778</v>
      </c>
      <c r="M99" s="12">
        <v>34252</v>
      </c>
      <c r="N99" s="11">
        <v>-0.2</v>
      </c>
    </row>
    <row r="100" spans="1:14" ht="12.75">
      <c r="A100" s="28" t="s">
        <v>78</v>
      </c>
      <c r="B100" s="28" t="s">
        <v>78</v>
      </c>
      <c r="C100" s="28" t="s">
        <v>78</v>
      </c>
      <c r="D100" s="28" t="s">
        <v>78</v>
      </c>
      <c r="E100" s="28" t="s">
        <v>78</v>
      </c>
      <c r="F100" s="28" t="s">
        <v>78</v>
      </c>
      <c r="G100" s="28" t="s">
        <v>78</v>
      </c>
      <c r="H100" s="28" t="s">
        <v>78</v>
      </c>
      <c r="I100" s="11">
        <v>-4.7</v>
      </c>
      <c r="J100" s="11">
        <v>0.6</v>
      </c>
      <c r="K100" s="3">
        <v>17.839</v>
      </c>
      <c r="L100" s="3">
        <v>1998.066</v>
      </c>
      <c r="M100" s="12">
        <v>34357</v>
      </c>
      <c r="N100" s="11">
        <v>-0.3</v>
      </c>
    </row>
    <row r="101" spans="1:14" ht="12.75">
      <c r="A101" s="28" t="s">
        <v>78</v>
      </c>
      <c r="B101" s="28" t="s">
        <v>78</v>
      </c>
      <c r="C101" s="28" t="s">
        <v>78</v>
      </c>
      <c r="D101" s="28" t="s">
        <v>78</v>
      </c>
      <c r="E101" s="28" t="s">
        <v>78</v>
      </c>
      <c r="F101" s="28" t="s">
        <v>78</v>
      </c>
      <c r="G101" s="28" t="s">
        <v>78</v>
      </c>
      <c r="H101" s="28" t="s">
        <v>78</v>
      </c>
      <c r="I101" s="11">
        <v>-4.7</v>
      </c>
      <c r="J101" s="11">
        <v>0.5</v>
      </c>
      <c r="K101" s="3">
        <v>18.069</v>
      </c>
      <c r="L101" s="3">
        <v>1998.296</v>
      </c>
      <c r="M101" s="12">
        <v>34441</v>
      </c>
      <c r="N101" s="11">
        <v>-0.3</v>
      </c>
    </row>
    <row r="102" spans="1:14" ht="12.75">
      <c r="A102" s="28" t="s">
        <v>78</v>
      </c>
      <c r="B102" s="28" t="s">
        <v>78</v>
      </c>
      <c r="C102" s="28" t="s">
        <v>78</v>
      </c>
      <c r="D102" s="28" t="s">
        <v>78</v>
      </c>
      <c r="E102" s="28" t="s">
        <v>78</v>
      </c>
      <c r="F102" s="28" t="s">
        <v>78</v>
      </c>
      <c r="G102" s="28" t="s">
        <v>78</v>
      </c>
      <c r="H102" s="28" t="s">
        <v>78</v>
      </c>
      <c r="I102" s="11">
        <v>-4.6</v>
      </c>
      <c r="J102" s="11">
        <v>0.6</v>
      </c>
      <c r="K102" s="3">
        <v>18.357</v>
      </c>
      <c r="L102" s="3">
        <v>1998.584</v>
      </c>
      <c r="M102" s="12">
        <v>34546</v>
      </c>
      <c r="N102" s="11">
        <v>-0.3</v>
      </c>
    </row>
    <row r="103" spans="1:14" ht="12.75">
      <c r="A103" s="28" t="s">
        <v>78</v>
      </c>
      <c r="B103" s="28" t="s">
        <v>78</v>
      </c>
      <c r="C103" s="28" t="s">
        <v>78</v>
      </c>
      <c r="D103" s="28" t="s">
        <v>78</v>
      </c>
      <c r="E103" s="28" t="s">
        <v>78</v>
      </c>
      <c r="F103" s="28" t="s">
        <v>78</v>
      </c>
      <c r="G103" s="28" t="s">
        <v>78</v>
      </c>
      <c r="H103" s="28" t="s">
        <v>78</v>
      </c>
      <c r="I103" s="11">
        <v>-6.5</v>
      </c>
      <c r="J103" s="11">
        <v>0.9</v>
      </c>
      <c r="K103" s="3">
        <v>18.74</v>
      </c>
      <c r="L103" s="3">
        <v>1998.967</v>
      </c>
      <c r="M103" s="12">
        <v>34686</v>
      </c>
      <c r="N103" s="11">
        <v>-0.3</v>
      </c>
    </row>
    <row r="104" spans="1:14" ht="12.75">
      <c r="A104" s="28" t="s">
        <v>78</v>
      </c>
      <c r="B104" s="28" t="s">
        <v>78</v>
      </c>
      <c r="C104" s="28" t="s">
        <v>78</v>
      </c>
      <c r="D104" s="28" t="s">
        <v>78</v>
      </c>
      <c r="E104" s="28" t="s">
        <v>78</v>
      </c>
      <c r="F104" s="28" t="s">
        <v>78</v>
      </c>
      <c r="G104" s="28" t="s">
        <v>78</v>
      </c>
      <c r="H104" s="28" t="s">
        <v>78</v>
      </c>
      <c r="I104" s="11">
        <v>-3.5</v>
      </c>
      <c r="J104" s="11">
        <v>0.4</v>
      </c>
      <c r="K104" s="3">
        <v>18.97</v>
      </c>
      <c r="L104" s="3">
        <v>1999.197</v>
      </c>
      <c r="M104" s="12">
        <v>34770</v>
      </c>
      <c r="N104" s="11">
        <v>-0.2</v>
      </c>
    </row>
    <row r="105" spans="1:14" ht="12.75">
      <c r="A105" s="28" t="s">
        <v>78</v>
      </c>
      <c r="B105" s="28" t="s">
        <v>78</v>
      </c>
      <c r="C105" s="28" t="s">
        <v>78</v>
      </c>
      <c r="D105" s="28" t="s">
        <v>78</v>
      </c>
      <c r="E105" s="28" t="s">
        <v>78</v>
      </c>
      <c r="F105" s="28" t="s">
        <v>78</v>
      </c>
      <c r="G105" s="28" t="s">
        <v>78</v>
      </c>
      <c r="H105" s="28" t="s">
        <v>78</v>
      </c>
      <c r="I105" s="11">
        <v>-3.5</v>
      </c>
      <c r="J105" s="11">
        <v>0.6</v>
      </c>
      <c r="K105" s="3">
        <v>19.222</v>
      </c>
      <c r="L105" s="3">
        <v>1999.449</v>
      </c>
      <c r="M105" s="12">
        <v>34862</v>
      </c>
      <c r="N105" s="11">
        <v>-0.2</v>
      </c>
    </row>
    <row r="106" spans="1:14" ht="12.75">
      <c r="A106" s="28" t="s">
        <v>78</v>
      </c>
      <c r="B106" s="28" t="s">
        <v>78</v>
      </c>
      <c r="C106" s="28" t="s">
        <v>78</v>
      </c>
      <c r="D106" s="28" t="s">
        <v>78</v>
      </c>
      <c r="E106" s="28" t="s">
        <v>78</v>
      </c>
      <c r="F106" s="28" t="s">
        <v>78</v>
      </c>
      <c r="G106" s="28" t="s">
        <v>78</v>
      </c>
      <c r="H106" s="28" t="s">
        <v>78</v>
      </c>
      <c r="I106" s="11">
        <v>-4.5</v>
      </c>
      <c r="J106" s="11">
        <v>1.7</v>
      </c>
      <c r="K106" s="3">
        <v>19.565</v>
      </c>
      <c r="L106" s="3">
        <v>1999.792</v>
      </c>
      <c r="M106" s="12">
        <v>34987</v>
      </c>
      <c r="N106" s="11">
        <v>-0.2</v>
      </c>
    </row>
    <row r="107" spans="1:14" ht="12.75">
      <c r="A107" s="28" t="s">
        <v>78</v>
      </c>
      <c r="B107" s="28" t="s">
        <v>78</v>
      </c>
      <c r="C107" s="28" t="s">
        <v>78</v>
      </c>
      <c r="D107" s="28" t="s">
        <v>78</v>
      </c>
      <c r="E107" s="28" t="s">
        <v>78</v>
      </c>
      <c r="F107" s="28" t="s">
        <v>78</v>
      </c>
      <c r="G107" s="28" t="s">
        <v>78</v>
      </c>
      <c r="H107" s="28" t="s">
        <v>78</v>
      </c>
      <c r="I107" s="11">
        <v>-3.5</v>
      </c>
      <c r="J107" s="11">
        <v>0.9</v>
      </c>
      <c r="K107" s="3">
        <v>19.798</v>
      </c>
      <c r="L107" s="3">
        <v>2000.025</v>
      </c>
      <c r="M107" s="12">
        <v>35072</v>
      </c>
      <c r="N107" s="11">
        <v>-0.2</v>
      </c>
    </row>
    <row r="108" spans="1:14" ht="12.75">
      <c r="A108" s="28" t="s">
        <v>78</v>
      </c>
      <c r="B108" s="28" t="s">
        <v>78</v>
      </c>
      <c r="C108" s="28" t="s">
        <v>78</v>
      </c>
      <c r="D108" s="28" t="s">
        <v>78</v>
      </c>
      <c r="E108" s="28" t="s">
        <v>78</v>
      </c>
      <c r="F108" s="28" t="s">
        <v>78</v>
      </c>
      <c r="G108" s="28" t="s">
        <v>78</v>
      </c>
      <c r="H108" s="28" t="s">
        <v>78</v>
      </c>
      <c r="I108" s="11">
        <v>-3.4</v>
      </c>
      <c r="J108" s="11">
        <v>1.1</v>
      </c>
      <c r="K108" s="3">
        <v>20.142</v>
      </c>
      <c r="L108" s="3">
        <v>2000.369</v>
      </c>
      <c r="M108" s="12">
        <v>35198</v>
      </c>
      <c r="N108" s="11">
        <v>-0.2</v>
      </c>
    </row>
    <row r="109" spans="1:14" ht="12.75">
      <c r="A109" s="28" t="s">
        <v>78</v>
      </c>
      <c r="B109" s="28" t="s">
        <v>78</v>
      </c>
      <c r="C109" s="28" t="s">
        <v>78</v>
      </c>
      <c r="D109" s="28" t="s">
        <v>78</v>
      </c>
      <c r="E109" s="28" t="s">
        <v>78</v>
      </c>
      <c r="F109" s="28" t="s">
        <v>78</v>
      </c>
      <c r="G109" s="28" t="s">
        <v>78</v>
      </c>
      <c r="H109" s="28" t="s">
        <v>78</v>
      </c>
      <c r="I109" s="11">
        <v>-4.8</v>
      </c>
      <c r="J109" s="11">
        <v>1.2</v>
      </c>
      <c r="K109" s="3">
        <v>20.254</v>
      </c>
      <c r="L109" s="3">
        <v>2000.481</v>
      </c>
      <c r="M109" s="12">
        <v>35239</v>
      </c>
      <c r="N109" s="11">
        <v>-0.2</v>
      </c>
    </row>
    <row r="110" spans="1:14" ht="12.75">
      <c r="A110" s="28" t="s">
        <v>78</v>
      </c>
      <c r="B110" s="28" t="s">
        <v>78</v>
      </c>
      <c r="C110" s="28" t="s">
        <v>78</v>
      </c>
      <c r="D110" s="28" t="s">
        <v>78</v>
      </c>
      <c r="E110" s="28" t="s">
        <v>78</v>
      </c>
      <c r="F110" s="28" t="s">
        <v>78</v>
      </c>
      <c r="G110" s="28" t="s">
        <v>78</v>
      </c>
      <c r="H110" s="28" t="s">
        <v>78</v>
      </c>
      <c r="I110" s="11">
        <v>-1.4</v>
      </c>
      <c r="J110" s="11">
        <v>1.4</v>
      </c>
      <c r="K110" s="3">
        <v>20.522</v>
      </c>
      <c r="L110" s="3">
        <v>2000.749</v>
      </c>
      <c r="M110" s="12">
        <v>35337</v>
      </c>
      <c r="N110" s="11">
        <v>-0.1</v>
      </c>
    </row>
    <row r="111" spans="1:14" ht="12.75">
      <c r="A111" s="28" t="s">
        <v>78</v>
      </c>
      <c r="B111" s="28" t="s">
        <v>78</v>
      </c>
      <c r="C111" s="28" t="s">
        <v>78</v>
      </c>
      <c r="D111" s="28" t="s">
        <v>78</v>
      </c>
      <c r="E111" s="28" t="s">
        <v>78</v>
      </c>
      <c r="F111" s="28" t="s">
        <v>78</v>
      </c>
      <c r="G111" s="28" t="s">
        <v>78</v>
      </c>
      <c r="H111" s="28" t="s">
        <v>78</v>
      </c>
      <c r="I111" s="11">
        <v>-3.2</v>
      </c>
      <c r="J111" s="11">
        <v>1.1</v>
      </c>
      <c r="K111" s="3">
        <v>20.809</v>
      </c>
      <c r="L111" s="3">
        <v>2001.036</v>
      </c>
      <c r="M111" s="12">
        <v>35442</v>
      </c>
      <c r="N111" s="11">
        <v>-0.2</v>
      </c>
    </row>
    <row r="112" spans="1:14" ht="12.75">
      <c r="A112" s="28" t="s">
        <v>78</v>
      </c>
      <c r="B112" s="28" t="s">
        <v>78</v>
      </c>
      <c r="C112" s="28" t="s">
        <v>78</v>
      </c>
      <c r="D112" s="28" t="s">
        <v>78</v>
      </c>
      <c r="E112" s="28" t="s">
        <v>78</v>
      </c>
      <c r="F112" s="28" t="s">
        <v>78</v>
      </c>
      <c r="G112" s="28" t="s">
        <v>78</v>
      </c>
      <c r="H112" s="28" t="s">
        <v>78</v>
      </c>
      <c r="I112" s="11">
        <v>-10.793935253319425</v>
      </c>
      <c r="J112" s="14">
        <v>3.4583753346403343</v>
      </c>
      <c r="K112" s="3">
        <v>21.03879999999981</v>
      </c>
      <c r="L112" s="6">
        <v>2001.2658</v>
      </c>
      <c r="M112" s="5">
        <v>35526</v>
      </c>
      <c r="N112" s="11">
        <v>-0.5130489977241821</v>
      </c>
    </row>
    <row r="113" spans="1:14" ht="12.75">
      <c r="A113" s="28" t="s">
        <v>78</v>
      </c>
      <c r="B113" s="28" t="s">
        <v>78</v>
      </c>
      <c r="C113" s="28" t="s">
        <v>78</v>
      </c>
      <c r="D113" s="28" t="s">
        <v>78</v>
      </c>
      <c r="E113" s="28" t="s">
        <v>78</v>
      </c>
      <c r="F113" s="28" t="s">
        <v>78</v>
      </c>
      <c r="G113" s="28" t="s">
        <v>78</v>
      </c>
      <c r="H113" s="28" t="s">
        <v>78</v>
      </c>
      <c r="I113" s="11">
        <v>-6.527341727199485</v>
      </c>
      <c r="J113" s="14">
        <v>2.6948870093973314</v>
      </c>
      <c r="K113" s="3">
        <v>21.178499999999985</v>
      </c>
      <c r="L113" s="6">
        <v>2001.4055</v>
      </c>
      <c r="M113" s="5">
        <v>35577</v>
      </c>
      <c r="N113" s="11">
        <v>-0.308206045149538</v>
      </c>
    </row>
    <row r="114" spans="1:14" ht="12.75">
      <c r="A114" s="28" t="s">
        <v>78</v>
      </c>
      <c r="B114" s="28" t="s">
        <v>78</v>
      </c>
      <c r="C114" s="28" t="s">
        <v>78</v>
      </c>
      <c r="D114" s="28" t="s">
        <v>78</v>
      </c>
      <c r="E114" s="28" t="s">
        <v>78</v>
      </c>
      <c r="F114" s="28" t="s">
        <v>78</v>
      </c>
      <c r="G114" s="28" t="s">
        <v>78</v>
      </c>
      <c r="H114" s="28" t="s">
        <v>78</v>
      </c>
      <c r="I114" s="11">
        <v>-5.627075539990026</v>
      </c>
      <c r="J114" s="14">
        <v>2.3396003629971225</v>
      </c>
      <c r="K114" s="3">
        <v>21.384000000000015</v>
      </c>
      <c r="L114" s="6">
        <v>2001.611</v>
      </c>
      <c r="M114" s="5">
        <v>35652</v>
      </c>
      <c r="N114" s="11">
        <v>-0.26314419846567627</v>
      </c>
    </row>
    <row r="115" spans="1:14" ht="12.75">
      <c r="A115" s="28" t="s">
        <v>78</v>
      </c>
      <c r="B115" s="28" t="s">
        <v>78</v>
      </c>
      <c r="C115" s="28" t="s">
        <v>78</v>
      </c>
      <c r="D115" s="28" t="s">
        <v>78</v>
      </c>
      <c r="E115" s="28" t="s">
        <v>78</v>
      </c>
      <c r="F115" s="28" t="s">
        <v>78</v>
      </c>
      <c r="G115" s="28" t="s">
        <v>78</v>
      </c>
      <c r="H115" s="28" t="s">
        <v>78</v>
      </c>
      <c r="I115" s="11">
        <v>-5.897363309739311</v>
      </c>
      <c r="J115" s="14">
        <v>0.6160821634386606</v>
      </c>
      <c r="K115" s="3">
        <v>21.731899999999996</v>
      </c>
      <c r="L115" s="6">
        <v>2001.9589</v>
      </c>
      <c r="M115" s="5">
        <v>35779</v>
      </c>
      <c r="N115" s="11">
        <v>-0.27136896956728646</v>
      </c>
    </row>
    <row r="116" spans="1:14" ht="12.75">
      <c r="A116" s="28" t="s">
        <v>78</v>
      </c>
      <c r="B116" s="28" t="s">
        <v>78</v>
      </c>
      <c r="C116" s="28" t="s">
        <v>78</v>
      </c>
      <c r="D116" s="28" t="s">
        <v>78</v>
      </c>
      <c r="E116" s="28" t="s">
        <v>78</v>
      </c>
      <c r="F116" s="28" t="s">
        <v>78</v>
      </c>
      <c r="G116" s="28" t="s">
        <v>78</v>
      </c>
      <c r="H116" s="28" t="s">
        <v>78</v>
      </c>
      <c r="I116" s="11">
        <v>-7.270766187955811</v>
      </c>
      <c r="J116" s="14">
        <v>1.7650942964776353</v>
      </c>
      <c r="K116" s="3">
        <v>21.940099999999802</v>
      </c>
      <c r="L116" s="4">
        <v>2002.1671</v>
      </c>
      <c r="M116" s="5">
        <v>35855</v>
      </c>
      <c r="N116" s="11">
        <v>-0.3313916612939721</v>
      </c>
    </row>
    <row r="117" spans="1:14" ht="12.75">
      <c r="A117" s="28" t="s">
        <v>78</v>
      </c>
      <c r="B117" s="28" t="s">
        <v>78</v>
      </c>
      <c r="C117" s="28" t="s">
        <v>78</v>
      </c>
      <c r="D117" s="28" t="s">
        <v>78</v>
      </c>
      <c r="E117" s="28" t="s">
        <v>78</v>
      </c>
      <c r="F117" s="28" t="s">
        <v>78</v>
      </c>
      <c r="G117" s="28" t="s">
        <v>78</v>
      </c>
      <c r="H117" s="28" t="s">
        <v>78</v>
      </c>
      <c r="I117" s="11">
        <v>-5.273852518335177</v>
      </c>
      <c r="J117" s="14">
        <v>1.383350133856134</v>
      </c>
      <c r="K117" s="3">
        <v>22.288099999999986</v>
      </c>
      <c r="L117" s="4">
        <v>2002.5151</v>
      </c>
      <c r="M117" s="5">
        <v>35982</v>
      </c>
      <c r="N117" s="11">
        <v>-0.23662189770932385</v>
      </c>
    </row>
    <row r="118" spans="1:14" ht="12.75">
      <c r="A118" s="28" t="s">
        <v>78</v>
      </c>
      <c r="B118" s="28" t="s">
        <v>78</v>
      </c>
      <c r="C118" s="28" t="s">
        <v>78</v>
      </c>
      <c r="D118" s="28" t="s">
        <v>78</v>
      </c>
      <c r="E118" s="28" t="s">
        <v>78</v>
      </c>
      <c r="F118" s="28" t="s">
        <v>78</v>
      </c>
      <c r="G118" s="28" t="s">
        <v>78</v>
      </c>
      <c r="H118" s="28" t="s">
        <v>78</v>
      </c>
      <c r="I118" s="11">
        <v>-5.249377698193709</v>
      </c>
      <c r="J118" s="14">
        <v>1.2699607786220244</v>
      </c>
      <c r="K118" s="3">
        <v>22.572999999999865</v>
      </c>
      <c r="L118" s="4">
        <v>2002.8</v>
      </c>
      <c r="M118" s="5">
        <v>36086</v>
      </c>
      <c r="N118" s="11">
        <v>-0.23255117610391798</v>
      </c>
    </row>
    <row r="119" spans="1:14" ht="12.75">
      <c r="A119" s="28" t="s">
        <v>78</v>
      </c>
      <c r="B119" s="28" t="s">
        <v>78</v>
      </c>
      <c r="C119" s="28" t="s">
        <v>78</v>
      </c>
      <c r="D119" s="28" t="s">
        <v>78</v>
      </c>
      <c r="E119" s="28" t="s">
        <v>78</v>
      </c>
      <c r="F119" s="28" t="s">
        <v>78</v>
      </c>
      <c r="G119" s="28" t="s">
        <v>78</v>
      </c>
      <c r="H119" s="28" t="s">
        <v>78</v>
      </c>
      <c r="I119" s="11">
        <v>-4.214701438962826</v>
      </c>
      <c r="J119" s="14">
        <v>1.3757908435071933</v>
      </c>
      <c r="K119" s="3">
        <v>22.783999999999878</v>
      </c>
      <c r="L119" s="4">
        <v>2003.011</v>
      </c>
      <c r="M119" s="5">
        <v>36163</v>
      </c>
      <c r="N119" s="11">
        <v>-0.18498514040391714</v>
      </c>
    </row>
    <row r="120" spans="1:14" ht="12.75">
      <c r="A120" s="28" t="s">
        <v>78</v>
      </c>
      <c r="B120" s="28" t="s">
        <v>78</v>
      </c>
      <c r="C120" s="28" t="s">
        <v>78</v>
      </c>
      <c r="D120" s="28" t="s">
        <v>78</v>
      </c>
      <c r="E120" s="28" t="s">
        <v>78</v>
      </c>
      <c r="F120" s="28" t="s">
        <v>78</v>
      </c>
      <c r="G120" s="28" t="s">
        <v>78</v>
      </c>
      <c r="H120" s="28" t="s">
        <v>78</v>
      </c>
      <c r="I120" s="11">
        <v>-2.86477697824088</v>
      </c>
      <c r="J120" s="14">
        <v>1.1716900040857963</v>
      </c>
      <c r="K120" s="3">
        <v>23.055200000000013</v>
      </c>
      <c r="L120" s="3">
        <v>2003.2822</v>
      </c>
      <c r="M120" s="5">
        <v>36262</v>
      </c>
      <c r="N120" s="11">
        <v>-0.12425730326524508</v>
      </c>
    </row>
    <row r="121" spans="1:14" ht="12.75">
      <c r="A121" s="28" t="s">
        <v>78</v>
      </c>
      <c r="B121" s="28" t="s">
        <v>78</v>
      </c>
      <c r="C121" s="28" t="s">
        <v>78</v>
      </c>
      <c r="D121" s="28" t="s">
        <v>78</v>
      </c>
      <c r="E121" s="28" t="s">
        <v>78</v>
      </c>
      <c r="F121" s="28" t="s">
        <v>78</v>
      </c>
      <c r="G121" s="28" t="s">
        <v>78</v>
      </c>
      <c r="H121" s="28" t="s">
        <v>78</v>
      </c>
      <c r="I121" s="11">
        <v>-6.149651079682263</v>
      </c>
      <c r="J121" s="14">
        <v>1.7688739416521055</v>
      </c>
      <c r="K121" s="3">
        <v>23.282600000000002</v>
      </c>
      <c r="L121" s="3">
        <v>2003.5096</v>
      </c>
      <c r="M121" s="5">
        <v>36345</v>
      </c>
      <c r="N121" s="11">
        <v>-0.2641307706047547</v>
      </c>
    </row>
    <row r="122" spans="1:14" ht="12.75">
      <c r="A122" s="28" t="s">
        <v>78</v>
      </c>
      <c r="B122" s="28" t="s">
        <v>78</v>
      </c>
      <c r="C122" s="28" t="s">
        <v>78</v>
      </c>
      <c r="D122" s="28" t="s">
        <v>78</v>
      </c>
      <c r="E122" s="28" t="s">
        <v>78</v>
      </c>
      <c r="F122" s="28" t="s">
        <v>78</v>
      </c>
      <c r="G122" s="28" t="s">
        <v>78</v>
      </c>
      <c r="H122" s="28" t="s">
        <v>78</v>
      </c>
      <c r="I122" s="11">
        <v>-6.697705036628592</v>
      </c>
      <c r="J122" s="14">
        <v>0.5329299696003138</v>
      </c>
      <c r="K122" s="3">
        <v>23.512699999999995</v>
      </c>
      <c r="L122" s="3">
        <v>2003.7397</v>
      </c>
      <c r="M122" s="5">
        <v>36429</v>
      </c>
      <c r="N122" s="11">
        <v>-0.28485478216574844</v>
      </c>
    </row>
    <row r="123" spans="1:14" ht="12.75">
      <c r="A123" s="28" t="s">
        <v>78</v>
      </c>
      <c r="B123" s="28" t="s">
        <v>78</v>
      </c>
      <c r="C123" s="28" t="s">
        <v>78</v>
      </c>
      <c r="D123" s="28" t="s">
        <v>78</v>
      </c>
      <c r="E123" s="28" t="s">
        <v>78</v>
      </c>
      <c r="F123" s="28" t="s">
        <v>78</v>
      </c>
      <c r="G123" s="28" t="s">
        <v>78</v>
      </c>
      <c r="H123" s="28" t="s">
        <v>78</v>
      </c>
      <c r="I123" s="11">
        <v>-3.540859712228225</v>
      </c>
      <c r="J123" s="14">
        <v>1.9972297702506787</v>
      </c>
      <c r="K123" s="3">
        <v>23.7811999999999</v>
      </c>
      <c r="L123" s="3">
        <v>2004.0082</v>
      </c>
      <c r="M123" s="5">
        <v>36527</v>
      </c>
      <c r="N123" s="11">
        <v>-0.1488932313015424</v>
      </c>
    </row>
    <row r="124" spans="1:14" ht="12.75">
      <c r="A124" s="28" t="s">
        <v>78</v>
      </c>
      <c r="B124" s="28" t="s">
        <v>78</v>
      </c>
      <c r="C124" s="28" t="s">
        <v>78</v>
      </c>
      <c r="D124" s="28" t="s">
        <v>78</v>
      </c>
      <c r="E124" s="28" t="s">
        <v>78</v>
      </c>
      <c r="F124" s="28" t="s">
        <v>78</v>
      </c>
      <c r="G124" s="28" t="s">
        <v>78</v>
      </c>
      <c r="H124" s="28" t="s">
        <v>78</v>
      </c>
      <c r="I124" s="11">
        <v>-3.5793489209073974</v>
      </c>
      <c r="J124" s="14">
        <v>1.5852756379253174</v>
      </c>
      <c r="K124" s="3">
        <v>24.029800000000023</v>
      </c>
      <c r="L124" s="3">
        <v>2004.2568</v>
      </c>
      <c r="M124" s="5">
        <v>36618</v>
      </c>
      <c r="N124" s="11">
        <v>-0.14895458642632872</v>
      </c>
    </row>
    <row r="125" spans="1:18" ht="12.75">
      <c r="A125" s="28" t="s">
        <v>78</v>
      </c>
      <c r="B125" s="28" t="s">
        <v>78</v>
      </c>
      <c r="C125" s="28" t="s">
        <v>78</v>
      </c>
      <c r="D125" s="28" t="s">
        <v>78</v>
      </c>
      <c r="E125" s="28" t="s">
        <v>78</v>
      </c>
      <c r="F125" s="28" t="s">
        <v>78</v>
      </c>
      <c r="G125" s="28" t="s">
        <v>78</v>
      </c>
      <c r="H125" s="28" t="s">
        <v>78</v>
      </c>
      <c r="I125" s="11">
        <v>-4.390410072109918</v>
      </c>
      <c r="J125" s="14">
        <v>1.0604759842039002</v>
      </c>
      <c r="K125" s="3">
        <v>24.450599999999895</v>
      </c>
      <c r="L125" s="3">
        <v>2004.6776</v>
      </c>
      <c r="M125" s="5">
        <v>36772</v>
      </c>
      <c r="N125" s="11">
        <v>-0.17956246767400133</v>
      </c>
      <c r="R125" s="11"/>
    </row>
    <row r="126" spans="1:14" ht="12.75">
      <c r="A126" s="28" t="s">
        <v>78</v>
      </c>
      <c r="B126" s="28" t="s">
        <v>78</v>
      </c>
      <c r="C126" s="28" t="s">
        <v>78</v>
      </c>
      <c r="D126" s="28" t="s">
        <v>78</v>
      </c>
      <c r="E126" s="28" t="s">
        <v>78</v>
      </c>
      <c r="F126" s="28" t="s">
        <v>78</v>
      </c>
      <c r="G126" s="28" t="s">
        <v>78</v>
      </c>
      <c r="H126" s="28" t="s">
        <v>78</v>
      </c>
      <c r="I126" s="11">
        <v>-2.5576762587447925</v>
      </c>
      <c r="J126" s="14">
        <v>0.774299741943502</v>
      </c>
      <c r="K126" s="3">
        <v>24.69920000000002</v>
      </c>
      <c r="L126" s="3">
        <v>2004.9262</v>
      </c>
      <c r="M126" s="5">
        <v>36863</v>
      </c>
      <c r="N126" s="11">
        <v>-0.10355300004634929</v>
      </c>
    </row>
    <row r="127" spans="1:14" ht="12.75">
      <c r="A127" s="28" t="s">
        <v>78</v>
      </c>
      <c r="B127" s="28" t="s">
        <v>78</v>
      </c>
      <c r="C127" s="28" t="s">
        <v>78</v>
      </c>
      <c r="D127" s="28" t="s">
        <v>78</v>
      </c>
      <c r="E127" s="28" t="s">
        <v>78</v>
      </c>
      <c r="F127" s="28" t="s">
        <v>78</v>
      </c>
      <c r="G127" s="28" t="s">
        <v>78</v>
      </c>
      <c r="H127" s="28" t="s">
        <v>78</v>
      </c>
      <c r="I127" s="11">
        <v>-2.7829460431560644</v>
      </c>
      <c r="J127" s="14">
        <v>1.4403167283922151</v>
      </c>
      <c r="K127" s="3">
        <v>25.08529999999996</v>
      </c>
      <c r="L127" s="3">
        <v>2005.3123</v>
      </c>
      <c r="M127" s="5">
        <v>37004</v>
      </c>
      <c r="N127" s="11">
        <v>-0.11093931677739827</v>
      </c>
    </row>
    <row r="128" spans="1:14" ht="12.75">
      <c r="A128" s="28" t="s">
        <v>78</v>
      </c>
      <c r="B128" s="28" t="s">
        <v>78</v>
      </c>
      <c r="C128" s="28" t="s">
        <v>78</v>
      </c>
      <c r="D128" s="28" t="s">
        <v>78</v>
      </c>
      <c r="E128" s="28" t="s">
        <v>78</v>
      </c>
      <c r="F128" s="28" t="s">
        <v>78</v>
      </c>
      <c r="G128" s="28" t="s">
        <v>78</v>
      </c>
      <c r="H128" s="28" t="s">
        <v>78</v>
      </c>
      <c r="I128" s="11">
        <v>-1.0913992799882177</v>
      </c>
      <c r="J128" s="14">
        <v>1.394220012694224</v>
      </c>
      <c r="K128" s="3">
        <v>25.353799999999865</v>
      </c>
      <c r="L128" s="3">
        <v>2005.5808</v>
      </c>
      <c r="M128" s="5">
        <v>37102</v>
      </c>
      <c r="N128" s="11">
        <v>-0.043046773264292675</v>
      </c>
    </row>
    <row r="129" spans="1:14" ht="12.75">
      <c r="A129" s="28" t="s">
        <v>78</v>
      </c>
      <c r="B129" s="28" t="s">
        <v>78</v>
      </c>
      <c r="C129" s="28" t="s">
        <v>78</v>
      </c>
      <c r="D129" s="28" t="s">
        <v>78</v>
      </c>
      <c r="E129" s="28" t="s">
        <v>78</v>
      </c>
      <c r="F129" s="28" t="s">
        <v>78</v>
      </c>
      <c r="G129" s="28" t="s">
        <v>78</v>
      </c>
      <c r="H129" s="28" t="s">
        <v>78</v>
      </c>
      <c r="I129" s="11">
        <v>-3.6951762590721104</v>
      </c>
      <c r="J129" s="14">
        <v>0.3793241020421643</v>
      </c>
      <c r="K129" s="3">
        <v>25.696299999999837</v>
      </c>
      <c r="L129" s="3">
        <v>2005.9233</v>
      </c>
      <c r="M129" s="5">
        <v>37227</v>
      </c>
      <c r="N129" s="11">
        <v>-0.14380188039025593</v>
      </c>
    </row>
    <row r="130" spans="1:14" ht="12.75">
      <c r="A130" s="28" t="s">
        <v>78</v>
      </c>
      <c r="B130" s="28" t="s">
        <v>78</v>
      </c>
      <c r="C130" s="28" t="s">
        <v>78</v>
      </c>
      <c r="D130" s="28" t="s">
        <v>78</v>
      </c>
      <c r="E130" s="28" t="s">
        <v>78</v>
      </c>
      <c r="F130" s="28" t="s">
        <v>78</v>
      </c>
      <c r="G130" s="28" t="s">
        <v>78</v>
      </c>
      <c r="H130" s="28" t="s">
        <v>78</v>
      </c>
      <c r="I130" s="11">
        <v>-6.415679856667559</v>
      </c>
      <c r="J130" s="14">
        <v>1.706278666892173</v>
      </c>
      <c r="K130" s="3">
        <v>25.945600000000013</v>
      </c>
      <c r="L130" s="3">
        <v>2006.1726</v>
      </c>
      <c r="M130" s="5">
        <v>37318</v>
      </c>
      <c r="N130" s="11">
        <v>-0.2472742914662816</v>
      </c>
    </row>
    <row r="131" spans="1:14" ht="12.75">
      <c r="A131" s="28" t="s">
        <v>78</v>
      </c>
      <c r="B131" s="28" t="s">
        <v>78</v>
      </c>
      <c r="C131" s="28" t="s">
        <v>78</v>
      </c>
      <c r="D131" s="28" t="s">
        <v>78</v>
      </c>
      <c r="E131" s="28" t="s">
        <v>78</v>
      </c>
      <c r="F131" s="28" t="s">
        <v>78</v>
      </c>
      <c r="G131" s="28" t="s">
        <v>78</v>
      </c>
      <c r="H131" s="28" t="s">
        <v>78</v>
      </c>
      <c r="I131" s="11">
        <v>-4.285823741185408</v>
      </c>
      <c r="J131" s="14">
        <v>0.6254089137612745</v>
      </c>
      <c r="K131" s="3">
        <v>26.274400000000014</v>
      </c>
      <c r="L131" s="3">
        <v>2006.5014</v>
      </c>
      <c r="M131" s="5">
        <v>37438</v>
      </c>
      <c r="N131" s="11">
        <v>-0.16311785392569975</v>
      </c>
    </row>
    <row r="132" spans="1:14" ht="12.75">
      <c r="A132" s="28" t="s">
        <v>78</v>
      </c>
      <c r="B132" s="28" t="s">
        <v>78</v>
      </c>
      <c r="C132" s="28" t="s">
        <v>78</v>
      </c>
      <c r="D132" s="28" t="s">
        <v>78</v>
      </c>
      <c r="E132" s="28" t="s">
        <v>78</v>
      </c>
      <c r="F132" s="28" t="s">
        <v>78</v>
      </c>
      <c r="G132" s="28" t="s">
        <v>78</v>
      </c>
      <c r="H132" s="28" t="s">
        <v>78</v>
      </c>
      <c r="I132" s="11">
        <v>-4.543377698128683</v>
      </c>
      <c r="J132" s="14">
        <v>0.6820763996864265</v>
      </c>
      <c r="K132" s="3">
        <v>26.657899999999927</v>
      </c>
      <c r="L132" s="3">
        <v>2006.8849</v>
      </c>
      <c r="M132" s="5">
        <v>37578</v>
      </c>
      <c r="N132" s="11">
        <v>-0.17043269342779047</v>
      </c>
    </row>
    <row r="133" spans="1:14" ht="12.75">
      <c r="A133" s="28" t="s">
        <v>78</v>
      </c>
      <c r="B133" s="28" t="s">
        <v>78</v>
      </c>
      <c r="C133" s="28" t="s">
        <v>78</v>
      </c>
      <c r="D133" s="28" t="s">
        <v>78</v>
      </c>
      <c r="E133" s="28" t="s">
        <v>78</v>
      </c>
      <c r="F133" s="28" t="s">
        <v>78</v>
      </c>
      <c r="G133" s="28" t="s">
        <v>78</v>
      </c>
      <c r="H133" s="28" t="s">
        <v>78</v>
      </c>
      <c r="I133" s="11">
        <v>-5.495535971675934</v>
      </c>
      <c r="J133" s="14">
        <v>0.6456259366909053</v>
      </c>
      <c r="K133" s="3">
        <v>26.866199999999935</v>
      </c>
      <c r="L133" s="3">
        <v>2007.0932</v>
      </c>
      <c r="M133" s="5">
        <v>37654</v>
      </c>
      <c r="N133" s="11">
        <v>-0.20455203831118457</v>
      </c>
    </row>
    <row r="134" spans="1:15" ht="12.75">
      <c r="A134" s="48">
        <v>90.306071</v>
      </c>
      <c r="B134" s="48">
        <v>0.000504</v>
      </c>
      <c r="C134" s="15">
        <v>62.569</v>
      </c>
      <c r="D134" s="50">
        <v>89.589899</v>
      </c>
      <c r="E134" s="49">
        <v>0.0002374</v>
      </c>
      <c r="F134" s="15">
        <v>143.068</v>
      </c>
      <c r="G134" s="15" t="s">
        <v>230</v>
      </c>
      <c r="H134" s="30">
        <v>0.79729845251075</v>
      </c>
      <c r="I134" s="11">
        <f aca="true" t="shared" si="0" ref="I134:I141">I133+H134</f>
        <v>-4.6982375191651835</v>
      </c>
      <c r="J134" s="11">
        <v>0.6852306359471355</v>
      </c>
      <c r="K134" s="3">
        <f>L134-1980.227</f>
        <v>28.245699999999943</v>
      </c>
      <c r="L134" s="3">
        <v>2008.4727</v>
      </c>
      <c r="M134" s="12">
        <v>38158</v>
      </c>
      <c r="N134" s="11">
        <f aca="true" t="shared" si="1" ref="N134:N141">I134/K134</f>
        <v>-0.16633461090237428</v>
      </c>
      <c r="O134" s="28" t="s">
        <v>128</v>
      </c>
    </row>
    <row r="135" spans="1:18" ht="12.75">
      <c r="A135" s="51">
        <v>90.30641</v>
      </c>
      <c r="B135" s="51">
        <v>0.00112</v>
      </c>
      <c r="C135" s="15">
        <v>62.569</v>
      </c>
      <c r="D135" s="50">
        <v>89.59134</v>
      </c>
      <c r="E135" s="1">
        <v>0.00137</v>
      </c>
      <c r="F135" s="15">
        <v>143.068</v>
      </c>
      <c r="G135" s="15" t="s">
        <v>230</v>
      </c>
      <c r="H135" s="1">
        <v>-3.2</v>
      </c>
      <c r="I135" s="11">
        <f t="shared" si="0"/>
        <v>-7.898237519165184</v>
      </c>
      <c r="J135" s="1">
        <v>1.8</v>
      </c>
      <c r="K135" s="3">
        <f>L135-1980.227</f>
        <v>29.235999999999876</v>
      </c>
      <c r="L135" s="1">
        <v>2009.463</v>
      </c>
      <c r="M135" s="12">
        <v>38520</v>
      </c>
      <c r="N135" s="11">
        <f t="shared" si="1"/>
        <v>-0.27015451905750504</v>
      </c>
      <c r="O135" s="1" t="s">
        <v>105</v>
      </c>
      <c r="P135" s="11"/>
      <c r="Q135" s="11"/>
      <c r="R135" s="3"/>
    </row>
    <row r="136" spans="1:14" ht="12.75">
      <c r="A136" s="51">
        <v>90.30638</v>
      </c>
      <c r="B136" s="51">
        <v>0.00039</v>
      </c>
      <c r="C136" s="15">
        <v>62.569</v>
      </c>
      <c r="D136" s="1">
        <v>89.58958</v>
      </c>
      <c r="E136" s="1">
        <v>0.00043</v>
      </c>
      <c r="F136" s="15">
        <v>143.068</v>
      </c>
      <c r="G136" s="15" t="s">
        <v>230</v>
      </c>
      <c r="H136" s="1">
        <v>4.4</v>
      </c>
      <c r="I136" s="11">
        <f t="shared" si="0"/>
        <v>-3.4982375191651833</v>
      </c>
      <c r="J136" s="1">
        <v>0.4</v>
      </c>
      <c r="K136" s="3">
        <f aca="true" t="shared" si="2" ref="K136:K141">L136-1980.4986</f>
        <v>29.874000000000024</v>
      </c>
      <c r="L136" s="3">
        <v>2010.3726</v>
      </c>
      <c r="M136" s="12">
        <v>38852</v>
      </c>
      <c r="N136" s="11">
        <f t="shared" si="1"/>
        <v>-0.11709973619753566</v>
      </c>
    </row>
    <row r="137" spans="1:15" ht="12.75">
      <c r="A137" s="51">
        <v>90.30532</v>
      </c>
      <c r="B137" s="58">
        <v>0.0038</v>
      </c>
      <c r="C137" s="15">
        <v>62.569</v>
      </c>
      <c r="D137" s="1">
        <v>89.58944</v>
      </c>
      <c r="E137" s="49">
        <v>0.0004</v>
      </c>
      <c r="F137" s="15">
        <v>143.068</v>
      </c>
      <c r="G137" s="15" t="s">
        <v>230</v>
      </c>
      <c r="H137" s="1">
        <v>-0.8</v>
      </c>
      <c r="I137" s="11">
        <f t="shared" si="0"/>
        <v>-4.298237519165183</v>
      </c>
      <c r="J137" s="1">
        <v>1.6</v>
      </c>
      <c r="K137" s="3">
        <f t="shared" si="2"/>
        <v>30.871399999999994</v>
      </c>
      <c r="L137" s="3">
        <v>2011.37</v>
      </c>
      <c r="M137" s="12">
        <v>39216</v>
      </c>
      <c r="N137" s="11">
        <f t="shared" si="1"/>
        <v>-0.13923040481368465</v>
      </c>
      <c r="O137" s="46" t="s">
        <v>112</v>
      </c>
    </row>
    <row r="138" spans="1:15" ht="12.75">
      <c r="A138" s="51">
        <v>90.30712</v>
      </c>
      <c r="B138" s="51">
        <v>0.00054</v>
      </c>
      <c r="C138" s="15">
        <v>62.569</v>
      </c>
      <c r="D138" s="1">
        <v>89.58851</v>
      </c>
      <c r="E138" s="1">
        <v>0.00041</v>
      </c>
      <c r="F138" s="15">
        <v>143.068</v>
      </c>
      <c r="G138" s="15" t="s">
        <v>230</v>
      </c>
      <c r="H138" s="1">
        <v>4.3</v>
      </c>
      <c r="I138" s="11">
        <f t="shared" si="0"/>
        <v>0.001762480834816671</v>
      </c>
      <c r="J138" s="1">
        <v>0.2</v>
      </c>
      <c r="K138" s="3">
        <f t="shared" si="2"/>
        <v>31.844400000000178</v>
      </c>
      <c r="L138" s="15">
        <v>2012.343</v>
      </c>
      <c r="M138" s="12">
        <v>39572</v>
      </c>
      <c r="N138" s="11">
        <f t="shared" si="1"/>
        <v>5.5346649169607875E-05</v>
      </c>
      <c r="O138" s="46" t="s">
        <v>136</v>
      </c>
    </row>
    <row r="139" spans="1:15" ht="12.75">
      <c r="A139" s="51">
        <v>90.30665</v>
      </c>
      <c r="B139" s="51">
        <v>0.00164</v>
      </c>
      <c r="C139" s="15">
        <v>62.569</v>
      </c>
      <c r="D139" s="1">
        <v>89.58852</v>
      </c>
      <c r="E139" s="1">
        <v>0.00072</v>
      </c>
      <c r="F139" s="15">
        <v>143.068</v>
      </c>
      <c r="G139" s="15" t="s">
        <v>230</v>
      </c>
      <c r="H139" s="1">
        <v>-0.5</v>
      </c>
      <c r="I139" s="11">
        <f t="shared" si="0"/>
        <v>-0.49823751916518333</v>
      </c>
      <c r="J139" s="1">
        <v>0.7</v>
      </c>
      <c r="K139" s="3">
        <f t="shared" si="2"/>
        <v>32.78340000000003</v>
      </c>
      <c r="L139" s="15">
        <v>2013.282</v>
      </c>
      <c r="M139" s="12">
        <v>39915</v>
      </c>
      <c r="N139" s="11">
        <f t="shared" si="1"/>
        <v>-0.015197859867041945</v>
      </c>
      <c r="O139" s="46" t="s">
        <v>249</v>
      </c>
    </row>
    <row r="140" spans="1:15" ht="12.75">
      <c r="A140" s="51">
        <v>90.30706</v>
      </c>
      <c r="B140" s="51">
        <v>0.00048</v>
      </c>
      <c r="C140" s="15">
        <v>62.569</v>
      </c>
      <c r="D140" s="1">
        <v>89.58785</v>
      </c>
      <c r="E140" s="49">
        <v>0.0004</v>
      </c>
      <c r="F140" s="15">
        <v>143.068</v>
      </c>
      <c r="G140" s="15" t="s">
        <v>230</v>
      </c>
      <c r="H140" s="1">
        <v>2.1</v>
      </c>
      <c r="I140" s="11">
        <f t="shared" si="0"/>
        <v>1.6017624808348168</v>
      </c>
      <c r="J140" s="1">
        <v>0.4</v>
      </c>
      <c r="K140" s="3">
        <f t="shared" si="2"/>
        <v>33.646400000000085</v>
      </c>
      <c r="L140" s="15">
        <v>2014.145</v>
      </c>
      <c r="M140" s="12">
        <v>40230</v>
      </c>
      <c r="N140" s="11">
        <f t="shared" si="1"/>
        <v>0.047605761116636926</v>
      </c>
      <c r="O140" s="74" t="s">
        <v>293</v>
      </c>
    </row>
    <row r="141" spans="1:15" ht="12.75">
      <c r="A141" s="51">
        <v>90.30686</v>
      </c>
      <c r="B141" s="51">
        <v>0.00035</v>
      </c>
      <c r="C141" s="15">
        <v>62.569</v>
      </c>
      <c r="D141" s="1">
        <v>89.58889</v>
      </c>
      <c r="E141" s="1">
        <v>0.00016</v>
      </c>
      <c r="F141" s="15">
        <v>143.068</v>
      </c>
      <c r="G141" s="15" t="s">
        <v>230</v>
      </c>
      <c r="H141" s="1">
        <v>-2.8</v>
      </c>
      <c r="I141" s="11">
        <f t="shared" si="0"/>
        <v>-1.198237519165183</v>
      </c>
      <c r="J141" s="1">
        <v>0.2</v>
      </c>
      <c r="K141" s="3">
        <f t="shared" si="2"/>
        <v>35.046400000000176</v>
      </c>
      <c r="L141" s="4">
        <v>2015.545</v>
      </c>
      <c r="M141" s="12">
        <v>40741</v>
      </c>
      <c r="N141" s="11">
        <f t="shared" si="1"/>
        <v>-0.03419003147727519</v>
      </c>
      <c r="O141" s="74" t="s">
        <v>329</v>
      </c>
    </row>
    <row r="142" spans="1:15" ht="12.75">
      <c r="A142" s="51"/>
      <c r="B142" s="51"/>
      <c r="C142" s="15"/>
      <c r="F142" s="15"/>
      <c r="G142" s="15"/>
      <c r="I142" s="11"/>
      <c r="K142" s="3"/>
      <c r="L142" s="15"/>
      <c r="M142" s="12"/>
      <c r="N142" s="11"/>
      <c r="O142" s="46"/>
    </row>
    <row r="143" spans="1:15" ht="12.75">
      <c r="A143" s="51"/>
      <c r="B143" s="51"/>
      <c r="C143" s="15"/>
      <c r="F143" s="15"/>
      <c r="G143" s="15"/>
      <c r="I143" s="11"/>
      <c r="K143" s="3"/>
      <c r="L143" s="15"/>
      <c r="M143" s="12"/>
      <c r="N143" s="11"/>
      <c r="O143" s="46"/>
    </row>
    <row r="144" spans="1:15" ht="12.75">
      <c r="A144" s="51"/>
      <c r="B144" s="51"/>
      <c r="C144" s="15"/>
      <c r="F144" s="15"/>
      <c r="G144" s="15"/>
      <c r="I144" s="11"/>
      <c r="K144" s="3"/>
      <c r="L144" s="15"/>
      <c r="M144" s="12"/>
      <c r="N144" s="11"/>
      <c r="O144" s="46"/>
    </row>
    <row r="145" spans="1:15" ht="12.75">
      <c r="A145" s="51"/>
      <c r="B145" s="51"/>
      <c r="C145" s="15"/>
      <c r="F145" s="15"/>
      <c r="G145" s="15"/>
      <c r="I145" s="11"/>
      <c r="K145" s="3"/>
      <c r="L145" s="15"/>
      <c r="M145" s="12"/>
      <c r="N145" s="11"/>
      <c r="O145" s="46"/>
    </row>
    <row r="146" spans="1:15" ht="12.75">
      <c r="A146" s="51"/>
      <c r="B146" s="51"/>
      <c r="C146" s="15"/>
      <c r="F146" s="15"/>
      <c r="G146" s="15"/>
      <c r="I146" s="11"/>
      <c r="K146" s="3"/>
      <c r="L146" s="15"/>
      <c r="M146" s="12"/>
      <c r="N146" s="11"/>
      <c r="O146" s="46"/>
    </row>
    <row r="147" spans="1:15" ht="12.75">
      <c r="A147" s="51"/>
      <c r="B147" s="51"/>
      <c r="C147" s="15"/>
      <c r="F147" s="15"/>
      <c r="G147" s="15"/>
      <c r="I147" s="11"/>
      <c r="K147" s="3"/>
      <c r="L147" s="15"/>
      <c r="M147" s="12"/>
      <c r="N147" s="11"/>
      <c r="O147" s="46"/>
    </row>
    <row r="148" spans="1:15" ht="12.75">
      <c r="A148" s="51"/>
      <c r="B148" s="51"/>
      <c r="C148" s="15"/>
      <c r="F148" s="15"/>
      <c r="G148" s="15"/>
      <c r="I148" s="11"/>
      <c r="K148" s="3"/>
      <c r="L148" s="15"/>
      <c r="M148" s="12"/>
      <c r="N148" s="11"/>
      <c r="O148" s="46"/>
    </row>
  </sheetData>
  <sheetProtection/>
  <mergeCells count="1">
    <mergeCell ref="N2:O2"/>
  </mergeCells>
  <printOptions/>
  <pageMargins left="0.25" right="0.25" top="0.25" bottom="0.26" header="0.3" footer="0.3"/>
  <pageSetup fitToHeight="4" fitToWidth="1" orientation="landscape" scale="78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122"/>
  <sheetViews>
    <sheetView workbookViewId="0" topLeftCell="A1">
      <pane ySplit="1420" topLeftCell="BM99" activePane="bottomLeft" state="split"/>
      <selection pane="topLeft" activeCell="A1" sqref="A1"/>
      <selection pane="bottomLeft" activeCell="L108" sqref="L108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64</v>
      </c>
      <c r="B1" s="34"/>
    </row>
    <row r="2" spans="1:12" ht="13.5" thickBot="1">
      <c r="A2" s="11"/>
      <c r="B2" s="11"/>
      <c r="C2" s="3"/>
      <c r="D2" s="3"/>
      <c r="E2" s="42"/>
      <c r="K2" s="93" t="s">
        <v>19</v>
      </c>
      <c r="L2" s="93"/>
    </row>
    <row r="3" spans="1:12" ht="39">
      <c r="A3" s="40" t="s">
        <v>34</v>
      </c>
      <c r="B3" s="39" t="s">
        <v>195</v>
      </c>
      <c r="C3" s="40" t="s">
        <v>20</v>
      </c>
      <c r="D3" s="40" t="s">
        <v>77</v>
      </c>
      <c r="E3" s="38" t="s">
        <v>196</v>
      </c>
      <c r="F3" s="39" t="s">
        <v>18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199</v>
      </c>
      <c r="L3" s="39" t="s">
        <v>200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1.1</v>
      </c>
      <c r="H4" s="3">
        <v>0</v>
      </c>
      <c r="I4" s="3">
        <v>1985.096</v>
      </c>
      <c r="J4" s="12">
        <v>29620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0.1</v>
      </c>
      <c r="G5" s="11">
        <v>0.8</v>
      </c>
      <c r="H5" s="3">
        <v>0.211</v>
      </c>
      <c r="I5" s="3">
        <v>1985.307</v>
      </c>
      <c r="J5" s="12">
        <v>29697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0.3</v>
      </c>
      <c r="G6" s="11">
        <v>0.5</v>
      </c>
      <c r="H6" s="3">
        <v>0.364</v>
      </c>
      <c r="I6" s="3">
        <v>1985.46</v>
      </c>
      <c r="J6" s="12">
        <v>29753</v>
      </c>
      <c r="K6" s="11"/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0.6</v>
      </c>
      <c r="G7" s="11">
        <v>0.1</v>
      </c>
      <c r="H7" s="3">
        <v>0.479</v>
      </c>
      <c r="I7" s="3">
        <v>1985.575</v>
      </c>
      <c r="J7" s="12">
        <v>29795</v>
      </c>
      <c r="K7" s="11"/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0.3</v>
      </c>
      <c r="G8" s="11">
        <v>0</v>
      </c>
      <c r="H8" s="3">
        <v>0.731</v>
      </c>
      <c r="I8" s="3">
        <v>1985.827</v>
      </c>
      <c r="J8" s="12">
        <v>29887</v>
      </c>
      <c r="K8" s="11"/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1.3</v>
      </c>
      <c r="G9" s="11">
        <v>0.3</v>
      </c>
      <c r="H9" s="3">
        <v>1.005</v>
      </c>
      <c r="I9" s="3">
        <v>1986.101</v>
      </c>
      <c r="J9" s="12">
        <v>29987</v>
      </c>
      <c r="K9" s="11">
        <v>1.3</v>
      </c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-0.1</v>
      </c>
      <c r="G10" s="11">
        <v>0.5</v>
      </c>
      <c r="H10" s="3">
        <v>1.255</v>
      </c>
      <c r="I10" s="3">
        <v>1986.351</v>
      </c>
      <c r="J10" s="12">
        <v>30078</v>
      </c>
      <c r="K10" s="11">
        <v>-0.1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1.2</v>
      </c>
      <c r="G11" s="11">
        <v>0.4</v>
      </c>
      <c r="H11" s="3">
        <v>1.353</v>
      </c>
      <c r="I11" s="3">
        <v>1986.449</v>
      </c>
      <c r="J11" s="12">
        <v>30114</v>
      </c>
      <c r="K11" s="11">
        <v>0.9</v>
      </c>
    </row>
    <row r="12" spans="1:11" s="15" customFormat="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1.1</v>
      </c>
      <c r="G12" s="11">
        <v>0.6</v>
      </c>
      <c r="H12" s="3">
        <v>1.474</v>
      </c>
      <c r="I12" s="3">
        <v>1986.57</v>
      </c>
      <c r="J12" s="12">
        <v>30158</v>
      </c>
      <c r="K12" s="11">
        <v>0.7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-0.4</v>
      </c>
      <c r="G13" s="11">
        <v>0.3</v>
      </c>
      <c r="H13" s="3">
        <v>1.701</v>
      </c>
      <c r="I13" s="3">
        <v>1986.797</v>
      </c>
      <c r="J13" s="12">
        <v>30241</v>
      </c>
      <c r="K13" s="11">
        <v>-0.2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0.6</v>
      </c>
      <c r="G14" s="11">
        <v>0.6</v>
      </c>
      <c r="H14" s="3">
        <v>2.085</v>
      </c>
      <c r="I14" s="3">
        <v>1987.181</v>
      </c>
      <c r="J14" s="12">
        <v>30381</v>
      </c>
      <c r="K14" s="11">
        <v>0.3</v>
      </c>
    </row>
    <row r="15" spans="1:12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0.9</v>
      </c>
      <c r="G15" s="11">
        <v>0.6</v>
      </c>
      <c r="H15" s="3">
        <v>2.372</v>
      </c>
      <c r="I15" s="3">
        <v>1987.468</v>
      </c>
      <c r="J15" s="12">
        <v>30486</v>
      </c>
      <c r="K15" s="11">
        <v>0.4</v>
      </c>
      <c r="L15" s="13"/>
    </row>
    <row r="16" spans="1:12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1.3</v>
      </c>
      <c r="G16" s="11">
        <v>0.8</v>
      </c>
      <c r="H16" s="3">
        <v>2.507</v>
      </c>
      <c r="I16" s="3">
        <v>1987.603</v>
      </c>
      <c r="J16" s="12">
        <v>30535</v>
      </c>
      <c r="K16" s="11">
        <v>0.5</v>
      </c>
      <c r="L16" s="13"/>
    </row>
    <row r="17" spans="1:12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0.5</v>
      </c>
      <c r="G17" s="11">
        <v>1.5</v>
      </c>
      <c r="H17" s="3">
        <v>2.699</v>
      </c>
      <c r="I17" s="3">
        <v>1987.795</v>
      </c>
      <c r="J17" s="12">
        <v>30605</v>
      </c>
      <c r="K17" s="11">
        <v>0.2</v>
      </c>
      <c r="L17" s="13"/>
    </row>
    <row r="18" spans="1:12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1.5</v>
      </c>
      <c r="G18" s="11">
        <v>0.8</v>
      </c>
      <c r="H18" s="3">
        <v>2.989</v>
      </c>
      <c r="I18" s="3">
        <v>1988.085</v>
      </c>
      <c r="J18" s="12">
        <v>30711</v>
      </c>
      <c r="K18" s="11">
        <v>0.5</v>
      </c>
      <c r="L18" s="13"/>
    </row>
    <row r="19" spans="1:1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1</v>
      </c>
      <c r="G19" s="11">
        <v>0.9</v>
      </c>
      <c r="H19" s="3">
        <v>3.215</v>
      </c>
      <c r="I19" s="3">
        <v>1988.311</v>
      </c>
      <c r="J19" s="12">
        <v>30794</v>
      </c>
      <c r="K19" s="11">
        <v>0.3</v>
      </c>
    </row>
    <row r="20" spans="1:1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1.1</v>
      </c>
      <c r="G20" s="11">
        <v>0.4</v>
      </c>
      <c r="H20" s="3">
        <v>3.464</v>
      </c>
      <c r="I20" s="3">
        <v>1988.56</v>
      </c>
      <c r="J20" s="12">
        <v>30885</v>
      </c>
      <c r="K20" s="11">
        <v>0.3</v>
      </c>
    </row>
    <row r="21" spans="1:1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1.3</v>
      </c>
      <c r="G21" s="11">
        <v>1.1</v>
      </c>
      <c r="H21" s="3">
        <v>3.598</v>
      </c>
      <c r="I21" s="3">
        <v>1988.694</v>
      </c>
      <c r="J21" s="12">
        <v>30934</v>
      </c>
      <c r="K21" s="11">
        <v>0.4</v>
      </c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1.3</v>
      </c>
      <c r="G22" s="11">
        <v>0.7</v>
      </c>
      <c r="H22" s="3">
        <v>3.77</v>
      </c>
      <c r="I22" s="3">
        <v>1988.866</v>
      </c>
      <c r="J22" s="12">
        <v>30997</v>
      </c>
      <c r="K22" s="11">
        <v>0.3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1.4</v>
      </c>
      <c r="G23" s="11">
        <v>0.5</v>
      </c>
      <c r="H23" s="3">
        <v>4</v>
      </c>
      <c r="I23" s="3">
        <v>1989.096</v>
      </c>
      <c r="J23" s="12">
        <v>31081</v>
      </c>
      <c r="K23" s="11">
        <v>0.3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1.9</v>
      </c>
      <c r="G24" s="11">
        <v>1.4</v>
      </c>
      <c r="H24" s="3">
        <v>4.057</v>
      </c>
      <c r="I24" s="3">
        <v>1989.153</v>
      </c>
      <c r="J24" s="12">
        <v>31102</v>
      </c>
      <c r="K24" s="11">
        <v>0.5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2.5</v>
      </c>
      <c r="G25" s="11">
        <v>0.8</v>
      </c>
      <c r="H25" s="3">
        <v>4.249</v>
      </c>
      <c r="I25" s="3">
        <v>1989.345</v>
      </c>
      <c r="J25" s="12">
        <v>31172</v>
      </c>
      <c r="K25" s="11">
        <v>0.6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1.3</v>
      </c>
      <c r="G26" s="11">
        <v>0.7</v>
      </c>
      <c r="H26" s="3">
        <v>4.444</v>
      </c>
      <c r="I26" s="3">
        <v>1989.54</v>
      </c>
      <c r="J26" s="12">
        <v>31243</v>
      </c>
      <c r="K26" s="11">
        <v>0.3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3.2</v>
      </c>
      <c r="G27" s="11">
        <v>0.6</v>
      </c>
      <c r="H27" s="3">
        <v>4.518</v>
      </c>
      <c r="I27" s="3">
        <v>1989.614</v>
      </c>
      <c r="J27" s="12">
        <v>31270</v>
      </c>
      <c r="K27" s="11">
        <v>0.7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2</v>
      </c>
      <c r="G28" s="11">
        <v>0.8</v>
      </c>
      <c r="H28" s="3">
        <v>4.655</v>
      </c>
      <c r="I28" s="3">
        <v>1989.751</v>
      </c>
      <c r="J28" s="12">
        <v>31320</v>
      </c>
      <c r="K28" s="11">
        <v>0.4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2.6</v>
      </c>
      <c r="G29" s="11">
        <v>0.7</v>
      </c>
      <c r="H29" s="3">
        <v>4.726</v>
      </c>
      <c r="I29" s="3">
        <v>1989.822</v>
      </c>
      <c r="J29" s="12">
        <v>31346</v>
      </c>
      <c r="K29" s="11">
        <v>0.5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2.7</v>
      </c>
      <c r="G30" s="11">
        <v>0.8</v>
      </c>
      <c r="H30" s="3">
        <v>4.931</v>
      </c>
      <c r="I30" s="3">
        <v>1990.027</v>
      </c>
      <c r="J30" s="12">
        <v>31421</v>
      </c>
      <c r="K30" s="11">
        <v>0.5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2.7</v>
      </c>
      <c r="G31" s="11">
        <v>0.7</v>
      </c>
      <c r="H31" s="3">
        <v>5.115</v>
      </c>
      <c r="I31" s="3">
        <v>1990.211</v>
      </c>
      <c r="J31" s="12">
        <v>31488</v>
      </c>
      <c r="K31" s="11">
        <v>0.5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4.3</v>
      </c>
      <c r="G32" s="11">
        <v>0.8</v>
      </c>
      <c r="H32" s="3">
        <v>5.225</v>
      </c>
      <c r="I32" s="3">
        <v>1990.321</v>
      </c>
      <c r="J32" s="12">
        <v>31528</v>
      </c>
      <c r="K32" s="11">
        <v>0.8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3.5</v>
      </c>
      <c r="G33" s="11">
        <v>0.7</v>
      </c>
      <c r="H33" s="3">
        <v>5.405</v>
      </c>
      <c r="I33" s="3">
        <v>1990.501</v>
      </c>
      <c r="J33" s="12">
        <v>31594</v>
      </c>
      <c r="K33" s="11">
        <v>0.6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2.5</v>
      </c>
      <c r="G34" s="11">
        <v>1.6</v>
      </c>
      <c r="H34" s="3">
        <v>5.534</v>
      </c>
      <c r="I34" s="3">
        <v>1990.63</v>
      </c>
      <c r="J34" s="12">
        <v>31641</v>
      </c>
      <c r="K34" s="11">
        <v>0.5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3.5</v>
      </c>
      <c r="G35" s="11">
        <v>1</v>
      </c>
      <c r="H35" s="3">
        <v>5.649</v>
      </c>
      <c r="I35" s="3">
        <v>1990.745</v>
      </c>
      <c r="J35" s="12">
        <v>31683</v>
      </c>
      <c r="K35" s="11">
        <v>0.6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3.7</v>
      </c>
      <c r="G36" s="11">
        <v>1</v>
      </c>
      <c r="H36" s="3">
        <v>5.786</v>
      </c>
      <c r="I36" s="3">
        <v>1990.882</v>
      </c>
      <c r="J36" s="12">
        <v>31733</v>
      </c>
      <c r="K36" s="11">
        <v>0.6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3.5</v>
      </c>
      <c r="G37" s="11">
        <v>1</v>
      </c>
      <c r="H37" s="3">
        <v>6.014</v>
      </c>
      <c r="I37" s="3">
        <v>1991.11</v>
      </c>
      <c r="J37" s="12">
        <v>31816</v>
      </c>
      <c r="K37" s="11">
        <v>0.6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3.6</v>
      </c>
      <c r="G38" s="11">
        <v>0.8</v>
      </c>
      <c r="H38" s="3">
        <v>6.205</v>
      </c>
      <c r="I38" s="3">
        <v>1991.301</v>
      </c>
      <c r="J38" s="12">
        <v>31886</v>
      </c>
      <c r="K38" s="11">
        <v>0.6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3.1</v>
      </c>
      <c r="G39" s="11">
        <v>0.2</v>
      </c>
      <c r="H39" s="3">
        <v>6.378</v>
      </c>
      <c r="I39" s="3">
        <v>1991.474</v>
      </c>
      <c r="J39" s="12">
        <v>31949</v>
      </c>
      <c r="K39" s="11">
        <v>0.5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3.7</v>
      </c>
      <c r="G40" s="11">
        <v>0.7</v>
      </c>
      <c r="H40" s="3">
        <v>6.531</v>
      </c>
      <c r="I40" s="3">
        <v>1991.627</v>
      </c>
      <c r="J40" s="12">
        <v>32005</v>
      </c>
      <c r="K40" s="11">
        <v>0.6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5.4</v>
      </c>
      <c r="G41" s="11">
        <v>1.5</v>
      </c>
      <c r="H41" s="3">
        <v>6.723</v>
      </c>
      <c r="I41" s="3">
        <v>1991.819</v>
      </c>
      <c r="J41" s="12">
        <v>32075</v>
      </c>
      <c r="K41" s="11">
        <v>0.8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5.2</v>
      </c>
      <c r="G42" s="11">
        <v>0.5</v>
      </c>
      <c r="H42" s="3">
        <v>6.953</v>
      </c>
      <c r="I42" s="3">
        <v>1992.049</v>
      </c>
      <c r="J42" s="12">
        <v>32159</v>
      </c>
      <c r="K42" s="11">
        <v>0.7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5.6</v>
      </c>
      <c r="G43" s="11">
        <v>0.6</v>
      </c>
      <c r="H43" s="3">
        <v>7.221</v>
      </c>
      <c r="I43" s="3">
        <v>1992.317</v>
      </c>
      <c r="J43" s="12">
        <v>32257</v>
      </c>
      <c r="K43" s="11">
        <v>0.8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5.6</v>
      </c>
      <c r="G44" s="11">
        <v>1.2</v>
      </c>
      <c r="H44" s="3">
        <v>7.412</v>
      </c>
      <c r="I44" s="3">
        <v>1992.508</v>
      </c>
      <c r="J44" s="12">
        <v>32327</v>
      </c>
      <c r="K44" s="11">
        <v>0.8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3.6</v>
      </c>
      <c r="G45" s="11">
        <v>0.2</v>
      </c>
      <c r="H45" s="3">
        <v>7.661</v>
      </c>
      <c r="I45" s="3">
        <v>1992.757</v>
      </c>
      <c r="J45" s="12">
        <v>32418</v>
      </c>
      <c r="K45" s="11">
        <v>0.5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2.6</v>
      </c>
      <c r="G46" s="11">
        <v>0.3</v>
      </c>
      <c r="H46" s="3">
        <v>7.967</v>
      </c>
      <c r="I46" s="3">
        <v>1993.063</v>
      </c>
      <c r="J46" s="12">
        <v>32530</v>
      </c>
      <c r="K46" s="11">
        <v>0.3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4.5</v>
      </c>
      <c r="G47" s="11">
        <v>0.7</v>
      </c>
      <c r="H47" s="3">
        <v>8.389</v>
      </c>
      <c r="I47" s="3">
        <v>1993.485</v>
      </c>
      <c r="J47" s="12">
        <v>32684</v>
      </c>
      <c r="K47" s="11">
        <v>0.5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4.5</v>
      </c>
      <c r="G48" s="11">
        <v>0.3</v>
      </c>
      <c r="H48" s="3">
        <v>8.6</v>
      </c>
      <c r="I48" s="3">
        <v>1993.696</v>
      </c>
      <c r="J48" s="12">
        <v>32761</v>
      </c>
      <c r="K48" s="11">
        <v>0.5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3.3</v>
      </c>
      <c r="G49" s="11">
        <v>0.9</v>
      </c>
      <c r="H49" s="3">
        <v>8.986</v>
      </c>
      <c r="I49" s="3">
        <v>1994.082</v>
      </c>
      <c r="J49" s="12">
        <v>32902</v>
      </c>
      <c r="K49" s="11">
        <v>0.4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5.7</v>
      </c>
      <c r="G50" s="11">
        <v>0.4</v>
      </c>
      <c r="H50" s="3">
        <v>9.194</v>
      </c>
      <c r="I50" s="3">
        <v>1994.29</v>
      </c>
      <c r="J50" s="12">
        <v>32978</v>
      </c>
      <c r="K50" s="11">
        <v>0.6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6.3</v>
      </c>
      <c r="G51" s="11">
        <v>0.5</v>
      </c>
      <c r="H51" s="3">
        <v>9.427</v>
      </c>
      <c r="I51" s="3">
        <v>1994.523</v>
      </c>
      <c r="J51" s="12">
        <v>33063</v>
      </c>
      <c r="K51" s="11">
        <v>0.7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5.9</v>
      </c>
      <c r="G52" s="11">
        <v>0.3</v>
      </c>
      <c r="H52" s="3">
        <v>9.805</v>
      </c>
      <c r="I52" s="3">
        <v>1994.901</v>
      </c>
      <c r="J52" s="12">
        <v>33201</v>
      </c>
      <c r="K52" s="11">
        <v>0.6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4.7</v>
      </c>
      <c r="G53" s="11">
        <v>0.3</v>
      </c>
      <c r="H53" s="3">
        <v>10.022</v>
      </c>
      <c r="I53" s="3">
        <v>1995.118</v>
      </c>
      <c r="J53" s="12">
        <v>33280</v>
      </c>
      <c r="K53" s="11">
        <v>0.5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4.3</v>
      </c>
      <c r="G54" s="11">
        <v>1</v>
      </c>
      <c r="H54" s="3">
        <v>10.304</v>
      </c>
      <c r="I54" s="3">
        <v>1995.4</v>
      </c>
      <c r="J54" s="12">
        <v>33383</v>
      </c>
      <c r="K54" s="11">
        <v>0.4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4</v>
      </c>
      <c r="G55" s="11">
        <v>0.7</v>
      </c>
      <c r="H55" s="3">
        <v>10.594</v>
      </c>
      <c r="I55" s="3">
        <v>1995.69</v>
      </c>
      <c r="J55" s="12">
        <v>33489</v>
      </c>
      <c r="K55" s="11">
        <v>0.4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3.8</v>
      </c>
      <c r="G56" s="11">
        <v>0.4</v>
      </c>
      <c r="H56" s="3">
        <v>10.805</v>
      </c>
      <c r="I56" s="3">
        <v>1995.901</v>
      </c>
      <c r="J56" s="12">
        <v>33566</v>
      </c>
      <c r="K56" s="11">
        <v>0.4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3.9</v>
      </c>
      <c r="G57" s="11">
        <v>1.1</v>
      </c>
      <c r="H57" s="3">
        <v>10.997</v>
      </c>
      <c r="I57" s="3">
        <v>1996.093</v>
      </c>
      <c r="J57" s="12">
        <v>33636</v>
      </c>
      <c r="K57" s="11">
        <v>0.4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4</v>
      </c>
      <c r="G58" s="11">
        <v>1</v>
      </c>
      <c r="H58" s="3">
        <v>11.284</v>
      </c>
      <c r="I58" s="3">
        <v>1996.38</v>
      </c>
      <c r="J58" s="12">
        <v>33741</v>
      </c>
      <c r="K58" s="11">
        <v>0.4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3</v>
      </c>
      <c r="G59" s="11">
        <v>3</v>
      </c>
      <c r="H59" s="3">
        <v>11.418</v>
      </c>
      <c r="I59" s="3">
        <v>1996.514</v>
      </c>
      <c r="J59" s="12">
        <v>33790</v>
      </c>
      <c r="K59" s="11">
        <v>0.3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3</v>
      </c>
      <c r="G60" s="11">
        <v>1</v>
      </c>
      <c r="H60" s="3">
        <v>11.628</v>
      </c>
      <c r="I60" s="3">
        <v>1996.724</v>
      </c>
      <c r="J60" s="12">
        <v>33867</v>
      </c>
      <c r="K60" s="11">
        <v>0.3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4.7</v>
      </c>
      <c r="G61" s="11">
        <v>0.8</v>
      </c>
      <c r="H61" s="3">
        <v>11.838</v>
      </c>
      <c r="I61" s="3">
        <v>1996.934</v>
      </c>
      <c r="J61" s="12">
        <v>33944</v>
      </c>
      <c r="K61" s="11">
        <v>0.4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6.5</v>
      </c>
      <c r="G62" s="11">
        <v>0.8</v>
      </c>
      <c r="H62" s="3">
        <v>12.068</v>
      </c>
      <c r="I62" s="3">
        <v>1997.164</v>
      </c>
      <c r="J62" s="12">
        <v>34028</v>
      </c>
      <c r="K62" s="11">
        <v>0.5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3.9</v>
      </c>
      <c r="G63" s="11">
        <v>0.4</v>
      </c>
      <c r="H63" s="3">
        <v>12.32</v>
      </c>
      <c r="I63" s="3">
        <v>1997.416</v>
      </c>
      <c r="J63" s="12">
        <v>34120</v>
      </c>
      <c r="K63" s="11">
        <v>0.3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3.3</v>
      </c>
      <c r="G64" s="11">
        <v>1</v>
      </c>
      <c r="H64" s="3">
        <v>12.625</v>
      </c>
      <c r="I64" s="3">
        <v>1997.721</v>
      </c>
      <c r="J64" s="12">
        <v>34231</v>
      </c>
      <c r="K64" s="11">
        <v>0.3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3.6</v>
      </c>
      <c r="G65" s="11">
        <v>0.3</v>
      </c>
      <c r="H65" s="3">
        <v>12.896</v>
      </c>
      <c r="I65" s="3">
        <v>1997.992</v>
      </c>
      <c r="J65" s="12">
        <v>34330</v>
      </c>
      <c r="K65" s="11">
        <v>0.3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3.2</v>
      </c>
      <c r="G66" s="11">
        <v>1.5</v>
      </c>
      <c r="H66" s="3">
        <v>13.296</v>
      </c>
      <c r="I66" s="3">
        <v>1998.392</v>
      </c>
      <c r="J66" s="12">
        <v>34476</v>
      </c>
      <c r="K66" s="11">
        <v>0.2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2.3</v>
      </c>
      <c r="G67" s="11">
        <v>1.3</v>
      </c>
      <c r="H67" s="3">
        <v>13.545</v>
      </c>
      <c r="I67" s="3">
        <v>1998.641</v>
      </c>
      <c r="J67" s="12">
        <v>34567</v>
      </c>
      <c r="K67" s="11">
        <v>0.2</v>
      </c>
    </row>
    <row r="68" spans="1:11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3.4</v>
      </c>
      <c r="G68" s="11">
        <v>0.9</v>
      </c>
      <c r="H68" s="3">
        <v>13.833</v>
      </c>
      <c r="I68" s="3">
        <v>1998.929</v>
      </c>
      <c r="J68" s="12">
        <v>34672</v>
      </c>
      <c r="K68" s="11">
        <v>0.2</v>
      </c>
    </row>
    <row r="69" spans="1:11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3</v>
      </c>
      <c r="G69" s="11">
        <v>0.8</v>
      </c>
      <c r="H69" s="3">
        <v>14.066</v>
      </c>
      <c r="I69" s="3">
        <v>1999.162</v>
      </c>
      <c r="J69" s="12">
        <v>34757</v>
      </c>
      <c r="K69" s="11">
        <v>0.2</v>
      </c>
    </row>
    <row r="70" spans="1:11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1.6</v>
      </c>
      <c r="G70" s="11">
        <v>0.5</v>
      </c>
      <c r="H70" s="3">
        <v>14.236</v>
      </c>
      <c r="I70" s="3">
        <v>1999.332</v>
      </c>
      <c r="J70" s="12">
        <v>34819</v>
      </c>
      <c r="K70" s="11">
        <v>0.1</v>
      </c>
    </row>
    <row r="71" spans="1:11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2.6</v>
      </c>
      <c r="G71" s="11">
        <v>0.4</v>
      </c>
      <c r="H71" s="3">
        <v>14.542</v>
      </c>
      <c r="I71" s="3">
        <v>1999.638</v>
      </c>
      <c r="J71" s="12">
        <v>34931</v>
      </c>
      <c r="K71" s="11">
        <v>0.2</v>
      </c>
    </row>
    <row r="72" spans="1:11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3.3</v>
      </c>
      <c r="G72" s="11">
        <v>0.4</v>
      </c>
      <c r="H72" s="3">
        <v>14.852</v>
      </c>
      <c r="I72" s="3">
        <v>1999.948</v>
      </c>
      <c r="J72" s="12">
        <v>35044</v>
      </c>
      <c r="K72" s="11">
        <v>0.2</v>
      </c>
    </row>
    <row r="73" spans="1:11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3.3</v>
      </c>
      <c r="G73" s="11">
        <v>1.2</v>
      </c>
      <c r="H73" s="3">
        <v>15.155</v>
      </c>
      <c r="I73" s="3">
        <v>2000.251</v>
      </c>
      <c r="J73" s="12">
        <v>35155</v>
      </c>
      <c r="K73" s="11">
        <v>0.2</v>
      </c>
    </row>
    <row r="74" spans="1:11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2.4</v>
      </c>
      <c r="G74" s="11">
        <v>1.2</v>
      </c>
      <c r="H74" s="3">
        <v>15.385</v>
      </c>
      <c r="I74" s="3">
        <v>2000.481</v>
      </c>
      <c r="J74" s="12">
        <v>35239</v>
      </c>
      <c r="K74" s="11">
        <v>0.2</v>
      </c>
    </row>
    <row r="75" spans="1:11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1.9</v>
      </c>
      <c r="G75" s="11">
        <v>1.8</v>
      </c>
      <c r="H75" s="3">
        <v>15.653</v>
      </c>
      <c r="I75" s="3">
        <v>2000.749</v>
      </c>
      <c r="J75" s="12">
        <v>35337</v>
      </c>
      <c r="K75" s="11">
        <v>0.1</v>
      </c>
    </row>
    <row r="76" spans="1:11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0.9</v>
      </c>
      <c r="G76" s="11">
        <v>2</v>
      </c>
      <c r="H76" s="3">
        <v>15.94</v>
      </c>
      <c r="I76" s="3">
        <v>2001.036</v>
      </c>
      <c r="J76" s="12">
        <v>35442</v>
      </c>
      <c r="K76" s="11">
        <v>0.1</v>
      </c>
    </row>
    <row r="77" spans="1:11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1.1320089928102348</v>
      </c>
      <c r="G77" s="11">
        <v>0.7748272607664137</v>
      </c>
      <c r="H77" s="3">
        <v>16.169799999999896</v>
      </c>
      <c r="I77" s="6">
        <v>2001.2658</v>
      </c>
      <c r="J77" s="5">
        <v>35526</v>
      </c>
      <c r="K77" s="10">
        <v>0.07000760632847915</v>
      </c>
    </row>
    <row r="78" spans="1:11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0.04117985609757224</v>
      </c>
      <c r="G78" s="11">
        <v>0.8390812287324092</v>
      </c>
      <c r="H78" s="3">
        <v>16.342399999999998</v>
      </c>
      <c r="I78" s="6">
        <v>2001.4384</v>
      </c>
      <c r="J78" s="5">
        <v>35589</v>
      </c>
      <c r="K78" s="10">
        <v>0.002519816923926244</v>
      </c>
    </row>
    <row r="79" spans="1:11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-0.22860971225044852</v>
      </c>
      <c r="G79" s="11">
        <v>0.3288291301789171</v>
      </c>
      <c r="H79" s="3">
        <v>16.6108999999999</v>
      </c>
      <c r="I79" s="6">
        <v>2001.7069</v>
      </c>
      <c r="J79" s="5">
        <v>35687</v>
      </c>
      <c r="K79" s="10">
        <v>-0.013762632503383313</v>
      </c>
    </row>
    <row r="80" spans="1:11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-0.0037877698196334963</v>
      </c>
      <c r="G80" s="11">
        <v>0.9486909387920478</v>
      </c>
      <c r="H80" s="3">
        <v>16.898500000000013</v>
      </c>
      <c r="I80" s="6">
        <v>2001.9945</v>
      </c>
      <c r="J80" s="5">
        <v>35792</v>
      </c>
      <c r="K80" s="10">
        <v>-0.00022414828651261907</v>
      </c>
    </row>
    <row r="81" spans="1:11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-1.195332733855326</v>
      </c>
      <c r="G81" s="11">
        <v>0.49891316303008104</v>
      </c>
      <c r="H81" s="3">
        <v>17.093000000000075</v>
      </c>
      <c r="I81" s="4">
        <v>2002.189</v>
      </c>
      <c r="J81" s="5">
        <v>35863</v>
      </c>
      <c r="K81" s="10">
        <v>-0.0699311258325233</v>
      </c>
    </row>
    <row r="82" spans="1:11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11">
        <v>1.5114982014498093</v>
      </c>
      <c r="G82" s="11">
        <v>1.0960971005963902</v>
      </c>
      <c r="H82" s="3">
        <v>17.495799999999917</v>
      </c>
      <c r="I82" s="4">
        <v>2002.5918</v>
      </c>
      <c r="J82" s="5">
        <v>36010</v>
      </c>
      <c r="K82" s="10">
        <v>0.08639205989150633</v>
      </c>
    </row>
    <row r="83" spans="1:11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11">
        <v>-0.7456888489476894</v>
      </c>
      <c r="G83" s="11">
        <v>1.228384681702851</v>
      </c>
      <c r="H83" s="3">
        <v>17.72589999999991</v>
      </c>
      <c r="I83" s="4">
        <v>2002.8219</v>
      </c>
      <c r="J83" s="5">
        <v>36094</v>
      </c>
      <c r="K83" s="10">
        <v>-0.042067756725903516</v>
      </c>
    </row>
    <row r="84" spans="1:11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11">
        <v>0.12436510789093791</v>
      </c>
      <c r="G84" s="11">
        <v>1.0205041971069841</v>
      </c>
      <c r="H84" s="3">
        <v>17.876600000000053</v>
      </c>
      <c r="I84" s="4">
        <v>2002.9726</v>
      </c>
      <c r="J84" s="5">
        <v>36149</v>
      </c>
      <c r="K84" s="10">
        <v>0.006956865840872288</v>
      </c>
    </row>
    <row r="85" spans="1:11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11">
        <v>0.12436510789093791</v>
      </c>
      <c r="G85" s="11">
        <v>0.9638095194899292</v>
      </c>
      <c r="H85" s="3">
        <v>18.164299999999912</v>
      </c>
      <c r="I85" s="4">
        <v>2003.2603</v>
      </c>
      <c r="J85" s="8">
        <v>36254</v>
      </c>
      <c r="K85" s="10">
        <v>0.00684667770797325</v>
      </c>
    </row>
    <row r="86" spans="1:11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11">
        <v>-2.3436492808404665</v>
      </c>
      <c r="G86" s="11">
        <v>1.3568926176348415</v>
      </c>
      <c r="H86" s="3">
        <v>18.512199999999893</v>
      </c>
      <c r="I86" s="3">
        <v>2003.6082</v>
      </c>
      <c r="J86" s="5">
        <v>36381</v>
      </c>
      <c r="K86" s="10">
        <v>-0.1266002571731334</v>
      </c>
    </row>
    <row r="87" spans="1:11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11">
        <v>-2.503519784440912</v>
      </c>
      <c r="G87" s="11">
        <v>1.761314651303165</v>
      </c>
      <c r="H87" s="3">
        <v>18.7971</v>
      </c>
      <c r="I87" s="3">
        <v>2003.8931</v>
      </c>
      <c r="J87" s="5">
        <v>36485</v>
      </c>
      <c r="K87" s="10">
        <v>-0.13318649070552968</v>
      </c>
    </row>
    <row r="88" spans="1:11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11">
        <v>-1.9877787771985285</v>
      </c>
      <c r="G88" s="11">
        <v>1.1950748591220874</v>
      </c>
      <c r="H88" s="3">
        <v>18.988700000000108</v>
      </c>
      <c r="I88" s="3">
        <v>2004.0847</v>
      </c>
      <c r="J88" s="5">
        <v>36555</v>
      </c>
      <c r="K88" s="10">
        <v>-0.10468219399951113</v>
      </c>
    </row>
    <row r="89" spans="1:11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11">
        <v>-1.5582823742806973</v>
      </c>
      <c r="G89" s="11">
        <v>1.6159342705455713</v>
      </c>
      <c r="H89" s="3">
        <v>19.180699999999888</v>
      </c>
      <c r="I89" s="3">
        <v>2004.2767</v>
      </c>
      <c r="J89" s="5">
        <v>36626</v>
      </c>
      <c r="K89" s="10">
        <v>-0.08124220566927726</v>
      </c>
    </row>
    <row r="90" spans="1:11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11">
        <v>-2.6295053959596593</v>
      </c>
      <c r="G90" s="11">
        <v>0.5084846385798188</v>
      </c>
      <c r="H90" s="3">
        <v>19.488700000000108</v>
      </c>
      <c r="I90" s="3">
        <v>2004.5847</v>
      </c>
      <c r="J90" s="5">
        <v>36738</v>
      </c>
      <c r="K90" s="10">
        <v>-0.13492461764815739</v>
      </c>
    </row>
    <row r="91" spans="1:11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11">
        <v>-0.3478507194988496</v>
      </c>
      <c r="G91" s="11">
        <v>1.0538847180866944</v>
      </c>
      <c r="H91" s="3">
        <v>19.84940000000006</v>
      </c>
      <c r="I91" s="3">
        <v>2004.9454</v>
      </c>
      <c r="J91" s="5">
        <v>36870</v>
      </c>
      <c r="K91" s="10">
        <v>-0.017524495425496417</v>
      </c>
    </row>
    <row r="92" spans="1:11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11">
        <v>-0.6539658274252824</v>
      </c>
      <c r="G92" s="11">
        <v>1.6466962315950553</v>
      </c>
      <c r="H92" s="3">
        <v>20.101300000000037</v>
      </c>
      <c r="I92" s="3">
        <v>2005.1973</v>
      </c>
      <c r="J92" s="5">
        <v>36962</v>
      </c>
      <c r="K92" s="10">
        <v>-0.03253350914743232</v>
      </c>
    </row>
    <row r="93" spans="1:11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11">
        <v>-1.7687140289772874</v>
      </c>
      <c r="G93" s="11">
        <v>1.9480699104598522</v>
      </c>
      <c r="H93" s="3">
        <v>20.48479999999995</v>
      </c>
      <c r="I93" s="3">
        <v>2005.5808</v>
      </c>
      <c r="J93" s="5">
        <v>37102</v>
      </c>
      <c r="K93" s="10">
        <v>-0.08634275311339587</v>
      </c>
    </row>
    <row r="94" spans="1:11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11">
        <v>-3.4165557557633806</v>
      </c>
      <c r="G94" s="11">
        <v>1.1094210296286957</v>
      </c>
      <c r="H94" s="3">
        <v>20.827299999999923</v>
      </c>
      <c r="I94" s="3">
        <v>2005.9233</v>
      </c>
      <c r="J94" s="5">
        <v>37227</v>
      </c>
      <c r="K94" s="10">
        <v>-0.16404218289280864</v>
      </c>
    </row>
    <row r="95" spans="1:16" ht="12.75">
      <c r="A95" s="28" t="s">
        <v>78</v>
      </c>
      <c r="B95" s="28" t="s">
        <v>78</v>
      </c>
      <c r="C95" s="28" t="s">
        <v>78</v>
      </c>
      <c r="D95" s="28" t="s">
        <v>78</v>
      </c>
      <c r="E95" s="28" t="s">
        <v>78</v>
      </c>
      <c r="F95" s="11">
        <v>-0.9611600720601876</v>
      </c>
      <c r="G95" s="11">
        <v>1.987712678084746</v>
      </c>
      <c r="H95" s="3">
        <v>21.0766000000001</v>
      </c>
      <c r="I95" s="3">
        <v>2006.1726</v>
      </c>
      <c r="J95" s="5">
        <v>37318</v>
      </c>
      <c r="K95" s="10">
        <v>-0.04560318419764967</v>
      </c>
      <c r="P95" s="11"/>
    </row>
    <row r="96" spans="1:11" ht="12.75">
      <c r="A96" s="28" t="s">
        <v>78</v>
      </c>
      <c r="B96" s="28" t="s">
        <v>78</v>
      </c>
      <c r="C96" s="28" t="s">
        <v>78</v>
      </c>
      <c r="D96" s="28" t="s">
        <v>78</v>
      </c>
      <c r="E96" s="28" t="s">
        <v>78</v>
      </c>
      <c r="F96" s="11">
        <v>-0.16763489212831328</v>
      </c>
      <c r="G96" s="11">
        <v>0.4935292080333536</v>
      </c>
      <c r="H96" s="3">
        <v>21.460199999999986</v>
      </c>
      <c r="I96" s="3">
        <v>2006.5562</v>
      </c>
      <c r="J96" s="5">
        <v>37458</v>
      </c>
      <c r="K96" s="10">
        <v>-0.0078114319590830185</v>
      </c>
    </row>
    <row r="97" spans="1:11" ht="12.75">
      <c r="A97" s="28" t="s">
        <v>78</v>
      </c>
      <c r="B97" s="28" t="s">
        <v>78</v>
      </c>
      <c r="C97" s="28" t="s">
        <v>78</v>
      </c>
      <c r="D97" s="28" t="s">
        <v>78</v>
      </c>
      <c r="E97" s="28" t="s">
        <v>78</v>
      </c>
      <c r="F97" s="11">
        <v>0.27121402877285244</v>
      </c>
      <c r="G97" s="11">
        <v>0.3983582863740292</v>
      </c>
      <c r="H97" s="3">
        <v>21.788900000000012</v>
      </c>
      <c r="I97" s="3">
        <v>2006.8849</v>
      </c>
      <c r="J97" s="5">
        <v>37578</v>
      </c>
      <c r="K97" s="10">
        <v>0.012447348364206192</v>
      </c>
    </row>
    <row r="98" spans="1:11" ht="12.75">
      <c r="A98" s="28" t="s">
        <v>78</v>
      </c>
      <c r="B98" s="28" t="s">
        <v>78</v>
      </c>
      <c r="C98" s="28" t="s">
        <v>78</v>
      </c>
      <c r="D98" s="28" t="s">
        <v>78</v>
      </c>
      <c r="E98" s="28" t="s">
        <v>78</v>
      </c>
      <c r="F98" s="11">
        <v>0.8870413669600306</v>
      </c>
      <c r="G98" s="11">
        <v>0.4024370401594288</v>
      </c>
      <c r="H98" s="3">
        <v>22.0163</v>
      </c>
      <c r="I98" s="3">
        <v>2007.1123</v>
      </c>
      <c r="J98" s="5">
        <v>37661</v>
      </c>
      <c r="K98" s="10">
        <v>0.04029021075112669</v>
      </c>
    </row>
    <row r="99" spans="1:15" ht="12.75">
      <c r="A99" s="48">
        <v>71.7699275</v>
      </c>
      <c r="B99" s="49">
        <v>0.000611</v>
      </c>
      <c r="C99" s="4">
        <v>70.88</v>
      </c>
      <c r="D99" s="15">
        <v>0.9063</v>
      </c>
      <c r="E99" s="1">
        <v>0</v>
      </c>
      <c r="F99" s="11">
        <v>0.8870413669600306</v>
      </c>
      <c r="G99" s="11">
        <v>0.8307061876263885</v>
      </c>
      <c r="H99" s="3">
        <f aca="true" t="shared" si="0" ref="H99:H107">I99-1985.096</f>
        <v>22.304000000000087</v>
      </c>
      <c r="I99" s="3">
        <v>2007.4</v>
      </c>
      <c r="J99" s="12">
        <v>37766</v>
      </c>
      <c r="K99" s="11">
        <f aca="true" t="shared" si="1" ref="K99:K107">F99/H99</f>
        <v>0.03977050605093378</v>
      </c>
      <c r="M99" s="29" t="s">
        <v>228</v>
      </c>
      <c r="N99" s="29"/>
      <c r="O99" s="3"/>
    </row>
    <row r="100" spans="1:15" ht="12.75">
      <c r="A100" s="48">
        <v>71.687159</v>
      </c>
      <c r="B100" s="49">
        <v>0.000863</v>
      </c>
      <c r="C100" s="4">
        <v>70.88</v>
      </c>
      <c r="D100" s="15">
        <v>0.9063</v>
      </c>
      <c r="E100" s="1">
        <v>0</v>
      </c>
      <c r="F100" s="11">
        <v>0.8870413669600306</v>
      </c>
      <c r="G100" s="11">
        <v>1.1733215055999562</v>
      </c>
      <c r="H100" s="3">
        <f t="shared" si="0"/>
        <v>23.70180000000005</v>
      </c>
      <c r="I100" s="3">
        <v>2008.7978</v>
      </c>
      <c r="J100" s="12">
        <v>38277</v>
      </c>
      <c r="K100" s="11">
        <f t="shared" si="1"/>
        <v>0.03742506336902804</v>
      </c>
      <c r="L100" s="28" t="s">
        <v>210</v>
      </c>
      <c r="M100" s="29" t="s">
        <v>229</v>
      </c>
      <c r="N100" s="29"/>
      <c r="O100" s="3"/>
    </row>
    <row r="101" spans="1:15" ht="12.75">
      <c r="A101" s="48">
        <v>71.6856</v>
      </c>
      <c r="B101" s="1">
        <v>0.00059</v>
      </c>
      <c r="C101" s="4">
        <v>70.88</v>
      </c>
      <c r="D101" s="15">
        <v>0.9063</v>
      </c>
      <c r="E101" s="1">
        <v>2.1</v>
      </c>
      <c r="F101" s="11">
        <f aca="true" t="shared" si="2" ref="F101:F107">F100+E101</f>
        <v>2.987041366960031</v>
      </c>
      <c r="G101" s="1">
        <v>0.8</v>
      </c>
      <c r="H101" s="3">
        <f t="shared" si="0"/>
        <v>24.366999999999962</v>
      </c>
      <c r="I101" s="3">
        <v>2009.463</v>
      </c>
      <c r="J101" s="12">
        <v>38520</v>
      </c>
      <c r="K101" s="11">
        <f t="shared" si="1"/>
        <v>0.12258552004596526</v>
      </c>
      <c r="L101" s="1" t="s">
        <v>121</v>
      </c>
      <c r="O101" s="3"/>
    </row>
    <row r="102" spans="1:11" ht="12.75">
      <c r="A102" s="48">
        <v>71.68534</v>
      </c>
      <c r="B102" s="49">
        <v>0.0014</v>
      </c>
      <c r="C102" s="4">
        <v>70.88</v>
      </c>
      <c r="D102" s="15">
        <v>0.9063</v>
      </c>
      <c r="E102" s="1">
        <v>0.4</v>
      </c>
      <c r="F102" s="11">
        <f t="shared" si="2"/>
        <v>3.3870413669600308</v>
      </c>
      <c r="G102" s="1">
        <v>0.7</v>
      </c>
      <c r="H102" s="3">
        <f t="shared" si="0"/>
        <v>25.2958000000001</v>
      </c>
      <c r="I102" s="3">
        <v>2010.3918</v>
      </c>
      <c r="J102" s="12">
        <v>38859</v>
      </c>
      <c r="K102" s="11">
        <f t="shared" si="1"/>
        <v>0.13389738086797087</v>
      </c>
    </row>
    <row r="103" spans="1:12" ht="12.75">
      <c r="A103" s="51">
        <v>71.68587</v>
      </c>
      <c r="B103" s="1">
        <v>0.00177</v>
      </c>
      <c r="C103" s="4">
        <v>70.88</v>
      </c>
      <c r="D103" s="15">
        <v>0.9063</v>
      </c>
      <c r="E103" s="1">
        <v>-0.7</v>
      </c>
      <c r="F103" s="11">
        <f t="shared" si="2"/>
        <v>2.687041366960031</v>
      </c>
      <c r="G103" s="1">
        <v>0.9</v>
      </c>
      <c r="H103" s="3">
        <f t="shared" si="0"/>
        <v>26.36979999999994</v>
      </c>
      <c r="I103" s="3">
        <v>2011.4658</v>
      </c>
      <c r="J103" s="12">
        <v>39251</v>
      </c>
      <c r="K103" s="11">
        <f t="shared" si="1"/>
        <v>0.10189843559526568</v>
      </c>
      <c r="L103" s="1" t="s">
        <v>114</v>
      </c>
    </row>
    <row r="104" spans="1:12" ht="12.75">
      <c r="A104" s="48">
        <v>71.6859</v>
      </c>
      <c r="B104" s="1">
        <v>0.00074</v>
      </c>
      <c r="C104" s="4">
        <v>70.88</v>
      </c>
      <c r="D104" s="15">
        <v>0.9063</v>
      </c>
      <c r="E104" s="11">
        <v>0</v>
      </c>
      <c r="F104" s="11">
        <f t="shared" si="2"/>
        <v>2.687041366960031</v>
      </c>
      <c r="G104" s="1">
        <v>0.4</v>
      </c>
      <c r="H104" s="1">
        <f t="shared" si="0"/>
        <v>27.36200000000008</v>
      </c>
      <c r="I104" s="4">
        <v>2012.458</v>
      </c>
      <c r="J104" s="12">
        <v>39614</v>
      </c>
      <c r="K104" s="11">
        <f t="shared" si="1"/>
        <v>0.09820339766683807</v>
      </c>
      <c r="L104" s="1" t="s">
        <v>138</v>
      </c>
    </row>
    <row r="105" spans="1:12" ht="12.75">
      <c r="A105" s="48">
        <v>71.68583</v>
      </c>
      <c r="B105" s="1">
        <v>0.00114</v>
      </c>
      <c r="C105" s="4">
        <v>70.88</v>
      </c>
      <c r="D105" s="15">
        <v>0.9063</v>
      </c>
      <c r="E105" s="11">
        <v>0.1</v>
      </c>
      <c r="F105" s="11">
        <f t="shared" si="2"/>
        <v>2.787041366960031</v>
      </c>
      <c r="G105" s="1">
        <v>0.6</v>
      </c>
      <c r="H105" s="1">
        <f t="shared" si="0"/>
        <v>28.285000000000082</v>
      </c>
      <c r="I105" s="4">
        <v>2013.381</v>
      </c>
      <c r="J105" s="12">
        <v>39951</v>
      </c>
      <c r="K105" s="11">
        <f t="shared" si="1"/>
        <v>0.09853425373731742</v>
      </c>
      <c r="L105" s="1" t="s">
        <v>138</v>
      </c>
    </row>
    <row r="106" spans="1:12" ht="12.75">
      <c r="A106" s="48">
        <v>71.68568</v>
      </c>
      <c r="B106" s="1">
        <v>0.00134</v>
      </c>
      <c r="C106" s="4">
        <v>70.88</v>
      </c>
      <c r="D106" s="15">
        <v>0.9063</v>
      </c>
      <c r="E106" s="11">
        <v>0.2</v>
      </c>
      <c r="F106" s="11">
        <f t="shared" si="2"/>
        <v>2.9870413669600313</v>
      </c>
      <c r="G106" s="1">
        <v>0.7</v>
      </c>
      <c r="H106" s="3">
        <f t="shared" si="0"/>
        <v>29.25999999999999</v>
      </c>
      <c r="I106" s="4">
        <v>2014.356</v>
      </c>
      <c r="J106" s="12">
        <v>40307</v>
      </c>
      <c r="K106" s="11">
        <f t="shared" si="1"/>
        <v>0.10208617111961833</v>
      </c>
      <c r="L106" s="28" t="s">
        <v>294</v>
      </c>
    </row>
    <row r="107" spans="1:13" ht="12.75">
      <c r="A107" s="48">
        <v>72.10211</v>
      </c>
      <c r="B107" s="1">
        <v>0.00075</v>
      </c>
      <c r="C107" s="4">
        <v>70.88</v>
      </c>
      <c r="D107" s="15">
        <v>0.9063</v>
      </c>
      <c r="E107" s="11">
        <v>0</v>
      </c>
      <c r="F107" s="11">
        <f t="shared" si="2"/>
        <v>2.9870413669600313</v>
      </c>
      <c r="G107" s="1">
        <v>0.4</v>
      </c>
      <c r="H107" s="1">
        <f t="shared" si="0"/>
        <v>30.44900000000007</v>
      </c>
      <c r="I107" s="4">
        <v>2015.545</v>
      </c>
      <c r="J107" s="12">
        <v>40741</v>
      </c>
      <c r="K107" s="11">
        <f t="shared" si="1"/>
        <v>0.09809981828500196</v>
      </c>
      <c r="L107" s="28" t="s">
        <v>330</v>
      </c>
      <c r="M107" s="29" t="s">
        <v>307</v>
      </c>
    </row>
    <row r="108" spans="1:11" ht="12.75">
      <c r="A108" s="48"/>
      <c r="C108" s="4"/>
      <c r="D108" s="15"/>
      <c r="E108" s="11"/>
      <c r="F108" s="11"/>
      <c r="I108" s="4"/>
      <c r="J108" s="12"/>
      <c r="K108" s="11"/>
    </row>
    <row r="109" spans="1:11" ht="12.75">
      <c r="A109" s="48"/>
      <c r="C109" s="4"/>
      <c r="D109" s="15"/>
      <c r="E109" s="11"/>
      <c r="F109" s="11"/>
      <c r="I109" s="4"/>
      <c r="J109" s="12"/>
      <c r="K109" s="11"/>
    </row>
    <row r="110" spans="1:11" ht="12.75">
      <c r="A110" s="48"/>
      <c r="C110" s="4"/>
      <c r="D110" s="15"/>
      <c r="E110" s="11"/>
      <c r="F110" s="11"/>
      <c r="I110" s="4"/>
      <c r="J110" s="12"/>
      <c r="K110" s="11"/>
    </row>
    <row r="111" spans="1:11" ht="12.75">
      <c r="A111" s="48"/>
      <c r="C111" s="4"/>
      <c r="D111" s="15"/>
      <c r="E111" s="11"/>
      <c r="F111" s="11"/>
      <c r="I111" s="4"/>
      <c r="J111" s="12"/>
      <c r="K111" s="11"/>
    </row>
    <row r="112" spans="1:11" ht="12.75">
      <c r="A112" s="48"/>
      <c r="C112" s="4"/>
      <c r="D112" s="15"/>
      <c r="E112" s="11"/>
      <c r="F112" s="11"/>
      <c r="I112" s="4"/>
      <c r="J112" s="12"/>
      <c r="K112" s="11"/>
    </row>
    <row r="113" spans="1:11" ht="12.75">
      <c r="A113" s="48"/>
      <c r="C113" s="4"/>
      <c r="D113" s="15"/>
      <c r="E113" s="11"/>
      <c r="F113" s="11"/>
      <c r="I113" s="4"/>
      <c r="J113" s="12"/>
      <c r="K113" s="11"/>
    </row>
    <row r="114" spans="1:11" ht="12.75">
      <c r="A114" s="48"/>
      <c r="C114" s="4"/>
      <c r="D114" s="15"/>
      <c r="E114" s="11"/>
      <c r="F114" s="11"/>
      <c r="I114" s="4"/>
      <c r="J114" s="12"/>
      <c r="K114" s="11"/>
    </row>
    <row r="115" spans="1:11" ht="12.75">
      <c r="A115" s="48"/>
      <c r="C115" s="4"/>
      <c r="D115" s="15"/>
      <c r="E115" s="11"/>
      <c r="F115" s="11"/>
      <c r="I115" s="4"/>
      <c r="J115" s="12"/>
      <c r="K115" s="11"/>
    </row>
    <row r="116" spans="1:11" ht="12.75">
      <c r="A116" s="48"/>
      <c r="C116" s="4"/>
      <c r="D116" s="15"/>
      <c r="E116" s="11"/>
      <c r="F116" s="11"/>
      <c r="I116" s="4"/>
      <c r="J116" s="12"/>
      <c r="K116" s="11"/>
    </row>
    <row r="117" spans="1:11" ht="12.75">
      <c r="A117" s="48"/>
      <c r="C117" s="4"/>
      <c r="D117" s="15"/>
      <c r="E117" s="11"/>
      <c r="F117" s="11"/>
      <c r="I117" s="4"/>
      <c r="J117" s="12"/>
      <c r="K117" s="11"/>
    </row>
    <row r="118" spans="1:11" ht="12.75">
      <c r="A118" s="48"/>
      <c r="C118" s="4"/>
      <c r="D118" s="15"/>
      <c r="E118" s="11"/>
      <c r="F118" s="11"/>
      <c r="I118" s="4"/>
      <c r="J118" s="12"/>
      <c r="K118" s="11"/>
    </row>
    <row r="119" spans="1:11" ht="12.75">
      <c r="A119" s="48"/>
      <c r="C119" s="4"/>
      <c r="D119" s="15"/>
      <c r="E119" s="11"/>
      <c r="F119" s="11"/>
      <c r="I119" s="4"/>
      <c r="J119" s="12"/>
      <c r="K119" s="11"/>
    </row>
    <row r="120" spans="1:11" ht="12.75">
      <c r="A120" s="48"/>
      <c r="C120" s="4"/>
      <c r="D120" s="15"/>
      <c r="E120" s="11"/>
      <c r="F120" s="11"/>
      <c r="I120" s="4"/>
      <c r="J120" s="12"/>
      <c r="K120" s="11"/>
    </row>
    <row r="121" spans="1:11" ht="12.75">
      <c r="A121" s="48"/>
      <c r="C121" s="4"/>
      <c r="D121" s="15"/>
      <c r="E121" s="11"/>
      <c r="F121" s="11"/>
      <c r="I121" s="4"/>
      <c r="J121" s="12"/>
      <c r="K121" s="11"/>
    </row>
    <row r="122" spans="1:11" ht="12.75">
      <c r="A122" s="48"/>
      <c r="C122" s="4"/>
      <c r="D122" s="15"/>
      <c r="E122" s="11"/>
      <c r="F122" s="11"/>
      <c r="I122" s="4"/>
      <c r="J122" s="12"/>
      <c r="K122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8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50"/>
  <sheetViews>
    <sheetView workbookViewId="0" topLeftCell="A1">
      <pane ySplit="3" topLeftCell="BM4" activePane="bottomLeft" state="frozen"/>
      <selection pane="topLeft" activeCell="A1" sqref="A1"/>
      <selection pane="bottomLeft" activeCell="M38" sqref="M38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180</v>
      </c>
      <c r="B1" s="34"/>
    </row>
    <row r="2" spans="1:12" ht="13.5" thickBot="1">
      <c r="A2" s="11"/>
      <c r="B2" s="11"/>
      <c r="C2" s="3"/>
      <c r="D2" s="3"/>
      <c r="E2" s="42"/>
      <c r="K2" s="93" t="s">
        <v>19</v>
      </c>
      <c r="L2" s="93"/>
    </row>
    <row r="3" spans="1:12" ht="39">
      <c r="A3" s="40" t="s">
        <v>34</v>
      </c>
      <c r="B3" s="39" t="s">
        <v>195</v>
      </c>
      <c r="C3" s="40" t="s">
        <v>20</v>
      </c>
      <c r="D3" s="40" t="s">
        <v>77</v>
      </c>
      <c r="E3" s="38" t="s">
        <v>196</v>
      </c>
      <c r="F3" s="39" t="s">
        <v>18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199</v>
      </c>
      <c r="L3" s="39" t="s">
        <v>200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1.4</v>
      </c>
      <c r="H4" s="3">
        <v>0</v>
      </c>
      <c r="I4" s="3">
        <v>1981.025</v>
      </c>
      <c r="J4" s="12">
        <v>28133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1.3</v>
      </c>
      <c r="G5" s="11">
        <v>3.3</v>
      </c>
      <c r="H5" s="3">
        <v>1.013</v>
      </c>
      <c r="I5" s="3">
        <v>1982.038</v>
      </c>
      <c r="J5" s="12">
        <v>28503</v>
      </c>
      <c r="K5" s="11">
        <v>1.3</v>
      </c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2.6</v>
      </c>
      <c r="G6" s="11">
        <v>4.1</v>
      </c>
      <c r="H6" s="3">
        <v>2.112</v>
      </c>
      <c r="I6" s="3">
        <v>1983.137</v>
      </c>
      <c r="J6" s="12">
        <v>28904</v>
      </c>
      <c r="K6" s="11">
        <v>1.2</v>
      </c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3.5</v>
      </c>
      <c r="G7" s="11">
        <v>4.2</v>
      </c>
      <c r="H7" s="3">
        <v>3.013</v>
      </c>
      <c r="I7" s="3">
        <v>1984.038</v>
      </c>
      <c r="J7" s="12">
        <v>29233</v>
      </c>
      <c r="K7" s="11">
        <v>1.2</v>
      </c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4.3</v>
      </c>
      <c r="G8" s="11">
        <v>1.5</v>
      </c>
      <c r="H8" s="3">
        <v>4.005</v>
      </c>
      <c r="I8" s="3">
        <v>1985.03</v>
      </c>
      <c r="J8" s="12">
        <v>29596</v>
      </c>
      <c r="K8" s="11">
        <v>1.1</v>
      </c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6.4</v>
      </c>
      <c r="G9" s="11">
        <v>0.9</v>
      </c>
      <c r="H9" s="3">
        <v>5.022</v>
      </c>
      <c r="I9" s="3">
        <v>1986.047</v>
      </c>
      <c r="J9" s="12">
        <v>29967</v>
      </c>
      <c r="K9" s="11">
        <v>1.3</v>
      </c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5.2</v>
      </c>
      <c r="G10" s="11">
        <v>0.9</v>
      </c>
      <c r="H10" s="3">
        <v>6.022</v>
      </c>
      <c r="I10" s="3">
        <v>1987.047</v>
      </c>
      <c r="J10" s="12">
        <v>30332</v>
      </c>
      <c r="K10" s="11">
        <v>0.9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6.7</v>
      </c>
      <c r="G11" s="11">
        <v>0.9</v>
      </c>
      <c r="H11" s="3">
        <v>7.019</v>
      </c>
      <c r="I11" s="3">
        <v>1988.044</v>
      </c>
      <c r="J11" s="12">
        <v>30696</v>
      </c>
      <c r="K11" s="11">
        <v>1</v>
      </c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7.4</v>
      </c>
      <c r="G12" s="11">
        <v>1.9</v>
      </c>
      <c r="H12" s="3">
        <v>8.013</v>
      </c>
      <c r="I12" s="3">
        <v>1989.038</v>
      </c>
      <c r="J12" s="12">
        <v>31060</v>
      </c>
      <c r="K12" s="11">
        <v>0.9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7.8</v>
      </c>
      <c r="G13" s="11">
        <v>1.5</v>
      </c>
      <c r="H13" s="3">
        <v>9.057</v>
      </c>
      <c r="I13" s="3">
        <v>1990.082</v>
      </c>
      <c r="J13" s="12">
        <v>31441</v>
      </c>
      <c r="K13" s="11">
        <v>0.9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10.8</v>
      </c>
      <c r="G14" s="11">
        <v>1.3</v>
      </c>
      <c r="H14" s="3">
        <v>10.008</v>
      </c>
      <c r="I14" s="3">
        <v>1991.033</v>
      </c>
      <c r="J14" s="12">
        <v>31788</v>
      </c>
      <c r="K14" s="11">
        <v>1.1</v>
      </c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12.2</v>
      </c>
      <c r="G15" s="11">
        <v>1.7</v>
      </c>
      <c r="H15" s="3">
        <v>11.06</v>
      </c>
      <c r="I15" s="3">
        <v>1992.085</v>
      </c>
      <c r="J15" s="12">
        <v>32172</v>
      </c>
      <c r="K15" s="11">
        <v>1.1</v>
      </c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11.3</v>
      </c>
      <c r="G16" s="11">
        <v>3.2</v>
      </c>
      <c r="H16" s="3">
        <v>12.005</v>
      </c>
      <c r="I16" s="3">
        <v>1993.03</v>
      </c>
      <c r="J16" s="12">
        <v>32518</v>
      </c>
      <c r="K16" s="11">
        <v>0.9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6.4</v>
      </c>
      <c r="G17" s="11">
        <v>2</v>
      </c>
      <c r="H17" s="3">
        <v>12.97</v>
      </c>
      <c r="I17" s="3">
        <v>1993.995</v>
      </c>
      <c r="J17" s="12">
        <v>32870</v>
      </c>
      <c r="K17" s="11">
        <v>0.5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8.4</v>
      </c>
      <c r="G18" s="11">
        <v>2.4</v>
      </c>
      <c r="H18" s="3">
        <v>13.967</v>
      </c>
      <c r="I18" s="3">
        <v>1994.992</v>
      </c>
      <c r="J18" s="12">
        <v>33234</v>
      </c>
      <c r="K18" s="11">
        <v>0.6</v>
      </c>
    </row>
    <row r="19" spans="1:1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9.6</v>
      </c>
      <c r="G19" s="11">
        <v>2.6</v>
      </c>
      <c r="H19" s="3">
        <v>15.434</v>
      </c>
      <c r="I19" s="3">
        <v>1996.459</v>
      </c>
      <c r="J19" s="12">
        <v>33770</v>
      </c>
      <c r="K19" s="11">
        <v>0.6</v>
      </c>
    </row>
    <row r="20" spans="1:1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9.5</v>
      </c>
      <c r="G20" s="11">
        <v>1.6</v>
      </c>
      <c r="H20" s="3">
        <v>16.561</v>
      </c>
      <c r="I20" s="3">
        <v>1997.586</v>
      </c>
      <c r="J20" s="12">
        <v>34182</v>
      </c>
      <c r="K20" s="11">
        <v>0.6</v>
      </c>
    </row>
    <row r="21" spans="1:1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10.1</v>
      </c>
      <c r="G21" s="11">
        <v>1.4</v>
      </c>
      <c r="H21" s="3">
        <v>17.578</v>
      </c>
      <c r="I21" s="3">
        <v>1998.603</v>
      </c>
      <c r="J21" s="12">
        <v>34553</v>
      </c>
      <c r="K21" s="11">
        <v>0.6</v>
      </c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11.7</v>
      </c>
      <c r="G22" s="11">
        <v>1.7</v>
      </c>
      <c r="H22" s="3">
        <v>18.575</v>
      </c>
      <c r="I22" s="3">
        <v>1999.6</v>
      </c>
      <c r="J22" s="12">
        <v>34917</v>
      </c>
      <c r="K22" s="11">
        <v>0.6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11.5</v>
      </c>
      <c r="G23" s="11">
        <v>1.2</v>
      </c>
      <c r="H23" s="3">
        <v>19.571</v>
      </c>
      <c r="I23" s="3">
        <v>2000.596</v>
      </c>
      <c r="J23" s="12">
        <v>35281</v>
      </c>
      <c r="K23" s="11">
        <v>0.6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11.746812949670668</v>
      </c>
      <c r="G24" s="11">
        <v>0.88</v>
      </c>
      <c r="H24" s="3">
        <f aca="true" t="shared" si="0" ref="H24:H38">I24-1981.025</f>
        <v>20.43249999999989</v>
      </c>
      <c r="I24" s="3">
        <v>2001.4575</v>
      </c>
      <c r="J24" s="12">
        <v>35596</v>
      </c>
      <c r="K24" s="11">
        <v>0.5749082564380634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11.18828057551885</v>
      </c>
      <c r="G25" s="11">
        <v>0.8960000000000001</v>
      </c>
      <c r="H25" s="3">
        <f t="shared" si="0"/>
        <v>21.44899999999984</v>
      </c>
      <c r="I25" s="3">
        <v>2002.474</v>
      </c>
      <c r="J25" s="12">
        <v>35967</v>
      </c>
      <c r="K25" s="11">
        <v>0.5216224800931947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9.434683453118863</v>
      </c>
      <c r="G26" s="11">
        <v>2.04</v>
      </c>
      <c r="H26" s="3">
        <f t="shared" si="0"/>
        <v>22.503799999999956</v>
      </c>
      <c r="I26" s="3">
        <v>2003.5288</v>
      </c>
      <c r="J26" s="12">
        <v>36352</v>
      </c>
      <c r="K26" s="11">
        <v>0.41924845817679157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11.858528776986564</v>
      </c>
      <c r="G27" s="11">
        <v>1.302158273381295</v>
      </c>
      <c r="H27" s="3">
        <f t="shared" si="0"/>
        <v>23.461299999999937</v>
      </c>
      <c r="I27" s="3">
        <v>2004.4863</v>
      </c>
      <c r="J27" s="12">
        <v>36702</v>
      </c>
      <c r="K27" s="11">
        <v>0.505450626222187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8.129212230048266</v>
      </c>
      <c r="G28" s="11">
        <v>2.6260071942446044</v>
      </c>
      <c r="H28" s="3">
        <f t="shared" si="0"/>
        <v>24.572299999999814</v>
      </c>
      <c r="I28" s="3">
        <v>2005.5973</v>
      </c>
      <c r="J28" s="12">
        <v>37108</v>
      </c>
      <c r="K28" s="11">
        <v>0.3308282997541267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16.385147482211977</v>
      </c>
      <c r="G29" s="11">
        <v>3.6258992805755397</v>
      </c>
      <c r="H29" s="3">
        <f t="shared" si="0"/>
        <v>25.629799999999932</v>
      </c>
      <c r="I29" s="3">
        <v>2006.6548</v>
      </c>
      <c r="J29" s="12">
        <v>37494</v>
      </c>
      <c r="K29" s="11">
        <v>0.6393006376254212</v>
      </c>
    </row>
    <row r="30" spans="1:11" ht="12.75">
      <c r="A30" s="49">
        <v>82.089504</v>
      </c>
      <c r="B30" s="49">
        <v>0.00058523</v>
      </c>
      <c r="C30" s="1">
        <v>265.982</v>
      </c>
      <c r="D30" s="15">
        <v>0.9981</v>
      </c>
      <c r="E30" s="11">
        <v>0.4697609726071247</v>
      </c>
      <c r="F30" s="11">
        <f aca="true" t="shared" si="1" ref="F30:F38">F29+E30</f>
        <v>16.854908454819103</v>
      </c>
      <c r="G30" s="11">
        <v>0.7956696926098057</v>
      </c>
      <c r="H30" s="3">
        <f t="shared" si="0"/>
        <v>26.62429999999995</v>
      </c>
      <c r="I30" s="3">
        <v>2007.6493</v>
      </c>
      <c r="J30" s="12">
        <v>37857</v>
      </c>
      <c r="K30" s="11">
        <f aca="true" t="shared" si="2" ref="K30:K38">F30/H30</f>
        <v>0.6330648488343031</v>
      </c>
    </row>
    <row r="31" spans="1:15" ht="12.75">
      <c r="A31" s="49">
        <v>82.089898</v>
      </c>
      <c r="B31" s="49">
        <v>0.000315</v>
      </c>
      <c r="C31" s="1">
        <v>265.982</v>
      </c>
      <c r="D31" s="15">
        <v>0.9981</v>
      </c>
      <c r="E31" s="14">
        <v>1.8325329030542448</v>
      </c>
      <c r="F31" s="11">
        <f t="shared" si="1"/>
        <v>18.687441357873347</v>
      </c>
      <c r="G31" s="11">
        <v>0.4282691474669597</v>
      </c>
      <c r="H31" s="3">
        <f t="shared" si="0"/>
        <v>27.46679999999992</v>
      </c>
      <c r="I31" s="3">
        <v>2008.4918</v>
      </c>
      <c r="J31" s="12">
        <v>38165</v>
      </c>
      <c r="K31" s="11">
        <f t="shared" si="2"/>
        <v>0.6803647078608867</v>
      </c>
      <c r="L31" s="1" t="s">
        <v>107</v>
      </c>
      <c r="M31" s="11"/>
      <c r="N31" s="11"/>
      <c r="O31" s="3"/>
    </row>
    <row r="32" spans="1:15" ht="12.75">
      <c r="A32" s="1">
        <v>82.08875</v>
      </c>
      <c r="B32" s="1">
        <v>0.00071</v>
      </c>
      <c r="C32" s="1">
        <v>265.982</v>
      </c>
      <c r="D32" s="15">
        <v>0.9981</v>
      </c>
      <c r="E32" s="1">
        <v>-5.3</v>
      </c>
      <c r="F32" s="11">
        <f t="shared" si="1"/>
        <v>13.387441357873346</v>
      </c>
      <c r="G32" s="11">
        <v>1</v>
      </c>
      <c r="H32" s="3">
        <f t="shared" si="0"/>
        <v>28.539399999999887</v>
      </c>
      <c r="I32" s="3">
        <v>2009.5644</v>
      </c>
      <c r="J32" s="12">
        <v>38557</v>
      </c>
      <c r="K32" s="11">
        <f t="shared" si="2"/>
        <v>0.46908629326031376</v>
      </c>
      <c r="L32" s="1" t="s">
        <v>239</v>
      </c>
      <c r="M32" s="11"/>
      <c r="N32" s="11"/>
      <c r="O32" s="3"/>
    </row>
    <row r="33" spans="1:11" ht="12.75">
      <c r="A33" s="1">
        <v>82.08924</v>
      </c>
      <c r="B33" s="1">
        <v>0.00089</v>
      </c>
      <c r="C33" s="1">
        <v>265.982</v>
      </c>
      <c r="D33" s="15">
        <v>0.9981</v>
      </c>
      <c r="E33" s="1">
        <v>2.3</v>
      </c>
      <c r="F33" s="11">
        <f t="shared" si="1"/>
        <v>15.687441357873347</v>
      </c>
      <c r="G33" s="1">
        <v>1.6</v>
      </c>
      <c r="H33" s="3">
        <f t="shared" si="0"/>
        <v>29.555799999999863</v>
      </c>
      <c r="I33" s="3">
        <v>2010.5808</v>
      </c>
      <c r="J33" s="12">
        <v>38928</v>
      </c>
      <c r="K33" s="11">
        <f t="shared" si="2"/>
        <v>0.5307737011981885</v>
      </c>
    </row>
    <row r="34" spans="1:12" ht="12.75">
      <c r="A34" s="49">
        <v>82.0900025</v>
      </c>
      <c r="B34" s="1">
        <v>0.00049</v>
      </c>
      <c r="C34" s="1">
        <v>265.982</v>
      </c>
      <c r="D34" s="15">
        <v>0.9981</v>
      </c>
      <c r="E34" s="1">
        <v>3.5</v>
      </c>
      <c r="F34" s="11">
        <f t="shared" si="1"/>
        <v>19.187441357873347</v>
      </c>
      <c r="G34" s="1">
        <v>0.9</v>
      </c>
      <c r="H34" s="1">
        <f t="shared" si="0"/>
        <v>30.495999999999867</v>
      </c>
      <c r="I34" s="1">
        <v>2011.521</v>
      </c>
      <c r="J34" s="12">
        <v>39271</v>
      </c>
      <c r="K34" s="11">
        <f t="shared" si="2"/>
        <v>0.6291789532356188</v>
      </c>
      <c r="L34" s="46" t="s">
        <v>111</v>
      </c>
    </row>
    <row r="35" spans="1:12" ht="12.75">
      <c r="A35" s="1">
        <v>82.08869</v>
      </c>
      <c r="B35" s="1">
        <v>0.00028</v>
      </c>
      <c r="C35" s="1">
        <v>265.982</v>
      </c>
      <c r="D35" s="15">
        <v>0.9981</v>
      </c>
      <c r="E35" s="1">
        <v>-6.1</v>
      </c>
      <c r="F35" s="11">
        <f t="shared" si="1"/>
        <v>13.087441357873347</v>
      </c>
      <c r="G35" s="15">
        <v>0.5</v>
      </c>
      <c r="H35" s="1">
        <f t="shared" si="0"/>
        <v>31.52800000000002</v>
      </c>
      <c r="I35" s="15">
        <v>2012.553</v>
      </c>
      <c r="J35" s="12">
        <v>39649</v>
      </c>
      <c r="K35" s="11">
        <f t="shared" si="2"/>
        <v>0.4151053462913391</v>
      </c>
      <c r="L35" s="46" t="s">
        <v>135</v>
      </c>
    </row>
    <row r="36" spans="1:12" ht="12.75">
      <c r="A36" s="1">
        <v>82.08959</v>
      </c>
      <c r="B36" s="1">
        <v>0.00105</v>
      </c>
      <c r="C36" s="1">
        <v>265.982</v>
      </c>
      <c r="D36" s="15">
        <v>0.9981</v>
      </c>
      <c r="E36" s="1">
        <v>4.2</v>
      </c>
      <c r="F36" s="11">
        <f t="shared" si="1"/>
        <v>17.287441357873348</v>
      </c>
      <c r="G36" s="15">
        <v>1.8</v>
      </c>
      <c r="H36" s="1">
        <f t="shared" si="0"/>
        <v>32.452</v>
      </c>
      <c r="I36" s="15">
        <v>2013.477</v>
      </c>
      <c r="J36" s="12">
        <v>39986</v>
      </c>
      <c r="K36" s="11">
        <f t="shared" si="2"/>
        <v>0.5327080413494808</v>
      </c>
      <c r="L36" s="46" t="s">
        <v>135</v>
      </c>
    </row>
    <row r="37" spans="1:12" ht="12.75">
      <c r="A37" s="1">
        <v>82.08914</v>
      </c>
      <c r="B37" s="1">
        <v>0.00058</v>
      </c>
      <c r="C37" s="1">
        <v>265.982</v>
      </c>
      <c r="D37" s="15">
        <v>0.9981</v>
      </c>
      <c r="E37" s="1">
        <v>-2.1</v>
      </c>
      <c r="F37" s="11">
        <f t="shared" si="1"/>
        <v>15.187441357873348</v>
      </c>
      <c r="G37" s="14">
        <v>1</v>
      </c>
      <c r="H37" s="1">
        <f t="shared" si="0"/>
        <v>33.56099999999992</v>
      </c>
      <c r="I37" s="15">
        <v>2014.586</v>
      </c>
      <c r="J37" s="12">
        <v>40391</v>
      </c>
      <c r="K37" s="11">
        <f t="shared" si="2"/>
        <v>0.4525324441427068</v>
      </c>
      <c r="L37" s="46" t="s">
        <v>295</v>
      </c>
    </row>
    <row r="38" spans="1:12" ht="12.75">
      <c r="A38" s="1">
        <v>82.08988</v>
      </c>
      <c r="B38" s="49">
        <v>0.0004</v>
      </c>
      <c r="C38" s="1">
        <v>265.982</v>
      </c>
      <c r="D38" s="15">
        <v>0.9981</v>
      </c>
      <c r="E38" s="1">
        <v>3.4</v>
      </c>
      <c r="F38" s="11">
        <f t="shared" si="1"/>
        <v>18.58744135787335</v>
      </c>
      <c r="G38" s="15">
        <v>0.7</v>
      </c>
      <c r="H38" s="1">
        <f t="shared" si="0"/>
        <v>34.615999999999985</v>
      </c>
      <c r="I38" s="15">
        <v>2015.641</v>
      </c>
      <c r="J38" s="12">
        <v>40776</v>
      </c>
      <c r="K38" s="11">
        <f t="shared" si="2"/>
        <v>0.5369609821433255</v>
      </c>
      <c r="L38" s="46" t="s">
        <v>295</v>
      </c>
    </row>
    <row r="39" spans="4:12" ht="12.75">
      <c r="D39" s="15"/>
      <c r="F39" s="11"/>
      <c r="G39" s="15"/>
      <c r="I39" s="15"/>
      <c r="J39" s="12"/>
      <c r="K39" s="11"/>
      <c r="L39" s="46"/>
    </row>
    <row r="40" spans="4:12" ht="12.75">
      <c r="D40" s="15"/>
      <c r="F40" s="11"/>
      <c r="G40" s="15"/>
      <c r="I40" s="15"/>
      <c r="J40" s="12"/>
      <c r="K40" s="11"/>
      <c r="L40" s="46"/>
    </row>
    <row r="41" spans="4:12" ht="12.75">
      <c r="D41" s="15"/>
      <c r="F41" s="11"/>
      <c r="G41" s="15"/>
      <c r="I41" s="15"/>
      <c r="J41" s="12"/>
      <c r="K41" s="11"/>
      <c r="L41" s="46"/>
    </row>
    <row r="42" spans="4:12" ht="12.75">
      <c r="D42" s="15"/>
      <c r="F42" s="11"/>
      <c r="G42" s="15"/>
      <c r="I42" s="15"/>
      <c r="J42" s="12"/>
      <c r="K42" s="11"/>
      <c r="L42" s="46"/>
    </row>
    <row r="43" spans="4:12" ht="12.75">
      <c r="D43" s="15"/>
      <c r="F43" s="11"/>
      <c r="G43" s="15"/>
      <c r="I43" s="15"/>
      <c r="J43" s="12"/>
      <c r="K43" s="11"/>
      <c r="L43" s="46"/>
    </row>
    <row r="44" spans="4:12" ht="12.75">
      <c r="D44" s="15"/>
      <c r="F44" s="11"/>
      <c r="G44" s="15"/>
      <c r="I44" s="15"/>
      <c r="J44" s="12"/>
      <c r="K44" s="11"/>
      <c r="L44" s="46"/>
    </row>
    <row r="45" spans="4:12" ht="12.75">
      <c r="D45" s="15"/>
      <c r="F45" s="11"/>
      <c r="G45" s="15"/>
      <c r="I45" s="15"/>
      <c r="J45" s="12"/>
      <c r="K45" s="11"/>
      <c r="L45" s="46"/>
    </row>
    <row r="46" spans="4:12" ht="12.75">
      <c r="D46" s="15"/>
      <c r="F46" s="11"/>
      <c r="G46" s="15"/>
      <c r="I46" s="15"/>
      <c r="J46" s="12"/>
      <c r="K46" s="11"/>
      <c r="L46" s="46"/>
    </row>
    <row r="47" spans="4:12" ht="12.75">
      <c r="D47" s="15"/>
      <c r="F47" s="11"/>
      <c r="G47" s="15"/>
      <c r="I47" s="15"/>
      <c r="J47" s="12"/>
      <c r="K47" s="11"/>
      <c r="L47" s="46"/>
    </row>
    <row r="48" spans="4:12" ht="12.75">
      <c r="D48" s="15"/>
      <c r="F48" s="11"/>
      <c r="G48" s="15"/>
      <c r="I48" s="15"/>
      <c r="J48" s="12"/>
      <c r="K48" s="11"/>
      <c r="L48" s="46"/>
    </row>
    <row r="49" spans="4:12" ht="12.75">
      <c r="D49" s="15"/>
      <c r="F49" s="11"/>
      <c r="G49" s="15"/>
      <c r="I49" s="15"/>
      <c r="J49" s="12"/>
      <c r="K49" s="11"/>
      <c r="L49" s="46"/>
    </row>
    <row r="50" spans="4:12" ht="12.75">
      <c r="D50" s="15"/>
      <c r="F50" s="11"/>
      <c r="G50" s="15"/>
      <c r="I50" s="15"/>
      <c r="J50" s="12"/>
      <c r="K50" s="11"/>
      <c r="L50" s="46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A1:X110"/>
  <sheetViews>
    <sheetView workbookViewId="0" topLeftCell="A1">
      <pane ySplit="3" topLeftCell="BM86" activePane="bottomLeft" state="frozen"/>
      <selection pane="topLeft" activeCell="A1" sqref="A1"/>
      <selection pane="bottomLeft" activeCell="P99" sqref="P99"/>
    </sheetView>
  </sheetViews>
  <sheetFormatPr defaultColWidth="8.375" defaultRowHeight="12.75"/>
  <cols>
    <col min="1" max="16384" width="8.375" style="1" customWidth="1"/>
  </cols>
  <sheetData>
    <row r="1" spans="1:2" ht="12.75">
      <c r="A1" s="43" t="s">
        <v>261</v>
      </c>
      <c r="B1" s="34"/>
    </row>
    <row r="2" spans="8:15" ht="13.5" customHeight="1" thickBot="1">
      <c r="H2" s="34"/>
      <c r="I2" s="34"/>
      <c r="J2" s="26"/>
      <c r="K2" s="26"/>
      <c r="L2" s="26"/>
      <c r="M2" s="26"/>
      <c r="N2" s="93" t="s">
        <v>19</v>
      </c>
      <c r="O2" s="93"/>
    </row>
    <row r="3" spans="1:15" ht="39.75" customHeight="1">
      <c r="A3" s="39" t="s">
        <v>212</v>
      </c>
      <c r="B3" s="53" t="s">
        <v>205</v>
      </c>
      <c r="C3" s="39" t="s">
        <v>10</v>
      </c>
      <c r="D3" s="39" t="s">
        <v>11</v>
      </c>
      <c r="E3" s="53" t="s">
        <v>205</v>
      </c>
      <c r="F3" s="39" t="s">
        <v>12</v>
      </c>
      <c r="G3" s="54" t="s">
        <v>13</v>
      </c>
      <c r="H3" s="38" t="s">
        <v>196</v>
      </c>
      <c r="I3" s="39" t="s">
        <v>18</v>
      </c>
      <c r="J3" s="53" t="s">
        <v>209</v>
      </c>
      <c r="K3" s="53" t="s">
        <v>206</v>
      </c>
      <c r="L3" s="53" t="s">
        <v>207</v>
      </c>
      <c r="M3" s="53" t="s">
        <v>208</v>
      </c>
      <c r="N3" s="38" t="s">
        <v>199</v>
      </c>
      <c r="O3" s="39" t="s">
        <v>200</v>
      </c>
    </row>
    <row r="4" spans="1:14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28" t="s">
        <v>78</v>
      </c>
      <c r="G4" s="28" t="s">
        <v>78</v>
      </c>
      <c r="H4" s="28" t="s">
        <v>78</v>
      </c>
      <c r="I4" s="11">
        <v>0</v>
      </c>
      <c r="J4" s="11">
        <v>0.7</v>
      </c>
      <c r="K4" s="3">
        <v>0</v>
      </c>
      <c r="L4" s="3">
        <v>1982.384</v>
      </c>
      <c r="M4" s="12">
        <v>28629</v>
      </c>
      <c r="N4" s="11"/>
    </row>
    <row r="5" spans="1:14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28" t="s">
        <v>78</v>
      </c>
      <c r="G5" s="28" t="s">
        <v>78</v>
      </c>
      <c r="H5" s="28" t="s">
        <v>78</v>
      </c>
      <c r="I5" s="11">
        <v>-4.3</v>
      </c>
      <c r="J5" s="11">
        <v>1</v>
      </c>
      <c r="K5" s="3">
        <v>0.186</v>
      </c>
      <c r="L5" s="3">
        <v>1982.57</v>
      </c>
      <c r="M5" s="12">
        <v>28697</v>
      </c>
      <c r="N5" s="11"/>
    </row>
    <row r="6" spans="1:14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28" t="s">
        <v>78</v>
      </c>
      <c r="G6" s="28" t="s">
        <v>78</v>
      </c>
      <c r="H6" s="28" t="s">
        <v>78</v>
      </c>
      <c r="I6" s="11">
        <v>5</v>
      </c>
      <c r="J6" s="11">
        <v>1</v>
      </c>
      <c r="K6" s="3">
        <v>0.561</v>
      </c>
      <c r="L6" s="3">
        <v>1982.945</v>
      </c>
      <c r="M6" s="12">
        <v>28834</v>
      </c>
      <c r="N6" s="11"/>
    </row>
    <row r="7" spans="1:14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28" t="s">
        <v>78</v>
      </c>
      <c r="G7" s="28" t="s">
        <v>78</v>
      </c>
      <c r="H7" s="28" t="s">
        <v>78</v>
      </c>
      <c r="I7" s="11">
        <v>4.4</v>
      </c>
      <c r="J7" s="11">
        <v>4.2</v>
      </c>
      <c r="K7" s="3">
        <v>1.684</v>
      </c>
      <c r="L7" s="3">
        <v>1984.068</v>
      </c>
      <c r="M7" s="12">
        <v>29244</v>
      </c>
      <c r="N7" s="11">
        <v>2.6</v>
      </c>
    </row>
    <row r="8" spans="1:14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28" t="s">
        <v>78</v>
      </c>
      <c r="G8" s="28" t="s">
        <v>78</v>
      </c>
      <c r="H8" s="28" t="s">
        <v>78</v>
      </c>
      <c r="I8" s="11">
        <v>4.4</v>
      </c>
      <c r="J8" s="11">
        <v>2.9</v>
      </c>
      <c r="K8" s="3">
        <v>2.012</v>
      </c>
      <c r="L8" s="3">
        <v>1984.396</v>
      </c>
      <c r="M8" s="12">
        <v>29364</v>
      </c>
      <c r="N8" s="11">
        <v>2.2</v>
      </c>
    </row>
    <row r="9" spans="1:14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28" t="s">
        <v>78</v>
      </c>
      <c r="G9" s="28" t="s">
        <v>78</v>
      </c>
      <c r="H9" s="28" t="s">
        <v>78</v>
      </c>
      <c r="I9" s="11">
        <v>0</v>
      </c>
      <c r="J9" s="11">
        <v>2.2</v>
      </c>
      <c r="K9" s="3">
        <v>2.113</v>
      </c>
      <c r="L9" s="3">
        <v>1984.497</v>
      </c>
      <c r="M9" s="12">
        <v>29401</v>
      </c>
      <c r="N9" s="11">
        <v>0</v>
      </c>
    </row>
    <row r="10" spans="1:14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28" t="s">
        <v>78</v>
      </c>
      <c r="G10" s="28" t="s">
        <v>78</v>
      </c>
      <c r="H10" s="28" t="s">
        <v>78</v>
      </c>
      <c r="I10" s="11">
        <v>14.6</v>
      </c>
      <c r="J10" s="11">
        <v>2.2</v>
      </c>
      <c r="K10" s="3">
        <v>2.668</v>
      </c>
      <c r="L10" s="3">
        <v>1985.052</v>
      </c>
      <c r="M10" s="12">
        <v>29604</v>
      </c>
      <c r="N10" s="11">
        <v>5.5</v>
      </c>
    </row>
    <row r="11" spans="1:14" s="19" customFormat="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28" t="s">
        <v>78</v>
      </c>
      <c r="G11" s="28" t="s">
        <v>78</v>
      </c>
      <c r="H11" s="28" t="s">
        <v>78</v>
      </c>
      <c r="I11" s="11">
        <v>-8.4</v>
      </c>
      <c r="J11" s="11">
        <v>1.5</v>
      </c>
      <c r="K11" s="3">
        <v>2.901</v>
      </c>
      <c r="L11" s="3">
        <v>1985.285</v>
      </c>
      <c r="M11" s="12">
        <v>29689</v>
      </c>
      <c r="N11" s="11">
        <v>-2.9</v>
      </c>
    </row>
    <row r="12" spans="1:14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11">
        <v>2.4</v>
      </c>
      <c r="J12" s="11">
        <v>0.8</v>
      </c>
      <c r="K12" s="3">
        <v>3.052</v>
      </c>
      <c r="L12" s="3">
        <v>1985.436</v>
      </c>
      <c r="M12" s="12">
        <v>29744</v>
      </c>
      <c r="N12" s="11">
        <v>0.8</v>
      </c>
    </row>
    <row r="13" spans="1:14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28" t="s">
        <v>78</v>
      </c>
      <c r="G13" s="28" t="s">
        <v>78</v>
      </c>
      <c r="H13" s="28" t="s">
        <v>78</v>
      </c>
      <c r="I13" s="11">
        <v>7.6</v>
      </c>
      <c r="J13" s="11">
        <v>4</v>
      </c>
      <c r="K13" s="3">
        <v>3.205</v>
      </c>
      <c r="L13" s="3">
        <v>1985.589</v>
      </c>
      <c r="M13" s="12">
        <v>29800</v>
      </c>
      <c r="N13" s="11">
        <v>2.4</v>
      </c>
    </row>
    <row r="14" spans="1:14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28" t="s">
        <v>78</v>
      </c>
      <c r="G14" s="28" t="s">
        <v>78</v>
      </c>
      <c r="H14" s="28" t="s">
        <v>78</v>
      </c>
      <c r="I14" s="11">
        <v>0.9</v>
      </c>
      <c r="J14" s="11">
        <v>2.2</v>
      </c>
      <c r="K14" s="3">
        <v>3.572</v>
      </c>
      <c r="L14" s="3">
        <v>1985.956</v>
      </c>
      <c r="M14" s="12">
        <v>29934</v>
      </c>
      <c r="N14" s="11">
        <v>0.3</v>
      </c>
    </row>
    <row r="15" spans="1:14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28" t="s">
        <v>78</v>
      </c>
      <c r="G15" s="28" t="s">
        <v>78</v>
      </c>
      <c r="H15" s="28" t="s">
        <v>78</v>
      </c>
      <c r="I15" s="11">
        <v>7.6</v>
      </c>
      <c r="J15" s="11">
        <v>2</v>
      </c>
      <c r="K15" s="3">
        <v>3.723</v>
      </c>
      <c r="L15" s="3">
        <v>1986.107</v>
      </c>
      <c r="M15" s="12">
        <v>29989</v>
      </c>
      <c r="N15" s="11">
        <v>2</v>
      </c>
    </row>
    <row r="16" spans="1:14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28" t="s">
        <v>78</v>
      </c>
      <c r="G16" s="28" t="s">
        <v>78</v>
      </c>
      <c r="H16" s="28" t="s">
        <v>78</v>
      </c>
      <c r="I16" s="11">
        <v>4.8</v>
      </c>
      <c r="J16" s="11">
        <v>2.5</v>
      </c>
      <c r="K16" s="3">
        <v>4.063</v>
      </c>
      <c r="L16" s="3">
        <v>1986.447</v>
      </c>
      <c r="M16" s="12">
        <v>30113</v>
      </c>
      <c r="N16" s="11">
        <v>1.2</v>
      </c>
    </row>
    <row r="17" spans="1:14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28" t="s">
        <v>78</v>
      </c>
      <c r="G17" s="28" t="s">
        <v>78</v>
      </c>
      <c r="H17" s="28" t="s">
        <v>78</v>
      </c>
      <c r="I17" s="11">
        <v>4.8</v>
      </c>
      <c r="J17" s="11">
        <v>1</v>
      </c>
      <c r="K17" s="3">
        <v>4.701</v>
      </c>
      <c r="L17" s="3">
        <v>1987.085</v>
      </c>
      <c r="M17" s="12">
        <v>30346</v>
      </c>
      <c r="N17" s="11">
        <v>1</v>
      </c>
    </row>
    <row r="18" spans="1:14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28" t="s">
        <v>78</v>
      </c>
      <c r="G18" s="28" t="s">
        <v>78</v>
      </c>
      <c r="H18" s="28" t="s">
        <v>78</v>
      </c>
      <c r="I18" s="11">
        <v>9.4</v>
      </c>
      <c r="J18" s="11">
        <v>1.2</v>
      </c>
      <c r="K18" s="3">
        <v>4.893</v>
      </c>
      <c r="L18" s="3">
        <v>1987.277</v>
      </c>
      <c r="M18" s="12">
        <v>30416</v>
      </c>
      <c r="N18" s="11">
        <v>1.9</v>
      </c>
    </row>
    <row r="19" spans="1:14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28" t="s">
        <v>78</v>
      </c>
      <c r="G19" s="28" t="s">
        <v>78</v>
      </c>
      <c r="H19" s="28" t="s">
        <v>78</v>
      </c>
      <c r="I19" s="11">
        <v>-5.5</v>
      </c>
      <c r="J19" s="11">
        <v>4.2</v>
      </c>
      <c r="K19" s="3">
        <v>5.257</v>
      </c>
      <c r="L19" s="3">
        <v>1987.641</v>
      </c>
      <c r="M19" s="12">
        <v>30549</v>
      </c>
      <c r="N19" s="11">
        <v>-1</v>
      </c>
    </row>
    <row r="20" spans="1:14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28" t="s">
        <v>78</v>
      </c>
      <c r="G20" s="28" t="s">
        <v>78</v>
      </c>
      <c r="H20" s="28" t="s">
        <v>78</v>
      </c>
      <c r="I20" s="11">
        <v>-3.5</v>
      </c>
      <c r="J20" s="11">
        <v>2.6</v>
      </c>
      <c r="K20" s="3">
        <v>5.487</v>
      </c>
      <c r="L20" s="3">
        <v>1987.871</v>
      </c>
      <c r="M20" s="12">
        <v>30633</v>
      </c>
      <c r="N20" s="11">
        <v>-0.6</v>
      </c>
    </row>
    <row r="21" spans="1:14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28" t="s">
        <v>78</v>
      </c>
      <c r="G21" s="28" t="s">
        <v>78</v>
      </c>
      <c r="H21" s="28" t="s">
        <v>78</v>
      </c>
      <c r="I21" s="11">
        <v>0.6</v>
      </c>
      <c r="J21" s="11">
        <v>1.9</v>
      </c>
      <c r="K21" s="3">
        <v>5.736</v>
      </c>
      <c r="L21" s="3">
        <v>1988.12</v>
      </c>
      <c r="M21" s="12">
        <v>30724</v>
      </c>
      <c r="N21" s="11">
        <v>0.1</v>
      </c>
    </row>
    <row r="22" spans="1:24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28" t="s">
        <v>78</v>
      </c>
      <c r="G22" s="28" t="s">
        <v>78</v>
      </c>
      <c r="H22" s="28" t="s">
        <v>78</v>
      </c>
      <c r="I22" s="11">
        <v>-1.6</v>
      </c>
      <c r="J22" s="11">
        <v>2.3</v>
      </c>
      <c r="K22" s="3">
        <v>6.007</v>
      </c>
      <c r="L22" s="3">
        <v>1988.391</v>
      </c>
      <c r="M22" s="12">
        <v>30823</v>
      </c>
      <c r="N22" s="11">
        <v>-0.3</v>
      </c>
      <c r="P22" s="9"/>
      <c r="Q22" s="9"/>
      <c r="R22" s="9"/>
      <c r="S22" s="9"/>
      <c r="T22" s="9"/>
      <c r="U22" s="9"/>
      <c r="V22" s="9"/>
      <c r="W22" s="9"/>
      <c r="X22" s="9"/>
    </row>
    <row r="23" spans="1:16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28" t="s">
        <v>78</v>
      </c>
      <c r="G23" s="28" t="s">
        <v>78</v>
      </c>
      <c r="H23" s="28" t="s">
        <v>78</v>
      </c>
      <c r="I23" s="11">
        <v>-3.6</v>
      </c>
      <c r="J23" s="11">
        <v>2</v>
      </c>
      <c r="K23" s="3">
        <v>6.367</v>
      </c>
      <c r="L23" s="3">
        <v>1988.751</v>
      </c>
      <c r="M23" s="12">
        <v>30955</v>
      </c>
      <c r="N23" s="11">
        <v>-0.6</v>
      </c>
      <c r="P23" s="20"/>
    </row>
    <row r="24" spans="1:16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28" t="s">
        <v>78</v>
      </c>
      <c r="G24" s="28" t="s">
        <v>78</v>
      </c>
      <c r="H24" s="28" t="s">
        <v>78</v>
      </c>
      <c r="I24" s="11">
        <v>-4.6</v>
      </c>
      <c r="J24" s="11">
        <v>4.3</v>
      </c>
      <c r="K24" s="3">
        <v>6.58</v>
      </c>
      <c r="L24" s="3">
        <v>1988.964</v>
      </c>
      <c r="M24" s="12">
        <v>31033</v>
      </c>
      <c r="N24" s="11">
        <v>-0.7</v>
      </c>
      <c r="P24" s="20"/>
    </row>
    <row r="25" spans="1:16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28" t="s">
        <v>78</v>
      </c>
      <c r="G25" s="28" t="s">
        <v>78</v>
      </c>
      <c r="H25" s="28" t="s">
        <v>78</v>
      </c>
      <c r="I25" s="11">
        <v>-6.5</v>
      </c>
      <c r="J25" s="11">
        <v>3.8</v>
      </c>
      <c r="K25" s="3">
        <v>7.153</v>
      </c>
      <c r="L25" s="3">
        <v>1989.537</v>
      </c>
      <c r="M25" s="12">
        <v>31242</v>
      </c>
      <c r="N25" s="11">
        <v>-0.9</v>
      </c>
      <c r="P25" s="20"/>
    </row>
    <row r="26" spans="1:16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28" t="s">
        <v>78</v>
      </c>
      <c r="G26" s="28" t="s">
        <v>78</v>
      </c>
      <c r="H26" s="28" t="s">
        <v>78</v>
      </c>
      <c r="I26" s="11">
        <v>-2.1</v>
      </c>
      <c r="J26" s="11">
        <v>1.8</v>
      </c>
      <c r="K26" s="3">
        <v>7.441</v>
      </c>
      <c r="L26" s="3">
        <v>1989.825</v>
      </c>
      <c r="M26" s="12">
        <v>31347</v>
      </c>
      <c r="N26" s="11">
        <v>-0.3</v>
      </c>
      <c r="P26" s="21"/>
    </row>
    <row r="27" spans="1:16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28" t="s">
        <v>78</v>
      </c>
      <c r="G27" s="28" t="s">
        <v>78</v>
      </c>
      <c r="H27" s="28" t="s">
        <v>78</v>
      </c>
      <c r="I27" s="11">
        <v>2.7</v>
      </c>
      <c r="J27" s="11">
        <v>2.2</v>
      </c>
      <c r="K27" s="3">
        <v>7.69</v>
      </c>
      <c r="L27" s="3">
        <v>1990.074</v>
      </c>
      <c r="M27" s="12">
        <v>31438</v>
      </c>
      <c r="N27" s="11">
        <v>0.4</v>
      </c>
      <c r="P27" s="21"/>
    </row>
    <row r="28" spans="1:16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28" t="s">
        <v>78</v>
      </c>
      <c r="G28" s="28" t="s">
        <v>78</v>
      </c>
      <c r="H28" s="28" t="s">
        <v>78</v>
      </c>
      <c r="I28" s="11">
        <v>-0.9</v>
      </c>
      <c r="J28" s="11">
        <v>4.6</v>
      </c>
      <c r="K28" s="3">
        <v>7.824</v>
      </c>
      <c r="L28" s="3">
        <v>1990.208</v>
      </c>
      <c r="M28" s="12">
        <v>31487</v>
      </c>
      <c r="N28" s="11">
        <v>-0.1</v>
      </c>
      <c r="P28" s="21"/>
    </row>
    <row r="29" spans="1:14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28" t="s">
        <v>78</v>
      </c>
      <c r="G29" s="28" t="s">
        <v>78</v>
      </c>
      <c r="H29" s="28" t="s">
        <v>78</v>
      </c>
      <c r="I29" s="11">
        <v>0</v>
      </c>
      <c r="J29" s="11">
        <v>2</v>
      </c>
      <c r="K29" s="3">
        <v>8.054</v>
      </c>
      <c r="L29" s="3">
        <v>1990.438</v>
      </c>
      <c r="M29" s="12">
        <v>31571</v>
      </c>
      <c r="N29" s="11">
        <v>0</v>
      </c>
    </row>
    <row r="30" spans="1:14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28" t="s">
        <v>78</v>
      </c>
      <c r="G30" s="28" t="s">
        <v>78</v>
      </c>
      <c r="H30" s="28" t="s">
        <v>78</v>
      </c>
      <c r="I30" s="11">
        <v>-5</v>
      </c>
      <c r="J30" s="11">
        <v>1.3</v>
      </c>
      <c r="K30" s="3">
        <v>8.265</v>
      </c>
      <c r="L30" s="3">
        <v>1990.649</v>
      </c>
      <c r="M30" s="12">
        <v>31648</v>
      </c>
      <c r="N30" s="11">
        <v>-0.6</v>
      </c>
    </row>
    <row r="31" spans="1:14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28" t="s">
        <v>78</v>
      </c>
      <c r="G31" s="28" t="s">
        <v>78</v>
      </c>
      <c r="H31" s="28" t="s">
        <v>78</v>
      </c>
      <c r="I31" s="11">
        <v>-0.2</v>
      </c>
      <c r="J31" s="11">
        <v>1.2</v>
      </c>
      <c r="K31" s="3">
        <v>8.476</v>
      </c>
      <c r="L31" s="3">
        <v>1990.86</v>
      </c>
      <c r="M31" s="12">
        <v>31725</v>
      </c>
      <c r="N31" s="11">
        <v>0</v>
      </c>
    </row>
    <row r="32" spans="1:14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28" t="s">
        <v>78</v>
      </c>
      <c r="G32" s="28" t="s">
        <v>78</v>
      </c>
      <c r="H32" s="28" t="s">
        <v>78</v>
      </c>
      <c r="I32" s="11">
        <v>-4.2</v>
      </c>
      <c r="J32" s="11">
        <v>2.7</v>
      </c>
      <c r="K32" s="3">
        <v>8.767</v>
      </c>
      <c r="L32" s="3">
        <v>1991.151</v>
      </c>
      <c r="M32" s="12">
        <v>31831</v>
      </c>
      <c r="N32" s="11">
        <v>-0.5</v>
      </c>
    </row>
    <row r="33" spans="1:14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28" t="s">
        <v>78</v>
      </c>
      <c r="G33" s="28" t="s">
        <v>78</v>
      </c>
      <c r="H33" s="28" t="s">
        <v>78</v>
      </c>
      <c r="I33" s="11">
        <v>-2.7</v>
      </c>
      <c r="J33" s="11">
        <v>3.6</v>
      </c>
      <c r="K33" s="3">
        <v>8.898</v>
      </c>
      <c r="L33" s="3">
        <v>1991.282</v>
      </c>
      <c r="M33" s="12">
        <v>31879</v>
      </c>
      <c r="N33" s="11">
        <v>-0.3</v>
      </c>
    </row>
    <row r="34" spans="1:14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28" t="s">
        <v>78</v>
      </c>
      <c r="G34" s="28" t="s">
        <v>78</v>
      </c>
      <c r="H34" s="28" t="s">
        <v>78</v>
      </c>
      <c r="I34" s="11">
        <v>2.3</v>
      </c>
      <c r="J34" s="11">
        <v>2.6</v>
      </c>
      <c r="K34" s="3">
        <v>9.074</v>
      </c>
      <c r="L34" s="3">
        <v>1991.458</v>
      </c>
      <c r="M34" s="12">
        <v>31943</v>
      </c>
      <c r="N34" s="11">
        <v>0.3</v>
      </c>
    </row>
    <row r="35" spans="1:14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28" t="s">
        <v>78</v>
      </c>
      <c r="G35" s="28" t="s">
        <v>78</v>
      </c>
      <c r="H35" s="28" t="s">
        <v>78</v>
      </c>
      <c r="I35" s="11">
        <v>4.6</v>
      </c>
      <c r="J35" s="11">
        <v>3.1</v>
      </c>
      <c r="K35" s="3">
        <v>9.265</v>
      </c>
      <c r="L35" s="3">
        <v>1991.649</v>
      </c>
      <c r="M35" s="12">
        <v>32013</v>
      </c>
      <c r="N35" s="11">
        <v>0.5</v>
      </c>
    </row>
    <row r="36" spans="1:14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28" t="s">
        <v>78</v>
      </c>
      <c r="G36" s="28" t="s">
        <v>78</v>
      </c>
      <c r="H36" s="28" t="s">
        <v>78</v>
      </c>
      <c r="I36" s="11">
        <v>5</v>
      </c>
      <c r="J36" s="11">
        <v>3.7</v>
      </c>
      <c r="K36" s="3">
        <v>9.32</v>
      </c>
      <c r="L36" s="3">
        <v>1991.704</v>
      </c>
      <c r="M36" s="12">
        <v>32033</v>
      </c>
      <c r="N36" s="11">
        <v>0.5</v>
      </c>
    </row>
    <row r="37" spans="1:14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28" t="s">
        <v>78</v>
      </c>
      <c r="G37" s="28" t="s">
        <v>78</v>
      </c>
      <c r="H37" s="28" t="s">
        <v>78</v>
      </c>
      <c r="I37" s="11">
        <v>6.9</v>
      </c>
      <c r="J37" s="11">
        <v>3.4</v>
      </c>
      <c r="K37" s="3">
        <v>9.55</v>
      </c>
      <c r="L37" s="3">
        <v>1991.934</v>
      </c>
      <c r="M37" s="12">
        <v>32117</v>
      </c>
      <c r="N37" s="11">
        <v>0.7</v>
      </c>
    </row>
    <row r="38" spans="1:14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28" t="s">
        <v>78</v>
      </c>
      <c r="G38" s="28" t="s">
        <v>78</v>
      </c>
      <c r="H38" s="28" t="s">
        <v>78</v>
      </c>
      <c r="I38" s="11">
        <v>10.2</v>
      </c>
      <c r="J38" s="11">
        <v>3.5</v>
      </c>
      <c r="K38" s="3">
        <v>9.936</v>
      </c>
      <c r="L38" s="3">
        <v>1992.32</v>
      </c>
      <c r="M38" s="12">
        <v>32258</v>
      </c>
      <c r="N38" s="11">
        <v>1</v>
      </c>
    </row>
    <row r="39" spans="1:14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28" t="s">
        <v>78</v>
      </c>
      <c r="G39" s="28" t="s">
        <v>78</v>
      </c>
      <c r="H39" s="28" t="s">
        <v>78</v>
      </c>
      <c r="I39" s="11">
        <v>10.9</v>
      </c>
      <c r="J39" s="11">
        <v>5.4</v>
      </c>
      <c r="K39" s="3">
        <v>10.127</v>
      </c>
      <c r="L39" s="3">
        <v>1992.511</v>
      </c>
      <c r="M39" s="12">
        <v>32328</v>
      </c>
      <c r="N39" s="11">
        <v>1.1</v>
      </c>
    </row>
    <row r="40" spans="1:14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28" t="s">
        <v>78</v>
      </c>
      <c r="G40" s="28" t="s">
        <v>78</v>
      </c>
      <c r="H40" s="28" t="s">
        <v>78</v>
      </c>
      <c r="I40" s="11">
        <v>3.1</v>
      </c>
      <c r="J40" s="11">
        <v>3.9</v>
      </c>
      <c r="K40" s="3">
        <v>10.43</v>
      </c>
      <c r="L40" s="3">
        <v>1992.814</v>
      </c>
      <c r="M40" s="12">
        <v>32439</v>
      </c>
      <c r="N40" s="11">
        <v>0.3</v>
      </c>
    </row>
    <row r="41" spans="1:14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28" t="s">
        <v>78</v>
      </c>
      <c r="G41" s="28" t="s">
        <v>78</v>
      </c>
      <c r="H41" s="28" t="s">
        <v>78</v>
      </c>
      <c r="I41" s="11">
        <v>6.4</v>
      </c>
      <c r="J41" s="11">
        <v>1.5</v>
      </c>
      <c r="K41" s="3">
        <v>10.717</v>
      </c>
      <c r="L41" s="3">
        <v>1993.101</v>
      </c>
      <c r="M41" s="12">
        <v>32544</v>
      </c>
      <c r="N41" s="11">
        <v>0.6</v>
      </c>
    </row>
    <row r="42" spans="1:14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28" t="s">
        <v>78</v>
      </c>
      <c r="G42" s="28" t="s">
        <v>78</v>
      </c>
      <c r="H42" s="28" t="s">
        <v>78</v>
      </c>
      <c r="I42" s="11">
        <v>6.4</v>
      </c>
      <c r="J42" s="11">
        <v>2.4</v>
      </c>
      <c r="K42" s="3">
        <v>11.315</v>
      </c>
      <c r="L42" s="3">
        <v>1993.699</v>
      </c>
      <c r="M42" s="12">
        <v>32762</v>
      </c>
      <c r="N42" s="11">
        <v>0.6</v>
      </c>
    </row>
    <row r="43" spans="1:14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28" t="s">
        <v>78</v>
      </c>
      <c r="G43" s="28" t="s">
        <v>78</v>
      </c>
      <c r="H43" s="28" t="s">
        <v>78</v>
      </c>
      <c r="I43" s="11">
        <v>3.1</v>
      </c>
      <c r="J43" s="11">
        <v>1.2</v>
      </c>
      <c r="K43" s="3">
        <v>11.715</v>
      </c>
      <c r="L43" s="3">
        <v>1994.099</v>
      </c>
      <c r="M43" s="12">
        <v>32908</v>
      </c>
      <c r="N43" s="11">
        <v>0.3</v>
      </c>
    </row>
    <row r="44" spans="1:14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28" t="s">
        <v>78</v>
      </c>
      <c r="G44" s="28" t="s">
        <v>78</v>
      </c>
      <c r="H44" s="28" t="s">
        <v>78</v>
      </c>
      <c r="I44" s="11">
        <v>7.8</v>
      </c>
      <c r="J44" s="11">
        <v>1.6</v>
      </c>
      <c r="K44" s="3">
        <v>11.983</v>
      </c>
      <c r="L44" s="3">
        <v>1994.367</v>
      </c>
      <c r="M44" s="12">
        <v>33006</v>
      </c>
      <c r="N44" s="11">
        <v>0.7</v>
      </c>
    </row>
    <row r="45" spans="1:14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28" t="s">
        <v>78</v>
      </c>
      <c r="G45" s="28" t="s">
        <v>78</v>
      </c>
      <c r="H45" s="28" t="s">
        <v>78</v>
      </c>
      <c r="I45" s="11">
        <v>9.9</v>
      </c>
      <c r="J45" s="11">
        <v>1.5</v>
      </c>
      <c r="K45" s="3">
        <v>12.224</v>
      </c>
      <c r="L45" s="3">
        <v>1994.608</v>
      </c>
      <c r="M45" s="12">
        <v>33094</v>
      </c>
      <c r="N45" s="11">
        <v>0.8</v>
      </c>
    </row>
    <row r="46" spans="1:14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28" t="s">
        <v>78</v>
      </c>
      <c r="G46" s="28" t="s">
        <v>78</v>
      </c>
      <c r="H46" s="28" t="s">
        <v>78</v>
      </c>
      <c r="I46" s="11">
        <v>6.3</v>
      </c>
      <c r="J46" s="11">
        <v>1.2</v>
      </c>
      <c r="K46" s="3">
        <v>12.586</v>
      </c>
      <c r="L46" s="3">
        <v>1994.97</v>
      </c>
      <c r="M46" s="12">
        <v>33226</v>
      </c>
      <c r="N46" s="11">
        <v>0.5</v>
      </c>
    </row>
    <row r="47" spans="1:14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28" t="s">
        <v>78</v>
      </c>
      <c r="G47" s="28" t="s">
        <v>78</v>
      </c>
      <c r="H47" s="28" t="s">
        <v>78</v>
      </c>
      <c r="I47" s="11">
        <v>14.2</v>
      </c>
      <c r="J47" s="11">
        <v>1.3</v>
      </c>
      <c r="K47" s="3">
        <v>12.849</v>
      </c>
      <c r="L47" s="3">
        <v>1995.233</v>
      </c>
      <c r="M47" s="12">
        <v>33322</v>
      </c>
      <c r="N47" s="11">
        <v>1.1</v>
      </c>
    </row>
    <row r="48" spans="1:14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28" t="s">
        <v>78</v>
      </c>
      <c r="G48" s="28" t="s">
        <v>78</v>
      </c>
      <c r="H48" s="28" t="s">
        <v>78</v>
      </c>
      <c r="I48" s="11">
        <v>12.2</v>
      </c>
      <c r="J48" s="11">
        <v>1.3</v>
      </c>
      <c r="K48" s="3">
        <v>13.095</v>
      </c>
      <c r="L48" s="3">
        <v>1995.479</v>
      </c>
      <c r="M48" s="12">
        <v>33412</v>
      </c>
      <c r="N48" s="11">
        <v>0.9</v>
      </c>
    </row>
    <row r="49" spans="1:14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28" t="s">
        <v>78</v>
      </c>
      <c r="G49" s="28" t="s">
        <v>78</v>
      </c>
      <c r="H49" s="28" t="s">
        <v>78</v>
      </c>
      <c r="I49" s="11">
        <v>12.6</v>
      </c>
      <c r="J49" s="11">
        <v>2.1</v>
      </c>
      <c r="K49" s="3">
        <v>13.421</v>
      </c>
      <c r="L49" s="3">
        <v>1995.805</v>
      </c>
      <c r="M49" s="12">
        <v>33531</v>
      </c>
      <c r="N49" s="11">
        <v>0.9</v>
      </c>
    </row>
    <row r="50" spans="1:14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28" t="s">
        <v>78</v>
      </c>
      <c r="G50" s="28" t="s">
        <v>78</v>
      </c>
      <c r="H50" s="28" t="s">
        <v>78</v>
      </c>
      <c r="I50" s="11">
        <v>11</v>
      </c>
      <c r="J50" s="11">
        <v>1.8</v>
      </c>
      <c r="K50" s="3">
        <v>13.673</v>
      </c>
      <c r="L50" s="3">
        <v>1996.057</v>
      </c>
      <c r="M50" s="12">
        <v>33623</v>
      </c>
      <c r="N50" s="11">
        <v>0.8</v>
      </c>
    </row>
    <row r="51" spans="1:14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28" t="s">
        <v>78</v>
      </c>
      <c r="G51" s="28" t="s">
        <v>78</v>
      </c>
      <c r="H51" s="28" t="s">
        <v>78</v>
      </c>
      <c r="I51" s="11">
        <v>12.7</v>
      </c>
      <c r="J51" s="11">
        <v>1.5</v>
      </c>
      <c r="K51" s="3">
        <v>13.958</v>
      </c>
      <c r="L51" s="3">
        <v>1996.342</v>
      </c>
      <c r="M51" s="12">
        <v>33727</v>
      </c>
      <c r="N51" s="11">
        <v>0.9</v>
      </c>
    </row>
    <row r="52" spans="1:14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28" t="s">
        <v>78</v>
      </c>
      <c r="G52" s="28" t="s">
        <v>78</v>
      </c>
      <c r="H52" s="28" t="s">
        <v>78</v>
      </c>
      <c r="I52" s="11">
        <v>15.4</v>
      </c>
      <c r="J52" s="11">
        <v>1.6</v>
      </c>
      <c r="K52" s="3">
        <v>14.209</v>
      </c>
      <c r="L52" s="3">
        <v>1996.593</v>
      </c>
      <c r="M52" s="12">
        <v>33819</v>
      </c>
      <c r="N52" s="11">
        <v>1.1</v>
      </c>
    </row>
    <row r="53" spans="1:14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28" t="s">
        <v>78</v>
      </c>
      <c r="G53" s="28" t="s">
        <v>78</v>
      </c>
      <c r="H53" s="28" t="s">
        <v>78</v>
      </c>
      <c r="I53" s="11">
        <v>10.9</v>
      </c>
      <c r="J53" s="11">
        <v>1</v>
      </c>
      <c r="K53" s="3">
        <v>14.512</v>
      </c>
      <c r="L53" s="3">
        <v>1996.896</v>
      </c>
      <c r="M53" s="12">
        <v>33930</v>
      </c>
      <c r="N53" s="11">
        <v>0.7</v>
      </c>
    </row>
    <row r="54" spans="1:14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28" t="s">
        <v>78</v>
      </c>
      <c r="G54" s="28" t="s">
        <v>78</v>
      </c>
      <c r="H54" s="28" t="s">
        <v>78</v>
      </c>
      <c r="I54" s="11">
        <v>10</v>
      </c>
      <c r="J54" s="11">
        <v>1.2</v>
      </c>
      <c r="K54" s="3">
        <v>14.761</v>
      </c>
      <c r="L54" s="3">
        <v>1997.145</v>
      </c>
      <c r="M54" s="12">
        <v>34021</v>
      </c>
      <c r="N54" s="11">
        <v>0.7</v>
      </c>
    </row>
    <row r="55" spans="1:14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28" t="s">
        <v>78</v>
      </c>
      <c r="G55" s="28" t="s">
        <v>78</v>
      </c>
      <c r="H55" s="28" t="s">
        <v>78</v>
      </c>
      <c r="I55" s="11">
        <v>16.9</v>
      </c>
      <c r="J55" s="11">
        <v>2.6</v>
      </c>
      <c r="K55" s="3">
        <v>15.011</v>
      </c>
      <c r="L55" s="3">
        <v>1997.395</v>
      </c>
      <c r="M55" s="12" t="s">
        <v>27</v>
      </c>
      <c r="N55" s="11">
        <v>1.1</v>
      </c>
    </row>
    <row r="56" spans="1:14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28" t="s">
        <v>78</v>
      </c>
      <c r="G56" s="28" t="s">
        <v>78</v>
      </c>
      <c r="H56" s="28" t="s">
        <v>78</v>
      </c>
      <c r="I56" s="11">
        <v>14</v>
      </c>
      <c r="J56" s="11">
        <v>3.4</v>
      </c>
      <c r="K56" s="3">
        <v>15.298</v>
      </c>
      <c r="L56" s="3">
        <v>1997.682</v>
      </c>
      <c r="M56" s="12">
        <v>34217</v>
      </c>
      <c r="N56" s="11">
        <v>0.9</v>
      </c>
    </row>
    <row r="57" spans="1:14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28" t="s">
        <v>78</v>
      </c>
      <c r="G57" s="28" t="s">
        <v>78</v>
      </c>
      <c r="H57" s="28" t="s">
        <v>78</v>
      </c>
      <c r="I57" s="11">
        <v>10.4</v>
      </c>
      <c r="J57" s="11">
        <v>2.4</v>
      </c>
      <c r="K57" s="3">
        <v>15.55</v>
      </c>
      <c r="L57" s="3">
        <v>1997.934</v>
      </c>
      <c r="M57" s="12">
        <v>34309</v>
      </c>
      <c r="N57" s="11">
        <v>0.7</v>
      </c>
    </row>
    <row r="58" spans="1:14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28" t="s">
        <v>78</v>
      </c>
      <c r="G58" s="28" t="s">
        <v>78</v>
      </c>
      <c r="H58" s="28" t="s">
        <v>78</v>
      </c>
      <c r="I58" s="11">
        <v>12.5</v>
      </c>
      <c r="J58" s="11">
        <v>0.6</v>
      </c>
      <c r="K58" s="3">
        <v>15.835</v>
      </c>
      <c r="L58" s="3">
        <v>1998.219</v>
      </c>
      <c r="M58" s="12">
        <v>34413</v>
      </c>
      <c r="N58" s="11">
        <v>0.8</v>
      </c>
    </row>
    <row r="59" spans="1:14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28" t="s">
        <v>78</v>
      </c>
      <c r="G59" s="28" t="s">
        <v>78</v>
      </c>
      <c r="H59" s="28" t="s">
        <v>78</v>
      </c>
      <c r="I59" s="11">
        <v>15.6</v>
      </c>
      <c r="J59" s="11">
        <v>0.7</v>
      </c>
      <c r="K59" s="3">
        <v>16.065</v>
      </c>
      <c r="L59" s="3">
        <v>1998.449</v>
      </c>
      <c r="M59" s="12">
        <v>34497</v>
      </c>
      <c r="N59" s="11">
        <v>1</v>
      </c>
    </row>
    <row r="60" spans="1:14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28" t="s">
        <v>78</v>
      </c>
      <c r="G60" s="28" t="s">
        <v>78</v>
      </c>
      <c r="H60" s="28" t="s">
        <v>78</v>
      </c>
      <c r="I60" s="11">
        <v>20.8</v>
      </c>
      <c r="J60" s="11">
        <v>2.3</v>
      </c>
      <c r="K60" s="3">
        <v>16.317</v>
      </c>
      <c r="L60" s="3">
        <v>1998.701</v>
      </c>
      <c r="M60" s="12">
        <v>34589</v>
      </c>
      <c r="N60" s="11">
        <v>1.3</v>
      </c>
    </row>
    <row r="61" spans="1:14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28" t="s">
        <v>78</v>
      </c>
      <c r="G61" s="28" t="s">
        <v>78</v>
      </c>
      <c r="H61" s="28" t="s">
        <v>78</v>
      </c>
      <c r="I61" s="11">
        <v>14.7</v>
      </c>
      <c r="J61" s="11">
        <v>1.9</v>
      </c>
      <c r="K61" s="3">
        <v>16.665</v>
      </c>
      <c r="L61" s="3">
        <v>1999.049</v>
      </c>
      <c r="M61" s="12">
        <v>34716</v>
      </c>
      <c r="N61" s="11">
        <v>0.9</v>
      </c>
    </row>
    <row r="62" spans="1:14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28" t="s">
        <v>78</v>
      </c>
      <c r="G62" s="28" t="s">
        <v>78</v>
      </c>
      <c r="H62" s="28" t="s">
        <v>78</v>
      </c>
      <c r="I62" s="11">
        <v>17.5</v>
      </c>
      <c r="J62" s="11">
        <v>1.5</v>
      </c>
      <c r="K62" s="3">
        <v>16.89</v>
      </c>
      <c r="L62" s="3">
        <v>1999.274</v>
      </c>
      <c r="M62" s="12">
        <v>34798</v>
      </c>
      <c r="N62" s="11">
        <v>1</v>
      </c>
    </row>
    <row r="63" spans="1:14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28" t="s">
        <v>78</v>
      </c>
      <c r="G63" s="28" t="s">
        <v>78</v>
      </c>
      <c r="H63" s="28" t="s">
        <v>78</v>
      </c>
      <c r="I63" s="11">
        <v>12.1</v>
      </c>
      <c r="J63" s="11">
        <v>2.8</v>
      </c>
      <c r="K63" s="3">
        <v>17.142</v>
      </c>
      <c r="L63" s="3">
        <v>1999.526</v>
      </c>
      <c r="M63" s="12">
        <v>34890</v>
      </c>
      <c r="N63" s="11">
        <v>0.7</v>
      </c>
    </row>
    <row r="64" spans="1:14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28" t="s">
        <v>78</v>
      </c>
      <c r="G64" s="28" t="s">
        <v>78</v>
      </c>
      <c r="H64" s="28" t="s">
        <v>78</v>
      </c>
      <c r="I64" s="11">
        <v>14.2</v>
      </c>
      <c r="J64" s="11">
        <v>1.6</v>
      </c>
      <c r="K64" s="3">
        <v>17.389</v>
      </c>
      <c r="L64" s="3">
        <v>1999.773</v>
      </c>
      <c r="M64" s="12">
        <v>34980</v>
      </c>
      <c r="N64" s="11">
        <v>0.8</v>
      </c>
    </row>
    <row r="65" spans="1:14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28" t="s">
        <v>78</v>
      </c>
      <c r="G65" s="28" t="s">
        <v>78</v>
      </c>
      <c r="H65" s="28" t="s">
        <v>78</v>
      </c>
      <c r="I65" s="11">
        <v>7.6</v>
      </c>
      <c r="J65" s="11">
        <v>1.1</v>
      </c>
      <c r="K65" s="3">
        <v>17.638</v>
      </c>
      <c r="L65" s="3">
        <v>2000.022</v>
      </c>
      <c r="M65" s="12">
        <v>35071</v>
      </c>
      <c r="N65" s="11">
        <v>0.4</v>
      </c>
    </row>
    <row r="66" spans="1:14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28" t="s">
        <v>78</v>
      </c>
      <c r="G66" s="28" t="s">
        <v>78</v>
      </c>
      <c r="H66" s="28" t="s">
        <v>78</v>
      </c>
      <c r="I66" s="11">
        <v>8.3</v>
      </c>
      <c r="J66" s="11">
        <v>2.4</v>
      </c>
      <c r="K66" s="3">
        <v>17.889</v>
      </c>
      <c r="L66" s="3">
        <v>2000.273</v>
      </c>
      <c r="M66" s="12">
        <v>35163</v>
      </c>
      <c r="N66" s="11">
        <v>0.5</v>
      </c>
    </row>
    <row r="67" spans="1:14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28" t="s">
        <v>78</v>
      </c>
      <c r="G67" s="28" t="s">
        <v>78</v>
      </c>
      <c r="H67" s="28" t="s">
        <v>78</v>
      </c>
      <c r="I67" s="11">
        <v>8.2</v>
      </c>
      <c r="J67" s="11">
        <v>1</v>
      </c>
      <c r="K67" s="3">
        <v>18.157</v>
      </c>
      <c r="L67" s="3">
        <v>2000.541</v>
      </c>
      <c r="M67" s="12">
        <v>35261</v>
      </c>
      <c r="N67" s="11">
        <v>0.5</v>
      </c>
    </row>
    <row r="68" spans="1:14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28" t="s">
        <v>78</v>
      </c>
      <c r="G68" s="28" t="s">
        <v>78</v>
      </c>
      <c r="H68" s="28" t="s">
        <v>78</v>
      </c>
      <c r="I68" s="11">
        <v>7.7</v>
      </c>
      <c r="J68" s="11">
        <v>0.9</v>
      </c>
      <c r="K68" s="3">
        <v>18.499</v>
      </c>
      <c r="L68" s="3">
        <v>2000.883</v>
      </c>
      <c r="M68" s="12">
        <v>35386</v>
      </c>
      <c r="N68" s="11">
        <v>0.4</v>
      </c>
    </row>
    <row r="69" spans="1:14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28" t="s">
        <v>78</v>
      </c>
      <c r="G69" s="28" t="s">
        <v>78</v>
      </c>
      <c r="H69" s="28" t="s">
        <v>78</v>
      </c>
      <c r="I69" s="11">
        <v>10.369701438878785</v>
      </c>
      <c r="J69" s="11">
        <v>0.47623529198325915</v>
      </c>
      <c r="K69" s="3">
        <v>18.82420000000002</v>
      </c>
      <c r="L69" s="6">
        <v>2001.2082</v>
      </c>
      <c r="M69" s="5">
        <v>35505</v>
      </c>
      <c r="N69" s="11">
        <v>0.5508707641694613</v>
      </c>
    </row>
    <row r="70" spans="1:14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28" t="s">
        <v>78</v>
      </c>
      <c r="G70" s="28" t="s">
        <v>78</v>
      </c>
      <c r="H70" s="28" t="s">
        <v>78</v>
      </c>
      <c r="I70" s="11">
        <v>16.189492805901125</v>
      </c>
      <c r="J70" s="11">
        <v>1.0318431326303947</v>
      </c>
      <c r="K70" s="3">
        <v>18.97759999999994</v>
      </c>
      <c r="L70" s="6">
        <v>2001.3616</v>
      </c>
      <c r="M70" s="5">
        <v>35561</v>
      </c>
      <c r="N70" s="11">
        <v>0.8530843102342328</v>
      </c>
    </row>
    <row r="71" spans="1:14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28" t="s">
        <v>78</v>
      </c>
      <c r="G71" s="28" t="s">
        <v>78</v>
      </c>
      <c r="H71" s="28" t="s">
        <v>78</v>
      </c>
      <c r="I71" s="11">
        <v>15.399115107997023</v>
      </c>
      <c r="J71" s="11">
        <v>0.9033351966984042</v>
      </c>
      <c r="K71" s="3">
        <v>19.18859999999995</v>
      </c>
      <c r="L71" s="6">
        <v>2001.5726</v>
      </c>
      <c r="M71" s="5">
        <v>35638</v>
      </c>
      <c r="N71" s="11">
        <v>0.8025137377399634</v>
      </c>
    </row>
    <row r="72" spans="1:14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28" t="s">
        <v>78</v>
      </c>
      <c r="G72" s="28" t="s">
        <v>78</v>
      </c>
      <c r="H72" s="28" t="s">
        <v>78</v>
      </c>
      <c r="I72" s="11">
        <v>14.498971223116751</v>
      </c>
      <c r="J72" s="11">
        <v>0.37040522709809043</v>
      </c>
      <c r="K72" s="3">
        <v>19.361200000000053</v>
      </c>
      <c r="L72" s="6">
        <v>2001.7452</v>
      </c>
      <c r="M72" s="5">
        <v>35701</v>
      </c>
      <c r="N72" s="11">
        <v>0.7488673854470131</v>
      </c>
    </row>
    <row r="73" spans="1:14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28" t="s">
        <v>78</v>
      </c>
      <c r="G73" s="28" t="s">
        <v>78</v>
      </c>
      <c r="H73" s="28" t="s">
        <v>78</v>
      </c>
      <c r="I73" s="11">
        <v>10.71926258999752</v>
      </c>
      <c r="J73" s="11">
        <v>0.48001493715772947</v>
      </c>
      <c r="K73" s="3">
        <v>19.572200000000066</v>
      </c>
      <c r="L73" s="6">
        <v>2001.9562</v>
      </c>
      <c r="M73" s="5">
        <v>35778</v>
      </c>
      <c r="N73" s="11">
        <v>0.5476779610875366</v>
      </c>
    </row>
    <row r="74" spans="1:14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28" t="s">
        <v>78</v>
      </c>
      <c r="G74" s="28" t="s">
        <v>78</v>
      </c>
      <c r="H74" s="28" t="s">
        <v>78</v>
      </c>
      <c r="I74" s="11">
        <v>12.499446043201033</v>
      </c>
      <c r="J74" s="11">
        <v>1.3568926176348415</v>
      </c>
      <c r="K74" s="3">
        <v>19.76389999999992</v>
      </c>
      <c r="L74" s="6">
        <v>2002.1479</v>
      </c>
      <c r="M74" s="5">
        <v>35848</v>
      </c>
      <c r="N74" s="11">
        <v>0.6324382355304916</v>
      </c>
    </row>
    <row r="75" spans="1:14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28" t="s">
        <v>78</v>
      </c>
      <c r="G75" s="28" t="s">
        <v>78</v>
      </c>
      <c r="H75" s="28" t="s">
        <v>78</v>
      </c>
      <c r="I75" s="11">
        <v>14.003258992886016</v>
      </c>
      <c r="J75" s="11">
        <v>1.1149953264687418</v>
      </c>
      <c r="K75" s="3">
        <v>19.99409999999989</v>
      </c>
      <c r="L75" s="4">
        <v>2002.3781</v>
      </c>
      <c r="M75" s="5">
        <v>35932</v>
      </c>
      <c r="N75" s="11">
        <v>0.7003695586641105</v>
      </c>
    </row>
    <row r="76" spans="1:14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28" t="s">
        <v>78</v>
      </c>
      <c r="G76" s="28" t="s">
        <v>78</v>
      </c>
      <c r="H76" s="28" t="s">
        <v>78</v>
      </c>
      <c r="I76" s="11">
        <v>14.003258992886016</v>
      </c>
      <c r="J76" s="11">
        <v>1.0053856164091026</v>
      </c>
      <c r="K76" s="3">
        <v>20.303699999999935</v>
      </c>
      <c r="L76" s="4">
        <v>2002.6877</v>
      </c>
      <c r="M76" s="8">
        <v>36045</v>
      </c>
      <c r="N76" s="11">
        <v>0.6896900068896832</v>
      </c>
    </row>
    <row r="77" spans="1:14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28" t="s">
        <v>78</v>
      </c>
      <c r="G77" s="28" t="s">
        <v>78</v>
      </c>
      <c r="H77" s="28" t="s">
        <v>78</v>
      </c>
      <c r="I77" s="11">
        <v>17.810402877842463</v>
      </c>
      <c r="J77" s="11">
        <v>1.069639584375098</v>
      </c>
      <c r="K77" s="3">
        <v>20.626999999999953</v>
      </c>
      <c r="L77" s="4">
        <v>2003.011</v>
      </c>
      <c r="M77" s="5">
        <v>36163</v>
      </c>
      <c r="N77" s="11">
        <v>0.8634509564087121</v>
      </c>
    </row>
    <row r="78" spans="1:14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28" t="s">
        <v>78</v>
      </c>
      <c r="G78" s="28" t="s">
        <v>78</v>
      </c>
      <c r="H78" s="28" t="s">
        <v>78</v>
      </c>
      <c r="I78" s="11">
        <v>16.8423165469024</v>
      </c>
      <c r="J78" s="11">
        <v>0.6349803893110122</v>
      </c>
      <c r="K78" s="3">
        <v>20.974899999999934</v>
      </c>
      <c r="L78" s="3">
        <v>2003.3589</v>
      </c>
      <c r="M78" s="5">
        <v>36290</v>
      </c>
      <c r="N78" s="11">
        <v>0.802974819756111</v>
      </c>
    </row>
    <row r="79" spans="1:14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28" t="s">
        <v>78</v>
      </c>
      <c r="G79" s="28" t="s">
        <v>78</v>
      </c>
      <c r="H79" s="28" t="s">
        <v>78</v>
      </c>
      <c r="I79" s="11">
        <v>20.475435251920857</v>
      </c>
      <c r="J79" s="11">
        <v>1.2812997141454356</v>
      </c>
      <c r="K79" s="3">
        <v>21.180399999999963</v>
      </c>
      <c r="L79" s="3">
        <v>2003.5644</v>
      </c>
      <c r="M79" s="5">
        <v>36365</v>
      </c>
      <c r="N79" s="11">
        <v>0.9667161740061988</v>
      </c>
    </row>
    <row r="80" spans="1:14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28" t="s">
        <v>78</v>
      </c>
      <c r="G80" s="28" t="s">
        <v>78</v>
      </c>
      <c r="H80" s="28" t="s">
        <v>78</v>
      </c>
      <c r="I80" s="11">
        <v>20.974640287891127</v>
      </c>
      <c r="J80" s="11">
        <v>0.8541998094302903</v>
      </c>
      <c r="K80" s="3">
        <v>21.4516000000001</v>
      </c>
      <c r="L80" s="3">
        <v>2003.8356</v>
      </c>
      <c r="M80" s="5">
        <v>36464</v>
      </c>
      <c r="N80" s="11">
        <v>0.9777657744826042</v>
      </c>
    </row>
    <row r="81" spans="1:14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28" t="s">
        <v>78</v>
      </c>
      <c r="G81" s="28" t="s">
        <v>78</v>
      </c>
      <c r="H81" s="28" t="s">
        <v>78</v>
      </c>
      <c r="I81" s="11">
        <v>18.49758273393837</v>
      </c>
      <c r="J81" s="11">
        <v>0.829210644571742</v>
      </c>
      <c r="K81" s="3">
        <v>21.719800000000077</v>
      </c>
      <c r="L81" s="3">
        <v>2004.1038</v>
      </c>
      <c r="M81" s="22">
        <v>36562</v>
      </c>
      <c r="N81" s="11">
        <v>0.8516460894639133</v>
      </c>
    </row>
    <row r="82" spans="1:14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28" t="s">
        <v>78</v>
      </c>
      <c r="G82" s="28" t="s">
        <v>78</v>
      </c>
      <c r="H82" s="28" t="s">
        <v>78</v>
      </c>
      <c r="I82" s="11">
        <v>28.01152158294103</v>
      </c>
      <c r="J82" s="11">
        <v>4.720912781372932</v>
      </c>
      <c r="K82" s="3">
        <v>22.02579999999989</v>
      </c>
      <c r="L82" s="3">
        <v>2004.4098</v>
      </c>
      <c r="M82" s="5">
        <v>36674</v>
      </c>
      <c r="N82" s="11">
        <v>1.2717595539295357</v>
      </c>
    </row>
    <row r="83" spans="1:14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28" t="s">
        <v>78</v>
      </c>
      <c r="G83" s="28" t="s">
        <v>78</v>
      </c>
      <c r="H83" s="28" t="s">
        <v>78</v>
      </c>
      <c r="I83" s="11">
        <v>22.038949640384452</v>
      </c>
      <c r="J83" s="11">
        <v>0.3942795325886296</v>
      </c>
      <c r="K83" s="3">
        <v>22.46569999999997</v>
      </c>
      <c r="L83" s="3">
        <v>2004.8497</v>
      </c>
      <c r="M83" s="5">
        <v>36835</v>
      </c>
      <c r="N83" s="11">
        <v>0.9810043595518716</v>
      </c>
    </row>
    <row r="84" spans="1:14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28" t="s">
        <v>78</v>
      </c>
      <c r="G84" s="28" t="s">
        <v>78</v>
      </c>
      <c r="H84" s="28" t="s">
        <v>78</v>
      </c>
      <c r="I84" s="11">
        <v>17.399021582881087</v>
      </c>
      <c r="J84" s="11">
        <v>0.9082025095489812</v>
      </c>
      <c r="K84" s="3">
        <v>22.733799999999974</v>
      </c>
      <c r="L84" s="3">
        <v>2005.1178</v>
      </c>
      <c r="M84" s="5">
        <v>36933</v>
      </c>
      <c r="N84" s="11">
        <v>0.7653371448187768</v>
      </c>
    </row>
    <row r="85" spans="1:14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28" t="s">
        <v>78</v>
      </c>
      <c r="G85" s="28" t="s">
        <v>78</v>
      </c>
      <c r="H85" s="28" t="s">
        <v>78</v>
      </c>
      <c r="I85" s="11">
        <v>15.200280575544374</v>
      </c>
      <c r="J85" s="11">
        <v>0.8310596796211231</v>
      </c>
      <c r="K85" s="3">
        <v>23.062599999999975</v>
      </c>
      <c r="L85" s="3">
        <v>2005.4466</v>
      </c>
      <c r="M85" s="5">
        <v>37053</v>
      </c>
      <c r="N85" s="11">
        <v>0.6590878988294637</v>
      </c>
    </row>
    <row r="86" spans="1:14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28" t="s">
        <v>78</v>
      </c>
      <c r="G86" s="28" t="s">
        <v>78</v>
      </c>
      <c r="H86" s="28" t="s">
        <v>78</v>
      </c>
      <c r="I86" s="11">
        <v>20.12600000008485</v>
      </c>
      <c r="J86" s="11">
        <v>1.069639584375098</v>
      </c>
      <c r="K86" s="3">
        <v>23.33109999999988</v>
      </c>
      <c r="L86" s="3">
        <v>2005.7151</v>
      </c>
      <c r="M86" s="5">
        <v>37151</v>
      </c>
      <c r="N86" s="11">
        <v>0.862625422722673</v>
      </c>
    </row>
    <row r="87" spans="1:14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28" t="s">
        <v>78</v>
      </c>
      <c r="G87" s="28" t="s">
        <v>78</v>
      </c>
      <c r="H87" s="28" t="s">
        <v>78</v>
      </c>
      <c r="I87" s="11">
        <v>20.532834532502502</v>
      </c>
      <c r="J87" s="11">
        <v>1.2290644740004177</v>
      </c>
      <c r="K87" s="3">
        <v>23.6570999999999</v>
      </c>
      <c r="L87" s="3">
        <v>2006.0411</v>
      </c>
      <c r="M87" s="5">
        <v>37270</v>
      </c>
      <c r="N87" s="11">
        <v>0.8679353992037312</v>
      </c>
    </row>
    <row r="88" spans="1:14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28" t="s">
        <v>78</v>
      </c>
      <c r="G88" s="28" t="s">
        <v>78</v>
      </c>
      <c r="H88" s="28" t="s">
        <v>78</v>
      </c>
      <c r="I88" s="11">
        <v>24.107654676400973</v>
      </c>
      <c r="J88" s="11">
        <v>0.9965755082326396</v>
      </c>
      <c r="K88" s="3">
        <v>23.88449999999989</v>
      </c>
      <c r="L88" s="3">
        <v>2006.2685</v>
      </c>
      <c r="M88" s="5">
        <v>37353</v>
      </c>
      <c r="N88" s="11">
        <v>1.0093430750654644</v>
      </c>
    </row>
    <row r="89" spans="1:14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28" t="s">
        <v>78</v>
      </c>
      <c r="G89" s="28" t="s">
        <v>78</v>
      </c>
      <c r="H89" s="28" t="s">
        <v>78</v>
      </c>
      <c r="I89" s="11">
        <v>22.559093525284396</v>
      </c>
      <c r="J89" s="11">
        <v>0.44322457801342496</v>
      </c>
      <c r="K89" s="3">
        <v>24.24890000000005</v>
      </c>
      <c r="L89" s="3">
        <v>2006.6329</v>
      </c>
      <c r="M89" s="5">
        <v>37486</v>
      </c>
      <c r="N89" s="11">
        <v>0.9303140977646142</v>
      </c>
    </row>
    <row r="90" spans="1:14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28" t="s">
        <v>78</v>
      </c>
      <c r="G90" s="28" t="s">
        <v>78</v>
      </c>
      <c r="H90" s="28" t="s">
        <v>78</v>
      </c>
      <c r="I90" s="11">
        <v>17.316287769817045</v>
      </c>
      <c r="J90" s="11">
        <v>8.131104437961746</v>
      </c>
      <c r="K90" s="3">
        <v>24.629699999999957</v>
      </c>
      <c r="L90" s="3">
        <v>2007.0137</v>
      </c>
      <c r="M90" s="5">
        <v>37625</v>
      </c>
      <c r="N90" s="11">
        <v>0.7030653142270136</v>
      </c>
    </row>
    <row r="91" spans="1:18" ht="12.75">
      <c r="A91" s="49">
        <v>89.723185</v>
      </c>
      <c r="B91" s="49">
        <v>0.00034835</v>
      </c>
      <c r="C91" s="15">
        <v>176.497</v>
      </c>
      <c r="D91" s="50">
        <v>101.497979</v>
      </c>
      <c r="E91" s="49">
        <v>0.0011183</v>
      </c>
      <c r="F91" s="15">
        <v>278.296</v>
      </c>
      <c r="G91" s="15" t="s">
        <v>231</v>
      </c>
      <c r="H91" s="14">
        <v>5.065145912374663</v>
      </c>
      <c r="I91" s="14">
        <f aca="true" t="shared" si="0" ref="I91:I99">I90+H91</f>
        <v>22.38143368219171</v>
      </c>
      <c r="J91" s="11">
        <v>1.5204234527374636</v>
      </c>
      <c r="K91" s="3">
        <f aca="true" t="shared" si="1" ref="K91:K99">L91-1982.384</f>
        <v>25.418699999999944</v>
      </c>
      <c r="L91" s="3">
        <v>2007.8027</v>
      </c>
      <c r="M91" s="12">
        <v>37913</v>
      </c>
      <c r="N91" s="11">
        <f aca="true" t="shared" si="2" ref="N91:N99">I91/K91</f>
        <v>0.8805105564876157</v>
      </c>
      <c r="R91" s="3"/>
    </row>
    <row r="92" spans="1:18" ht="12.75">
      <c r="A92" s="49">
        <v>89.723543</v>
      </c>
      <c r="B92" s="49">
        <v>0.000518</v>
      </c>
      <c r="C92" s="15">
        <v>176.497</v>
      </c>
      <c r="D92" s="50">
        <v>101.497791</v>
      </c>
      <c r="E92" s="49">
        <v>0.000416</v>
      </c>
      <c r="F92" s="15">
        <v>278.296</v>
      </c>
      <c r="G92" s="15" t="s">
        <v>231</v>
      </c>
      <c r="H92" s="14">
        <v>2.033156558589563</v>
      </c>
      <c r="I92" s="14">
        <f t="shared" si="0"/>
        <v>24.414590240781273</v>
      </c>
      <c r="J92" s="11">
        <v>0.5655871915754134</v>
      </c>
      <c r="K92" s="3">
        <f t="shared" si="1"/>
        <v>26.069600000000037</v>
      </c>
      <c r="L92" s="3">
        <v>2008.4536</v>
      </c>
      <c r="M92" s="12">
        <v>38151</v>
      </c>
      <c r="N92" s="11">
        <f t="shared" si="2"/>
        <v>0.9365157210230014</v>
      </c>
      <c r="O92" s="1" t="s">
        <v>218</v>
      </c>
      <c r="P92" s="11"/>
      <c r="Q92" s="11"/>
      <c r="R92" s="3"/>
    </row>
    <row r="93" spans="1:18" ht="12.75">
      <c r="A93" s="1">
        <v>89.72382</v>
      </c>
      <c r="B93" s="1">
        <v>0.00066</v>
      </c>
      <c r="C93" s="15">
        <v>176.497</v>
      </c>
      <c r="D93" s="49">
        <v>101.49801</v>
      </c>
      <c r="E93" s="1">
        <v>0.00066</v>
      </c>
      <c r="F93" s="15">
        <v>278.296</v>
      </c>
      <c r="G93" s="15" t="s">
        <v>231</v>
      </c>
      <c r="H93" s="11">
        <v>-0.19</v>
      </c>
      <c r="I93" s="14">
        <f t="shared" si="0"/>
        <v>24.22459024078127</v>
      </c>
      <c r="J93" s="1">
        <v>0.9</v>
      </c>
      <c r="K93" s="3">
        <f t="shared" si="1"/>
        <v>27.046100000000024</v>
      </c>
      <c r="L93" s="3">
        <v>2009.4301</v>
      </c>
      <c r="M93" s="12">
        <v>38508</v>
      </c>
      <c r="N93" s="11">
        <f t="shared" si="2"/>
        <v>0.8956777591142993</v>
      </c>
      <c r="O93" s="1" t="s">
        <v>67</v>
      </c>
      <c r="P93" s="11"/>
      <c r="Q93" s="11"/>
      <c r="R93" s="3"/>
    </row>
    <row r="94" spans="1:14" ht="12.75">
      <c r="A94" s="1">
        <v>89.72211</v>
      </c>
      <c r="B94" s="1">
        <v>0.00115</v>
      </c>
      <c r="C94" s="15">
        <v>176.497</v>
      </c>
      <c r="D94" s="1">
        <v>101.49823</v>
      </c>
      <c r="E94" s="1">
        <v>0.00099</v>
      </c>
      <c r="F94" s="15">
        <v>278.296</v>
      </c>
      <c r="G94" s="15" t="s">
        <v>231</v>
      </c>
      <c r="H94" s="1">
        <v>-4.2</v>
      </c>
      <c r="I94" s="14">
        <f t="shared" si="0"/>
        <v>20.024590240781272</v>
      </c>
      <c r="J94" s="1">
        <v>1.4</v>
      </c>
      <c r="K94" s="3">
        <f t="shared" si="1"/>
        <v>28.08179999999993</v>
      </c>
      <c r="L94" s="3">
        <v>2010.4658</v>
      </c>
      <c r="M94" s="12">
        <v>38886</v>
      </c>
      <c r="N94" s="11">
        <f t="shared" si="2"/>
        <v>0.713080722773516</v>
      </c>
    </row>
    <row r="95" spans="1:15" ht="12.75">
      <c r="A95" s="1">
        <v>89.72357</v>
      </c>
      <c r="B95" s="1">
        <v>0.00059</v>
      </c>
      <c r="C95" s="15">
        <v>176.497</v>
      </c>
      <c r="D95" s="1">
        <v>101.49792</v>
      </c>
      <c r="E95" s="1">
        <v>0.00043</v>
      </c>
      <c r="F95" s="15">
        <v>278.296</v>
      </c>
      <c r="G95" s="15" t="s">
        <v>231</v>
      </c>
      <c r="H95" s="1">
        <v>6.1</v>
      </c>
      <c r="I95" s="14">
        <f t="shared" si="0"/>
        <v>26.124590240781274</v>
      </c>
      <c r="J95" s="1">
        <v>0.7</v>
      </c>
      <c r="K95" s="1">
        <f t="shared" si="1"/>
        <v>29.07899999999995</v>
      </c>
      <c r="L95" s="1">
        <v>2011.463</v>
      </c>
      <c r="M95" s="12">
        <v>39250</v>
      </c>
      <c r="N95" s="11">
        <f t="shared" si="2"/>
        <v>0.8984005722611272</v>
      </c>
      <c r="O95" s="1" t="s">
        <v>116</v>
      </c>
    </row>
    <row r="96" spans="1:15" ht="12.75">
      <c r="A96" s="1">
        <v>89.72361</v>
      </c>
      <c r="B96" s="1">
        <v>0.00068</v>
      </c>
      <c r="C96" s="15">
        <v>176.497</v>
      </c>
      <c r="D96" s="1">
        <v>101.49861</v>
      </c>
      <c r="E96" s="1">
        <v>0.00061</v>
      </c>
      <c r="F96" s="15">
        <v>278.296</v>
      </c>
      <c r="G96" s="15" t="s">
        <v>231</v>
      </c>
      <c r="H96" s="15">
        <v>-3.2</v>
      </c>
      <c r="I96" s="14">
        <f t="shared" si="0"/>
        <v>22.924590240781274</v>
      </c>
      <c r="J96" s="1">
        <v>0.8</v>
      </c>
      <c r="K96" s="1">
        <f t="shared" si="1"/>
        <v>30.057000000000016</v>
      </c>
      <c r="L96" s="15">
        <v>2012.441</v>
      </c>
      <c r="M96" s="12">
        <v>39608</v>
      </c>
      <c r="N96" s="11">
        <f t="shared" si="2"/>
        <v>0.7627038706717657</v>
      </c>
      <c r="O96" s="1" t="s">
        <v>26</v>
      </c>
    </row>
    <row r="97" spans="1:16" ht="12.75">
      <c r="A97" s="1">
        <v>89.72351</v>
      </c>
      <c r="B97" s="1">
        <v>0.00101</v>
      </c>
      <c r="C97" s="15">
        <v>176.497</v>
      </c>
      <c r="D97" s="1">
        <v>101.49439</v>
      </c>
      <c r="E97" s="1">
        <v>0.00054</v>
      </c>
      <c r="F97" s="15">
        <v>278.448</v>
      </c>
      <c r="G97" s="15" t="s">
        <v>231</v>
      </c>
      <c r="H97" s="15">
        <v>0.8</v>
      </c>
      <c r="I97" s="14">
        <f t="shared" si="0"/>
        <v>23.724590240781275</v>
      </c>
      <c r="J97" s="1">
        <v>1.2</v>
      </c>
      <c r="K97" s="1">
        <f t="shared" si="1"/>
        <v>30.916999999999916</v>
      </c>
      <c r="L97" s="15">
        <v>2013.301</v>
      </c>
      <c r="M97" s="12">
        <v>39922</v>
      </c>
      <c r="N97" s="11">
        <f t="shared" si="2"/>
        <v>0.7673639176110664</v>
      </c>
      <c r="P97" s="1" t="s">
        <v>35</v>
      </c>
    </row>
    <row r="98" spans="1:15" ht="12.75">
      <c r="A98" s="1">
        <v>89.72364</v>
      </c>
      <c r="B98" s="1">
        <v>0.00032</v>
      </c>
      <c r="C98" s="15">
        <v>176.497</v>
      </c>
      <c r="D98" s="1">
        <v>101.49446</v>
      </c>
      <c r="E98" s="49">
        <v>0.0005</v>
      </c>
      <c r="F98" s="15">
        <v>278.448</v>
      </c>
      <c r="G98" s="15" t="s">
        <v>231</v>
      </c>
      <c r="H98" s="15">
        <v>0.9</v>
      </c>
      <c r="I98" s="14">
        <f t="shared" si="0"/>
        <v>24.624590240781274</v>
      </c>
      <c r="J98" s="1">
        <v>0.9</v>
      </c>
      <c r="K98" s="1">
        <f t="shared" si="1"/>
        <v>31.914999999999964</v>
      </c>
      <c r="L98" s="15">
        <v>2014.299</v>
      </c>
      <c r="M98" s="12">
        <v>40286</v>
      </c>
      <c r="N98" s="11">
        <f t="shared" si="2"/>
        <v>0.771567922318073</v>
      </c>
      <c r="O98" s="1" t="s">
        <v>296</v>
      </c>
    </row>
    <row r="99" spans="1:15" ht="12.75">
      <c r="A99" s="1">
        <v>89.72244</v>
      </c>
      <c r="B99" s="1">
        <v>0.00098</v>
      </c>
      <c r="C99" s="15">
        <v>176.497</v>
      </c>
      <c r="D99" s="1">
        <v>101.49441</v>
      </c>
      <c r="E99" s="49">
        <v>0.0009</v>
      </c>
      <c r="F99" s="15">
        <v>278.448</v>
      </c>
      <c r="G99" s="15" t="s">
        <v>231</v>
      </c>
      <c r="H99" s="15">
        <v>-3.5</v>
      </c>
      <c r="I99" s="14">
        <f t="shared" si="0"/>
        <v>21.124590240781274</v>
      </c>
      <c r="J99" s="1">
        <v>1.2</v>
      </c>
      <c r="K99" s="3">
        <f t="shared" si="1"/>
        <v>33.19959999999992</v>
      </c>
      <c r="L99" s="4">
        <v>2015.5836</v>
      </c>
      <c r="M99" s="12">
        <v>40755</v>
      </c>
      <c r="N99" s="11">
        <f t="shared" si="2"/>
        <v>0.6362905047284101</v>
      </c>
      <c r="O99" s="1" t="s">
        <v>331</v>
      </c>
    </row>
    <row r="100" spans="3:14" ht="12.75">
      <c r="C100" s="15"/>
      <c r="F100" s="15"/>
      <c r="G100" s="15"/>
      <c r="H100" s="15"/>
      <c r="I100" s="14"/>
      <c r="L100" s="15"/>
      <c r="M100" s="12"/>
      <c r="N100" s="11"/>
    </row>
    <row r="101" spans="3:14" ht="12.75">
      <c r="C101" s="15"/>
      <c r="F101" s="15"/>
      <c r="G101" s="15"/>
      <c r="H101" s="15"/>
      <c r="I101" s="14"/>
      <c r="L101" s="15"/>
      <c r="M101" s="12"/>
      <c r="N101" s="11"/>
    </row>
    <row r="102" spans="3:14" ht="12.75">
      <c r="C102" s="15"/>
      <c r="F102" s="15"/>
      <c r="G102" s="15"/>
      <c r="H102" s="15"/>
      <c r="I102" s="14"/>
      <c r="L102" s="15"/>
      <c r="M102" s="12"/>
      <c r="N102" s="11"/>
    </row>
    <row r="103" spans="3:14" ht="12.75">
      <c r="C103" s="15"/>
      <c r="F103" s="15"/>
      <c r="G103" s="15"/>
      <c r="H103" s="15"/>
      <c r="I103" s="14"/>
      <c r="L103" s="15"/>
      <c r="M103" s="12"/>
      <c r="N103" s="11"/>
    </row>
    <row r="104" spans="3:14" ht="12.75">
      <c r="C104" s="15"/>
      <c r="F104" s="15"/>
      <c r="G104" s="15"/>
      <c r="H104" s="15"/>
      <c r="I104" s="14"/>
      <c r="L104" s="15"/>
      <c r="M104" s="12"/>
      <c r="N104" s="11"/>
    </row>
    <row r="105" spans="3:14" ht="12.75">
      <c r="C105" s="15"/>
      <c r="F105" s="15"/>
      <c r="G105" s="15"/>
      <c r="H105" s="15"/>
      <c r="I105" s="14"/>
      <c r="L105" s="15"/>
      <c r="M105" s="12"/>
      <c r="N105" s="11"/>
    </row>
    <row r="106" spans="3:14" ht="12.75">
      <c r="C106" s="15"/>
      <c r="F106" s="15"/>
      <c r="G106" s="15"/>
      <c r="H106" s="15"/>
      <c r="I106" s="14"/>
      <c r="L106" s="15"/>
      <c r="M106" s="12"/>
      <c r="N106" s="11"/>
    </row>
    <row r="107" spans="3:14" ht="12.75">
      <c r="C107" s="15"/>
      <c r="F107" s="15"/>
      <c r="G107" s="15"/>
      <c r="H107" s="15"/>
      <c r="I107" s="14"/>
      <c r="L107" s="15"/>
      <c r="M107" s="12"/>
      <c r="N107" s="11"/>
    </row>
    <row r="108" spans="3:14" ht="12.75">
      <c r="C108" s="15"/>
      <c r="F108" s="15"/>
      <c r="G108" s="15"/>
      <c r="H108" s="15"/>
      <c r="I108" s="14"/>
      <c r="L108" s="15"/>
      <c r="M108" s="12"/>
      <c r="N108" s="11"/>
    </row>
    <row r="109" spans="3:14" ht="12.75">
      <c r="C109" s="15"/>
      <c r="F109" s="15"/>
      <c r="G109" s="15"/>
      <c r="H109" s="15"/>
      <c r="I109" s="14"/>
      <c r="L109" s="15"/>
      <c r="M109" s="12"/>
      <c r="N109" s="11"/>
    </row>
    <row r="110" spans="3:14" ht="12.75">
      <c r="C110" s="15"/>
      <c r="F110" s="15"/>
      <c r="G110" s="15"/>
      <c r="H110" s="15"/>
      <c r="I110" s="14"/>
      <c r="L110" s="15"/>
      <c r="M110" s="12"/>
      <c r="N110" s="11"/>
    </row>
  </sheetData>
  <sheetProtection/>
  <mergeCells count="1">
    <mergeCell ref="N2:O2"/>
  </mergeCells>
  <printOptions/>
  <pageMargins left="0.25" right="0.25" top="0.25" bottom="0.26" header="0.3" footer="0.3"/>
  <pageSetup fitToHeight="4" fitToWidth="1" orientation="landscape" scale="8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A1:O132"/>
  <sheetViews>
    <sheetView workbookViewId="0" topLeftCell="A1">
      <pane ySplit="2100" topLeftCell="BM116" activePane="bottomLeft" state="split"/>
      <selection pane="topLeft" activeCell="A3" sqref="A3"/>
      <selection pane="bottomLeft" activeCell="M124" sqref="M124"/>
    </sheetView>
  </sheetViews>
  <sheetFormatPr defaultColWidth="8.375" defaultRowHeight="12.75"/>
  <cols>
    <col min="1" max="11" width="8.375" style="1" customWidth="1"/>
    <col min="12" max="12" width="9.375" style="1" customWidth="1"/>
    <col min="13" max="13" width="9.875" style="1" customWidth="1"/>
    <col min="14" max="16384" width="8.375" style="1" customWidth="1"/>
  </cols>
  <sheetData>
    <row r="1" spans="1:2" ht="12.75">
      <c r="A1" s="43" t="s">
        <v>96</v>
      </c>
      <c r="B1" s="34"/>
    </row>
    <row r="2" spans="1:12" ht="13.5" thickBot="1">
      <c r="A2" s="11"/>
      <c r="B2" s="11"/>
      <c r="C2" s="3"/>
      <c r="D2" s="3"/>
      <c r="E2" s="42"/>
      <c r="K2" s="93" t="s">
        <v>19</v>
      </c>
      <c r="L2" s="93"/>
    </row>
    <row r="3" spans="1:12" ht="39">
      <c r="A3" s="40" t="s">
        <v>34</v>
      </c>
      <c r="B3" s="39" t="s">
        <v>195</v>
      </c>
      <c r="C3" s="40" t="s">
        <v>20</v>
      </c>
      <c r="D3" s="40" t="s">
        <v>77</v>
      </c>
      <c r="E3" s="38" t="s">
        <v>196</v>
      </c>
      <c r="F3" s="39" t="s">
        <v>18</v>
      </c>
      <c r="G3" s="35" t="s">
        <v>8</v>
      </c>
      <c r="H3" s="36" t="s">
        <v>9</v>
      </c>
      <c r="I3" s="36" t="s">
        <v>21</v>
      </c>
      <c r="J3" s="37" t="s">
        <v>22</v>
      </c>
      <c r="K3" s="38" t="s">
        <v>199</v>
      </c>
      <c r="L3" s="39" t="s">
        <v>200</v>
      </c>
    </row>
    <row r="4" spans="1:12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3.4</v>
      </c>
      <c r="H4" s="3">
        <v>0</v>
      </c>
      <c r="I4" s="3">
        <v>1979.858</v>
      </c>
      <c r="J4" s="12">
        <v>27706</v>
      </c>
      <c r="K4" s="11"/>
      <c r="L4" s="9"/>
    </row>
    <row r="5" spans="1:12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-3.9</v>
      </c>
      <c r="G5" s="11">
        <v>1.8</v>
      </c>
      <c r="H5" s="3">
        <v>0.29</v>
      </c>
      <c r="I5" s="3">
        <v>1980.148</v>
      </c>
      <c r="J5" s="12">
        <v>27812</v>
      </c>
      <c r="K5" s="11"/>
      <c r="L5" s="9"/>
    </row>
    <row r="6" spans="1:12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-3</v>
      </c>
      <c r="G6" s="11">
        <v>1.8</v>
      </c>
      <c r="H6" s="3">
        <v>0.5</v>
      </c>
      <c r="I6" s="3">
        <v>1980.358</v>
      </c>
      <c r="J6" s="12">
        <v>27889</v>
      </c>
      <c r="K6" s="11"/>
      <c r="L6" s="9"/>
    </row>
    <row r="7" spans="1:12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-0.3</v>
      </c>
      <c r="G7" s="11">
        <v>1.5</v>
      </c>
      <c r="H7" s="3">
        <v>0.729</v>
      </c>
      <c r="I7" s="3">
        <v>1980.587</v>
      </c>
      <c r="J7" s="12">
        <v>27973</v>
      </c>
      <c r="K7" s="11"/>
      <c r="L7" s="9"/>
    </row>
    <row r="8" spans="1:12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1.6</v>
      </c>
      <c r="G8" s="11">
        <v>1.1</v>
      </c>
      <c r="H8" s="3">
        <v>0.869</v>
      </c>
      <c r="I8" s="3">
        <v>1980.727</v>
      </c>
      <c r="J8" s="12">
        <v>28024</v>
      </c>
      <c r="K8" s="11">
        <v>1.8</v>
      </c>
      <c r="L8" s="9"/>
    </row>
    <row r="9" spans="1:12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-0.3</v>
      </c>
      <c r="G9" s="11">
        <v>2.8</v>
      </c>
      <c r="H9" s="3">
        <v>1.038</v>
      </c>
      <c r="I9" s="3">
        <v>1980.896</v>
      </c>
      <c r="J9" s="12">
        <v>28086</v>
      </c>
      <c r="K9" s="11">
        <v>-0.3</v>
      </c>
      <c r="L9" s="9"/>
    </row>
    <row r="10" spans="1:12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2.1</v>
      </c>
      <c r="G10" s="11">
        <v>1.2</v>
      </c>
      <c r="H10" s="3">
        <v>1.2</v>
      </c>
      <c r="I10" s="3">
        <v>1981.058</v>
      </c>
      <c r="J10" s="12">
        <v>28144</v>
      </c>
      <c r="K10" s="11">
        <v>1.8</v>
      </c>
      <c r="L10" s="9"/>
    </row>
    <row r="11" spans="1:12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6</v>
      </c>
      <c r="G11" s="11">
        <v>0.5</v>
      </c>
      <c r="H11" s="3">
        <v>1.394</v>
      </c>
      <c r="I11" s="3">
        <v>1981.252</v>
      </c>
      <c r="J11" s="12">
        <v>28216</v>
      </c>
      <c r="K11" s="11">
        <v>4.3</v>
      </c>
      <c r="L11" s="9"/>
    </row>
    <row r="12" spans="1:12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6</v>
      </c>
      <c r="G12" s="11">
        <v>1.7</v>
      </c>
      <c r="H12" s="3">
        <v>1.66</v>
      </c>
      <c r="I12" s="3">
        <v>1981.518</v>
      </c>
      <c r="J12" s="12">
        <v>28313</v>
      </c>
      <c r="K12" s="11">
        <v>3.6</v>
      </c>
      <c r="L12" s="9"/>
    </row>
    <row r="13" spans="1:12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6.7</v>
      </c>
      <c r="G13" s="11">
        <v>0.9</v>
      </c>
      <c r="H13" s="3">
        <v>1.745</v>
      </c>
      <c r="I13" s="3">
        <v>1981.603</v>
      </c>
      <c r="J13" s="12">
        <v>28344</v>
      </c>
      <c r="K13" s="11">
        <v>3.8</v>
      </c>
      <c r="L13" s="9"/>
    </row>
    <row r="14" spans="1:12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4.8</v>
      </c>
      <c r="G14" s="11">
        <v>1.4</v>
      </c>
      <c r="H14" s="3">
        <v>1.975</v>
      </c>
      <c r="I14" s="3">
        <v>1981.833</v>
      </c>
      <c r="J14" s="12">
        <v>28428</v>
      </c>
      <c r="K14" s="11">
        <v>2.4</v>
      </c>
      <c r="L14" s="9"/>
    </row>
    <row r="15" spans="1:12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8.5</v>
      </c>
      <c r="G15" s="11">
        <v>0.6</v>
      </c>
      <c r="H15" s="3">
        <v>2.216</v>
      </c>
      <c r="I15" s="3">
        <v>1982.074</v>
      </c>
      <c r="J15" s="12">
        <v>28516</v>
      </c>
      <c r="K15" s="11">
        <v>3.8</v>
      </c>
      <c r="L15" s="9"/>
    </row>
    <row r="16" spans="1:12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7.9</v>
      </c>
      <c r="G16" s="11">
        <v>0.8</v>
      </c>
      <c r="H16" s="3">
        <v>2.526</v>
      </c>
      <c r="I16" s="3">
        <v>1982.384</v>
      </c>
      <c r="J16" s="12">
        <v>28629</v>
      </c>
      <c r="K16" s="11">
        <v>3.1</v>
      </c>
      <c r="L16" s="9"/>
    </row>
    <row r="17" spans="1:12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6.8</v>
      </c>
      <c r="G17" s="11">
        <v>0.8</v>
      </c>
      <c r="H17" s="3">
        <v>2.712</v>
      </c>
      <c r="I17" s="3">
        <v>1982.57</v>
      </c>
      <c r="J17" s="12">
        <v>28697</v>
      </c>
      <c r="K17" s="11">
        <v>2.5</v>
      </c>
      <c r="L17" s="9"/>
    </row>
    <row r="18" spans="1:12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5.1</v>
      </c>
      <c r="G18" s="11">
        <v>1.2</v>
      </c>
      <c r="H18" s="3">
        <v>3.087</v>
      </c>
      <c r="I18" s="3">
        <v>1982.945</v>
      </c>
      <c r="J18" s="12">
        <v>28834</v>
      </c>
      <c r="K18" s="11">
        <v>1.7</v>
      </c>
      <c r="L18" s="9"/>
    </row>
    <row r="19" spans="1:12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5.3</v>
      </c>
      <c r="G19" s="11">
        <v>0.9</v>
      </c>
      <c r="H19" s="3">
        <v>3.416</v>
      </c>
      <c r="I19" s="3">
        <v>1983.274</v>
      </c>
      <c r="J19" s="12">
        <v>28954</v>
      </c>
      <c r="K19" s="11">
        <v>1.6</v>
      </c>
      <c r="L19" s="9"/>
    </row>
    <row r="20" spans="1:12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3.8</v>
      </c>
      <c r="G20" s="11">
        <v>1.6</v>
      </c>
      <c r="H20" s="3">
        <v>3.597</v>
      </c>
      <c r="I20" s="3">
        <v>1983.455</v>
      </c>
      <c r="J20" s="12">
        <v>29020</v>
      </c>
      <c r="K20" s="11">
        <v>1.1</v>
      </c>
      <c r="L20" s="9"/>
    </row>
    <row r="21" spans="1:12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1.3</v>
      </c>
      <c r="G21" s="11">
        <v>0.8</v>
      </c>
      <c r="H21" s="3">
        <v>3.739</v>
      </c>
      <c r="I21" s="3">
        <v>1983.597</v>
      </c>
      <c r="J21" s="12">
        <v>29072</v>
      </c>
      <c r="K21" s="11">
        <v>0.3</v>
      </c>
      <c r="L21" s="9"/>
    </row>
    <row r="22" spans="1:12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4.6</v>
      </c>
      <c r="G22" s="11">
        <v>1.1</v>
      </c>
      <c r="H22" s="3">
        <v>3.912</v>
      </c>
      <c r="I22" s="3">
        <v>1983.77</v>
      </c>
      <c r="J22" s="12">
        <v>29135</v>
      </c>
      <c r="K22" s="11">
        <v>1.2</v>
      </c>
      <c r="L22" s="9"/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3.5</v>
      </c>
      <c r="G23" s="11">
        <v>1.7</v>
      </c>
      <c r="H23" s="3">
        <v>4.221</v>
      </c>
      <c r="I23" s="3">
        <v>1984.079</v>
      </c>
      <c r="J23" s="12">
        <v>29248</v>
      </c>
      <c r="K23" s="11">
        <v>0.8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4.4</v>
      </c>
      <c r="G24" s="11">
        <v>1.1</v>
      </c>
      <c r="H24" s="3">
        <v>4.538</v>
      </c>
      <c r="I24" s="3">
        <v>1984.396</v>
      </c>
      <c r="J24" s="12">
        <v>29364</v>
      </c>
      <c r="K24" s="11">
        <v>1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2.3</v>
      </c>
      <c r="G25" s="11">
        <v>1.2</v>
      </c>
      <c r="H25" s="3">
        <v>4.639</v>
      </c>
      <c r="I25" s="3">
        <v>1984.497</v>
      </c>
      <c r="J25" s="12">
        <v>29401</v>
      </c>
      <c r="K25" s="11">
        <v>0.5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2.9</v>
      </c>
      <c r="G26" s="11">
        <v>1.1</v>
      </c>
      <c r="H26" s="3">
        <v>4.964</v>
      </c>
      <c r="I26" s="3">
        <v>1984.822</v>
      </c>
      <c r="J26" s="12">
        <v>29520</v>
      </c>
      <c r="K26" s="11">
        <v>0.6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5.3</v>
      </c>
      <c r="G27" s="11">
        <v>0.3</v>
      </c>
      <c r="H27" s="3">
        <v>5.257</v>
      </c>
      <c r="I27" s="3">
        <v>1985.115</v>
      </c>
      <c r="J27" s="12">
        <v>29627</v>
      </c>
      <c r="K27" s="11">
        <v>1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2.7</v>
      </c>
      <c r="G28" s="11">
        <v>0.2</v>
      </c>
      <c r="H28" s="3">
        <v>5.487</v>
      </c>
      <c r="I28" s="3">
        <v>1985.345</v>
      </c>
      <c r="J28" s="12">
        <v>29711</v>
      </c>
      <c r="K28" s="11">
        <v>0.5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5.8</v>
      </c>
      <c r="G29" s="11">
        <v>0.1</v>
      </c>
      <c r="H29" s="3">
        <v>5.602</v>
      </c>
      <c r="I29" s="3">
        <v>1985.46</v>
      </c>
      <c r="J29" s="12">
        <v>29753</v>
      </c>
      <c r="K29" s="11">
        <v>1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6.8</v>
      </c>
      <c r="G30" s="11">
        <v>0.9</v>
      </c>
      <c r="H30" s="3">
        <v>5.731</v>
      </c>
      <c r="I30" s="3">
        <v>1985.589</v>
      </c>
      <c r="J30" s="12">
        <v>29800</v>
      </c>
      <c r="K30" s="11">
        <v>1.2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3</v>
      </c>
      <c r="G31" s="11">
        <v>1.1</v>
      </c>
      <c r="H31" s="3">
        <v>6.098</v>
      </c>
      <c r="I31" s="3">
        <v>1985.956</v>
      </c>
      <c r="J31" s="12">
        <v>29934</v>
      </c>
      <c r="K31" s="11">
        <v>0.5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3.2</v>
      </c>
      <c r="G32" s="11">
        <v>0.7</v>
      </c>
      <c r="H32" s="3">
        <v>6.249</v>
      </c>
      <c r="I32" s="3">
        <v>1986.107</v>
      </c>
      <c r="J32" s="12">
        <v>29989</v>
      </c>
      <c r="K32" s="11">
        <v>0.5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1.5</v>
      </c>
      <c r="G33" s="11">
        <v>0.4</v>
      </c>
      <c r="H33" s="3">
        <v>6.421</v>
      </c>
      <c r="I33" s="3">
        <v>1986.279</v>
      </c>
      <c r="J33" s="12">
        <v>30052</v>
      </c>
      <c r="K33" s="11">
        <v>0.2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4.1</v>
      </c>
      <c r="G34" s="11">
        <v>1.3</v>
      </c>
      <c r="H34" s="3">
        <v>6.589</v>
      </c>
      <c r="I34" s="3">
        <v>1986.447</v>
      </c>
      <c r="J34" s="12">
        <v>30113</v>
      </c>
      <c r="K34" s="11">
        <v>0.6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4.4</v>
      </c>
      <c r="G35" s="11">
        <v>0.8</v>
      </c>
      <c r="H35" s="3">
        <v>6.901</v>
      </c>
      <c r="I35" s="3">
        <v>1986.759</v>
      </c>
      <c r="J35" s="12">
        <v>30227</v>
      </c>
      <c r="K35" s="11">
        <v>0.6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3.9</v>
      </c>
      <c r="G36" s="11">
        <v>1.1</v>
      </c>
      <c r="H36" s="3">
        <v>7.227</v>
      </c>
      <c r="I36" s="3">
        <v>1987.085</v>
      </c>
      <c r="J36" s="12">
        <v>30346</v>
      </c>
      <c r="K36" s="11">
        <v>0.5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6.3</v>
      </c>
      <c r="G37" s="11">
        <v>1.2</v>
      </c>
      <c r="H37" s="3">
        <v>7.419</v>
      </c>
      <c r="I37" s="3">
        <v>1987.277</v>
      </c>
      <c r="J37" s="12">
        <v>30416</v>
      </c>
      <c r="K37" s="11">
        <v>0.8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3</v>
      </c>
      <c r="G38" s="11">
        <v>1.3</v>
      </c>
      <c r="H38" s="3">
        <v>7.783</v>
      </c>
      <c r="I38" s="3">
        <v>1987.641</v>
      </c>
      <c r="J38" s="12">
        <v>30549</v>
      </c>
      <c r="K38" s="11">
        <v>0.4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3</v>
      </c>
      <c r="G39" s="11">
        <v>2</v>
      </c>
      <c r="H39" s="3">
        <v>8.013</v>
      </c>
      <c r="I39" s="3">
        <v>1987.871</v>
      </c>
      <c r="J39" s="12">
        <v>30633</v>
      </c>
      <c r="K39" s="11">
        <v>0.4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4.9</v>
      </c>
      <c r="G40" s="11">
        <v>1.1</v>
      </c>
      <c r="H40" s="3">
        <v>8.262</v>
      </c>
      <c r="I40" s="3">
        <v>1988.12</v>
      </c>
      <c r="J40" s="12">
        <v>30724</v>
      </c>
      <c r="K40" s="11">
        <v>0.6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3.7</v>
      </c>
      <c r="G41" s="11">
        <v>1</v>
      </c>
      <c r="H41" s="3">
        <v>8.533</v>
      </c>
      <c r="I41" s="3">
        <v>1988.391</v>
      </c>
      <c r="J41" s="12">
        <v>30823</v>
      </c>
      <c r="K41" s="11">
        <v>0.4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2.3</v>
      </c>
      <c r="G42" s="11">
        <v>1.4</v>
      </c>
      <c r="H42" s="3">
        <v>8.893</v>
      </c>
      <c r="I42" s="3">
        <v>1988.751</v>
      </c>
      <c r="J42" s="12">
        <v>30955</v>
      </c>
      <c r="K42" s="11">
        <v>0.3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4.3</v>
      </c>
      <c r="G43" s="11">
        <v>1</v>
      </c>
      <c r="H43" s="3">
        <v>9.106</v>
      </c>
      <c r="I43" s="3">
        <v>1988.964</v>
      </c>
      <c r="J43" s="12">
        <v>31033</v>
      </c>
      <c r="K43" s="11">
        <v>0.5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4.2</v>
      </c>
      <c r="G44" s="11">
        <v>1.7</v>
      </c>
      <c r="H44" s="3">
        <v>9.679</v>
      </c>
      <c r="I44" s="3">
        <v>1989.537</v>
      </c>
      <c r="J44" s="12">
        <v>31242</v>
      </c>
      <c r="K44" s="11">
        <v>0.4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2.2</v>
      </c>
      <c r="G45" s="11">
        <v>1.3</v>
      </c>
      <c r="H45" s="3">
        <v>9.967</v>
      </c>
      <c r="I45" s="3">
        <v>1989.825</v>
      </c>
      <c r="J45" s="12">
        <v>31347</v>
      </c>
      <c r="K45" s="11">
        <v>0.2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5.9</v>
      </c>
      <c r="G46" s="11">
        <v>1.1</v>
      </c>
      <c r="H46" s="3">
        <v>10.216</v>
      </c>
      <c r="I46" s="3">
        <v>1990.074</v>
      </c>
      <c r="J46" s="12">
        <v>31438</v>
      </c>
      <c r="K46" s="11">
        <v>0.6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5.9</v>
      </c>
      <c r="G47" s="11">
        <v>2.1</v>
      </c>
      <c r="H47" s="3">
        <v>10.372</v>
      </c>
      <c r="I47" s="3">
        <v>1990.23</v>
      </c>
      <c r="J47" s="12">
        <v>31495</v>
      </c>
      <c r="K47" s="11">
        <v>0.6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0.3</v>
      </c>
      <c r="G48" s="11">
        <v>0.8</v>
      </c>
      <c r="H48" s="3">
        <v>10.58</v>
      </c>
      <c r="I48" s="3">
        <v>1990.438</v>
      </c>
      <c r="J48" s="12">
        <v>31571</v>
      </c>
      <c r="K48" s="11">
        <v>0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1.2</v>
      </c>
      <c r="G49" s="11">
        <v>1.7</v>
      </c>
      <c r="H49" s="3">
        <v>10.791</v>
      </c>
      <c r="I49" s="3">
        <v>1990.649</v>
      </c>
      <c r="J49" s="12">
        <v>31648</v>
      </c>
      <c r="K49" s="11">
        <v>0.1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-5.7</v>
      </c>
      <c r="G50" s="11">
        <v>3.6</v>
      </c>
      <c r="H50" s="3">
        <v>11.002</v>
      </c>
      <c r="I50" s="3">
        <v>1990.86</v>
      </c>
      <c r="J50" s="12">
        <v>31725</v>
      </c>
      <c r="K50" s="11">
        <v>-0.5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4.2</v>
      </c>
      <c r="G51" s="11">
        <v>2.1</v>
      </c>
      <c r="H51" s="3">
        <v>11.293</v>
      </c>
      <c r="I51" s="3">
        <v>1991.151</v>
      </c>
      <c r="J51" s="12">
        <v>31831</v>
      </c>
      <c r="K51" s="11">
        <v>0.4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9.4</v>
      </c>
      <c r="G52" s="11">
        <v>3.5</v>
      </c>
      <c r="H52" s="3">
        <v>11.424</v>
      </c>
      <c r="I52" s="3">
        <v>1991.282</v>
      </c>
      <c r="J52" s="12">
        <v>31879</v>
      </c>
      <c r="K52" s="11">
        <v>0.8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5.1</v>
      </c>
      <c r="G53" s="11">
        <v>2.1</v>
      </c>
      <c r="H53" s="3">
        <v>11.6</v>
      </c>
      <c r="I53" s="3">
        <v>1991.458</v>
      </c>
      <c r="J53" s="12">
        <v>31943</v>
      </c>
      <c r="K53" s="11">
        <v>0.4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1.2</v>
      </c>
      <c r="G54" s="11">
        <v>1.6</v>
      </c>
      <c r="H54" s="3">
        <v>11.791</v>
      </c>
      <c r="I54" s="3">
        <v>1991.649</v>
      </c>
      <c r="J54" s="12">
        <v>32013</v>
      </c>
      <c r="K54" s="11">
        <v>0.1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0</v>
      </c>
      <c r="G55" s="11">
        <v>1.9</v>
      </c>
      <c r="H55" s="3">
        <v>11.846</v>
      </c>
      <c r="I55" s="3">
        <v>1991.704</v>
      </c>
      <c r="J55" s="12">
        <v>32033</v>
      </c>
      <c r="K55" s="11">
        <v>0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-0.3</v>
      </c>
      <c r="G56" s="11">
        <v>1.9</v>
      </c>
      <c r="H56" s="3">
        <v>12.076</v>
      </c>
      <c r="I56" s="3">
        <v>1991.934</v>
      </c>
      <c r="J56" s="12">
        <v>32117</v>
      </c>
      <c r="K56" s="11">
        <v>0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7.5</v>
      </c>
      <c r="G57" s="11">
        <v>0.9</v>
      </c>
      <c r="H57" s="3">
        <v>12.347</v>
      </c>
      <c r="I57" s="3">
        <v>1992.205</v>
      </c>
      <c r="J57" s="12">
        <v>32216</v>
      </c>
      <c r="K57" s="11">
        <v>0.6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2.7</v>
      </c>
      <c r="G58" s="11">
        <v>2.3</v>
      </c>
      <c r="H58" s="3">
        <v>12.653</v>
      </c>
      <c r="I58" s="3">
        <v>1992.511</v>
      </c>
      <c r="J58" s="12">
        <v>32328</v>
      </c>
      <c r="K58" s="11">
        <v>0.2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-9.3</v>
      </c>
      <c r="G59" s="11">
        <v>1.7</v>
      </c>
      <c r="H59" s="3">
        <v>12.956</v>
      </c>
      <c r="I59" s="3">
        <v>1992.814</v>
      </c>
      <c r="J59" s="12">
        <v>32439</v>
      </c>
      <c r="K59" s="11">
        <v>-0.7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3.9</v>
      </c>
      <c r="G60" s="11">
        <v>1.3</v>
      </c>
      <c r="H60" s="3">
        <v>13.243</v>
      </c>
      <c r="I60" s="3">
        <v>1993.101</v>
      </c>
      <c r="J60" s="12">
        <v>32544</v>
      </c>
      <c r="K60" s="11">
        <v>0.3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2.2</v>
      </c>
      <c r="G61" s="11">
        <v>1.8</v>
      </c>
      <c r="H61" s="3">
        <v>13.61</v>
      </c>
      <c r="I61" s="3">
        <v>1993.468</v>
      </c>
      <c r="J61" s="12">
        <v>32678</v>
      </c>
      <c r="K61" s="11">
        <v>0.2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-5.2</v>
      </c>
      <c r="G62" s="11">
        <v>1.7</v>
      </c>
      <c r="H62" s="3">
        <v>13.841</v>
      </c>
      <c r="I62" s="3">
        <v>1993.699</v>
      </c>
      <c r="J62" s="12">
        <v>32762</v>
      </c>
      <c r="K62" s="11">
        <v>-0.4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4.3</v>
      </c>
      <c r="G63" s="11">
        <v>1.3</v>
      </c>
      <c r="H63" s="3">
        <v>14.241</v>
      </c>
      <c r="I63" s="3">
        <v>1994.099</v>
      </c>
      <c r="J63" s="12">
        <v>32908</v>
      </c>
      <c r="K63" s="11">
        <v>0.3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3.8</v>
      </c>
      <c r="G64" s="11">
        <v>2.1</v>
      </c>
      <c r="H64" s="3">
        <v>14.509</v>
      </c>
      <c r="I64" s="3">
        <v>1994.367</v>
      </c>
      <c r="J64" s="12">
        <v>33006</v>
      </c>
      <c r="K64" s="11">
        <v>0.3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-1</v>
      </c>
      <c r="G65" s="11">
        <v>1</v>
      </c>
      <c r="H65" s="3">
        <v>14.75</v>
      </c>
      <c r="I65" s="3">
        <v>1994.608</v>
      </c>
      <c r="J65" s="12">
        <v>33094</v>
      </c>
      <c r="K65" s="11">
        <v>-0.1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1.7</v>
      </c>
      <c r="G66" s="11">
        <v>1.4</v>
      </c>
      <c r="H66" s="3">
        <v>15.112</v>
      </c>
      <c r="I66" s="3">
        <v>1994.97</v>
      </c>
      <c r="J66" s="12">
        <v>33226</v>
      </c>
      <c r="K66" s="11">
        <v>0.1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3.3</v>
      </c>
      <c r="G67" s="11">
        <v>1.2</v>
      </c>
      <c r="H67" s="3">
        <v>15.375</v>
      </c>
      <c r="I67" s="3">
        <v>1995.233</v>
      </c>
      <c r="J67" s="12">
        <v>33322</v>
      </c>
      <c r="K67" s="11">
        <v>0.2</v>
      </c>
    </row>
    <row r="68" spans="1:11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-2.8</v>
      </c>
      <c r="G68" s="11">
        <v>3.2</v>
      </c>
      <c r="H68" s="3">
        <v>15.621</v>
      </c>
      <c r="I68" s="3">
        <v>1995.479</v>
      </c>
      <c r="J68" s="12">
        <v>33412</v>
      </c>
      <c r="K68" s="11">
        <v>-0.2</v>
      </c>
    </row>
    <row r="69" spans="1:11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-2.8</v>
      </c>
      <c r="G69" s="11">
        <v>2.1</v>
      </c>
      <c r="H69" s="3">
        <v>15.947</v>
      </c>
      <c r="I69" s="3">
        <v>1995.805</v>
      </c>
      <c r="J69" s="12">
        <v>33531</v>
      </c>
      <c r="K69" s="11">
        <v>-0.2</v>
      </c>
    </row>
    <row r="70" spans="1:11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6.2</v>
      </c>
      <c r="G70" s="11">
        <v>1.3</v>
      </c>
      <c r="H70" s="3">
        <v>16.199</v>
      </c>
      <c r="I70" s="3">
        <v>1996.057</v>
      </c>
      <c r="J70" s="12">
        <v>33623</v>
      </c>
      <c r="K70" s="11">
        <v>0.4</v>
      </c>
    </row>
    <row r="71" spans="1:11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4.1</v>
      </c>
      <c r="G71" s="11">
        <v>1.5</v>
      </c>
      <c r="H71" s="3">
        <v>16.484</v>
      </c>
      <c r="I71" s="3">
        <v>1996.342</v>
      </c>
      <c r="J71" s="12">
        <v>33727</v>
      </c>
      <c r="K71" s="11">
        <v>0.2</v>
      </c>
    </row>
    <row r="72" spans="1:11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2.5</v>
      </c>
      <c r="G72" s="11">
        <v>3.1</v>
      </c>
      <c r="H72" s="3">
        <v>16.735</v>
      </c>
      <c r="I72" s="3">
        <v>1996.593</v>
      </c>
      <c r="J72" s="12">
        <v>33819</v>
      </c>
      <c r="K72" s="11">
        <v>0.1</v>
      </c>
    </row>
    <row r="73" spans="1:11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3.1</v>
      </c>
      <c r="G73" s="11">
        <v>0.5</v>
      </c>
      <c r="H73" s="3">
        <v>17.038</v>
      </c>
      <c r="I73" s="3">
        <v>1996.896</v>
      </c>
      <c r="J73" s="12">
        <v>33930</v>
      </c>
      <c r="K73" s="11">
        <v>0.2</v>
      </c>
    </row>
    <row r="74" spans="1:11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5</v>
      </c>
      <c r="G74" s="11">
        <v>0.4</v>
      </c>
      <c r="H74" s="3">
        <v>17.287</v>
      </c>
      <c r="I74" s="3">
        <v>1997.145</v>
      </c>
      <c r="J74" s="12">
        <v>34021</v>
      </c>
      <c r="K74" s="11">
        <v>0.3</v>
      </c>
    </row>
    <row r="75" spans="1:11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1</v>
      </c>
      <c r="G75" s="11">
        <v>1.5</v>
      </c>
      <c r="H75" s="3">
        <v>17.537</v>
      </c>
      <c r="I75" s="3">
        <v>1997.395</v>
      </c>
      <c r="J75" s="12">
        <v>34112</v>
      </c>
      <c r="K75" s="11">
        <v>0.1</v>
      </c>
    </row>
    <row r="76" spans="1:11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-0.7</v>
      </c>
      <c r="G76" s="11">
        <v>0.8</v>
      </c>
      <c r="H76" s="3">
        <v>17.824</v>
      </c>
      <c r="I76" s="3">
        <v>1997.682</v>
      </c>
      <c r="J76" s="12">
        <v>34217</v>
      </c>
      <c r="K76" s="11">
        <v>0</v>
      </c>
    </row>
    <row r="77" spans="1:11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3.9</v>
      </c>
      <c r="G77" s="11">
        <v>1.8</v>
      </c>
      <c r="H77" s="3">
        <v>18.076</v>
      </c>
      <c r="I77" s="3">
        <v>1997.934</v>
      </c>
      <c r="J77" s="12">
        <v>34309</v>
      </c>
      <c r="K77" s="11">
        <v>0.2</v>
      </c>
    </row>
    <row r="78" spans="1:11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3.7</v>
      </c>
      <c r="G78" s="11">
        <v>2.8</v>
      </c>
      <c r="H78" s="3">
        <v>18.361</v>
      </c>
      <c r="I78" s="3">
        <v>1998.219</v>
      </c>
      <c r="J78" s="12">
        <v>34413</v>
      </c>
      <c r="K78" s="11">
        <v>0.2</v>
      </c>
    </row>
    <row r="79" spans="1:11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3.9</v>
      </c>
      <c r="G79" s="11">
        <v>2.7</v>
      </c>
      <c r="H79" s="3">
        <v>18.591</v>
      </c>
      <c r="I79" s="3">
        <v>1998.449</v>
      </c>
      <c r="J79" s="12">
        <v>34497</v>
      </c>
      <c r="K79" s="11">
        <v>0.2</v>
      </c>
    </row>
    <row r="80" spans="1:11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6.6</v>
      </c>
      <c r="G80" s="11">
        <v>2.8</v>
      </c>
      <c r="H80" s="3">
        <v>18.843</v>
      </c>
      <c r="I80" s="3">
        <v>1998.701</v>
      </c>
      <c r="J80" s="12">
        <v>34589</v>
      </c>
      <c r="K80" s="11">
        <v>0.4</v>
      </c>
    </row>
    <row r="81" spans="1:11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6.4</v>
      </c>
      <c r="G81" s="11">
        <v>3.3</v>
      </c>
      <c r="H81" s="3">
        <v>19.191</v>
      </c>
      <c r="I81" s="3">
        <v>1999.049</v>
      </c>
      <c r="J81" s="12">
        <v>34716</v>
      </c>
      <c r="K81" s="11">
        <v>0.3</v>
      </c>
    </row>
    <row r="82" spans="1:11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11">
        <v>5.4</v>
      </c>
      <c r="G82" s="11">
        <v>0.6</v>
      </c>
      <c r="H82" s="3">
        <v>19.416</v>
      </c>
      <c r="I82" s="3">
        <v>1999.274</v>
      </c>
      <c r="J82" s="12">
        <v>34798</v>
      </c>
      <c r="K82" s="11">
        <v>0.3</v>
      </c>
    </row>
    <row r="83" spans="1:11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11">
        <v>0.8</v>
      </c>
      <c r="G83" s="11">
        <v>2.2</v>
      </c>
      <c r="H83" s="3">
        <v>19.668</v>
      </c>
      <c r="I83" s="3">
        <v>1999.526</v>
      </c>
      <c r="J83" s="12">
        <v>34890</v>
      </c>
      <c r="K83" s="11">
        <v>0</v>
      </c>
    </row>
    <row r="84" spans="1:11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11">
        <v>-4</v>
      </c>
      <c r="G84" s="11">
        <v>3.6</v>
      </c>
      <c r="H84" s="3">
        <v>19.915</v>
      </c>
      <c r="I84" s="3">
        <v>1999.773</v>
      </c>
      <c r="J84" s="12">
        <v>34980</v>
      </c>
      <c r="K84" s="11">
        <v>-0.2</v>
      </c>
    </row>
    <row r="85" spans="1:11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11">
        <v>5.3</v>
      </c>
      <c r="G85" s="11">
        <v>1.5</v>
      </c>
      <c r="H85" s="3">
        <v>20.164</v>
      </c>
      <c r="I85" s="3">
        <v>2000.022</v>
      </c>
      <c r="J85" s="12">
        <v>35071</v>
      </c>
      <c r="K85" s="11">
        <v>0.3</v>
      </c>
    </row>
    <row r="86" spans="1:11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11">
        <v>0.7</v>
      </c>
      <c r="G86" s="11">
        <v>0.9</v>
      </c>
      <c r="H86" s="3">
        <v>20.415</v>
      </c>
      <c r="I86" s="3">
        <v>2000.273</v>
      </c>
      <c r="J86" s="12">
        <v>35163</v>
      </c>
      <c r="K86" s="11">
        <v>0</v>
      </c>
    </row>
    <row r="87" spans="1:11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11">
        <v>2.3</v>
      </c>
      <c r="G87" s="11">
        <v>1.1</v>
      </c>
      <c r="H87" s="3">
        <v>20.683</v>
      </c>
      <c r="I87" s="3">
        <v>2000.541</v>
      </c>
      <c r="J87" s="12">
        <v>35261</v>
      </c>
      <c r="K87" s="11">
        <v>0.1</v>
      </c>
    </row>
    <row r="88" spans="1:11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11">
        <v>-1.1</v>
      </c>
      <c r="G88" s="11">
        <v>1.2</v>
      </c>
      <c r="H88" s="3">
        <v>21.025</v>
      </c>
      <c r="I88" s="3">
        <v>2000.883</v>
      </c>
      <c r="J88" s="12">
        <v>35386</v>
      </c>
      <c r="K88" s="11">
        <v>-0.1</v>
      </c>
    </row>
    <row r="89" spans="1:11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11">
        <v>-1.1</v>
      </c>
      <c r="G89" s="11">
        <v>0.23055835564268895</v>
      </c>
      <c r="H89" s="3">
        <f aca="true" t="shared" si="0" ref="H89:H120">I89-1979.858</f>
        <v>21.350200000000086</v>
      </c>
      <c r="I89" s="6">
        <v>2001.2082</v>
      </c>
      <c r="J89" s="5">
        <v>35505</v>
      </c>
      <c r="K89" s="16">
        <v>-0.05152176560406908</v>
      </c>
    </row>
    <row r="90" spans="1:11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11">
        <v>5.706528777274519</v>
      </c>
      <c r="G90" s="11">
        <v>1.0885378102474494</v>
      </c>
      <c r="H90" s="3">
        <f t="shared" si="0"/>
        <v>21.503600000000006</v>
      </c>
      <c r="I90" s="6">
        <v>2001.3616</v>
      </c>
      <c r="J90" s="5">
        <v>35561</v>
      </c>
      <c r="K90" s="16">
        <v>0.2653755081602391</v>
      </c>
    </row>
    <row r="91" spans="1:11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11">
        <v>2.3941942447206137</v>
      </c>
      <c r="G91" s="11">
        <v>0.8126237125111168</v>
      </c>
      <c r="H91" s="3">
        <f t="shared" si="0"/>
        <v>21.71460000000002</v>
      </c>
      <c r="I91" s="6">
        <v>2001.5726</v>
      </c>
      <c r="J91" s="5">
        <v>35638</v>
      </c>
      <c r="K91" s="16">
        <v>0.11025734965049375</v>
      </c>
    </row>
    <row r="92" spans="1:11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11">
        <v>-2.074251798603313</v>
      </c>
      <c r="G92" s="11">
        <v>0.3666255819236201</v>
      </c>
      <c r="H92" s="3">
        <f t="shared" si="0"/>
        <v>21.889900000000125</v>
      </c>
      <c r="I92" s="6">
        <v>2001.7479</v>
      </c>
      <c r="J92" s="5">
        <v>35702</v>
      </c>
      <c r="K92" s="16">
        <v>-0.09475839536056817</v>
      </c>
    </row>
    <row r="93" spans="1:11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11">
        <v>5.1869496405343956</v>
      </c>
      <c r="G93" s="11">
        <v>0.7067936476259482</v>
      </c>
      <c r="H93" s="3">
        <f t="shared" si="0"/>
        <v>22.098200000000134</v>
      </c>
      <c r="I93" s="6">
        <v>2001.9562</v>
      </c>
      <c r="J93" s="5">
        <v>35778</v>
      </c>
      <c r="K93" s="16">
        <v>0.23472272133179917</v>
      </c>
    </row>
    <row r="94" spans="1:11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11">
        <v>7.700438849239041</v>
      </c>
      <c r="G94" s="11">
        <v>1.9616358455500915</v>
      </c>
      <c r="H94" s="3">
        <f t="shared" si="0"/>
        <v>22.28989999999999</v>
      </c>
      <c r="I94" s="6">
        <v>2002.1479</v>
      </c>
      <c r="J94" s="5">
        <v>35848</v>
      </c>
      <c r="K94" s="16">
        <v>0.3454676265590714</v>
      </c>
    </row>
    <row r="95" spans="1:11" ht="12.75">
      <c r="A95" s="28" t="s">
        <v>78</v>
      </c>
      <c r="B95" s="28" t="s">
        <v>78</v>
      </c>
      <c r="C95" s="28" t="s">
        <v>78</v>
      </c>
      <c r="D95" s="28" t="s">
        <v>78</v>
      </c>
      <c r="E95" s="28" t="s">
        <v>78</v>
      </c>
      <c r="F95" s="11">
        <v>4.48551079156111</v>
      </c>
      <c r="G95" s="11">
        <v>0.8164033576855872</v>
      </c>
      <c r="H95" s="3">
        <f t="shared" si="0"/>
        <v>22.520099999999957</v>
      </c>
      <c r="I95" s="4">
        <v>2002.3781</v>
      </c>
      <c r="J95" s="5">
        <v>35932</v>
      </c>
      <c r="K95" s="16">
        <v>0.1991781027420446</v>
      </c>
    </row>
    <row r="96" spans="1:11" ht="12.75">
      <c r="A96" s="28" t="s">
        <v>78</v>
      </c>
      <c r="B96" s="28" t="s">
        <v>78</v>
      </c>
      <c r="C96" s="28" t="s">
        <v>78</v>
      </c>
      <c r="D96" s="28" t="s">
        <v>78</v>
      </c>
      <c r="E96" s="28" t="s">
        <v>78</v>
      </c>
      <c r="F96" s="11">
        <v>1.3160359713345526</v>
      </c>
      <c r="G96" s="11">
        <v>0.38930345297044205</v>
      </c>
      <c r="H96" s="3">
        <f t="shared" si="0"/>
        <v>22.829700000000003</v>
      </c>
      <c r="I96" s="4">
        <v>2002.6877</v>
      </c>
      <c r="J96" s="5">
        <v>36045</v>
      </c>
      <c r="K96" s="16">
        <v>0.05764578471616151</v>
      </c>
    </row>
    <row r="97" spans="1:11" ht="12.75">
      <c r="A97" s="28" t="s">
        <v>78</v>
      </c>
      <c r="B97" s="28" t="s">
        <v>78</v>
      </c>
      <c r="C97" s="28" t="s">
        <v>78</v>
      </c>
      <c r="D97" s="28" t="s">
        <v>78</v>
      </c>
      <c r="E97" s="28" t="s">
        <v>78</v>
      </c>
      <c r="F97" s="11">
        <v>7.0314532377042225</v>
      </c>
      <c r="G97" s="11">
        <v>0.6349803893110122</v>
      </c>
      <c r="H97" s="3">
        <f t="shared" si="0"/>
        <v>23.191299999999956</v>
      </c>
      <c r="I97" s="4">
        <v>2003.0493</v>
      </c>
      <c r="J97" s="5">
        <v>36177</v>
      </c>
      <c r="K97" s="16">
        <v>0.3031935785274752</v>
      </c>
    </row>
    <row r="98" spans="1:11" ht="12.75">
      <c r="A98" s="28" t="s">
        <v>78</v>
      </c>
      <c r="B98" s="28" t="s">
        <v>78</v>
      </c>
      <c r="C98" s="28" t="s">
        <v>78</v>
      </c>
      <c r="D98" s="28" t="s">
        <v>78</v>
      </c>
      <c r="E98" s="28" t="s">
        <v>78</v>
      </c>
      <c r="F98" s="11">
        <v>11.811665468136326</v>
      </c>
      <c r="G98" s="11">
        <v>0.7030140024514778</v>
      </c>
      <c r="H98" s="3">
        <f t="shared" si="0"/>
        <v>23.5009</v>
      </c>
      <c r="I98" s="3">
        <v>2003.3589</v>
      </c>
      <c r="J98" s="5">
        <v>36290</v>
      </c>
      <c r="K98" s="16">
        <v>0.5026048137788904</v>
      </c>
    </row>
    <row r="99" spans="1:11" ht="12.75">
      <c r="A99" s="28" t="s">
        <v>78</v>
      </c>
      <c r="B99" s="28" t="s">
        <v>78</v>
      </c>
      <c r="C99" s="28" t="s">
        <v>78</v>
      </c>
      <c r="D99" s="28" t="s">
        <v>78</v>
      </c>
      <c r="E99" s="28" t="s">
        <v>78</v>
      </c>
      <c r="F99" s="11">
        <v>5.1219964030968885</v>
      </c>
      <c r="G99" s="11">
        <v>0.5934042923918388</v>
      </c>
      <c r="H99" s="3">
        <f t="shared" si="0"/>
        <v>23.709100000000035</v>
      </c>
      <c r="I99" s="3">
        <v>2003.5671</v>
      </c>
      <c r="J99" s="5">
        <v>36366</v>
      </c>
      <c r="K99" s="16">
        <v>0.21603504152822675</v>
      </c>
    </row>
    <row r="100" spans="1:11" ht="12.75">
      <c r="A100" s="28" t="s">
        <v>78</v>
      </c>
      <c r="B100" s="28" t="s">
        <v>78</v>
      </c>
      <c r="C100" s="28" t="s">
        <v>78</v>
      </c>
      <c r="D100" s="28" t="s">
        <v>78</v>
      </c>
      <c r="E100" s="28" t="s">
        <v>78</v>
      </c>
      <c r="F100" s="11">
        <v>-3.9577553958118603</v>
      </c>
      <c r="G100" s="11">
        <v>0.4573370661109076</v>
      </c>
      <c r="H100" s="3">
        <f t="shared" si="0"/>
        <v>23.977600000000166</v>
      </c>
      <c r="I100" s="3">
        <v>2003.8356</v>
      </c>
      <c r="J100" s="5">
        <v>36464</v>
      </c>
      <c r="K100" s="16">
        <v>-0.165060531321393</v>
      </c>
    </row>
    <row r="101" spans="1:11" ht="12.75">
      <c r="A101" s="28" t="s">
        <v>78</v>
      </c>
      <c r="B101" s="28" t="s">
        <v>78</v>
      </c>
      <c r="C101" s="28" t="s">
        <v>78</v>
      </c>
      <c r="D101" s="28" t="s">
        <v>78</v>
      </c>
      <c r="E101" s="28" t="s">
        <v>78</v>
      </c>
      <c r="F101" s="11">
        <v>-3.9577553958118603</v>
      </c>
      <c r="G101" s="11">
        <v>0.7137819124449328</v>
      </c>
      <c r="H101" s="3">
        <f t="shared" si="0"/>
        <v>24.1558</v>
      </c>
      <c r="I101" s="61">
        <v>2004.0138</v>
      </c>
      <c r="J101" s="17">
        <v>36562</v>
      </c>
      <c r="K101" s="16">
        <v>-0.1638428615823885</v>
      </c>
    </row>
    <row r="102" spans="1:15" ht="12.75">
      <c r="A102" s="28" t="s">
        <v>78</v>
      </c>
      <c r="B102" s="28" t="s">
        <v>78</v>
      </c>
      <c r="C102" s="28" t="s">
        <v>78</v>
      </c>
      <c r="D102" s="28" t="s">
        <v>78</v>
      </c>
      <c r="E102" s="28" t="s">
        <v>78</v>
      </c>
      <c r="F102" s="11">
        <v>-7.105158273692372</v>
      </c>
      <c r="G102" s="11">
        <v>1.198732141682996</v>
      </c>
      <c r="H102" s="3">
        <f t="shared" si="0"/>
        <v>24.551799999999957</v>
      </c>
      <c r="I102" s="61">
        <v>2004.4098</v>
      </c>
      <c r="J102" s="5">
        <v>36674</v>
      </c>
      <c r="K102" s="16">
        <v>-0.28939459728787237</v>
      </c>
      <c r="O102" s="11"/>
    </row>
    <row r="103" spans="1:11" ht="12.75">
      <c r="A103" s="28" t="s">
        <v>78</v>
      </c>
      <c r="B103" s="28" t="s">
        <v>78</v>
      </c>
      <c r="C103" s="28" t="s">
        <v>78</v>
      </c>
      <c r="D103" s="28" t="s">
        <v>78</v>
      </c>
      <c r="E103" s="28" t="s">
        <v>78</v>
      </c>
      <c r="F103" s="11">
        <v>0.5194820144153169</v>
      </c>
      <c r="G103" s="11">
        <v>0.24608481171911017</v>
      </c>
      <c r="H103" s="3">
        <f t="shared" si="0"/>
        <v>24.879699999999957</v>
      </c>
      <c r="I103" s="61">
        <v>2004.7377</v>
      </c>
      <c r="J103" s="5">
        <v>36794</v>
      </c>
      <c r="K103" s="16">
        <v>0.020879753952632783</v>
      </c>
    </row>
    <row r="104" spans="1:11" ht="12.75">
      <c r="A104" s="28" t="s">
        <v>78</v>
      </c>
      <c r="B104" s="28" t="s">
        <v>78</v>
      </c>
      <c r="C104" s="28" t="s">
        <v>78</v>
      </c>
      <c r="D104" s="28" t="s">
        <v>78</v>
      </c>
      <c r="E104" s="28" t="s">
        <v>78</v>
      </c>
      <c r="F104" s="11">
        <v>-3.2355539569859992</v>
      </c>
      <c r="G104" s="11">
        <v>1.5091389005978582</v>
      </c>
      <c r="H104" s="3">
        <f t="shared" si="0"/>
        <v>24.991700000000037</v>
      </c>
      <c r="I104" s="61">
        <v>2004.8497</v>
      </c>
      <c r="J104" s="5">
        <v>36835</v>
      </c>
      <c r="K104" s="16">
        <v>-0.12946514070615422</v>
      </c>
    </row>
    <row r="105" spans="1:11" ht="12.75">
      <c r="A105" s="28" t="s">
        <v>78</v>
      </c>
      <c r="B105" s="28" t="s">
        <v>78</v>
      </c>
      <c r="C105" s="28" t="s">
        <v>78</v>
      </c>
      <c r="D105" s="28" t="s">
        <v>78</v>
      </c>
      <c r="E105" s="28" t="s">
        <v>78</v>
      </c>
      <c r="F105" s="11">
        <v>-5.194906475023679</v>
      </c>
      <c r="G105" s="11">
        <v>0.9163600171197805</v>
      </c>
      <c r="H105" s="3">
        <f t="shared" si="0"/>
        <v>25.25980000000004</v>
      </c>
      <c r="I105" s="61">
        <v>2005.1178</v>
      </c>
      <c r="J105" s="5">
        <v>36933</v>
      </c>
      <c r="K105" s="16">
        <v>-0.2056590501517696</v>
      </c>
    </row>
    <row r="106" spans="1:11" ht="12.75">
      <c r="A106" s="28" t="s">
        <v>78</v>
      </c>
      <c r="B106" s="28" t="s">
        <v>78</v>
      </c>
      <c r="C106" s="28" t="s">
        <v>78</v>
      </c>
      <c r="D106" s="28" t="s">
        <v>78</v>
      </c>
      <c r="E106" s="28" t="s">
        <v>78</v>
      </c>
      <c r="F106" s="11">
        <v>-4.936543165648197</v>
      </c>
      <c r="G106" s="11">
        <v>0.7473364602528203</v>
      </c>
      <c r="H106" s="3">
        <f t="shared" si="0"/>
        <v>25.588600000000042</v>
      </c>
      <c r="I106" s="61">
        <v>2005.4466</v>
      </c>
      <c r="J106" s="5">
        <v>37053</v>
      </c>
      <c r="K106" s="16">
        <v>-0.1929196269294994</v>
      </c>
    </row>
    <row r="107" spans="1:11" ht="12.75">
      <c r="A107" s="28" t="s">
        <v>78</v>
      </c>
      <c r="B107" s="28" t="s">
        <v>78</v>
      </c>
      <c r="C107" s="28" t="s">
        <v>78</v>
      </c>
      <c r="D107" s="28" t="s">
        <v>78</v>
      </c>
      <c r="E107" s="28" t="s">
        <v>78</v>
      </c>
      <c r="F107" s="11">
        <v>1.6324316547304418</v>
      </c>
      <c r="G107" s="11">
        <v>0.9761817393056416</v>
      </c>
      <c r="H107" s="3">
        <f t="shared" si="0"/>
        <v>25.857099999999946</v>
      </c>
      <c r="I107" s="61">
        <v>2005.7151</v>
      </c>
      <c r="J107" s="5">
        <v>37151</v>
      </c>
      <c r="K107" s="16">
        <v>0.06313282056883585</v>
      </c>
    </row>
    <row r="108" spans="1:11" ht="12.75">
      <c r="A108" s="28" t="s">
        <v>78</v>
      </c>
      <c r="B108" s="28" t="s">
        <v>78</v>
      </c>
      <c r="C108" s="28" t="s">
        <v>78</v>
      </c>
      <c r="D108" s="28" t="s">
        <v>78</v>
      </c>
      <c r="E108" s="28" t="s">
        <v>78</v>
      </c>
      <c r="F108" s="11">
        <v>-8.870446043545343</v>
      </c>
      <c r="G108" s="11">
        <v>1.0999039374627633</v>
      </c>
      <c r="H108" s="3">
        <f t="shared" si="0"/>
        <v>26.183099999999968</v>
      </c>
      <c r="I108" s="61">
        <v>2006.0411</v>
      </c>
      <c r="J108" s="5">
        <v>37270</v>
      </c>
      <c r="K108" s="16">
        <v>-0.3387851722502436</v>
      </c>
    </row>
    <row r="109" spans="1:11" ht="12.75">
      <c r="A109" s="28" t="s">
        <v>78</v>
      </c>
      <c r="B109" s="28" t="s">
        <v>78</v>
      </c>
      <c r="C109" s="28" t="s">
        <v>78</v>
      </c>
      <c r="D109" s="28" t="s">
        <v>78</v>
      </c>
      <c r="E109" s="28" t="s">
        <v>78</v>
      </c>
      <c r="F109" s="11">
        <v>-8.884474820488924</v>
      </c>
      <c r="G109" s="11">
        <v>0.7899186497723923</v>
      </c>
      <c r="H109" s="3">
        <f t="shared" si="0"/>
        <v>26.410499999999956</v>
      </c>
      <c r="I109" s="61">
        <v>2006.2685</v>
      </c>
      <c r="J109" s="5">
        <v>37353</v>
      </c>
      <c r="K109" s="16">
        <v>-0.33639934194691273</v>
      </c>
    </row>
    <row r="110" spans="1:11" ht="12.75">
      <c r="A110" s="28" t="s">
        <v>78</v>
      </c>
      <c r="B110" s="28" t="s">
        <v>78</v>
      </c>
      <c r="C110" s="28" t="s">
        <v>78</v>
      </c>
      <c r="D110" s="28" t="s">
        <v>78</v>
      </c>
      <c r="E110" s="28" t="s">
        <v>78</v>
      </c>
      <c r="F110" s="11">
        <v>-1.0564172662341385</v>
      </c>
      <c r="G110" s="11">
        <v>0.549272176433815</v>
      </c>
      <c r="H110" s="3">
        <f t="shared" si="0"/>
        <v>26.774900000000116</v>
      </c>
      <c r="I110" s="61">
        <v>2006.6329</v>
      </c>
      <c r="J110" s="5">
        <v>37486</v>
      </c>
      <c r="K110" s="16">
        <v>-0.039455507442945965</v>
      </c>
    </row>
    <row r="111" spans="1:11" ht="12.75">
      <c r="A111" s="28" t="s">
        <v>78</v>
      </c>
      <c r="B111" s="28" t="s">
        <v>78</v>
      </c>
      <c r="C111" s="28" t="s">
        <v>78</v>
      </c>
      <c r="D111" s="28" t="s">
        <v>78</v>
      </c>
      <c r="E111" s="28" t="s">
        <v>78</v>
      </c>
      <c r="F111" s="11">
        <v>-8.15030215858083</v>
      </c>
      <c r="G111" s="11">
        <v>0.5119896476660722</v>
      </c>
      <c r="H111" s="3">
        <f t="shared" si="0"/>
        <v>27.155700000000024</v>
      </c>
      <c r="I111" s="61">
        <v>2007.0137</v>
      </c>
      <c r="J111" s="5">
        <v>37625</v>
      </c>
      <c r="K111" s="16">
        <v>-0.3001322800951853</v>
      </c>
    </row>
    <row r="112" spans="1:11" ht="12.75">
      <c r="A112" s="49">
        <v>97.81187</v>
      </c>
      <c r="B112" s="49">
        <v>0.00042973</v>
      </c>
      <c r="C112" s="15">
        <v>262.033</v>
      </c>
      <c r="D112" s="15">
        <v>0.9945</v>
      </c>
      <c r="E112" s="14">
        <v>9.017915531298419</v>
      </c>
      <c r="F112" s="14">
        <f aca="true" t="shared" si="1" ref="F112:F120">F111+E112</f>
        <v>0.8676133727175888</v>
      </c>
      <c r="G112" s="11">
        <v>0.5842542880665924</v>
      </c>
      <c r="H112" s="3">
        <f t="shared" si="0"/>
        <v>27.94470000000001</v>
      </c>
      <c r="I112" s="61">
        <v>2007.8027</v>
      </c>
      <c r="J112" s="12">
        <v>37913</v>
      </c>
      <c r="K112" s="11">
        <f aca="true" t="shared" si="2" ref="K112:K120">F112/H112</f>
        <v>0.031047510716435977</v>
      </c>
    </row>
    <row r="113" spans="1:15" ht="12.75">
      <c r="A113" s="49">
        <v>97.811755</v>
      </c>
      <c r="B113" s="49">
        <v>0.000858</v>
      </c>
      <c r="C113" s="15">
        <v>262.033</v>
      </c>
      <c r="D113" s="15">
        <v>0.9945</v>
      </c>
      <c r="E113" s="14">
        <v>-0.5288425729951497</v>
      </c>
      <c r="F113" s="14">
        <f t="shared" si="1"/>
        <v>0.33877079972243906</v>
      </c>
      <c r="G113" s="11">
        <v>1.5</v>
      </c>
      <c r="H113" s="3">
        <f t="shared" si="0"/>
        <v>28.939800000000105</v>
      </c>
      <c r="I113" s="61">
        <v>2008.7978</v>
      </c>
      <c r="J113" s="12">
        <v>38277</v>
      </c>
      <c r="K113" s="11">
        <f t="shared" si="2"/>
        <v>0.011706051863607828</v>
      </c>
      <c r="L113" s="28" t="s">
        <v>123</v>
      </c>
      <c r="M113" s="62"/>
      <c r="N113" s="62"/>
      <c r="O113" s="63"/>
    </row>
    <row r="114" spans="1:15" ht="12.75">
      <c r="A114" s="1">
        <v>97.81168</v>
      </c>
      <c r="B114" s="1">
        <v>0.00079</v>
      </c>
      <c r="C114" s="15">
        <v>262.033</v>
      </c>
      <c r="D114" s="15">
        <v>0.9945</v>
      </c>
      <c r="E114" s="1">
        <v>-0.4</v>
      </c>
      <c r="F114" s="14">
        <f t="shared" si="1"/>
        <v>-0.06122920027756096</v>
      </c>
      <c r="G114" s="1">
        <v>1.4</v>
      </c>
      <c r="H114" s="3">
        <f t="shared" si="0"/>
        <v>29.57210000000009</v>
      </c>
      <c r="I114" s="3">
        <v>2009.4301</v>
      </c>
      <c r="J114" s="12">
        <v>38508</v>
      </c>
      <c r="K114" s="11">
        <f t="shared" si="2"/>
        <v>-0.0020705056549098905</v>
      </c>
      <c r="L114" s="1" t="s">
        <v>122</v>
      </c>
      <c r="M114" s="62"/>
      <c r="N114" s="62"/>
      <c r="O114" s="63"/>
    </row>
    <row r="115" spans="1:11" ht="12.75">
      <c r="A115" s="1">
        <v>97.81158</v>
      </c>
      <c r="B115" s="1">
        <v>0.00038</v>
      </c>
      <c r="C115" s="15">
        <v>262.033</v>
      </c>
      <c r="D115" s="15">
        <v>0.9945</v>
      </c>
      <c r="E115" s="1">
        <v>-0.5</v>
      </c>
      <c r="F115" s="14">
        <f t="shared" si="1"/>
        <v>-0.561229200277561</v>
      </c>
      <c r="G115" s="1">
        <v>0.7</v>
      </c>
      <c r="H115" s="3">
        <f t="shared" si="0"/>
        <v>30.607799999999997</v>
      </c>
      <c r="I115" s="3">
        <v>2010.4658</v>
      </c>
      <c r="J115" s="12">
        <v>38886</v>
      </c>
      <c r="K115" s="11">
        <f t="shared" si="2"/>
        <v>-0.018336149617991526</v>
      </c>
    </row>
    <row r="116" spans="1:12" ht="12.75">
      <c r="A116" s="1">
        <v>97.81106</v>
      </c>
      <c r="B116" s="49">
        <v>0.0014</v>
      </c>
      <c r="C116" s="15">
        <v>262.033</v>
      </c>
      <c r="D116" s="15">
        <v>0.9945</v>
      </c>
      <c r="E116" s="1">
        <v>-2.4</v>
      </c>
      <c r="F116" s="14">
        <f t="shared" si="1"/>
        <v>-2.961229200277561</v>
      </c>
      <c r="G116" s="1">
        <v>2.4</v>
      </c>
      <c r="H116" s="1">
        <f t="shared" si="0"/>
        <v>31.605000000000018</v>
      </c>
      <c r="I116" s="3">
        <v>2011.463</v>
      </c>
      <c r="J116" s="12">
        <v>39250</v>
      </c>
      <c r="K116" s="11">
        <f t="shared" si="2"/>
        <v>-0.09369495966706405</v>
      </c>
      <c r="L116" s="1" t="s">
        <v>117</v>
      </c>
    </row>
    <row r="117" spans="1:12" ht="12.75">
      <c r="A117" s="1">
        <v>97.81284</v>
      </c>
      <c r="B117" s="1">
        <v>0.00037</v>
      </c>
      <c r="C117" s="15">
        <v>262.033</v>
      </c>
      <c r="D117" s="15">
        <v>0.9945</v>
      </c>
      <c r="E117" s="1">
        <v>8.2</v>
      </c>
      <c r="F117" s="14">
        <f t="shared" si="1"/>
        <v>5.238770799722438</v>
      </c>
      <c r="G117" s="1">
        <v>0.6</v>
      </c>
      <c r="H117" s="1">
        <f t="shared" si="0"/>
        <v>32.583000000000084</v>
      </c>
      <c r="I117" s="4">
        <v>2012.441</v>
      </c>
      <c r="J117" s="12">
        <v>39608</v>
      </c>
      <c r="K117" s="11">
        <f t="shared" si="2"/>
        <v>0.1607823343376124</v>
      </c>
      <c r="L117" s="1" t="s">
        <v>122</v>
      </c>
    </row>
    <row r="118" spans="1:12" ht="12.75">
      <c r="A118" s="1">
        <v>97.81143</v>
      </c>
      <c r="B118" s="49">
        <v>0.0013</v>
      </c>
      <c r="C118" s="15">
        <v>262.033</v>
      </c>
      <c r="D118" s="15">
        <v>0.9945</v>
      </c>
      <c r="E118" s="1">
        <v>-6.5</v>
      </c>
      <c r="F118" s="14">
        <f t="shared" si="1"/>
        <v>-1.2612292002775618</v>
      </c>
      <c r="G118" s="1">
        <v>2.3</v>
      </c>
      <c r="H118" s="1">
        <f t="shared" si="0"/>
        <v>33.442999999999984</v>
      </c>
      <c r="I118" s="4">
        <v>2013.301</v>
      </c>
      <c r="J118" s="12">
        <v>39922</v>
      </c>
      <c r="K118" s="11">
        <f t="shared" si="2"/>
        <v>-0.037712800893387625</v>
      </c>
      <c r="L118" s="1" t="s">
        <v>122</v>
      </c>
    </row>
    <row r="119" spans="1:12" ht="12.75">
      <c r="A119" s="1">
        <v>97.81276</v>
      </c>
      <c r="B119" s="49">
        <v>0.0007</v>
      </c>
      <c r="C119" s="15">
        <v>262.033</v>
      </c>
      <c r="D119" s="15">
        <v>0.9945</v>
      </c>
      <c r="E119" s="1">
        <v>6.1</v>
      </c>
      <c r="F119" s="14">
        <f t="shared" si="1"/>
        <v>4.838770799722438</v>
      </c>
      <c r="G119" s="1">
        <v>1.2</v>
      </c>
      <c r="H119" s="1">
        <f t="shared" si="0"/>
        <v>34.44100000000003</v>
      </c>
      <c r="I119" s="4">
        <v>2014.299</v>
      </c>
      <c r="J119" s="12">
        <v>40285</v>
      </c>
      <c r="K119" s="11">
        <f t="shared" si="2"/>
        <v>0.14049449202178896</v>
      </c>
      <c r="L119" s="28" t="s">
        <v>297</v>
      </c>
    </row>
    <row r="120" spans="1:12" ht="12.75">
      <c r="A120" s="1">
        <v>97.81363</v>
      </c>
      <c r="B120" s="1">
        <v>0.00108</v>
      </c>
      <c r="C120" s="15">
        <v>262.033</v>
      </c>
      <c r="D120" s="15">
        <v>0.9945</v>
      </c>
      <c r="E120" s="11">
        <v>4</v>
      </c>
      <c r="F120" s="14">
        <f t="shared" si="1"/>
        <v>8.838770799722438</v>
      </c>
      <c r="G120" s="1">
        <v>1.9</v>
      </c>
      <c r="H120" s="3">
        <f t="shared" si="0"/>
        <v>35.725599999999986</v>
      </c>
      <c r="I120" s="4">
        <v>2015.5836</v>
      </c>
      <c r="J120" s="12">
        <v>40755</v>
      </c>
      <c r="K120" s="11">
        <f t="shared" si="2"/>
        <v>0.24740720379006767</v>
      </c>
      <c r="L120" s="28" t="s">
        <v>332</v>
      </c>
    </row>
    <row r="121" spans="3:11" ht="12.75">
      <c r="C121" s="15"/>
      <c r="D121" s="15"/>
      <c r="F121" s="14"/>
      <c r="I121" s="4"/>
      <c r="J121" s="12"/>
      <c r="K121" s="11"/>
    </row>
    <row r="122" spans="3:11" ht="12.75">
      <c r="C122" s="15"/>
      <c r="D122" s="15"/>
      <c r="F122" s="14"/>
      <c r="I122" s="4"/>
      <c r="J122" s="12"/>
      <c r="K122" s="11"/>
    </row>
    <row r="123" spans="3:11" ht="12.75">
      <c r="C123" s="15"/>
      <c r="D123" s="15"/>
      <c r="F123" s="14"/>
      <c r="I123" s="4"/>
      <c r="J123" s="12"/>
      <c r="K123" s="11"/>
    </row>
    <row r="124" spans="3:11" ht="12.75">
      <c r="C124" s="15"/>
      <c r="D124" s="15"/>
      <c r="F124" s="14"/>
      <c r="I124" s="4"/>
      <c r="J124" s="12"/>
      <c r="K124" s="11"/>
    </row>
    <row r="125" spans="3:11" ht="12.75">
      <c r="C125" s="15"/>
      <c r="D125" s="15"/>
      <c r="F125" s="14"/>
      <c r="I125" s="4"/>
      <c r="J125" s="12"/>
      <c r="K125" s="11"/>
    </row>
    <row r="126" spans="3:11" ht="12.75">
      <c r="C126" s="15"/>
      <c r="D126" s="15"/>
      <c r="F126" s="14"/>
      <c r="I126" s="4"/>
      <c r="J126" s="12"/>
      <c r="K126" s="11"/>
    </row>
    <row r="127" spans="3:11" ht="12.75">
      <c r="C127" s="15"/>
      <c r="D127" s="15"/>
      <c r="F127" s="14"/>
      <c r="I127" s="4"/>
      <c r="J127" s="12"/>
      <c r="K127" s="11"/>
    </row>
    <row r="128" spans="3:11" ht="12.75">
      <c r="C128" s="15"/>
      <c r="D128" s="15"/>
      <c r="F128" s="14"/>
      <c r="I128" s="4"/>
      <c r="J128" s="12"/>
      <c r="K128" s="11"/>
    </row>
    <row r="129" spans="3:11" ht="12.75">
      <c r="C129" s="15"/>
      <c r="D129" s="15"/>
      <c r="F129" s="14"/>
      <c r="I129" s="4"/>
      <c r="J129" s="12"/>
      <c r="K129" s="11"/>
    </row>
    <row r="130" spans="3:11" ht="12.75">
      <c r="C130" s="15"/>
      <c r="D130" s="15"/>
      <c r="F130" s="14"/>
      <c r="I130" s="4"/>
      <c r="J130" s="12"/>
      <c r="K130" s="11"/>
    </row>
    <row r="131" spans="3:11" ht="12.75">
      <c r="C131" s="15"/>
      <c r="D131" s="15"/>
      <c r="F131" s="14"/>
      <c r="I131" s="4"/>
      <c r="J131" s="12"/>
      <c r="K131" s="11"/>
    </row>
    <row r="132" spans="3:11" ht="12.75">
      <c r="C132" s="15"/>
      <c r="D132" s="15"/>
      <c r="F132" s="14"/>
      <c r="I132" s="4"/>
      <c r="J132" s="12"/>
      <c r="K132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O183"/>
  <sheetViews>
    <sheetView workbookViewId="0" topLeftCell="A1">
      <pane ySplit="2560" topLeftCell="BM166" activePane="bottomLeft" state="split"/>
      <selection pane="topLeft" activeCell="A1" sqref="A1"/>
      <selection pane="bottomLeft" activeCell="F169" sqref="F169:F170"/>
    </sheetView>
  </sheetViews>
  <sheetFormatPr defaultColWidth="8.375" defaultRowHeight="12.75"/>
  <cols>
    <col min="1" max="9" width="8.375" style="1" customWidth="1"/>
    <col min="10" max="10" width="8.625" style="1" bestFit="1" customWidth="1"/>
    <col min="11" max="12" width="8.375" style="1" customWidth="1"/>
    <col min="13" max="13" width="11.125" style="1" customWidth="1"/>
    <col min="14" max="16384" width="8.375" style="1" customWidth="1"/>
  </cols>
  <sheetData>
    <row r="1" spans="1:2" ht="12.75">
      <c r="A1" s="43" t="s">
        <v>220</v>
      </c>
      <c r="B1" s="43"/>
    </row>
    <row r="2" spans="1:12" ht="13.5" thickBot="1">
      <c r="A2" s="11"/>
      <c r="B2" s="11"/>
      <c r="C2" s="3"/>
      <c r="D2" s="3"/>
      <c r="E2" s="42"/>
      <c r="K2" s="93" t="s">
        <v>202</v>
      </c>
      <c r="L2" s="93"/>
    </row>
    <row r="3" spans="1:12" ht="36.75" customHeight="1">
      <c r="A3" s="40" t="s">
        <v>16</v>
      </c>
      <c r="B3" s="39" t="s">
        <v>203</v>
      </c>
      <c r="C3" s="40" t="s">
        <v>213</v>
      </c>
      <c r="D3" s="40" t="s">
        <v>77</v>
      </c>
      <c r="E3" s="38" t="s">
        <v>214</v>
      </c>
      <c r="F3" s="39" t="s">
        <v>18</v>
      </c>
      <c r="G3" s="35" t="s">
        <v>215</v>
      </c>
      <c r="H3" s="36" t="s">
        <v>219</v>
      </c>
      <c r="I3" s="36" t="s">
        <v>223</v>
      </c>
      <c r="J3" s="37" t="s">
        <v>224</v>
      </c>
      <c r="K3" s="38" t="s">
        <v>225</v>
      </c>
      <c r="L3" s="39" t="s">
        <v>226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2.1</v>
      </c>
      <c r="H4" s="3">
        <v>0</v>
      </c>
      <c r="I4" s="3">
        <v>1979.745</v>
      </c>
      <c r="J4" s="12">
        <v>27665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-0.8</v>
      </c>
      <c r="G5" s="11">
        <v>1</v>
      </c>
      <c r="H5" s="3">
        <v>0.077</v>
      </c>
      <c r="I5" s="3">
        <v>1979.822</v>
      </c>
      <c r="J5" s="12">
        <v>27693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-2.2</v>
      </c>
      <c r="G6" s="11">
        <v>0.8</v>
      </c>
      <c r="H6" s="3">
        <v>0.296</v>
      </c>
      <c r="I6" s="3">
        <v>1980.041</v>
      </c>
      <c r="J6" s="12">
        <v>27773</v>
      </c>
      <c r="K6" s="11"/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4.2</v>
      </c>
      <c r="G7" s="11">
        <v>1</v>
      </c>
      <c r="H7" s="3">
        <v>0.422</v>
      </c>
      <c r="I7" s="3">
        <v>1980.167</v>
      </c>
      <c r="J7" s="12">
        <v>27819</v>
      </c>
      <c r="K7" s="11"/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3.3</v>
      </c>
      <c r="G8" s="11">
        <v>0.6</v>
      </c>
      <c r="H8" s="3">
        <v>0.441</v>
      </c>
      <c r="I8" s="3">
        <v>1980.186</v>
      </c>
      <c r="J8" s="12">
        <v>27826</v>
      </c>
      <c r="K8" s="11"/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2.9</v>
      </c>
      <c r="G9" s="11">
        <v>0.6</v>
      </c>
      <c r="H9" s="3">
        <v>0.594</v>
      </c>
      <c r="I9" s="3">
        <v>1980.339</v>
      </c>
      <c r="J9" s="12">
        <v>27882</v>
      </c>
      <c r="K9" s="11"/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3.7</v>
      </c>
      <c r="G10" s="11">
        <v>0.9</v>
      </c>
      <c r="H10" s="3">
        <v>0.728</v>
      </c>
      <c r="I10" s="3">
        <v>1980.473</v>
      </c>
      <c r="J10" s="12">
        <v>27931</v>
      </c>
      <c r="K10" s="11">
        <v>5.1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5.2</v>
      </c>
      <c r="G11" s="11">
        <v>1.2</v>
      </c>
      <c r="H11" s="3">
        <v>1.302</v>
      </c>
      <c r="I11" s="3">
        <v>1981.047</v>
      </c>
      <c r="J11" s="12">
        <v>28141</v>
      </c>
      <c r="K11" s="11">
        <v>4</v>
      </c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14.7</v>
      </c>
      <c r="G12" s="11">
        <v>0.7</v>
      </c>
      <c r="H12" s="3">
        <v>1.723</v>
      </c>
      <c r="I12" s="3">
        <v>1981.468</v>
      </c>
      <c r="J12" s="12">
        <v>28295</v>
      </c>
      <c r="K12" s="11">
        <v>8.5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23</v>
      </c>
      <c r="G13" s="11">
        <v>0.8</v>
      </c>
      <c r="H13" s="3">
        <v>1.896</v>
      </c>
      <c r="I13" s="3">
        <v>1981.641</v>
      </c>
      <c r="J13" s="12">
        <v>28358</v>
      </c>
      <c r="K13" s="11">
        <v>12.1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21.7</v>
      </c>
      <c r="G14" s="11">
        <v>0.6</v>
      </c>
      <c r="H14" s="3">
        <v>2.203</v>
      </c>
      <c r="I14" s="3">
        <v>1981.948</v>
      </c>
      <c r="J14" s="12">
        <v>28470</v>
      </c>
      <c r="K14" s="11">
        <v>9.9</v>
      </c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20.1</v>
      </c>
      <c r="G15" s="11">
        <v>0.5</v>
      </c>
      <c r="H15" s="3">
        <v>2.567</v>
      </c>
      <c r="I15" s="3">
        <v>1982.312</v>
      </c>
      <c r="J15" s="12">
        <v>28603</v>
      </c>
      <c r="K15" s="11">
        <v>7.8</v>
      </c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18</v>
      </c>
      <c r="G16" s="11">
        <v>0.3</v>
      </c>
      <c r="H16" s="3">
        <v>2.836</v>
      </c>
      <c r="I16" s="3">
        <v>1982.581</v>
      </c>
      <c r="J16" s="12">
        <v>28701</v>
      </c>
      <c r="K16" s="11">
        <v>6.3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28.9</v>
      </c>
      <c r="G17" s="11">
        <v>1</v>
      </c>
      <c r="H17" s="3">
        <v>2.97</v>
      </c>
      <c r="I17" s="3">
        <v>1982.715</v>
      </c>
      <c r="J17" s="12">
        <v>28750</v>
      </c>
      <c r="K17" s="11">
        <v>9.7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27.6</v>
      </c>
      <c r="G18" s="11">
        <v>0.5</v>
      </c>
      <c r="H18" s="3">
        <v>3.162</v>
      </c>
      <c r="I18" s="3">
        <v>1982.907</v>
      </c>
      <c r="J18" s="12">
        <v>28820</v>
      </c>
      <c r="K18" s="11">
        <v>8.7</v>
      </c>
    </row>
    <row r="19" spans="1:1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29.3</v>
      </c>
      <c r="G19" s="11">
        <v>0.3</v>
      </c>
      <c r="H19" s="3">
        <v>3.411</v>
      </c>
      <c r="I19" s="3">
        <v>1983.156</v>
      </c>
      <c r="J19" s="12">
        <v>28911</v>
      </c>
      <c r="K19" s="11">
        <v>8.6</v>
      </c>
    </row>
    <row r="20" spans="1:1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34.3</v>
      </c>
      <c r="G20" s="11">
        <v>0.5</v>
      </c>
      <c r="H20" s="3">
        <v>3.608</v>
      </c>
      <c r="I20" s="3">
        <v>1983.353</v>
      </c>
      <c r="J20" s="12">
        <v>28983</v>
      </c>
      <c r="K20" s="11">
        <v>9.5</v>
      </c>
    </row>
    <row r="21" spans="1:1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33.6</v>
      </c>
      <c r="G21" s="11">
        <v>0.5</v>
      </c>
      <c r="H21" s="3">
        <v>3.702</v>
      </c>
      <c r="I21" s="3">
        <v>1983.447</v>
      </c>
      <c r="J21" s="12">
        <v>29017</v>
      </c>
      <c r="K21" s="11">
        <v>9.1</v>
      </c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32.7</v>
      </c>
      <c r="G22" s="11">
        <v>0.5</v>
      </c>
      <c r="H22" s="3">
        <v>3.841</v>
      </c>
      <c r="I22" s="3">
        <v>1983.586</v>
      </c>
      <c r="J22" s="12">
        <v>29068</v>
      </c>
      <c r="K22" s="11">
        <v>8.5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32.4</v>
      </c>
      <c r="G23" s="11">
        <v>0.2</v>
      </c>
      <c r="H23" s="3">
        <v>4.063</v>
      </c>
      <c r="I23" s="3">
        <v>1983.808</v>
      </c>
      <c r="J23" s="12">
        <v>29149</v>
      </c>
      <c r="K23" s="11">
        <v>8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30</v>
      </c>
      <c r="G24" s="11">
        <v>0.6</v>
      </c>
      <c r="H24" s="3">
        <v>4.332</v>
      </c>
      <c r="I24" s="3">
        <v>1984.077</v>
      </c>
      <c r="J24" s="12">
        <v>29247</v>
      </c>
      <c r="K24" s="11">
        <v>6.9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30</v>
      </c>
      <c r="G25" s="11">
        <v>0.6</v>
      </c>
      <c r="H25" s="3">
        <v>4.572</v>
      </c>
      <c r="I25" s="3">
        <v>1984.317</v>
      </c>
      <c r="J25" s="12">
        <v>29335</v>
      </c>
      <c r="K25" s="11">
        <v>6.6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37.4</v>
      </c>
      <c r="G26" s="11">
        <v>0.7</v>
      </c>
      <c r="H26" s="3">
        <v>4.676</v>
      </c>
      <c r="I26" s="3">
        <v>1984.421</v>
      </c>
      <c r="J26" s="12">
        <v>29373</v>
      </c>
      <c r="K26" s="11">
        <v>8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41.4</v>
      </c>
      <c r="G27" s="11">
        <v>0.4</v>
      </c>
      <c r="H27" s="3">
        <v>4.774</v>
      </c>
      <c r="I27" s="3">
        <v>1984.519</v>
      </c>
      <c r="J27" s="12">
        <v>29409</v>
      </c>
      <c r="K27" s="11">
        <v>8.7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40.6</v>
      </c>
      <c r="G28" s="11">
        <v>0.3</v>
      </c>
      <c r="H28" s="3">
        <v>4.864</v>
      </c>
      <c r="I28" s="3">
        <v>1984.609</v>
      </c>
      <c r="J28" s="12">
        <v>29442</v>
      </c>
      <c r="K28" s="11">
        <v>8.3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39.7</v>
      </c>
      <c r="G29" s="11">
        <v>0.4</v>
      </c>
      <c r="H29" s="3">
        <v>5.023</v>
      </c>
      <c r="I29" s="3">
        <v>1984.768</v>
      </c>
      <c r="J29" s="12">
        <v>29500</v>
      </c>
      <c r="K29" s="11">
        <v>7.9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39.6</v>
      </c>
      <c r="G30" s="11">
        <v>0.5</v>
      </c>
      <c r="H30" s="3">
        <v>5.192</v>
      </c>
      <c r="I30" s="3">
        <v>1984.937</v>
      </c>
      <c r="J30" s="12">
        <v>29562</v>
      </c>
      <c r="K30" s="11">
        <v>7.6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38.3</v>
      </c>
      <c r="G31" s="11">
        <v>0.8</v>
      </c>
      <c r="H31" s="3">
        <v>5.326</v>
      </c>
      <c r="I31" s="3">
        <v>1985.071</v>
      </c>
      <c r="J31" s="12">
        <v>29611</v>
      </c>
      <c r="K31" s="11">
        <v>7.2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43.9</v>
      </c>
      <c r="G32" s="11">
        <v>0.3</v>
      </c>
      <c r="H32" s="3">
        <v>5.518</v>
      </c>
      <c r="I32" s="3">
        <v>1985.263</v>
      </c>
      <c r="J32" s="12">
        <v>29681</v>
      </c>
      <c r="K32" s="11">
        <v>8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44.7</v>
      </c>
      <c r="G33" s="11">
        <v>0.9</v>
      </c>
      <c r="H33" s="3">
        <v>5.748</v>
      </c>
      <c r="I33" s="3">
        <v>1985.493</v>
      </c>
      <c r="J33" s="12">
        <v>29765</v>
      </c>
      <c r="K33" s="11">
        <v>7.8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44.8</v>
      </c>
      <c r="G34" s="11">
        <v>0.5</v>
      </c>
      <c r="H34" s="3">
        <v>6</v>
      </c>
      <c r="I34" s="3">
        <v>1985.745</v>
      </c>
      <c r="J34" s="12">
        <v>29857</v>
      </c>
      <c r="K34" s="11">
        <v>7.5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43.3</v>
      </c>
      <c r="G35" s="11">
        <v>0.3</v>
      </c>
      <c r="H35" s="3">
        <v>6.189</v>
      </c>
      <c r="I35" s="3">
        <v>1985.934</v>
      </c>
      <c r="J35" s="12">
        <v>29926</v>
      </c>
      <c r="K35" s="11">
        <v>7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47.8</v>
      </c>
      <c r="G36" s="11">
        <v>0.5</v>
      </c>
      <c r="H36" s="3">
        <v>6.334</v>
      </c>
      <c r="I36" s="3">
        <v>1986.079</v>
      </c>
      <c r="J36" s="12">
        <v>29979</v>
      </c>
      <c r="K36" s="11">
        <v>7.5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47.9</v>
      </c>
      <c r="G37" s="11">
        <v>0.8</v>
      </c>
      <c r="H37" s="3">
        <v>6.381</v>
      </c>
      <c r="I37" s="3">
        <v>1986.126</v>
      </c>
      <c r="J37" s="12">
        <v>29996</v>
      </c>
      <c r="K37" s="11">
        <v>7.5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48.3</v>
      </c>
      <c r="G38" s="11">
        <v>0.6</v>
      </c>
      <c r="H38" s="3">
        <v>6.592</v>
      </c>
      <c r="I38" s="3">
        <v>1986.337</v>
      </c>
      <c r="J38" s="12">
        <v>30073</v>
      </c>
      <c r="K38" s="11">
        <v>7.3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47.4</v>
      </c>
      <c r="G39" s="11">
        <v>0.4</v>
      </c>
      <c r="H39" s="3">
        <v>6.682</v>
      </c>
      <c r="I39" s="3">
        <v>1986.427</v>
      </c>
      <c r="J39" s="12">
        <v>30106</v>
      </c>
      <c r="K39" s="11">
        <v>7.1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49.3</v>
      </c>
      <c r="G40" s="11">
        <v>0.7</v>
      </c>
      <c r="H40" s="3">
        <v>6.86</v>
      </c>
      <c r="I40" s="3">
        <v>1986.605</v>
      </c>
      <c r="J40" s="12">
        <v>30171</v>
      </c>
      <c r="K40" s="11">
        <v>7.2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49.2</v>
      </c>
      <c r="G41" s="11">
        <v>0.6</v>
      </c>
      <c r="H41" s="3">
        <v>7.033</v>
      </c>
      <c r="I41" s="3">
        <v>1986.778</v>
      </c>
      <c r="J41" s="12">
        <v>30234</v>
      </c>
      <c r="K41" s="11">
        <v>7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49.1</v>
      </c>
      <c r="G42" s="11">
        <v>1.2</v>
      </c>
      <c r="H42" s="3">
        <v>7.187</v>
      </c>
      <c r="I42" s="3">
        <v>1986.932</v>
      </c>
      <c r="J42" s="12">
        <v>30290</v>
      </c>
      <c r="K42" s="11">
        <v>6.8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47.7</v>
      </c>
      <c r="G43" s="11">
        <v>0.8</v>
      </c>
      <c r="H43" s="3">
        <v>7.417</v>
      </c>
      <c r="I43" s="3">
        <v>1987.162</v>
      </c>
      <c r="J43" s="12">
        <v>30374</v>
      </c>
      <c r="K43" s="11">
        <v>6.4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47.1</v>
      </c>
      <c r="G44" s="11">
        <v>1</v>
      </c>
      <c r="H44" s="3">
        <v>7.669</v>
      </c>
      <c r="I44" s="3">
        <v>1987.414</v>
      </c>
      <c r="J44" s="12">
        <v>30466</v>
      </c>
      <c r="K44" s="11">
        <v>6.1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48.4</v>
      </c>
      <c r="G45" s="11">
        <v>0.6</v>
      </c>
      <c r="H45" s="3">
        <v>7.877</v>
      </c>
      <c r="I45" s="3">
        <v>1987.622</v>
      </c>
      <c r="J45" s="12">
        <v>30542</v>
      </c>
      <c r="K45" s="11">
        <v>6.1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49.4</v>
      </c>
      <c r="G46" s="11">
        <v>0.4</v>
      </c>
      <c r="H46" s="3">
        <v>8.145</v>
      </c>
      <c r="I46" s="3">
        <v>1987.89</v>
      </c>
      <c r="J46" s="12">
        <v>30640</v>
      </c>
      <c r="K46" s="11">
        <v>6.1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49.6</v>
      </c>
      <c r="G47" s="11">
        <v>0.4</v>
      </c>
      <c r="H47" s="3">
        <v>8.337</v>
      </c>
      <c r="I47" s="3">
        <v>1988.082</v>
      </c>
      <c r="J47" s="12">
        <v>30710</v>
      </c>
      <c r="K47" s="11">
        <v>5.9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55.5</v>
      </c>
      <c r="G48" s="11">
        <v>0.4</v>
      </c>
      <c r="H48" s="3">
        <v>8.416</v>
      </c>
      <c r="I48" s="3">
        <v>1988.161</v>
      </c>
      <c r="J48" s="12">
        <v>30739</v>
      </c>
      <c r="K48" s="11">
        <v>6.6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56.8</v>
      </c>
      <c r="G49" s="11">
        <v>0.4</v>
      </c>
      <c r="H49" s="3">
        <v>8.586</v>
      </c>
      <c r="I49" s="3">
        <v>1988.331</v>
      </c>
      <c r="J49" s="12">
        <v>30801</v>
      </c>
      <c r="K49" s="11">
        <v>6.6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57.5</v>
      </c>
      <c r="G50" s="11">
        <v>0.7</v>
      </c>
      <c r="H50" s="3">
        <v>8.709</v>
      </c>
      <c r="I50" s="3">
        <v>1988.454</v>
      </c>
      <c r="J50" s="12">
        <v>30846</v>
      </c>
      <c r="K50" s="11">
        <v>6.6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57</v>
      </c>
      <c r="G51" s="11">
        <v>0.6</v>
      </c>
      <c r="H51" s="3">
        <v>8.777</v>
      </c>
      <c r="I51" s="3">
        <v>1988.522</v>
      </c>
      <c r="J51" s="12">
        <v>30871</v>
      </c>
      <c r="K51" s="11">
        <v>6.5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63.6</v>
      </c>
      <c r="G52" s="11">
        <v>1.1</v>
      </c>
      <c r="H52" s="3">
        <v>9.009</v>
      </c>
      <c r="I52" s="3">
        <v>1988.754</v>
      </c>
      <c r="J52" s="12">
        <v>30956</v>
      </c>
      <c r="K52" s="11">
        <v>7.1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64.9</v>
      </c>
      <c r="G53" s="11">
        <v>1</v>
      </c>
      <c r="H53" s="3">
        <v>9.178</v>
      </c>
      <c r="I53" s="3">
        <v>1988.923</v>
      </c>
      <c r="J53" s="12">
        <v>31018</v>
      </c>
      <c r="K53" s="11">
        <v>7.1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63.4</v>
      </c>
      <c r="G54" s="11">
        <v>0.7</v>
      </c>
      <c r="H54" s="3">
        <v>9.37</v>
      </c>
      <c r="I54" s="3">
        <v>1989.115</v>
      </c>
      <c r="J54" s="12">
        <v>31088</v>
      </c>
      <c r="K54" s="11">
        <v>6.8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64.4</v>
      </c>
      <c r="G55" s="11">
        <v>1.1</v>
      </c>
      <c r="H55" s="3">
        <v>9.523</v>
      </c>
      <c r="I55" s="3">
        <v>1989.268</v>
      </c>
      <c r="J55" s="12">
        <v>31144</v>
      </c>
      <c r="K55" s="11">
        <v>6.8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66</v>
      </c>
      <c r="G56" s="11">
        <v>0.8</v>
      </c>
      <c r="H56" s="3">
        <v>9.715</v>
      </c>
      <c r="I56" s="3">
        <v>1989.46</v>
      </c>
      <c r="J56" s="12">
        <v>31214</v>
      </c>
      <c r="K56" s="11">
        <v>6.8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67.5</v>
      </c>
      <c r="G57" s="11">
        <v>1.1</v>
      </c>
      <c r="H57" s="3">
        <v>9.888</v>
      </c>
      <c r="I57" s="3">
        <v>1989.633</v>
      </c>
      <c r="J57" s="12">
        <v>31277</v>
      </c>
      <c r="K57" s="11">
        <v>6.8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81.1</v>
      </c>
      <c r="G58" s="11">
        <v>0.8</v>
      </c>
      <c r="H58" s="3">
        <v>10.06</v>
      </c>
      <c r="I58" s="3">
        <v>1989.805</v>
      </c>
      <c r="J58" s="12">
        <v>31340</v>
      </c>
      <c r="K58" s="11">
        <v>8.1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78.6</v>
      </c>
      <c r="G59" s="11">
        <v>0.3</v>
      </c>
      <c r="H59" s="3">
        <v>10.118</v>
      </c>
      <c r="I59" s="3">
        <v>1989.863</v>
      </c>
      <c r="J59" s="12">
        <v>31361</v>
      </c>
      <c r="K59" s="11">
        <v>7.8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80.8</v>
      </c>
      <c r="G60" s="11">
        <v>0.6</v>
      </c>
      <c r="H60" s="3">
        <v>10.195</v>
      </c>
      <c r="I60" s="3">
        <v>1989.94</v>
      </c>
      <c r="J60" s="12">
        <v>31389</v>
      </c>
      <c r="K60" s="11">
        <v>7.9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81.5</v>
      </c>
      <c r="G61" s="11">
        <v>0.6</v>
      </c>
      <c r="H61" s="3">
        <v>10.291</v>
      </c>
      <c r="I61" s="3">
        <v>1990.036</v>
      </c>
      <c r="J61" s="12">
        <v>31424</v>
      </c>
      <c r="K61" s="11">
        <v>7.9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79.9</v>
      </c>
      <c r="G62" s="11">
        <v>0.2</v>
      </c>
      <c r="H62" s="3">
        <v>10.406</v>
      </c>
      <c r="I62" s="3">
        <v>1990.151</v>
      </c>
      <c r="J62" s="12">
        <v>31466</v>
      </c>
      <c r="K62" s="11">
        <v>7.7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80.6</v>
      </c>
      <c r="G63" s="11">
        <v>0.4</v>
      </c>
      <c r="H63" s="3">
        <v>10.54</v>
      </c>
      <c r="I63" s="3">
        <v>1990.285</v>
      </c>
      <c r="J63" s="12">
        <v>31515</v>
      </c>
      <c r="K63" s="11">
        <v>7.6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81.4</v>
      </c>
      <c r="G64" s="11">
        <v>0.8</v>
      </c>
      <c r="H64" s="3">
        <v>10.636</v>
      </c>
      <c r="I64" s="3">
        <v>1990.381</v>
      </c>
      <c r="J64" s="12">
        <v>31550</v>
      </c>
      <c r="K64" s="11">
        <v>7.7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81.7</v>
      </c>
      <c r="G65" s="11">
        <v>0.6</v>
      </c>
      <c r="H65" s="3">
        <v>10.773</v>
      </c>
      <c r="I65" s="3">
        <v>1990.518</v>
      </c>
      <c r="J65" s="12">
        <v>31600</v>
      </c>
      <c r="K65" s="11">
        <v>7.6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82.2</v>
      </c>
      <c r="G66" s="11">
        <v>0.7</v>
      </c>
      <c r="H66" s="3">
        <v>10.869</v>
      </c>
      <c r="I66" s="3">
        <v>1990.614</v>
      </c>
      <c r="J66" s="12">
        <v>31635</v>
      </c>
      <c r="K66" s="11">
        <v>7.6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83.7</v>
      </c>
      <c r="G67" s="11">
        <v>0.5</v>
      </c>
      <c r="H67" s="3">
        <v>10.984</v>
      </c>
      <c r="I67" s="3">
        <v>1990.729</v>
      </c>
      <c r="J67" s="12">
        <v>31677</v>
      </c>
      <c r="K67" s="11">
        <v>7.6</v>
      </c>
    </row>
    <row r="68" spans="1:11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84.4</v>
      </c>
      <c r="G68" s="11">
        <v>0.2</v>
      </c>
      <c r="H68" s="3">
        <v>11.096</v>
      </c>
      <c r="I68" s="3">
        <v>1990.841</v>
      </c>
      <c r="J68" s="12">
        <v>31718</v>
      </c>
      <c r="K68" s="11">
        <v>7.6</v>
      </c>
    </row>
    <row r="69" spans="1:11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84.4</v>
      </c>
      <c r="G69" s="11">
        <v>0.9</v>
      </c>
      <c r="H69" s="3">
        <v>11.326</v>
      </c>
      <c r="I69" s="3">
        <v>1991.071</v>
      </c>
      <c r="J69" s="12">
        <v>31802</v>
      </c>
      <c r="K69" s="11">
        <v>7.5</v>
      </c>
    </row>
    <row r="70" spans="1:11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84.8</v>
      </c>
      <c r="G70" s="11">
        <v>0.7</v>
      </c>
      <c r="H70" s="3">
        <v>11.518</v>
      </c>
      <c r="I70" s="3">
        <v>1991.263</v>
      </c>
      <c r="J70" s="12">
        <v>31872</v>
      </c>
      <c r="K70" s="11">
        <v>7.4</v>
      </c>
    </row>
    <row r="71" spans="1:11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85.9</v>
      </c>
      <c r="G71" s="11">
        <v>0.7</v>
      </c>
      <c r="H71" s="3">
        <v>11.748</v>
      </c>
      <c r="I71" s="3">
        <v>1991.493</v>
      </c>
      <c r="J71" s="12">
        <v>31956</v>
      </c>
      <c r="K71" s="11">
        <v>7.3</v>
      </c>
    </row>
    <row r="72" spans="1:11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86.8</v>
      </c>
      <c r="G72" s="11">
        <v>0.4</v>
      </c>
      <c r="H72" s="3">
        <v>11.94</v>
      </c>
      <c r="I72" s="3">
        <v>1991.685</v>
      </c>
      <c r="J72" s="12">
        <v>32026</v>
      </c>
      <c r="K72" s="11">
        <v>7.3</v>
      </c>
    </row>
    <row r="73" spans="1:11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89.4</v>
      </c>
      <c r="G73" s="11">
        <v>1</v>
      </c>
      <c r="H73" s="3">
        <v>12.132</v>
      </c>
      <c r="I73" s="3">
        <v>1991.877</v>
      </c>
      <c r="J73" s="12">
        <v>32096</v>
      </c>
      <c r="K73" s="11">
        <v>7.4</v>
      </c>
    </row>
    <row r="74" spans="1:11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89.1</v>
      </c>
      <c r="G74" s="11">
        <v>1.3</v>
      </c>
      <c r="H74" s="3">
        <v>12.31</v>
      </c>
      <c r="I74" s="3">
        <v>1992.055</v>
      </c>
      <c r="J74" s="12">
        <v>32161</v>
      </c>
      <c r="K74" s="11">
        <v>7.2</v>
      </c>
    </row>
    <row r="75" spans="1:11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88.7</v>
      </c>
      <c r="G75" s="11">
        <v>0.9</v>
      </c>
      <c r="H75" s="3">
        <v>12.534</v>
      </c>
      <c r="I75" s="3">
        <v>1992.279</v>
      </c>
      <c r="J75" s="12">
        <v>32243</v>
      </c>
      <c r="K75" s="11">
        <v>7.1</v>
      </c>
    </row>
    <row r="76" spans="1:11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91.7</v>
      </c>
      <c r="G76" s="11">
        <v>0.5</v>
      </c>
      <c r="H76" s="3">
        <v>12.725</v>
      </c>
      <c r="I76" s="3">
        <v>1992.47</v>
      </c>
      <c r="J76" s="12">
        <v>32313</v>
      </c>
      <c r="K76" s="11">
        <v>7.2</v>
      </c>
    </row>
    <row r="77" spans="1:11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89.9</v>
      </c>
      <c r="G77" s="11">
        <v>1.9</v>
      </c>
      <c r="H77" s="3">
        <v>12.881</v>
      </c>
      <c r="I77" s="3">
        <v>1992.626</v>
      </c>
      <c r="J77" s="12">
        <v>32370</v>
      </c>
      <c r="K77" s="11">
        <v>7</v>
      </c>
    </row>
    <row r="78" spans="1:11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92.9</v>
      </c>
      <c r="G78" s="11">
        <v>1</v>
      </c>
      <c r="H78" s="3">
        <v>13.053</v>
      </c>
      <c r="I78" s="3">
        <v>1992.798</v>
      </c>
      <c r="J78" s="12">
        <v>32433</v>
      </c>
      <c r="K78" s="11">
        <v>7.1</v>
      </c>
    </row>
    <row r="79" spans="1:11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92.8</v>
      </c>
      <c r="G79" s="11">
        <v>1.3</v>
      </c>
      <c r="H79" s="3">
        <v>13.225</v>
      </c>
      <c r="I79" s="3">
        <v>1992.97</v>
      </c>
      <c r="J79" s="12">
        <v>32496</v>
      </c>
      <c r="K79" s="11">
        <v>7</v>
      </c>
    </row>
    <row r="80" spans="1:11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92.9</v>
      </c>
      <c r="G80" s="11">
        <v>0.8</v>
      </c>
      <c r="H80" s="3">
        <v>13.299</v>
      </c>
      <c r="I80" s="3">
        <v>1993.044</v>
      </c>
      <c r="J80" s="12">
        <v>32523</v>
      </c>
      <c r="K80" s="11">
        <v>7</v>
      </c>
    </row>
    <row r="81" spans="1:11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93</v>
      </c>
      <c r="G81" s="11">
        <v>1.9</v>
      </c>
      <c r="H81" s="3">
        <v>13.452</v>
      </c>
      <c r="I81" s="3">
        <v>1993.197</v>
      </c>
      <c r="J81" s="12">
        <v>32579</v>
      </c>
      <c r="K81" s="11">
        <v>6.9</v>
      </c>
    </row>
    <row r="82" spans="1:11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11">
        <v>93.6</v>
      </c>
      <c r="G82" s="11">
        <v>1.5</v>
      </c>
      <c r="H82" s="3">
        <v>13.608</v>
      </c>
      <c r="I82" s="3">
        <v>1993.353</v>
      </c>
      <c r="J82" s="12">
        <v>32636</v>
      </c>
      <c r="K82" s="11">
        <v>6.9</v>
      </c>
    </row>
    <row r="83" spans="1:11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11">
        <v>94</v>
      </c>
      <c r="G83" s="11">
        <v>0.7</v>
      </c>
      <c r="H83" s="3">
        <v>13.817</v>
      </c>
      <c r="I83" s="3">
        <v>1993.562</v>
      </c>
      <c r="J83" s="12">
        <v>32712</v>
      </c>
      <c r="K83" s="11">
        <v>6.8</v>
      </c>
    </row>
    <row r="84" spans="1:11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11">
        <v>95.6</v>
      </c>
      <c r="G84" s="11">
        <v>1.7</v>
      </c>
      <c r="H84" s="3">
        <v>13.913</v>
      </c>
      <c r="I84" s="3">
        <v>1993.658</v>
      </c>
      <c r="J84" s="12">
        <v>32747</v>
      </c>
      <c r="K84" s="11">
        <v>6.9</v>
      </c>
    </row>
    <row r="85" spans="1:11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11">
        <v>96.8</v>
      </c>
      <c r="G85" s="11">
        <v>1.4</v>
      </c>
      <c r="H85" s="3">
        <v>14.085</v>
      </c>
      <c r="I85" s="3">
        <v>1993.83</v>
      </c>
      <c r="J85" s="12">
        <v>32810</v>
      </c>
      <c r="K85" s="11">
        <v>6.9</v>
      </c>
    </row>
    <row r="86" spans="1:11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11">
        <v>95.9</v>
      </c>
      <c r="G86" s="11">
        <v>0.4</v>
      </c>
      <c r="H86" s="3">
        <v>14.296</v>
      </c>
      <c r="I86" s="3">
        <v>1994.041</v>
      </c>
      <c r="J86" s="12">
        <v>32887</v>
      </c>
      <c r="K86" s="11">
        <v>6.7</v>
      </c>
    </row>
    <row r="87" spans="1:11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11">
        <v>94.8</v>
      </c>
      <c r="G87" s="11">
        <v>1.6</v>
      </c>
      <c r="H87" s="3">
        <v>14.488</v>
      </c>
      <c r="I87" s="3">
        <v>1994.233</v>
      </c>
      <c r="J87" s="12">
        <v>32957</v>
      </c>
      <c r="K87" s="11">
        <v>6.5</v>
      </c>
    </row>
    <row r="88" spans="1:11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11">
        <v>95.7</v>
      </c>
      <c r="G88" s="11">
        <v>0.4</v>
      </c>
      <c r="H88" s="3">
        <v>14.68</v>
      </c>
      <c r="I88" s="3">
        <v>1994.425</v>
      </c>
      <c r="J88" s="12">
        <v>33027</v>
      </c>
      <c r="K88" s="11">
        <v>6.5</v>
      </c>
    </row>
    <row r="89" spans="1:11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11">
        <v>96.1</v>
      </c>
      <c r="G89" s="11">
        <v>0.2</v>
      </c>
      <c r="H89" s="3">
        <v>14.858</v>
      </c>
      <c r="I89" s="3">
        <v>1994.603</v>
      </c>
      <c r="J89" s="12">
        <v>33092</v>
      </c>
      <c r="K89" s="11">
        <v>6.5</v>
      </c>
    </row>
    <row r="90" spans="1:11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11">
        <v>101.3</v>
      </c>
      <c r="G90" s="11">
        <v>0.9</v>
      </c>
      <c r="H90" s="3">
        <v>15.121</v>
      </c>
      <c r="I90" s="3">
        <v>1994.866</v>
      </c>
      <c r="J90" s="12">
        <v>33188</v>
      </c>
      <c r="K90" s="11">
        <v>6.7</v>
      </c>
    </row>
    <row r="91" spans="1:11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11">
        <v>99.2</v>
      </c>
      <c r="G91" s="11">
        <v>0.3</v>
      </c>
      <c r="H91" s="3">
        <v>15.315</v>
      </c>
      <c r="I91" s="3">
        <v>1995.06</v>
      </c>
      <c r="J91" s="12">
        <v>33259</v>
      </c>
      <c r="K91" s="11">
        <v>6.5</v>
      </c>
    </row>
    <row r="92" spans="1:11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11">
        <v>98.4</v>
      </c>
      <c r="G92" s="11">
        <v>1.4</v>
      </c>
      <c r="H92" s="3">
        <v>15.562</v>
      </c>
      <c r="I92" s="3">
        <v>1995.307</v>
      </c>
      <c r="J92" s="12">
        <v>33349</v>
      </c>
      <c r="K92" s="11">
        <v>6.3</v>
      </c>
    </row>
    <row r="93" spans="1:11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11">
        <v>98.6</v>
      </c>
      <c r="G93" s="11">
        <v>0.9</v>
      </c>
      <c r="H93" s="3">
        <v>15.584</v>
      </c>
      <c r="I93" s="3">
        <v>1995.329</v>
      </c>
      <c r="J93" s="12">
        <v>33357</v>
      </c>
      <c r="K93" s="11">
        <v>6.3</v>
      </c>
    </row>
    <row r="94" spans="1:11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11">
        <v>104.8</v>
      </c>
      <c r="G94" s="11">
        <v>0.4</v>
      </c>
      <c r="H94" s="3">
        <v>15.792</v>
      </c>
      <c r="I94" s="3">
        <v>1995.537</v>
      </c>
      <c r="J94" s="12">
        <v>33433</v>
      </c>
      <c r="K94" s="11">
        <v>6.6</v>
      </c>
    </row>
    <row r="95" spans="1:11" ht="12.75">
      <c r="A95" s="28" t="s">
        <v>78</v>
      </c>
      <c r="B95" s="28" t="s">
        <v>78</v>
      </c>
      <c r="C95" s="28" t="s">
        <v>78</v>
      </c>
      <c r="D95" s="28" t="s">
        <v>78</v>
      </c>
      <c r="E95" s="28" t="s">
        <v>78</v>
      </c>
      <c r="F95" s="11">
        <v>106.9</v>
      </c>
      <c r="G95" s="11">
        <v>0.7</v>
      </c>
      <c r="H95" s="3">
        <v>16.025</v>
      </c>
      <c r="I95" s="3">
        <v>1995.77</v>
      </c>
      <c r="J95" s="12">
        <v>33518</v>
      </c>
      <c r="K95" s="11">
        <v>6.7</v>
      </c>
    </row>
    <row r="96" spans="1:11" ht="12.75">
      <c r="A96" s="28" t="s">
        <v>78</v>
      </c>
      <c r="B96" s="28" t="s">
        <v>78</v>
      </c>
      <c r="C96" s="28" t="s">
        <v>78</v>
      </c>
      <c r="D96" s="28" t="s">
        <v>78</v>
      </c>
      <c r="E96" s="28" t="s">
        <v>78</v>
      </c>
      <c r="F96" s="11">
        <v>115.1</v>
      </c>
      <c r="G96" s="11">
        <v>0.4</v>
      </c>
      <c r="H96" s="3">
        <v>16.252</v>
      </c>
      <c r="I96" s="3">
        <v>1995.997</v>
      </c>
      <c r="J96" s="12">
        <v>33601</v>
      </c>
      <c r="K96" s="11">
        <v>7.1</v>
      </c>
    </row>
    <row r="97" spans="1:11" ht="12.75">
      <c r="A97" s="28" t="s">
        <v>78</v>
      </c>
      <c r="B97" s="28" t="s">
        <v>78</v>
      </c>
      <c r="C97" s="28" t="s">
        <v>78</v>
      </c>
      <c r="D97" s="28" t="s">
        <v>78</v>
      </c>
      <c r="E97" s="28" t="s">
        <v>78</v>
      </c>
      <c r="F97" s="11">
        <v>113.3</v>
      </c>
      <c r="G97" s="11">
        <v>1.4</v>
      </c>
      <c r="H97" s="3">
        <v>16.444</v>
      </c>
      <c r="I97" s="3">
        <v>1996.189</v>
      </c>
      <c r="J97" s="12">
        <v>33671</v>
      </c>
      <c r="K97" s="11">
        <v>6.9</v>
      </c>
    </row>
    <row r="98" spans="1:11" ht="12.75">
      <c r="A98" s="28" t="s">
        <v>78</v>
      </c>
      <c r="B98" s="28" t="s">
        <v>78</v>
      </c>
      <c r="C98" s="28" t="s">
        <v>78</v>
      </c>
      <c r="D98" s="28" t="s">
        <v>78</v>
      </c>
      <c r="E98" s="28" t="s">
        <v>78</v>
      </c>
      <c r="F98" s="11">
        <v>113.8</v>
      </c>
      <c r="G98" s="11">
        <v>2.7</v>
      </c>
      <c r="H98" s="3">
        <v>16.58</v>
      </c>
      <c r="I98" s="3">
        <v>1996.325</v>
      </c>
      <c r="J98" s="12">
        <v>33721</v>
      </c>
      <c r="K98" s="11">
        <v>6.9</v>
      </c>
    </row>
    <row r="99" spans="1:11" ht="12.75">
      <c r="A99" s="28" t="s">
        <v>78</v>
      </c>
      <c r="B99" s="28" t="s">
        <v>78</v>
      </c>
      <c r="C99" s="28" t="s">
        <v>78</v>
      </c>
      <c r="D99" s="28" t="s">
        <v>78</v>
      </c>
      <c r="E99" s="28" t="s">
        <v>78</v>
      </c>
      <c r="F99" s="11">
        <v>112.8</v>
      </c>
      <c r="G99" s="11">
        <v>1</v>
      </c>
      <c r="H99" s="3">
        <v>16.654</v>
      </c>
      <c r="I99" s="3">
        <v>1996.399</v>
      </c>
      <c r="J99" s="12">
        <v>33748</v>
      </c>
      <c r="K99" s="11">
        <v>6.8</v>
      </c>
    </row>
    <row r="100" spans="1:11" ht="12.75">
      <c r="A100" s="28" t="s">
        <v>78</v>
      </c>
      <c r="B100" s="28" t="s">
        <v>78</v>
      </c>
      <c r="C100" s="28" t="s">
        <v>78</v>
      </c>
      <c r="D100" s="28" t="s">
        <v>78</v>
      </c>
      <c r="E100" s="28" t="s">
        <v>78</v>
      </c>
      <c r="F100" s="11">
        <v>113.4</v>
      </c>
      <c r="G100" s="11">
        <v>0.9</v>
      </c>
      <c r="H100" s="3">
        <v>16.826</v>
      </c>
      <c r="I100" s="3">
        <v>1996.571</v>
      </c>
      <c r="J100" s="12">
        <v>33811</v>
      </c>
      <c r="K100" s="11">
        <v>6.7</v>
      </c>
    </row>
    <row r="101" spans="1:11" ht="12.75">
      <c r="A101" s="28" t="s">
        <v>78</v>
      </c>
      <c r="B101" s="28" t="s">
        <v>78</v>
      </c>
      <c r="C101" s="28" t="s">
        <v>78</v>
      </c>
      <c r="D101" s="28" t="s">
        <v>78</v>
      </c>
      <c r="E101" s="28" t="s">
        <v>78</v>
      </c>
      <c r="F101" s="11">
        <v>111.7</v>
      </c>
      <c r="G101" s="11">
        <v>0.7</v>
      </c>
      <c r="H101" s="3">
        <v>16.998</v>
      </c>
      <c r="I101" s="3">
        <v>1996.743</v>
      </c>
      <c r="J101" s="12">
        <v>33874</v>
      </c>
      <c r="K101" s="11">
        <v>6.6</v>
      </c>
    </row>
    <row r="102" spans="1:11" ht="12.75">
      <c r="A102" s="28" t="s">
        <v>78</v>
      </c>
      <c r="B102" s="28" t="s">
        <v>78</v>
      </c>
      <c r="C102" s="28" t="s">
        <v>78</v>
      </c>
      <c r="D102" s="28" t="s">
        <v>78</v>
      </c>
      <c r="E102" s="28" t="s">
        <v>78</v>
      </c>
      <c r="F102" s="11">
        <v>111.6</v>
      </c>
      <c r="G102" s="11">
        <v>0.6</v>
      </c>
      <c r="H102" s="3">
        <v>17.132</v>
      </c>
      <c r="I102" s="3">
        <v>1996.877</v>
      </c>
      <c r="J102" s="12">
        <v>33923</v>
      </c>
      <c r="K102" s="11">
        <v>6.5</v>
      </c>
    </row>
    <row r="103" spans="1:11" ht="12.75">
      <c r="A103" s="28" t="s">
        <v>78</v>
      </c>
      <c r="B103" s="28" t="s">
        <v>78</v>
      </c>
      <c r="C103" s="28" t="s">
        <v>78</v>
      </c>
      <c r="D103" s="28" t="s">
        <v>78</v>
      </c>
      <c r="E103" s="28" t="s">
        <v>78</v>
      </c>
      <c r="F103" s="11">
        <v>113.9</v>
      </c>
      <c r="G103" s="11">
        <v>0.3</v>
      </c>
      <c r="H103" s="3">
        <v>17.304</v>
      </c>
      <c r="I103" s="3">
        <v>1997.049</v>
      </c>
      <c r="J103" s="12">
        <v>33986</v>
      </c>
      <c r="K103" s="11">
        <v>6.6</v>
      </c>
    </row>
    <row r="104" spans="1:11" ht="12.75">
      <c r="A104" s="28" t="s">
        <v>78</v>
      </c>
      <c r="B104" s="28" t="s">
        <v>78</v>
      </c>
      <c r="C104" s="28" t="s">
        <v>78</v>
      </c>
      <c r="D104" s="28" t="s">
        <v>78</v>
      </c>
      <c r="E104" s="28" t="s">
        <v>78</v>
      </c>
      <c r="F104" s="11">
        <v>113.2</v>
      </c>
      <c r="G104" s="11">
        <v>0.7</v>
      </c>
      <c r="H104" s="3">
        <v>17.477</v>
      </c>
      <c r="I104" s="3">
        <v>1997.222</v>
      </c>
      <c r="J104" s="12">
        <v>34049</v>
      </c>
      <c r="K104" s="11">
        <v>6.5</v>
      </c>
    </row>
    <row r="105" spans="1:11" ht="12.75">
      <c r="A105" s="28" t="s">
        <v>78</v>
      </c>
      <c r="B105" s="28" t="s">
        <v>78</v>
      </c>
      <c r="C105" s="28" t="s">
        <v>78</v>
      </c>
      <c r="D105" s="28" t="s">
        <v>78</v>
      </c>
      <c r="E105" s="28" t="s">
        <v>78</v>
      </c>
      <c r="F105" s="11">
        <v>112.3</v>
      </c>
      <c r="G105" s="11">
        <v>1.1</v>
      </c>
      <c r="H105" s="3">
        <v>17.611</v>
      </c>
      <c r="I105" s="3">
        <v>1997.356</v>
      </c>
      <c r="J105" s="12">
        <v>34098</v>
      </c>
      <c r="K105" s="11">
        <v>6.4</v>
      </c>
    </row>
    <row r="106" spans="1:11" ht="12.75">
      <c r="A106" s="28" t="s">
        <v>78</v>
      </c>
      <c r="B106" s="28" t="s">
        <v>78</v>
      </c>
      <c r="C106" s="28" t="s">
        <v>78</v>
      </c>
      <c r="D106" s="28" t="s">
        <v>78</v>
      </c>
      <c r="E106" s="28" t="s">
        <v>78</v>
      </c>
      <c r="F106" s="11">
        <v>112.8</v>
      </c>
      <c r="G106" s="11">
        <v>0.6</v>
      </c>
      <c r="H106" s="3">
        <v>17.784</v>
      </c>
      <c r="I106" s="3">
        <v>1997.529</v>
      </c>
      <c r="J106" s="12">
        <v>34161</v>
      </c>
      <c r="K106" s="11">
        <v>6.3</v>
      </c>
    </row>
    <row r="107" spans="1:11" ht="12.75">
      <c r="A107" s="28" t="s">
        <v>78</v>
      </c>
      <c r="B107" s="28" t="s">
        <v>78</v>
      </c>
      <c r="C107" s="28" t="s">
        <v>78</v>
      </c>
      <c r="D107" s="28" t="s">
        <v>78</v>
      </c>
      <c r="E107" s="28" t="s">
        <v>78</v>
      </c>
      <c r="F107" s="11">
        <v>124.1</v>
      </c>
      <c r="G107" s="11">
        <v>0.9</v>
      </c>
      <c r="H107" s="3">
        <v>17.978</v>
      </c>
      <c r="I107" s="3">
        <v>1997.723</v>
      </c>
      <c r="J107" s="12">
        <v>34232</v>
      </c>
      <c r="K107" s="11">
        <v>6.9</v>
      </c>
    </row>
    <row r="108" spans="1:11" ht="12.75">
      <c r="A108" s="28" t="s">
        <v>78</v>
      </c>
      <c r="B108" s="28" t="s">
        <v>78</v>
      </c>
      <c r="C108" s="28" t="s">
        <v>78</v>
      </c>
      <c r="D108" s="28" t="s">
        <v>78</v>
      </c>
      <c r="E108" s="28" t="s">
        <v>78</v>
      </c>
      <c r="F108" s="11">
        <v>124.6</v>
      </c>
      <c r="G108" s="11">
        <v>0.7</v>
      </c>
      <c r="H108" s="3">
        <v>18.167</v>
      </c>
      <c r="I108" s="3">
        <v>1997.912</v>
      </c>
      <c r="J108" s="12">
        <v>34301</v>
      </c>
      <c r="K108" s="11">
        <v>6.9</v>
      </c>
    </row>
    <row r="109" spans="1:11" ht="12.75">
      <c r="A109" s="28" t="s">
        <v>78</v>
      </c>
      <c r="B109" s="28" t="s">
        <v>78</v>
      </c>
      <c r="C109" s="28" t="s">
        <v>78</v>
      </c>
      <c r="D109" s="28" t="s">
        <v>78</v>
      </c>
      <c r="E109" s="28" t="s">
        <v>78</v>
      </c>
      <c r="F109" s="11">
        <v>124.7</v>
      </c>
      <c r="G109" s="11">
        <v>1.1</v>
      </c>
      <c r="H109" s="3">
        <v>18.34</v>
      </c>
      <c r="I109" s="3">
        <v>1998.085</v>
      </c>
      <c r="J109" s="12">
        <v>34364</v>
      </c>
      <c r="K109" s="11">
        <v>6.8</v>
      </c>
    </row>
    <row r="110" spans="1:11" ht="12.75">
      <c r="A110" s="28" t="s">
        <v>78</v>
      </c>
      <c r="B110" s="28" t="s">
        <v>78</v>
      </c>
      <c r="C110" s="28" t="s">
        <v>78</v>
      </c>
      <c r="D110" s="28" t="s">
        <v>78</v>
      </c>
      <c r="E110" s="28" t="s">
        <v>78</v>
      </c>
      <c r="F110" s="11">
        <v>124.5</v>
      </c>
      <c r="G110" s="11">
        <v>0.9</v>
      </c>
      <c r="H110" s="3">
        <v>18.496</v>
      </c>
      <c r="I110" s="3">
        <v>1998.241</v>
      </c>
      <c r="J110" s="12">
        <v>34421</v>
      </c>
      <c r="K110" s="11">
        <v>6.7</v>
      </c>
    </row>
    <row r="111" spans="1:11" ht="12.75">
      <c r="A111" s="28" t="s">
        <v>78</v>
      </c>
      <c r="B111" s="28" t="s">
        <v>78</v>
      </c>
      <c r="C111" s="28" t="s">
        <v>78</v>
      </c>
      <c r="D111" s="28" t="s">
        <v>78</v>
      </c>
      <c r="E111" s="28" t="s">
        <v>78</v>
      </c>
      <c r="F111" s="11">
        <v>123</v>
      </c>
      <c r="G111" s="11">
        <v>1.1</v>
      </c>
      <c r="H111" s="3">
        <v>18.666</v>
      </c>
      <c r="I111" s="3">
        <v>1998.411</v>
      </c>
      <c r="J111" s="12">
        <v>34483</v>
      </c>
      <c r="K111" s="11">
        <v>6.6</v>
      </c>
    </row>
    <row r="112" spans="1:11" ht="12.75">
      <c r="A112" s="28" t="s">
        <v>78</v>
      </c>
      <c r="B112" s="28" t="s">
        <v>78</v>
      </c>
      <c r="C112" s="28" t="s">
        <v>78</v>
      </c>
      <c r="D112" s="28" t="s">
        <v>78</v>
      </c>
      <c r="E112" s="28" t="s">
        <v>78</v>
      </c>
      <c r="F112" s="11">
        <v>122.4</v>
      </c>
      <c r="G112" s="11">
        <v>1.4</v>
      </c>
      <c r="H112" s="3">
        <v>18.819</v>
      </c>
      <c r="I112" s="3">
        <v>1998.564</v>
      </c>
      <c r="J112" s="12">
        <v>34539</v>
      </c>
      <c r="K112" s="11">
        <v>6.5</v>
      </c>
    </row>
    <row r="113" spans="1:11" ht="12.75">
      <c r="A113" s="28" t="s">
        <v>78</v>
      </c>
      <c r="B113" s="28" t="s">
        <v>78</v>
      </c>
      <c r="C113" s="28" t="s">
        <v>78</v>
      </c>
      <c r="D113" s="28" t="s">
        <v>78</v>
      </c>
      <c r="E113" s="28" t="s">
        <v>78</v>
      </c>
      <c r="F113" s="11">
        <v>124.6</v>
      </c>
      <c r="G113" s="11">
        <v>0.4</v>
      </c>
      <c r="H113" s="3">
        <v>18.877</v>
      </c>
      <c r="I113" s="3">
        <v>1998.622</v>
      </c>
      <c r="J113" s="12">
        <v>34560</v>
      </c>
      <c r="K113" s="11">
        <v>6.6</v>
      </c>
    </row>
    <row r="114" spans="1:11" ht="12.75">
      <c r="A114" s="28" t="s">
        <v>78</v>
      </c>
      <c r="B114" s="28" t="s">
        <v>78</v>
      </c>
      <c r="C114" s="28" t="s">
        <v>78</v>
      </c>
      <c r="D114" s="28" t="s">
        <v>78</v>
      </c>
      <c r="E114" s="28" t="s">
        <v>78</v>
      </c>
      <c r="F114" s="11">
        <v>127.2</v>
      </c>
      <c r="G114" s="11">
        <v>0.9</v>
      </c>
      <c r="H114" s="3">
        <v>19.088</v>
      </c>
      <c r="I114" s="3">
        <v>1998.833</v>
      </c>
      <c r="J114" s="12">
        <v>34637</v>
      </c>
      <c r="K114" s="11">
        <v>6.7</v>
      </c>
    </row>
    <row r="115" spans="1:11" ht="12.75">
      <c r="A115" s="28" t="s">
        <v>78</v>
      </c>
      <c r="B115" s="28" t="s">
        <v>78</v>
      </c>
      <c r="C115" s="28" t="s">
        <v>78</v>
      </c>
      <c r="D115" s="28" t="s">
        <v>78</v>
      </c>
      <c r="E115" s="28" t="s">
        <v>78</v>
      </c>
      <c r="F115" s="11">
        <v>128</v>
      </c>
      <c r="G115" s="11">
        <v>0.5</v>
      </c>
      <c r="H115" s="3">
        <v>19.28</v>
      </c>
      <c r="I115" s="3">
        <v>1999.025</v>
      </c>
      <c r="J115" s="12">
        <v>34707</v>
      </c>
      <c r="K115" s="11">
        <v>6.6</v>
      </c>
    </row>
    <row r="116" spans="1:11" ht="12.75">
      <c r="A116" s="28" t="s">
        <v>78</v>
      </c>
      <c r="B116" s="28" t="s">
        <v>78</v>
      </c>
      <c r="C116" s="28" t="s">
        <v>78</v>
      </c>
      <c r="D116" s="28" t="s">
        <v>78</v>
      </c>
      <c r="E116" s="28" t="s">
        <v>78</v>
      </c>
      <c r="F116" s="11">
        <v>127.1</v>
      </c>
      <c r="G116" s="11">
        <v>0.8</v>
      </c>
      <c r="H116" s="3">
        <v>19.436</v>
      </c>
      <c r="I116" s="3">
        <v>1999.181</v>
      </c>
      <c r="J116" s="12">
        <v>34764</v>
      </c>
      <c r="K116" s="11">
        <v>6.5</v>
      </c>
    </row>
    <row r="117" spans="1:11" ht="12.75">
      <c r="A117" s="28" t="s">
        <v>78</v>
      </c>
      <c r="B117" s="28" t="s">
        <v>78</v>
      </c>
      <c r="C117" s="28" t="s">
        <v>78</v>
      </c>
      <c r="D117" s="28" t="s">
        <v>78</v>
      </c>
      <c r="E117" s="28" t="s">
        <v>78</v>
      </c>
      <c r="F117" s="11">
        <v>126.7</v>
      </c>
      <c r="G117" s="11">
        <v>1.1</v>
      </c>
      <c r="H117" s="3">
        <v>19.606</v>
      </c>
      <c r="I117" s="3">
        <v>1999.351</v>
      </c>
      <c r="J117" s="12">
        <v>34826</v>
      </c>
      <c r="K117" s="11">
        <v>6.5</v>
      </c>
    </row>
    <row r="118" spans="1:11" ht="12.75">
      <c r="A118" s="28" t="s">
        <v>78</v>
      </c>
      <c r="B118" s="28" t="s">
        <v>78</v>
      </c>
      <c r="C118" s="28" t="s">
        <v>78</v>
      </c>
      <c r="D118" s="28" t="s">
        <v>78</v>
      </c>
      <c r="E118" s="28" t="s">
        <v>78</v>
      </c>
      <c r="F118" s="11">
        <v>127.3</v>
      </c>
      <c r="G118" s="11">
        <v>0.2</v>
      </c>
      <c r="H118" s="3">
        <v>19.778</v>
      </c>
      <c r="I118" s="3">
        <v>1999.523</v>
      </c>
      <c r="J118" s="12">
        <v>34889</v>
      </c>
      <c r="K118" s="11">
        <v>6.4</v>
      </c>
    </row>
    <row r="119" spans="1:11" ht="12.75">
      <c r="A119" s="28" t="s">
        <v>78</v>
      </c>
      <c r="B119" s="28" t="s">
        <v>78</v>
      </c>
      <c r="C119" s="28" t="s">
        <v>78</v>
      </c>
      <c r="D119" s="28" t="s">
        <v>78</v>
      </c>
      <c r="E119" s="28" t="s">
        <v>78</v>
      </c>
      <c r="F119" s="11">
        <v>127.2</v>
      </c>
      <c r="G119" s="11">
        <v>0.6</v>
      </c>
      <c r="H119" s="3">
        <v>19.989</v>
      </c>
      <c r="I119" s="3">
        <v>1999.734</v>
      </c>
      <c r="J119" s="12">
        <v>34966</v>
      </c>
      <c r="K119" s="11">
        <v>6.4</v>
      </c>
    </row>
    <row r="120" spans="1:11" ht="12.75">
      <c r="A120" s="28" t="s">
        <v>78</v>
      </c>
      <c r="B120" s="28" t="s">
        <v>78</v>
      </c>
      <c r="C120" s="28" t="s">
        <v>78</v>
      </c>
      <c r="D120" s="28" t="s">
        <v>78</v>
      </c>
      <c r="E120" s="28" t="s">
        <v>78</v>
      </c>
      <c r="F120" s="11">
        <v>127.3</v>
      </c>
      <c r="G120" s="11">
        <v>0.3</v>
      </c>
      <c r="H120" s="3">
        <v>20.162</v>
      </c>
      <c r="I120" s="3">
        <v>1999.907</v>
      </c>
      <c r="J120" s="12">
        <v>35029</v>
      </c>
      <c r="K120" s="11">
        <v>6.3</v>
      </c>
    </row>
    <row r="121" spans="1:11" ht="12.75">
      <c r="A121" s="28" t="s">
        <v>78</v>
      </c>
      <c r="B121" s="28" t="s">
        <v>78</v>
      </c>
      <c r="C121" s="28" t="s">
        <v>78</v>
      </c>
      <c r="D121" s="28" t="s">
        <v>78</v>
      </c>
      <c r="E121" s="28" t="s">
        <v>78</v>
      </c>
      <c r="F121" s="11">
        <v>139.1</v>
      </c>
      <c r="G121" s="11">
        <v>0.3</v>
      </c>
      <c r="H121" s="3">
        <v>20.353</v>
      </c>
      <c r="I121" s="3">
        <v>2000.098</v>
      </c>
      <c r="J121" s="12">
        <v>35099</v>
      </c>
      <c r="K121" s="11">
        <v>6.8</v>
      </c>
    </row>
    <row r="122" spans="1:11" ht="12.75">
      <c r="A122" s="28" t="s">
        <v>78</v>
      </c>
      <c r="B122" s="28" t="s">
        <v>78</v>
      </c>
      <c r="C122" s="28" t="s">
        <v>78</v>
      </c>
      <c r="D122" s="28" t="s">
        <v>78</v>
      </c>
      <c r="E122" s="28" t="s">
        <v>78</v>
      </c>
      <c r="F122" s="11">
        <v>140.1</v>
      </c>
      <c r="G122" s="11">
        <v>0.6</v>
      </c>
      <c r="H122" s="3">
        <v>20.525</v>
      </c>
      <c r="I122" s="3">
        <v>2000.27</v>
      </c>
      <c r="J122" s="12">
        <v>35162</v>
      </c>
      <c r="K122" s="11">
        <v>6.8</v>
      </c>
    </row>
    <row r="123" spans="1:11" ht="12.75">
      <c r="A123" s="28" t="s">
        <v>78</v>
      </c>
      <c r="B123" s="28" t="s">
        <v>78</v>
      </c>
      <c r="C123" s="28" t="s">
        <v>78</v>
      </c>
      <c r="D123" s="28" t="s">
        <v>78</v>
      </c>
      <c r="E123" s="28" t="s">
        <v>78</v>
      </c>
      <c r="F123" s="11">
        <v>138.9</v>
      </c>
      <c r="G123" s="11">
        <v>0.1</v>
      </c>
      <c r="H123" s="3">
        <v>20.698</v>
      </c>
      <c r="I123" s="3">
        <v>2000.443</v>
      </c>
      <c r="J123" s="12">
        <v>35225</v>
      </c>
      <c r="K123" s="11">
        <v>6.7</v>
      </c>
    </row>
    <row r="124" spans="1:11" ht="12.75">
      <c r="A124" s="28" t="s">
        <v>78</v>
      </c>
      <c r="B124" s="28" t="s">
        <v>78</v>
      </c>
      <c r="C124" s="28" t="s">
        <v>78</v>
      </c>
      <c r="D124" s="28" t="s">
        <v>78</v>
      </c>
      <c r="E124" s="28" t="s">
        <v>78</v>
      </c>
      <c r="F124" s="11">
        <v>138.8</v>
      </c>
      <c r="G124" s="11">
        <v>0.2</v>
      </c>
      <c r="H124" s="3">
        <v>20.889</v>
      </c>
      <c r="I124" s="3">
        <v>2000.634</v>
      </c>
      <c r="J124" s="12">
        <v>35295</v>
      </c>
      <c r="K124" s="11">
        <v>6.6</v>
      </c>
    </row>
    <row r="125" spans="1:11" ht="12.75">
      <c r="A125" s="28" t="s">
        <v>78</v>
      </c>
      <c r="B125" s="28" t="s">
        <v>78</v>
      </c>
      <c r="C125" s="28" t="s">
        <v>78</v>
      </c>
      <c r="D125" s="28" t="s">
        <v>78</v>
      </c>
      <c r="E125" s="28" t="s">
        <v>78</v>
      </c>
      <c r="F125" s="11">
        <v>141.1</v>
      </c>
      <c r="G125" s="11">
        <v>0.2</v>
      </c>
      <c r="H125" s="3">
        <v>21.042</v>
      </c>
      <c r="I125" s="3">
        <v>2000.787</v>
      </c>
      <c r="J125" s="12">
        <v>35351</v>
      </c>
      <c r="K125" s="11">
        <v>6.7</v>
      </c>
    </row>
    <row r="126" spans="1:11" ht="12.75">
      <c r="A126" s="28" t="s">
        <v>78</v>
      </c>
      <c r="B126" s="28" t="s">
        <v>78</v>
      </c>
      <c r="C126" s="28" t="s">
        <v>78</v>
      </c>
      <c r="D126" s="28" t="s">
        <v>78</v>
      </c>
      <c r="E126" s="28" t="s">
        <v>78</v>
      </c>
      <c r="F126" s="11">
        <v>141.6</v>
      </c>
      <c r="G126" s="11">
        <v>0.3</v>
      </c>
      <c r="H126" s="3">
        <v>21.214</v>
      </c>
      <c r="I126" s="3">
        <v>2000.959</v>
      </c>
      <c r="J126" s="12">
        <v>35414</v>
      </c>
      <c r="K126" s="11">
        <v>6.7</v>
      </c>
    </row>
    <row r="127" spans="1:11" ht="12.75">
      <c r="A127" s="28" t="s">
        <v>78</v>
      </c>
      <c r="B127" s="28" t="s">
        <v>78</v>
      </c>
      <c r="C127" s="28" t="s">
        <v>78</v>
      </c>
      <c r="D127" s="28" t="s">
        <v>78</v>
      </c>
      <c r="E127" s="28" t="s">
        <v>78</v>
      </c>
      <c r="F127" s="11">
        <v>141.9</v>
      </c>
      <c r="G127" s="11">
        <v>1.5</v>
      </c>
      <c r="H127" s="3">
        <v>21.408</v>
      </c>
      <c r="I127" s="3">
        <v>2001.153</v>
      </c>
      <c r="J127" s="12">
        <v>35485</v>
      </c>
      <c r="K127" s="11">
        <v>6.6</v>
      </c>
    </row>
    <row r="128" spans="1:11" ht="12.75">
      <c r="A128" s="28" t="s">
        <v>78</v>
      </c>
      <c r="B128" s="28" t="s">
        <v>78</v>
      </c>
      <c r="C128" s="28" t="s">
        <v>78</v>
      </c>
      <c r="D128" s="28" t="s">
        <v>78</v>
      </c>
      <c r="E128" s="28" t="s">
        <v>78</v>
      </c>
      <c r="F128" s="11">
        <v>143.45876259006735</v>
      </c>
      <c r="G128" s="11">
        <v>0.6954547121025372</v>
      </c>
      <c r="H128" s="3">
        <v>21.55910000000017</v>
      </c>
      <c r="I128" s="6">
        <v>2001.3041</v>
      </c>
      <c r="J128" s="5">
        <v>35540</v>
      </c>
      <c r="K128" s="11">
        <v>6.654209247606172</v>
      </c>
    </row>
    <row r="129" spans="1:11" ht="12.75">
      <c r="A129" s="28" t="s">
        <v>78</v>
      </c>
      <c r="B129" s="28" t="s">
        <v>78</v>
      </c>
      <c r="C129" s="28" t="s">
        <v>78</v>
      </c>
      <c r="D129" s="28" t="s">
        <v>78</v>
      </c>
      <c r="E129" s="28" t="s">
        <v>78</v>
      </c>
      <c r="F129" s="11">
        <v>142.4355827338587</v>
      </c>
      <c r="G129" s="11">
        <v>0.5140317437279622</v>
      </c>
      <c r="H129" s="3">
        <v>21.770100000000184</v>
      </c>
      <c r="I129" s="6">
        <v>2001.5151</v>
      </c>
      <c r="J129" s="5">
        <v>35617</v>
      </c>
      <c r="K129" s="11">
        <v>6.542716052469097</v>
      </c>
    </row>
    <row r="130" spans="1:11" ht="12.75">
      <c r="A130" s="28" t="s">
        <v>78</v>
      </c>
      <c r="B130" s="28" t="s">
        <v>78</v>
      </c>
      <c r="C130" s="28" t="s">
        <v>78</v>
      </c>
      <c r="D130" s="28" t="s">
        <v>78</v>
      </c>
      <c r="E130" s="28" t="s">
        <v>78</v>
      </c>
      <c r="F130" s="11">
        <v>144.17818705057078</v>
      </c>
      <c r="G130" s="11">
        <v>0.4573370661109076</v>
      </c>
      <c r="H130" s="3">
        <v>21.94270000000006</v>
      </c>
      <c r="I130" s="6">
        <v>2001.6877</v>
      </c>
      <c r="J130" s="5">
        <v>35680</v>
      </c>
      <c r="K130" s="11">
        <v>6.570667559168671</v>
      </c>
    </row>
    <row r="131" spans="1:11" ht="12.75">
      <c r="A131" s="28" t="s">
        <v>78</v>
      </c>
      <c r="B131" s="28" t="s">
        <v>78</v>
      </c>
      <c r="C131" s="28" t="s">
        <v>78</v>
      </c>
      <c r="D131" s="28" t="s">
        <v>78</v>
      </c>
      <c r="E131" s="28" t="s">
        <v>78</v>
      </c>
      <c r="F131" s="11">
        <v>153.58266187160663</v>
      </c>
      <c r="G131" s="11">
        <v>0.44599813058749666</v>
      </c>
      <c r="H131" s="3">
        <v>22.192000000000007</v>
      </c>
      <c r="I131" s="6">
        <v>2001.937</v>
      </c>
      <c r="J131" s="5">
        <v>35771</v>
      </c>
      <c r="K131" s="11">
        <v>6.920631843529496</v>
      </c>
    </row>
    <row r="132" spans="1:11" ht="12.75">
      <c r="A132" s="28" t="s">
        <v>78</v>
      </c>
      <c r="B132" s="28" t="s">
        <v>78</v>
      </c>
      <c r="C132" s="28" t="s">
        <v>78</v>
      </c>
      <c r="D132" s="28" t="s">
        <v>78</v>
      </c>
      <c r="E132" s="28" t="s">
        <v>78</v>
      </c>
      <c r="F132" s="11">
        <v>155.55307913798782</v>
      </c>
      <c r="G132" s="11">
        <v>0.2078804845958671</v>
      </c>
      <c r="H132" s="3">
        <v>22.36460000000011</v>
      </c>
      <c r="I132" s="6">
        <v>2002.1096</v>
      </c>
      <c r="J132" s="5">
        <v>35834</v>
      </c>
      <c r="K132" s="11">
        <v>6.955325788880063</v>
      </c>
    </row>
    <row r="133" spans="1:11" ht="12.75">
      <c r="A133" s="28" t="s">
        <v>78</v>
      </c>
      <c r="B133" s="28" t="s">
        <v>78</v>
      </c>
      <c r="C133" s="28" t="s">
        <v>78</v>
      </c>
      <c r="D133" s="28" t="s">
        <v>78</v>
      </c>
      <c r="E133" s="28" t="s">
        <v>78</v>
      </c>
      <c r="F133" s="11">
        <v>154.485942447235</v>
      </c>
      <c r="G133" s="11">
        <v>0.8466405190813496</v>
      </c>
      <c r="H133" s="3">
        <v>22.594700000000103</v>
      </c>
      <c r="I133" s="4">
        <v>2002.3397</v>
      </c>
      <c r="J133" s="5">
        <v>35918</v>
      </c>
      <c r="K133" s="11">
        <v>6.837264599540348</v>
      </c>
    </row>
    <row r="134" spans="1:11" ht="12.75">
      <c r="A134" s="28" t="s">
        <v>78</v>
      </c>
      <c r="B134" s="28" t="s">
        <v>78</v>
      </c>
      <c r="C134" s="28" t="s">
        <v>78</v>
      </c>
      <c r="D134" s="28" t="s">
        <v>78</v>
      </c>
      <c r="E134" s="28" t="s">
        <v>78</v>
      </c>
      <c r="F134" s="11">
        <v>154.9855395695771</v>
      </c>
      <c r="G134" s="11">
        <v>0.6576582603578341</v>
      </c>
      <c r="H134" s="3">
        <v>22.805700000000115</v>
      </c>
      <c r="I134" s="4">
        <v>2002.5507</v>
      </c>
      <c r="J134" s="5">
        <v>35995</v>
      </c>
      <c r="K134" s="11">
        <v>6.795912406528908</v>
      </c>
    </row>
    <row r="135" spans="1:11" ht="12.75">
      <c r="A135" s="28" t="s">
        <v>78</v>
      </c>
      <c r="B135" s="28" t="s">
        <v>78</v>
      </c>
      <c r="C135" s="28" t="s">
        <v>78</v>
      </c>
      <c r="D135" s="28" t="s">
        <v>78</v>
      </c>
      <c r="E135" s="28" t="s">
        <v>78</v>
      </c>
      <c r="F135" s="11">
        <v>159.8616402894598</v>
      </c>
      <c r="G135" s="11">
        <v>0.8617590997792307</v>
      </c>
      <c r="H135" s="3">
        <v>22.997500000000173</v>
      </c>
      <c r="I135" s="4">
        <v>2002.7425</v>
      </c>
      <c r="J135" s="5">
        <v>36065</v>
      </c>
      <c r="K135" s="11">
        <v>6.95126167146249</v>
      </c>
    </row>
    <row r="136" spans="1:11" ht="12.75">
      <c r="A136" s="28" t="s">
        <v>78</v>
      </c>
      <c r="B136" s="28" t="s">
        <v>78</v>
      </c>
      <c r="C136" s="28" t="s">
        <v>78</v>
      </c>
      <c r="D136" s="28" t="s">
        <v>78</v>
      </c>
      <c r="E136" s="28" t="s">
        <v>78</v>
      </c>
      <c r="F136" s="11">
        <v>162.72335251995744</v>
      </c>
      <c r="G136" s="11">
        <v>0.986487390536751</v>
      </c>
      <c r="H136" s="3">
        <v>23.131700000000137</v>
      </c>
      <c r="I136" s="4">
        <v>2002.8767</v>
      </c>
      <c r="J136" s="5">
        <v>36114</v>
      </c>
      <c r="K136" s="11">
        <v>7.034647367895852</v>
      </c>
    </row>
    <row r="137" spans="1:11" ht="12.75">
      <c r="A137" s="28" t="s">
        <v>78</v>
      </c>
      <c r="B137" s="28" t="s">
        <v>78</v>
      </c>
      <c r="C137" s="28" t="s">
        <v>78</v>
      </c>
      <c r="D137" s="28" t="s">
        <v>78</v>
      </c>
      <c r="E137" s="28" t="s">
        <v>78</v>
      </c>
      <c r="F137" s="11">
        <v>162.13981295155043</v>
      </c>
      <c r="G137" s="11">
        <v>0.7975051318132356</v>
      </c>
      <c r="H137" s="3">
        <v>23.34270000000015</v>
      </c>
      <c r="I137" s="4">
        <v>2003.0877</v>
      </c>
      <c r="J137" s="5">
        <v>36191</v>
      </c>
      <c r="K137" s="11">
        <v>6.946060779239308</v>
      </c>
    </row>
    <row r="138" spans="1:11" ht="12.75">
      <c r="A138" s="28" t="s">
        <v>78</v>
      </c>
      <c r="B138" s="28" t="s">
        <v>78</v>
      </c>
      <c r="C138" s="28" t="s">
        <v>78</v>
      </c>
      <c r="D138" s="28" t="s">
        <v>78</v>
      </c>
      <c r="E138" s="28" t="s">
        <v>78</v>
      </c>
      <c r="F138" s="11">
        <v>161.66020144072863</v>
      </c>
      <c r="G138" s="11">
        <v>0.85042016425582</v>
      </c>
      <c r="H138" s="3">
        <v>23.553600000000188</v>
      </c>
      <c r="I138" s="3">
        <v>2003.2986</v>
      </c>
      <c r="J138" s="5">
        <v>36268</v>
      </c>
      <c r="K138" s="11">
        <v>6.863502880269994</v>
      </c>
    </row>
    <row r="139" spans="1:11" ht="12.75">
      <c r="A139" s="28" t="s">
        <v>78</v>
      </c>
      <c r="B139" s="28" t="s">
        <v>78</v>
      </c>
      <c r="C139" s="28" t="s">
        <v>78</v>
      </c>
      <c r="D139" s="28" t="s">
        <v>78</v>
      </c>
      <c r="E139" s="28" t="s">
        <v>78</v>
      </c>
      <c r="F139" s="11">
        <v>161.83405755585332</v>
      </c>
      <c r="G139" s="11">
        <v>0.5438338380532822</v>
      </c>
      <c r="H139" s="3">
        <v>23.687900000000127</v>
      </c>
      <c r="I139" s="3">
        <v>2003.4329</v>
      </c>
      <c r="J139" s="5">
        <v>36317</v>
      </c>
      <c r="K139" s="11">
        <v>6.831929278486166</v>
      </c>
    </row>
    <row r="140" spans="1:11" ht="12.75">
      <c r="A140" s="28" t="s">
        <v>78</v>
      </c>
      <c r="B140" s="28" t="s">
        <v>78</v>
      </c>
      <c r="C140" s="28" t="s">
        <v>78</v>
      </c>
      <c r="D140" s="28" t="s">
        <v>78</v>
      </c>
      <c r="E140" s="28" t="s">
        <v>78</v>
      </c>
      <c r="F140" s="11">
        <v>173.24493525476652</v>
      </c>
      <c r="G140" s="11">
        <v>1.228384681702851</v>
      </c>
      <c r="H140" s="3">
        <v>23.923500000000104</v>
      </c>
      <c r="I140" s="3">
        <v>2003.6685</v>
      </c>
      <c r="J140" s="5">
        <v>36403</v>
      </c>
      <c r="K140" s="11">
        <v>7.241621637919442</v>
      </c>
    </row>
    <row r="141" spans="1:11" ht="12.75">
      <c r="A141" s="28" t="s">
        <v>78</v>
      </c>
      <c r="B141" s="28" t="s">
        <v>78</v>
      </c>
      <c r="C141" s="28" t="s">
        <v>78</v>
      </c>
      <c r="D141" s="28" t="s">
        <v>78</v>
      </c>
      <c r="E141" s="28" t="s">
        <v>78</v>
      </c>
      <c r="F141" s="11">
        <v>172.79576978709676</v>
      </c>
      <c r="G141" s="11">
        <v>0.4269095628718265</v>
      </c>
      <c r="H141" s="3">
        <v>24.170100000000048</v>
      </c>
      <c r="I141" s="3">
        <v>2003.9151</v>
      </c>
      <c r="J141" s="5">
        <v>36514</v>
      </c>
      <c r="K141" s="11">
        <v>7.14915411136472</v>
      </c>
    </row>
    <row r="142" spans="1:11" ht="12.75">
      <c r="A142" s="28" t="s">
        <v>78</v>
      </c>
      <c r="B142" s="28" t="s">
        <v>78</v>
      </c>
      <c r="C142" s="28" t="s">
        <v>78</v>
      </c>
      <c r="D142" s="28" t="s">
        <v>78</v>
      </c>
      <c r="E142" s="28" t="s">
        <v>78</v>
      </c>
      <c r="F142" s="11">
        <v>172.47922302447853</v>
      </c>
      <c r="G142" s="11">
        <v>1.3541462567526723</v>
      </c>
      <c r="H142" s="3">
        <v>24.378000000000156</v>
      </c>
      <c r="I142" s="3">
        <v>2004.123</v>
      </c>
      <c r="J142" s="5">
        <v>36604</v>
      </c>
      <c r="K142" s="11">
        <v>7.075199894350538</v>
      </c>
    </row>
    <row r="143" spans="1:11" ht="12.75">
      <c r="A143" s="28" t="s">
        <v>78</v>
      </c>
      <c r="B143" s="28" t="s">
        <v>78</v>
      </c>
      <c r="C143" s="28" t="s">
        <v>78</v>
      </c>
      <c r="D143" s="28" t="s">
        <v>78</v>
      </c>
      <c r="E143" s="28" t="s">
        <v>78</v>
      </c>
      <c r="F143" s="11">
        <v>172.49972662161235</v>
      </c>
      <c r="G143" s="11">
        <v>0.9634940958638584</v>
      </c>
      <c r="H143" s="3">
        <v>24.57190000000014</v>
      </c>
      <c r="I143" s="3">
        <v>2004.3169</v>
      </c>
      <c r="J143" s="5">
        <v>36640</v>
      </c>
      <c r="K143" s="11">
        <v>7.020203021402959</v>
      </c>
    </row>
    <row r="144" spans="1:11" ht="12.75">
      <c r="A144" s="28" t="s">
        <v>78</v>
      </c>
      <c r="B144" s="28" t="s">
        <v>78</v>
      </c>
      <c r="C144" s="28" t="s">
        <v>78</v>
      </c>
      <c r="D144" s="28" t="s">
        <v>78</v>
      </c>
      <c r="E144" s="28" t="s">
        <v>78</v>
      </c>
      <c r="F144" s="11">
        <v>172.7770647511301</v>
      </c>
      <c r="G144" s="11">
        <v>0.6323156035045512</v>
      </c>
      <c r="H144" s="3">
        <v>24.779600000000073</v>
      </c>
      <c r="I144" s="3">
        <v>2004.5246</v>
      </c>
      <c r="J144" s="5">
        <v>36716</v>
      </c>
      <c r="K144" s="11">
        <v>6.972552613889231</v>
      </c>
    </row>
    <row r="145" spans="1:11" ht="12.75">
      <c r="A145" s="28" t="s">
        <v>78</v>
      </c>
      <c r="B145" s="28" t="s">
        <v>78</v>
      </c>
      <c r="C145" s="28" t="s">
        <v>78</v>
      </c>
      <c r="D145" s="28" t="s">
        <v>78</v>
      </c>
      <c r="E145" s="28" t="s">
        <v>78</v>
      </c>
      <c r="F145" s="11">
        <v>171.55548201719776</v>
      </c>
      <c r="G145" s="11">
        <v>1.4816358638229083</v>
      </c>
      <c r="H145" s="3">
        <v>24.99</v>
      </c>
      <c r="I145" s="3">
        <v>2004.735</v>
      </c>
      <c r="J145" s="5">
        <v>36793</v>
      </c>
      <c r="K145" s="11">
        <v>6.864965266794629</v>
      </c>
    </row>
    <row r="146" spans="1:11" ht="12.75">
      <c r="A146" s="28" t="s">
        <v>78</v>
      </c>
      <c r="B146" s="28" t="s">
        <v>78</v>
      </c>
      <c r="C146" s="28" t="s">
        <v>78</v>
      </c>
      <c r="D146" s="28" t="s">
        <v>78</v>
      </c>
      <c r="E146" s="28" t="s">
        <v>78</v>
      </c>
      <c r="F146" s="11">
        <v>170.96735252073125</v>
      </c>
      <c r="G146" s="11">
        <v>1.9533586945349206</v>
      </c>
      <c r="H146" s="3">
        <v>25.145700000000033</v>
      </c>
      <c r="I146" s="3">
        <v>2004.8907</v>
      </c>
      <c r="J146" s="5">
        <v>36850</v>
      </c>
      <c r="K146" s="11">
        <v>6.799069125963128</v>
      </c>
    </row>
    <row r="147" spans="1:11" ht="12.75">
      <c r="A147" s="28" t="s">
        <v>78</v>
      </c>
      <c r="B147" s="28" t="s">
        <v>78</v>
      </c>
      <c r="C147" s="28" t="s">
        <v>78</v>
      </c>
      <c r="D147" s="28" t="s">
        <v>78</v>
      </c>
      <c r="E147" s="28" t="s">
        <v>78</v>
      </c>
      <c r="F147" s="11">
        <v>174.2785036001856</v>
      </c>
      <c r="G147" s="11">
        <v>0.5119583772203841</v>
      </c>
      <c r="H147" s="3">
        <v>25.334500000000162</v>
      </c>
      <c r="I147" s="3">
        <v>2005.0795</v>
      </c>
      <c r="J147" s="5">
        <v>36919</v>
      </c>
      <c r="K147" s="11">
        <v>6.879097815239475</v>
      </c>
    </row>
    <row r="148" spans="1:11" ht="12.75">
      <c r="A148" s="28" t="s">
        <v>78</v>
      </c>
      <c r="B148" s="28" t="s">
        <v>78</v>
      </c>
      <c r="C148" s="28" t="s">
        <v>78</v>
      </c>
      <c r="D148" s="28" t="s">
        <v>78</v>
      </c>
      <c r="E148" s="28" t="s">
        <v>78</v>
      </c>
      <c r="F148" s="11">
        <v>182.5396546801059</v>
      </c>
      <c r="G148" s="11">
        <v>1.6260631757793136</v>
      </c>
      <c r="H148" s="3">
        <v>25.528999999999996</v>
      </c>
      <c r="I148" s="3">
        <v>2005.274</v>
      </c>
      <c r="J148" s="5">
        <v>37003</v>
      </c>
      <c r="K148" s="11">
        <v>7.150286132637626</v>
      </c>
    </row>
    <row r="149" spans="1:11" ht="12.75">
      <c r="A149" s="28" t="s">
        <v>78</v>
      </c>
      <c r="B149" s="28" t="s">
        <v>78</v>
      </c>
      <c r="C149" s="28" t="s">
        <v>78</v>
      </c>
      <c r="D149" s="28" t="s">
        <v>78</v>
      </c>
      <c r="E149" s="28" t="s">
        <v>78</v>
      </c>
      <c r="F149" s="11">
        <v>181.40440288144052</v>
      </c>
      <c r="G149" s="11">
        <v>0.5410194979413564</v>
      </c>
      <c r="H149" s="3">
        <v>25.73720000000003</v>
      </c>
      <c r="I149" s="3">
        <v>2005.4822</v>
      </c>
      <c r="J149" s="5">
        <v>37066</v>
      </c>
      <c r="K149" s="11">
        <v>7.048334818140291</v>
      </c>
    </row>
    <row r="150" spans="1:11" ht="12.75">
      <c r="A150" s="28" t="s">
        <v>78</v>
      </c>
      <c r="B150" s="28" t="s">
        <v>78</v>
      </c>
      <c r="C150" s="28" t="s">
        <v>78</v>
      </c>
      <c r="D150" s="28" t="s">
        <v>78</v>
      </c>
      <c r="E150" s="28" t="s">
        <v>78</v>
      </c>
      <c r="F150" s="11">
        <v>181.51231655050887</v>
      </c>
      <c r="G150" s="11">
        <v>0.35036495016582697</v>
      </c>
      <c r="H150" s="3">
        <v>25.929000000000087</v>
      </c>
      <c r="I150" s="3">
        <v>2005.674</v>
      </c>
      <c r="J150" s="5">
        <v>37136</v>
      </c>
      <c r="K150" s="11">
        <v>7.000359310058554</v>
      </c>
    </row>
    <row r="151" spans="1:11" ht="12.75">
      <c r="A151" s="28" t="s">
        <v>78</v>
      </c>
      <c r="B151" s="28" t="s">
        <v>78</v>
      </c>
      <c r="C151" s="28" t="s">
        <v>78</v>
      </c>
      <c r="D151" s="28" t="s">
        <v>78</v>
      </c>
      <c r="E151" s="28" t="s">
        <v>78</v>
      </c>
      <c r="F151" s="11">
        <v>181.33102158647077</v>
      </c>
      <c r="G151" s="11">
        <v>0.9557879703786434</v>
      </c>
      <c r="H151" s="3">
        <v>26.104300000000194</v>
      </c>
      <c r="I151" s="3">
        <v>2005.8493</v>
      </c>
      <c r="J151" s="5">
        <v>37200</v>
      </c>
      <c r="K151" s="11">
        <v>6.9464042930271805</v>
      </c>
    </row>
    <row r="152" spans="1:11" ht="12.75">
      <c r="A152" s="28" t="s">
        <v>78</v>
      </c>
      <c r="B152" s="28" t="s">
        <v>78</v>
      </c>
      <c r="C152" s="28" t="s">
        <v>78</v>
      </c>
      <c r="D152" s="28" t="s">
        <v>78</v>
      </c>
      <c r="E152" s="28" t="s">
        <v>78</v>
      </c>
      <c r="F152" s="11">
        <v>183.1785036010323</v>
      </c>
      <c r="G152" s="11">
        <v>1.2379833489444916</v>
      </c>
      <c r="H152" s="3">
        <v>26.350900000000138</v>
      </c>
      <c r="I152" s="3">
        <v>2006.0959</v>
      </c>
      <c r="J152" s="5">
        <v>37290</v>
      </c>
      <c r="K152" s="11">
        <v>6.951508434286167</v>
      </c>
    </row>
    <row r="153" spans="1:11" ht="12.75">
      <c r="A153" s="28" t="s">
        <v>78</v>
      </c>
      <c r="B153" s="28" t="s">
        <v>78</v>
      </c>
      <c r="C153" s="28" t="s">
        <v>78</v>
      </c>
      <c r="D153" s="28" t="s">
        <v>78</v>
      </c>
      <c r="E153" s="28" t="s">
        <v>78</v>
      </c>
      <c r="F153" s="11">
        <v>189.19720863757186</v>
      </c>
      <c r="G153" s="11">
        <v>0.49624837722362</v>
      </c>
      <c r="H153" s="3">
        <v>26.561800000000176</v>
      </c>
      <c r="I153" s="3">
        <v>2006.3068</v>
      </c>
      <c r="J153" s="5">
        <v>37367</v>
      </c>
      <c r="K153" s="11">
        <v>7.122906152353027</v>
      </c>
    </row>
    <row r="154" spans="1:11" ht="12.75">
      <c r="A154" s="28" t="s">
        <v>78</v>
      </c>
      <c r="B154" s="28" t="s">
        <v>78</v>
      </c>
      <c r="C154" s="28" t="s">
        <v>78</v>
      </c>
      <c r="D154" s="28" t="s">
        <v>78</v>
      </c>
      <c r="E154" s="28" t="s">
        <v>78</v>
      </c>
      <c r="F154" s="11">
        <v>189.1497266231965</v>
      </c>
      <c r="G154" s="11">
        <v>0.8823704022414501</v>
      </c>
      <c r="H154" s="3">
        <v>26.696100000000115</v>
      </c>
      <c r="I154" s="3">
        <v>2006.4411</v>
      </c>
      <c r="J154" s="5">
        <v>37416</v>
      </c>
      <c r="K154" s="11">
        <v>7.08529435472581</v>
      </c>
    </row>
    <row r="155" spans="1:11" ht="12.75">
      <c r="A155" s="28" t="s">
        <v>78</v>
      </c>
      <c r="B155" s="28" t="s">
        <v>78</v>
      </c>
      <c r="C155" s="28" t="s">
        <v>78</v>
      </c>
      <c r="D155" s="28" t="s">
        <v>78</v>
      </c>
      <c r="E155" s="28" t="s">
        <v>78</v>
      </c>
      <c r="F155" s="11">
        <v>192.1986474867859</v>
      </c>
      <c r="G155" s="11">
        <v>0.8116720032945236</v>
      </c>
      <c r="H155" s="3">
        <v>26.868700000000217</v>
      </c>
      <c r="I155" s="3">
        <v>2006.6137</v>
      </c>
      <c r="J155" s="5">
        <v>37479</v>
      </c>
      <c r="K155" s="11">
        <v>7.153254436827399</v>
      </c>
    </row>
    <row r="156" spans="1:11" ht="12.75">
      <c r="A156" s="28" t="s">
        <v>78</v>
      </c>
      <c r="B156" s="28" t="s">
        <v>78</v>
      </c>
      <c r="C156" s="28" t="s">
        <v>78</v>
      </c>
      <c r="D156" s="28" t="s">
        <v>78</v>
      </c>
      <c r="E156" s="28" t="s">
        <v>78</v>
      </c>
      <c r="F156" s="11">
        <v>192.96411511274732</v>
      </c>
      <c r="G156" s="11">
        <v>1.6240482714093263</v>
      </c>
      <c r="H156" s="3">
        <v>27.044000000000096</v>
      </c>
      <c r="I156" s="3">
        <v>2006.789</v>
      </c>
      <c r="J156" s="5">
        <v>37543</v>
      </c>
      <c r="K156" s="11">
        <v>7.135191358998175</v>
      </c>
    </row>
    <row r="157" spans="1:11" ht="12.75">
      <c r="A157" s="28" t="s">
        <v>78</v>
      </c>
      <c r="B157" s="28" t="s">
        <v>78</v>
      </c>
      <c r="C157" s="28" t="s">
        <v>78</v>
      </c>
      <c r="D157" s="28" t="s">
        <v>78</v>
      </c>
      <c r="E157" s="28" t="s">
        <v>78</v>
      </c>
      <c r="F157" s="11">
        <v>194.91879137193897</v>
      </c>
      <c r="G157" s="11">
        <v>0.20616332925221387</v>
      </c>
      <c r="H157" s="3">
        <v>27.309799999999996</v>
      </c>
      <c r="I157" s="3">
        <v>2007.0548</v>
      </c>
      <c r="J157" s="5">
        <v>37640</v>
      </c>
      <c r="K157" s="11">
        <v>7.137320352838138</v>
      </c>
    </row>
    <row r="158" spans="1:11" ht="12.75">
      <c r="A158" s="49">
        <v>88.738687</v>
      </c>
      <c r="B158" s="49">
        <v>0.000650149</v>
      </c>
      <c r="C158" s="1">
        <v>89.656</v>
      </c>
      <c r="D158" s="1">
        <v>0.9816</v>
      </c>
      <c r="E158" s="14">
        <v>0.431210617995422</v>
      </c>
      <c r="F158" s="14">
        <f aca="true" t="shared" si="0" ref="F158:F170">SUM(F157,E158)</f>
        <v>195.35000198993438</v>
      </c>
      <c r="G158" s="11">
        <v>0.88393289903653</v>
      </c>
      <c r="H158" s="3">
        <f aca="true" t="shared" si="1" ref="H158:H170">I158-1979.745</f>
        <v>27.539900000000216</v>
      </c>
      <c r="I158" s="3">
        <v>2007.2849</v>
      </c>
      <c r="J158" s="5">
        <v>37724</v>
      </c>
      <c r="K158" s="11">
        <f aca="true" t="shared" si="2" ref="K158:K165">F158/H158</f>
        <v>7.093344637777656</v>
      </c>
    </row>
    <row r="159" spans="1:15" ht="12.75">
      <c r="A159" s="49">
        <v>88.741204</v>
      </c>
      <c r="B159" s="49">
        <v>0.00042059</v>
      </c>
      <c r="C159" s="1">
        <v>89.656</v>
      </c>
      <c r="D159" s="1">
        <v>0.9816</v>
      </c>
      <c r="E159" s="14">
        <v>-4.01241081769616</v>
      </c>
      <c r="F159" s="14">
        <f t="shared" si="0"/>
        <v>191.33759117223823</v>
      </c>
      <c r="G159" s="11">
        <v>0.5718279009977315</v>
      </c>
      <c r="H159" s="3">
        <f t="shared" si="1"/>
        <v>27.80840000000012</v>
      </c>
      <c r="I159" s="3">
        <v>2007.5534</v>
      </c>
      <c r="J159" s="12">
        <v>37822</v>
      </c>
      <c r="K159" s="11">
        <f t="shared" si="2"/>
        <v>6.880568143878735</v>
      </c>
      <c r="M159" s="11"/>
      <c r="N159" s="11"/>
      <c r="O159" s="3"/>
    </row>
    <row r="160" spans="1:15" ht="12.75">
      <c r="A160" s="49">
        <v>88.731761</v>
      </c>
      <c r="B160" s="49">
        <v>0.000211</v>
      </c>
      <c r="C160" s="1">
        <v>89.656</v>
      </c>
      <c r="D160" s="1">
        <v>0.9816</v>
      </c>
      <c r="E160" s="14">
        <v>15.0533157211721</v>
      </c>
      <c r="F160" s="14">
        <f t="shared" si="0"/>
        <v>206.39090689341035</v>
      </c>
      <c r="G160" s="11">
        <v>0.28687245800071653</v>
      </c>
      <c r="H160" s="3">
        <f t="shared" si="1"/>
        <v>28.479000000000042</v>
      </c>
      <c r="I160" s="3">
        <v>2008.224</v>
      </c>
      <c r="J160" s="12">
        <v>38067</v>
      </c>
      <c r="K160" s="11">
        <f t="shared" si="2"/>
        <v>7.247126194508587</v>
      </c>
      <c r="M160" s="11"/>
      <c r="N160" s="11"/>
      <c r="O160" s="3"/>
    </row>
    <row r="161" spans="1:15" ht="12.75">
      <c r="A161" s="49">
        <v>88.732375</v>
      </c>
      <c r="B161" s="49">
        <v>0.0012898</v>
      </c>
      <c r="C161" s="1">
        <v>89.656</v>
      </c>
      <c r="D161" s="1">
        <v>0.9816</v>
      </c>
      <c r="E161" s="14">
        <v>-0.978792308531018</v>
      </c>
      <c r="F161" s="14">
        <f t="shared" si="0"/>
        <v>205.41211458487933</v>
      </c>
      <c r="G161" s="11">
        <v>1.7535928735986928</v>
      </c>
      <c r="H161" s="3">
        <f t="shared" si="1"/>
        <v>28.976300000000037</v>
      </c>
      <c r="I161" s="3">
        <v>2008.7213</v>
      </c>
      <c r="J161" s="12">
        <v>38249</v>
      </c>
      <c r="K161" s="11">
        <f t="shared" si="2"/>
        <v>7.0889697644239975</v>
      </c>
      <c r="L161" s="1" t="s">
        <v>227</v>
      </c>
      <c r="M161" s="11"/>
      <c r="N161" s="11"/>
      <c r="O161" s="3"/>
    </row>
    <row r="162" spans="1:15" ht="12.75">
      <c r="A162" s="1">
        <v>88.72551</v>
      </c>
      <c r="B162" s="1">
        <v>0.00079</v>
      </c>
      <c r="C162" s="1">
        <v>89.656</v>
      </c>
      <c r="D162" s="1">
        <v>0.9816</v>
      </c>
      <c r="E162" s="11">
        <v>11</v>
      </c>
      <c r="F162" s="14">
        <f t="shared" si="0"/>
        <v>216.41211458487933</v>
      </c>
      <c r="G162" s="1">
        <v>1.1</v>
      </c>
      <c r="H162" s="3">
        <f t="shared" si="1"/>
        <v>29.550900000000183</v>
      </c>
      <c r="I162" s="3">
        <v>2009.2959</v>
      </c>
      <c r="J162" s="12">
        <v>38459</v>
      </c>
      <c r="K162" s="11">
        <f t="shared" si="2"/>
        <v>7.3233679713605335</v>
      </c>
      <c r="M162" s="11"/>
      <c r="N162" s="11"/>
      <c r="O162" s="3"/>
    </row>
    <row r="163" spans="1:15" ht="12.75">
      <c r="A163" s="1">
        <v>88.72696</v>
      </c>
      <c r="B163" s="1">
        <v>0.00136</v>
      </c>
      <c r="C163" s="1">
        <v>89.656</v>
      </c>
      <c r="D163" s="1">
        <v>0.9816</v>
      </c>
      <c r="E163" s="11">
        <v>-2.3</v>
      </c>
      <c r="F163" s="14">
        <f t="shared" si="0"/>
        <v>214.11211458487932</v>
      </c>
      <c r="G163" s="1">
        <v>1.8</v>
      </c>
      <c r="H163" s="3">
        <f t="shared" si="1"/>
        <v>30.129000000000133</v>
      </c>
      <c r="I163" s="3">
        <v>2009.874</v>
      </c>
      <c r="J163" s="12">
        <v>38670</v>
      </c>
      <c r="K163" s="11">
        <f t="shared" si="2"/>
        <v>7.106512482487915</v>
      </c>
      <c r="M163" s="11"/>
      <c r="N163" s="11"/>
      <c r="O163" s="3"/>
    </row>
    <row r="164" spans="1:11" ht="12.75">
      <c r="A164" s="1">
        <v>88.72515</v>
      </c>
      <c r="B164" s="1">
        <v>0.00078</v>
      </c>
      <c r="C164" s="1">
        <v>89.656</v>
      </c>
      <c r="D164" s="1">
        <v>0.9816</v>
      </c>
      <c r="E164" s="1">
        <v>2.9</v>
      </c>
      <c r="F164" s="14">
        <f t="shared" si="0"/>
        <v>217.01211458487933</v>
      </c>
      <c r="G164" s="1">
        <v>0.5</v>
      </c>
      <c r="H164" s="3">
        <f t="shared" si="1"/>
        <v>30.624900000000025</v>
      </c>
      <c r="I164" s="3">
        <v>2010.3699</v>
      </c>
      <c r="J164" s="12">
        <v>38851</v>
      </c>
      <c r="K164" s="11">
        <f t="shared" si="2"/>
        <v>7.0861330023895315</v>
      </c>
    </row>
    <row r="165" spans="1:12" ht="12.75">
      <c r="A165" s="1">
        <v>88.71636</v>
      </c>
      <c r="B165" s="1">
        <v>0.00027</v>
      </c>
      <c r="C165" s="1">
        <v>89.656</v>
      </c>
      <c r="D165" s="1">
        <v>0.9816</v>
      </c>
      <c r="E165" s="11">
        <v>14</v>
      </c>
      <c r="F165" s="14">
        <f t="shared" si="0"/>
        <v>231.01211458487933</v>
      </c>
      <c r="G165" s="1">
        <v>0.2</v>
      </c>
      <c r="H165" s="3">
        <f t="shared" si="1"/>
        <v>31.58380000000011</v>
      </c>
      <c r="I165" s="3">
        <v>2011.3288</v>
      </c>
      <c r="J165" s="12">
        <v>39201</v>
      </c>
      <c r="K165" s="11">
        <f t="shared" si="2"/>
        <v>7.314259670618434</v>
      </c>
      <c r="L165" s="1" t="s">
        <v>144</v>
      </c>
    </row>
    <row r="166" spans="1:13" ht="12.75">
      <c r="A166" s="1">
        <v>88.71529</v>
      </c>
      <c r="B166" s="1">
        <v>0.00025</v>
      </c>
      <c r="C166" s="1">
        <v>89.656</v>
      </c>
      <c r="D166" s="1">
        <v>0.9816</v>
      </c>
      <c r="E166" s="1">
        <v>1.7</v>
      </c>
      <c r="F166" s="14">
        <f t="shared" si="0"/>
        <v>232.71211458487932</v>
      </c>
      <c r="G166" s="1">
        <v>0.2</v>
      </c>
      <c r="H166" s="1">
        <f t="shared" si="1"/>
        <v>32.5780000000002</v>
      </c>
      <c r="I166" s="15">
        <v>2012.323</v>
      </c>
      <c r="J166" s="12">
        <v>39565</v>
      </c>
      <c r="K166" s="11">
        <f>F166/H166</f>
        <v>7.143229006841361</v>
      </c>
      <c r="L166" s="1" t="s">
        <v>171</v>
      </c>
      <c r="M166" s="1" t="s">
        <v>314</v>
      </c>
    </row>
    <row r="167" spans="1:13" ht="12.75">
      <c r="A167" s="1">
        <v>88.70977</v>
      </c>
      <c r="B167" s="1">
        <v>0.00085</v>
      </c>
      <c r="C167" s="1">
        <v>89.656</v>
      </c>
      <c r="D167" s="1">
        <v>0.9816</v>
      </c>
      <c r="E167" s="1">
        <v>8.8</v>
      </c>
      <c r="F167" s="14">
        <f t="shared" si="0"/>
        <v>241.51211458487933</v>
      </c>
      <c r="G167" s="1">
        <v>0.5</v>
      </c>
      <c r="H167" s="1">
        <f t="shared" si="1"/>
        <v>33.63300000000004</v>
      </c>
      <c r="I167" s="15">
        <v>2013.378</v>
      </c>
      <c r="J167" s="12">
        <v>39950</v>
      </c>
      <c r="K167" s="11">
        <f>F167/H167</f>
        <v>7.180807973861358</v>
      </c>
      <c r="M167" s="29"/>
    </row>
    <row r="168" spans="1:13" ht="12.75">
      <c r="A168" s="1">
        <v>88.69982</v>
      </c>
      <c r="B168" s="1">
        <v>0.00076</v>
      </c>
      <c r="C168" s="1">
        <v>89.656</v>
      </c>
      <c r="D168" s="1">
        <v>0.9816</v>
      </c>
      <c r="E168" s="1">
        <v>15.9</v>
      </c>
      <c r="F168" s="14">
        <f t="shared" si="0"/>
        <v>257.4121145848793</v>
      </c>
      <c r="G168" s="1">
        <v>0.5</v>
      </c>
      <c r="H168" s="1">
        <f t="shared" si="1"/>
        <v>34.669000000000096</v>
      </c>
      <c r="I168" s="15">
        <v>2014.414</v>
      </c>
      <c r="J168" s="12">
        <v>40328</v>
      </c>
      <c r="K168" s="11">
        <f>F168/H168</f>
        <v>7.4248497096795</v>
      </c>
      <c r="L168" s="1" t="s">
        <v>280</v>
      </c>
      <c r="M168" s="29" t="s">
        <v>313</v>
      </c>
    </row>
    <row r="169" spans="1:11" ht="12.75">
      <c r="A169" s="1">
        <v>88.69819</v>
      </c>
      <c r="B169" s="1">
        <v>0.00077</v>
      </c>
      <c r="C169" s="1">
        <v>89.656</v>
      </c>
      <c r="D169" s="1">
        <v>0.9816</v>
      </c>
      <c r="E169" s="1">
        <v>2.6</v>
      </c>
      <c r="F169" s="14">
        <f t="shared" si="0"/>
        <v>260.0121145848793</v>
      </c>
      <c r="G169" s="1">
        <v>0.5</v>
      </c>
      <c r="H169" s="3">
        <f t="shared" si="1"/>
        <v>35.512500000000045</v>
      </c>
      <c r="I169" s="4">
        <v>2015.2575</v>
      </c>
      <c r="J169" s="12">
        <v>40636</v>
      </c>
      <c r="K169" s="11">
        <f>F169/H169</f>
        <v>7.321706852090926</v>
      </c>
    </row>
    <row r="170" spans="1:14" ht="12.75">
      <c r="A170" s="1">
        <v>88.69322</v>
      </c>
      <c r="B170" s="1">
        <v>0.00087</v>
      </c>
      <c r="C170" s="1">
        <v>89.656</v>
      </c>
      <c r="D170" s="1">
        <v>0.9816</v>
      </c>
      <c r="E170" s="1">
        <v>7.9</v>
      </c>
      <c r="F170" s="14">
        <f t="shared" si="0"/>
        <v>267.9121145848793</v>
      </c>
      <c r="G170" s="1">
        <v>0.5</v>
      </c>
      <c r="H170" s="1">
        <f t="shared" si="1"/>
        <v>36.06900000000019</v>
      </c>
      <c r="I170" s="15">
        <v>2015.814</v>
      </c>
      <c r="J170" s="12">
        <v>40839</v>
      </c>
      <c r="K170" s="11">
        <f>F170/H170</f>
        <v>7.427766630205381</v>
      </c>
      <c r="L170" s="1" t="s">
        <v>315</v>
      </c>
      <c r="M170" s="29" t="s">
        <v>313</v>
      </c>
      <c r="N170" s="1" t="s">
        <v>316</v>
      </c>
    </row>
    <row r="171" spans="6:11" ht="12.75">
      <c r="F171" s="14"/>
      <c r="I171" s="15"/>
      <c r="J171" s="12"/>
      <c r="K171" s="11"/>
    </row>
    <row r="172" spans="6:11" ht="12.75">
      <c r="F172" s="14"/>
      <c r="I172" s="15"/>
      <c r="J172" s="12"/>
      <c r="K172" s="11"/>
    </row>
    <row r="173" spans="6:11" ht="12.75">
      <c r="F173" s="14"/>
      <c r="I173" s="15"/>
      <c r="J173" s="12"/>
      <c r="K173" s="11"/>
    </row>
    <row r="174" spans="6:11" ht="12.75">
      <c r="F174" s="14"/>
      <c r="I174" s="15"/>
      <c r="J174" s="12"/>
      <c r="K174" s="11"/>
    </row>
    <row r="175" spans="6:11" ht="12.75">
      <c r="F175" s="14"/>
      <c r="I175" s="15"/>
      <c r="J175" s="12"/>
      <c r="K175" s="11"/>
    </row>
    <row r="176" spans="6:11" ht="12.75">
      <c r="F176" s="14"/>
      <c r="I176" s="15"/>
      <c r="J176" s="12"/>
      <c r="K176" s="11"/>
    </row>
    <row r="177" spans="6:11" ht="12.75">
      <c r="F177" s="14"/>
      <c r="I177" s="15"/>
      <c r="J177" s="12"/>
      <c r="K177" s="11"/>
    </row>
    <row r="178" spans="6:11" ht="12.75">
      <c r="F178" s="14"/>
      <c r="I178" s="15"/>
      <c r="J178" s="12"/>
      <c r="K178" s="11"/>
    </row>
    <row r="179" spans="6:11" ht="12.75">
      <c r="F179" s="14"/>
      <c r="I179" s="15"/>
      <c r="J179" s="12"/>
      <c r="K179" s="11"/>
    </row>
    <row r="180" spans="6:11" ht="12.75">
      <c r="F180" s="14"/>
      <c r="I180" s="15"/>
      <c r="J180" s="12"/>
      <c r="K180" s="11"/>
    </row>
    <row r="181" spans="6:11" ht="12.75">
      <c r="F181" s="14"/>
      <c r="I181" s="15"/>
      <c r="J181" s="12"/>
      <c r="K181" s="11"/>
    </row>
    <row r="182" spans="6:11" ht="12.75">
      <c r="F182" s="14"/>
      <c r="I182" s="15"/>
      <c r="J182" s="12"/>
      <c r="K182" s="11"/>
    </row>
    <row r="183" spans="6:11" ht="12.75">
      <c r="F183" s="14"/>
      <c r="I183" s="15"/>
      <c r="J183" s="12"/>
      <c r="K183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P178"/>
  <sheetViews>
    <sheetView workbookViewId="0" topLeftCell="A1">
      <pane ySplit="1840" topLeftCell="BM161" activePane="bottomLeft" state="split"/>
      <selection pane="topLeft" activeCell="I4" sqref="I4"/>
      <selection pane="bottomLeft" activeCell="F170" sqref="F170:F171"/>
    </sheetView>
  </sheetViews>
  <sheetFormatPr defaultColWidth="8.375" defaultRowHeight="12.75"/>
  <cols>
    <col min="1" max="9" width="8.375" style="1" customWidth="1"/>
    <col min="10" max="10" width="8.625" style="1" bestFit="1" customWidth="1"/>
    <col min="11" max="12" width="8.375" style="1" customWidth="1"/>
    <col min="13" max="13" width="13.00390625" style="1" customWidth="1"/>
    <col min="14" max="16384" width="8.375" style="1" customWidth="1"/>
  </cols>
  <sheetData>
    <row r="1" spans="1:2" ht="12.75">
      <c r="A1" s="43" t="s">
        <v>133</v>
      </c>
      <c r="B1" s="43"/>
    </row>
    <row r="2" spans="1:12" ht="13.5" thickBot="1">
      <c r="A2" s="41"/>
      <c r="B2" s="11"/>
      <c r="C2" s="3"/>
      <c r="D2" s="3"/>
      <c r="E2" s="42"/>
      <c r="K2" s="93" t="s">
        <v>202</v>
      </c>
      <c r="L2" s="93"/>
    </row>
    <row r="3" spans="1:12" ht="39">
      <c r="A3" s="40" t="s">
        <v>150</v>
      </c>
      <c r="B3" s="39" t="s">
        <v>203</v>
      </c>
      <c r="C3" s="40" t="s">
        <v>213</v>
      </c>
      <c r="D3" s="40" t="s">
        <v>77</v>
      </c>
      <c r="E3" s="38" t="s">
        <v>214</v>
      </c>
      <c r="F3" s="39" t="s">
        <v>151</v>
      </c>
      <c r="G3" s="35" t="s">
        <v>215</v>
      </c>
      <c r="H3" s="36" t="s">
        <v>219</v>
      </c>
      <c r="I3" s="36" t="s">
        <v>223</v>
      </c>
      <c r="J3" s="37" t="s">
        <v>224</v>
      </c>
      <c r="K3" s="38" t="s">
        <v>225</v>
      </c>
      <c r="L3" s="39" t="s">
        <v>226</v>
      </c>
    </row>
    <row r="4" spans="1:1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1.5</v>
      </c>
      <c r="H4" s="3">
        <v>0</v>
      </c>
      <c r="I4" s="3">
        <v>1979.805</v>
      </c>
      <c r="J4" s="12">
        <v>27687</v>
      </c>
      <c r="K4" s="11"/>
    </row>
    <row r="5" spans="1:1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-0.1</v>
      </c>
      <c r="G5" s="11">
        <v>0.4</v>
      </c>
      <c r="H5" s="3">
        <v>0.255</v>
      </c>
      <c r="I5" s="3">
        <v>1980.06</v>
      </c>
      <c r="J5" s="12">
        <v>27780</v>
      </c>
      <c r="K5" s="11"/>
    </row>
    <row r="6" spans="1:1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4.3</v>
      </c>
      <c r="G6" s="11">
        <v>0.6</v>
      </c>
      <c r="H6" s="3">
        <v>0.362</v>
      </c>
      <c r="I6" s="3">
        <v>1980.167</v>
      </c>
      <c r="J6" s="12">
        <v>27819</v>
      </c>
      <c r="K6" s="11"/>
    </row>
    <row r="7" spans="1:1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3.7</v>
      </c>
      <c r="G7" s="11">
        <v>0.9</v>
      </c>
      <c r="H7" s="3">
        <v>0.381</v>
      </c>
      <c r="I7" s="3">
        <v>1980.186</v>
      </c>
      <c r="J7" s="12">
        <v>27826</v>
      </c>
      <c r="K7" s="11"/>
    </row>
    <row r="8" spans="1:1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4.8</v>
      </c>
      <c r="G8" s="11">
        <v>1.1</v>
      </c>
      <c r="H8" s="3">
        <v>0.534</v>
      </c>
      <c r="I8" s="3">
        <v>1980.339</v>
      </c>
      <c r="J8" s="12">
        <v>27882</v>
      </c>
      <c r="K8" s="11"/>
    </row>
    <row r="9" spans="1:1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8</v>
      </c>
      <c r="G9" s="11">
        <v>1.6</v>
      </c>
      <c r="H9" s="3">
        <v>0.668</v>
      </c>
      <c r="I9" s="3">
        <v>1980.473</v>
      </c>
      <c r="J9" s="12">
        <v>27931</v>
      </c>
      <c r="K9" s="11">
        <v>12</v>
      </c>
    </row>
    <row r="10" spans="1:1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19.3</v>
      </c>
      <c r="G10" s="11">
        <v>1.2</v>
      </c>
      <c r="H10" s="3">
        <v>1.242</v>
      </c>
      <c r="I10" s="3">
        <v>1981.047</v>
      </c>
      <c r="J10" s="12">
        <v>28141</v>
      </c>
      <c r="K10" s="11">
        <v>15.5</v>
      </c>
    </row>
    <row r="11" spans="1:1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20.3</v>
      </c>
      <c r="G11" s="11">
        <v>0.5</v>
      </c>
      <c r="H11" s="3">
        <v>1.663</v>
      </c>
      <c r="I11" s="3">
        <v>1981.468</v>
      </c>
      <c r="J11" s="12">
        <v>28295</v>
      </c>
      <c r="K11" s="11">
        <v>12.2</v>
      </c>
    </row>
    <row r="12" spans="1:1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30.7</v>
      </c>
      <c r="G12" s="11">
        <v>0.5</v>
      </c>
      <c r="H12" s="3">
        <v>1.836</v>
      </c>
      <c r="I12" s="3">
        <v>1981.641</v>
      </c>
      <c r="J12" s="12">
        <v>28358</v>
      </c>
      <c r="K12" s="11">
        <v>16.7</v>
      </c>
    </row>
    <row r="13" spans="1:1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31.6</v>
      </c>
      <c r="G13" s="11">
        <v>0.6</v>
      </c>
      <c r="H13" s="3">
        <v>2.143</v>
      </c>
      <c r="I13" s="3">
        <v>1981.948</v>
      </c>
      <c r="J13" s="12">
        <v>28470</v>
      </c>
      <c r="K13" s="11">
        <v>14.7</v>
      </c>
    </row>
    <row r="14" spans="1:1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31.7</v>
      </c>
      <c r="G14" s="11">
        <v>0.1</v>
      </c>
      <c r="H14" s="3">
        <v>2.507</v>
      </c>
      <c r="I14" s="3">
        <v>1982.312</v>
      </c>
      <c r="J14" s="12">
        <v>28603</v>
      </c>
      <c r="K14" s="11">
        <v>12.6</v>
      </c>
    </row>
    <row r="15" spans="1:1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38.8</v>
      </c>
      <c r="G15" s="11">
        <v>0.3</v>
      </c>
      <c r="H15" s="3">
        <v>2.776</v>
      </c>
      <c r="I15" s="3">
        <v>1982.581</v>
      </c>
      <c r="J15" s="12">
        <v>28701</v>
      </c>
      <c r="K15" s="11">
        <v>14</v>
      </c>
    </row>
    <row r="16" spans="1:1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45.2</v>
      </c>
      <c r="G16" s="11">
        <v>0.5</v>
      </c>
      <c r="H16" s="3">
        <v>3.102</v>
      </c>
      <c r="I16" s="3">
        <v>1982.907</v>
      </c>
      <c r="J16" s="12">
        <v>28820</v>
      </c>
      <c r="K16" s="11">
        <v>14.6</v>
      </c>
    </row>
    <row r="17" spans="1:1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45.8</v>
      </c>
      <c r="G17" s="11">
        <v>0.6</v>
      </c>
      <c r="H17" s="3">
        <v>3.351</v>
      </c>
      <c r="I17" s="3">
        <v>1983.156</v>
      </c>
      <c r="J17" s="12">
        <v>28911</v>
      </c>
      <c r="K17" s="11">
        <v>13.7</v>
      </c>
    </row>
    <row r="18" spans="1:1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51.5</v>
      </c>
      <c r="G18" s="11">
        <v>0.2</v>
      </c>
      <c r="H18" s="3">
        <v>3.548</v>
      </c>
      <c r="I18" s="3">
        <v>1983.353</v>
      </c>
      <c r="J18" s="12">
        <v>28983</v>
      </c>
      <c r="K18" s="11">
        <v>14.5</v>
      </c>
    </row>
    <row r="19" spans="1:12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51.9</v>
      </c>
      <c r="G19" s="11">
        <v>0.1</v>
      </c>
      <c r="H19" s="3">
        <v>3.642</v>
      </c>
      <c r="I19" s="3">
        <v>1983.447</v>
      </c>
      <c r="J19" s="12">
        <v>29017</v>
      </c>
      <c r="K19" s="11">
        <v>14.3</v>
      </c>
      <c r="L19" s="13"/>
    </row>
    <row r="20" spans="1:12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52.8</v>
      </c>
      <c r="G20" s="11">
        <v>0.2</v>
      </c>
      <c r="H20" s="3">
        <v>3.781</v>
      </c>
      <c r="I20" s="3">
        <v>1983.586</v>
      </c>
      <c r="J20" s="12">
        <v>29068</v>
      </c>
      <c r="K20" s="11">
        <v>14</v>
      </c>
      <c r="L20" s="13"/>
    </row>
    <row r="21" spans="1:12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53.9</v>
      </c>
      <c r="G21" s="11">
        <v>0.5</v>
      </c>
      <c r="H21" s="3">
        <v>4.003</v>
      </c>
      <c r="I21" s="3">
        <v>1983.808</v>
      </c>
      <c r="J21" s="12">
        <v>29149</v>
      </c>
      <c r="K21" s="11">
        <v>13.5</v>
      </c>
      <c r="L21" s="13"/>
    </row>
    <row r="22" spans="1:12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58.2</v>
      </c>
      <c r="G22" s="11">
        <v>0.4</v>
      </c>
      <c r="H22" s="3">
        <v>4.272</v>
      </c>
      <c r="I22" s="3">
        <v>1984.077</v>
      </c>
      <c r="J22" s="12">
        <v>29247</v>
      </c>
      <c r="K22" s="11">
        <v>13.6</v>
      </c>
      <c r="L22" s="13"/>
    </row>
    <row r="23" spans="1:12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59.2</v>
      </c>
      <c r="G23" s="11">
        <v>0.4</v>
      </c>
      <c r="H23" s="3">
        <v>4.512</v>
      </c>
      <c r="I23" s="3">
        <v>1984.317</v>
      </c>
      <c r="J23" s="12">
        <v>29335</v>
      </c>
      <c r="K23" s="11">
        <v>13.1</v>
      </c>
      <c r="L23" s="24"/>
    </row>
    <row r="24" spans="1:12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59.6</v>
      </c>
      <c r="G24" s="11">
        <v>0.5</v>
      </c>
      <c r="H24" s="3">
        <v>4.616</v>
      </c>
      <c r="I24" s="3">
        <v>1984.421</v>
      </c>
      <c r="J24" s="12">
        <v>29373</v>
      </c>
      <c r="K24" s="11">
        <v>12.9</v>
      </c>
      <c r="L24" s="13"/>
    </row>
    <row r="25" spans="1:12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70</v>
      </c>
      <c r="G25" s="11">
        <v>0.7</v>
      </c>
      <c r="H25" s="3">
        <v>4.673</v>
      </c>
      <c r="I25" s="3">
        <v>1984.478</v>
      </c>
      <c r="J25" s="12">
        <v>29394</v>
      </c>
      <c r="K25" s="11">
        <v>15</v>
      </c>
      <c r="L25" s="15"/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66.3</v>
      </c>
      <c r="G26" s="11">
        <v>0.3</v>
      </c>
      <c r="H26" s="3">
        <v>4.714</v>
      </c>
      <c r="I26" s="3">
        <v>1984.519</v>
      </c>
      <c r="J26" s="12">
        <v>29409</v>
      </c>
      <c r="K26" s="11">
        <v>14.1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72.5</v>
      </c>
      <c r="G27" s="11">
        <v>0.4</v>
      </c>
      <c r="H27" s="3">
        <v>4.804</v>
      </c>
      <c r="I27" s="3">
        <v>1984.609</v>
      </c>
      <c r="J27" s="12">
        <v>29442</v>
      </c>
      <c r="K27" s="11">
        <v>15.1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72.2</v>
      </c>
      <c r="G28" s="11">
        <v>0.4</v>
      </c>
      <c r="H28" s="3">
        <v>4.963</v>
      </c>
      <c r="I28" s="3">
        <v>1984.768</v>
      </c>
      <c r="J28" s="12">
        <v>29500</v>
      </c>
      <c r="K28" s="11">
        <v>14.5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72.6</v>
      </c>
      <c r="G29" s="11">
        <v>0.7</v>
      </c>
      <c r="H29" s="3">
        <v>5.132</v>
      </c>
      <c r="I29" s="3">
        <v>1984.937</v>
      </c>
      <c r="J29" s="12">
        <v>29562</v>
      </c>
      <c r="K29" s="11">
        <v>14.1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72</v>
      </c>
      <c r="G30" s="11">
        <v>0.6</v>
      </c>
      <c r="H30" s="3">
        <v>5.266</v>
      </c>
      <c r="I30" s="3">
        <v>1985.071</v>
      </c>
      <c r="J30" s="12">
        <v>29611</v>
      </c>
      <c r="K30" s="11">
        <v>13.7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76.2</v>
      </c>
      <c r="G31" s="11">
        <v>0.8</v>
      </c>
      <c r="H31" s="3">
        <v>5.458</v>
      </c>
      <c r="I31" s="3">
        <v>1985.263</v>
      </c>
      <c r="J31" s="12">
        <v>29681</v>
      </c>
      <c r="K31" s="11">
        <v>14</v>
      </c>
    </row>
    <row r="32" spans="1:12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83.4</v>
      </c>
      <c r="G32" s="11">
        <v>0.3</v>
      </c>
      <c r="H32" s="3">
        <v>5.688</v>
      </c>
      <c r="I32" s="3">
        <v>1985.493</v>
      </c>
      <c r="J32" s="12">
        <v>29765</v>
      </c>
      <c r="K32" s="11">
        <v>14.7</v>
      </c>
      <c r="L32" s="15"/>
    </row>
    <row r="33" spans="1:12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86.8</v>
      </c>
      <c r="G33" s="11">
        <v>0.4</v>
      </c>
      <c r="H33" s="3">
        <v>5.94</v>
      </c>
      <c r="I33" s="3">
        <v>1985.745</v>
      </c>
      <c r="J33" s="12">
        <v>29857</v>
      </c>
      <c r="K33" s="11">
        <v>14.6</v>
      </c>
      <c r="L33" s="15"/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86.4</v>
      </c>
      <c r="G34" s="11">
        <v>0.1</v>
      </c>
      <c r="H34" s="3">
        <v>6.129</v>
      </c>
      <c r="I34" s="3">
        <v>1985.934</v>
      </c>
      <c r="J34" s="12">
        <v>29926</v>
      </c>
      <c r="K34" s="11">
        <v>14.1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86.9</v>
      </c>
      <c r="G35" s="11">
        <v>0.7</v>
      </c>
      <c r="H35" s="3">
        <v>6.274</v>
      </c>
      <c r="I35" s="3">
        <v>1986.079</v>
      </c>
      <c r="J35" s="12">
        <v>29979</v>
      </c>
      <c r="K35" s="11">
        <v>13.9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87.1</v>
      </c>
      <c r="G36" s="11">
        <v>0.8</v>
      </c>
      <c r="H36" s="3">
        <v>6.321</v>
      </c>
      <c r="I36" s="3">
        <v>1986.126</v>
      </c>
      <c r="J36" s="12">
        <v>29996</v>
      </c>
      <c r="K36" s="11">
        <v>13.8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86.7</v>
      </c>
      <c r="G37" s="11">
        <v>0.4</v>
      </c>
      <c r="H37" s="3">
        <v>6.532</v>
      </c>
      <c r="I37" s="3">
        <v>1986.337</v>
      </c>
      <c r="J37" s="12">
        <v>30073</v>
      </c>
      <c r="K37" s="11">
        <v>13.3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87.7</v>
      </c>
      <c r="G38" s="11">
        <v>0.5</v>
      </c>
      <c r="H38" s="3">
        <v>6.622</v>
      </c>
      <c r="I38" s="3">
        <v>1986.427</v>
      </c>
      <c r="J38" s="12">
        <v>30106</v>
      </c>
      <c r="K38" s="11">
        <v>13.2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86.7</v>
      </c>
      <c r="G39" s="11">
        <v>0.7</v>
      </c>
      <c r="H39" s="3">
        <v>6.8</v>
      </c>
      <c r="I39" s="3">
        <v>1986.605</v>
      </c>
      <c r="J39" s="12">
        <v>30171</v>
      </c>
      <c r="K39" s="11">
        <v>12.8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87.3</v>
      </c>
      <c r="G40" s="11">
        <v>0.4</v>
      </c>
      <c r="H40" s="3">
        <v>6.973</v>
      </c>
      <c r="I40" s="3">
        <v>1986.778</v>
      </c>
      <c r="J40" s="12">
        <v>30234</v>
      </c>
      <c r="K40" s="11">
        <v>12.5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88.3</v>
      </c>
      <c r="G41" s="11">
        <v>0.9</v>
      </c>
      <c r="H41" s="3">
        <v>7.127</v>
      </c>
      <c r="I41" s="3">
        <v>1986.932</v>
      </c>
      <c r="J41" s="12">
        <v>30290</v>
      </c>
      <c r="K41" s="11">
        <v>12.4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94.2</v>
      </c>
      <c r="G42" s="11">
        <v>0.8</v>
      </c>
      <c r="H42" s="3">
        <v>7.357</v>
      </c>
      <c r="I42" s="3">
        <v>1987.162</v>
      </c>
      <c r="J42" s="12">
        <v>30374</v>
      </c>
      <c r="K42" s="11">
        <v>12.8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94.5</v>
      </c>
      <c r="G43" s="11">
        <v>1.2</v>
      </c>
      <c r="H43" s="3">
        <v>7.609</v>
      </c>
      <c r="I43" s="3">
        <v>1987.414</v>
      </c>
      <c r="J43" s="12">
        <v>30466</v>
      </c>
      <c r="K43" s="11">
        <v>12.4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99.7</v>
      </c>
      <c r="G44" s="11">
        <v>0.8</v>
      </c>
      <c r="H44" s="3">
        <v>7.724</v>
      </c>
      <c r="I44" s="3">
        <v>1987.529</v>
      </c>
      <c r="J44" s="12">
        <v>30508</v>
      </c>
      <c r="K44" s="11">
        <v>12.9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100.8</v>
      </c>
      <c r="G45" s="11">
        <v>0.6</v>
      </c>
      <c r="H45" s="3">
        <v>7.817</v>
      </c>
      <c r="I45" s="3">
        <v>1987.622</v>
      </c>
      <c r="J45" s="12">
        <v>30542</v>
      </c>
      <c r="K45" s="11">
        <v>12.9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100.2</v>
      </c>
      <c r="G46" s="11">
        <v>1</v>
      </c>
      <c r="H46" s="3">
        <v>8.085</v>
      </c>
      <c r="I46" s="3">
        <v>1987.89</v>
      </c>
      <c r="J46" s="12">
        <v>30640</v>
      </c>
      <c r="K46" s="11">
        <v>12.4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103.9</v>
      </c>
      <c r="G47" s="11">
        <v>0.3</v>
      </c>
      <c r="H47" s="3">
        <v>8.277</v>
      </c>
      <c r="I47" s="3">
        <v>1988.082</v>
      </c>
      <c r="J47" s="12">
        <v>30710</v>
      </c>
      <c r="K47" s="11">
        <v>12.6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104.4</v>
      </c>
      <c r="G48" s="11">
        <v>0.7</v>
      </c>
      <c r="H48" s="3">
        <v>8.356</v>
      </c>
      <c r="I48" s="3">
        <v>1988.161</v>
      </c>
      <c r="J48" s="12">
        <v>30739</v>
      </c>
      <c r="K48" s="11">
        <v>12.5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103.6</v>
      </c>
      <c r="G49" s="11">
        <v>0.4</v>
      </c>
      <c r="H49" s="3">
        <v>8.526</v>
      </c>
      <c r="I49" s="3">
        <v>1988.331</v>
      </c>
      <c r="J49" s="12">
        <v>30801</v>
      </c>
      <c r="K49" s="11">
        <v>12.2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105.1</v>
      </c>
      <c r="G50" s="11">
        <v>0.6</v>
      </c>
      <c r="H50" s="3">
        <v>8.649</v>
      </c>
      <c r="I50" s="3">
        <v>1988.454</v>
      </c>
      <c r="J50" s="12">
        <v>30846</v>
      </c>
      <c r="K50" s="11">
        <v>12.2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104.2</v>
      </c>
      <c r="G51" s="11">
        <v>0.6</v>
      </c>
      <c r="H51" s="3">
        <v>8.717</v>
      </c>
      <c r="I51" s="3">
        <v>1988.522</v>
      </c>
      <c r="J51" s="12">
        <v>30871</v>
      </c>
      <c r="K51" s="11">
        <v>12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111.8</v>
      </c>
      <c r="G52" s="11">
        <v>0.2</v>
      </c>
      <c r="H52" s="3">
        <v>8.949</v>
      </c>
      <c r="I52" s="3">
        <v>1988.754</v>
      </c>
      <c r="J52" s="12">
        <v>30956</v>
      </c>
      <c r="K52" s="11">
        <v>12.5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116</v>
      </c>
      <c r="G53" s="11">
        <v>0.4</v>
      </c>
      <c r="H53" s="3">
        <v>9.118</v>
      </c>
      <c r="I53" s="3">
        <v>1988.923</v>
      </c>
      <c r="J53" s="12">
        <v>31018</v>
      </c>
      <c r="K53" s="11">
        <v>12.7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116.2</v>
      </c>
      <c r="G54" s="11">
        <v>0.6</v>
      </c>
      <c r="H54" s="3">
        <v>9.31</v>
      </c>
      <c r="I54" s="3">
        <v>1989.115</v>
      </c>
      <c r="J54" s="12">
        <v>31088</v>
      </c>
      <c r="K54" s="11">
        <v>12.5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116.4</v>
      </c>
      <c r="G55" s="11">
        <v>0.6</v>
      </c>
      <c r="H55" s="3">
        <v>9.463</v>
      </c>
      <c r="I55" s="3">
        <v>1989.268</v>
      </c>
      <c r="J55" s="12">
        <v>31144</v>
      </c>
      <c r="K55" s="11">
        <v>12.3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115.9</v>
      </c>
      <c r="G56" s="11">
        <v>0.4</v>
      </c>
      <c r="H56" s="3">
        <v>9.655</v>
      </c>
      <c r="I56" s="3">
        <v>1989.46</v>
      </c>
      <c r="J56" s="12">
        <v>31214</v>
      </c>
      <c r="K56" s="11">
        <v>12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119.2</v>
      </c>
      <c r="G57" s="11">
        <v>0.2</v>
      </c>
      <c r="H57" s="3">
        <v>9.828</v>
      </c>
      <c r="I57" s="3">
        <v>1989.633</v>
      </c>
      <c r="J57" s="12">
        <v>31277</v>
      </c>
      <c r="K57" s="11">
        <v>12.1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131.4</v>
      </c>
      <c r="G58" s="11">
        <v>0.1</v>
      </c>
      <c r="H58" s="3">
        <v>10</v>
      </c>
      <c r="I58" s="3">
        <v>1989.805</v>
      </c>
      <c r="J58" s="12">
        <v>31340</v>
      </c>
      <c r="K58" s="11">
        <v>13.1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132.1</v>
      </c>
      <c r="G59" s="11">
        <v>0.6</v>
      </c>
      <c r="H59" s="3">
        <v>10.058</v>
      </c>
      <c r="I59" s="3">
        <v>1989.863</v>
      </c>
      <c r="J59" s="12">
        <v>31361</v>
      </c>
      <c r="K59" s="11">
        <v>13.1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132</v>
      </c>
      <c r="G60" s="11">
        <v>0.4</v>
      </c>
      <c r="H60" s="3">
        <v>10.135</v>
      </c>
      <c r="I60" s="3">
        <v>1989.94</v>
      </c>
      <c r="J60" s="12">
        <v>31389</v>
      </c>
      <c r="K60" s="11">
        <v>13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131.8</v>
      </c>
      <c r="G61" s="11">
        <v>0.4</v>
      </c>
      <c r="H61" s="3">
        <v>10.231</v>
      </c>
      <c r="I61" s="3">
        <v>1990.036</v>
      </c>
      <c r="J61" s="12">
        <v>31424</v>
      </c>
      <c r="K61" s="11">
        <v>12.9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132.5</v>
      </c>
      <c r="G62" s="11">
        <v>0.4</v>
      </c>
      <c r="H62" s="3">
        <v>10.346</v>
      </c>
      <c r="I62" s="3">
        <v>1990.151</v>
      </c>
      <c r="J62" s="12">
        <v>31466</v>
      </c>
      <c r="K62" s="11">
        <v>12.8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131.4</v>
      </c>
      <c r="G63" s="11">
        <v>0.4</v>
      </c>
      <c r="H63" s="3">
        <v>10.48</v>
      </c>
      <c r="I63" s="3">
        <v>1990.285</v>
      </c>
      <c r="J63" s="12">
        <v>31515</v>
      </c>
      <c r="K63" s="11">
        <v>12.5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131.7</v>
      </c>
      <c r="G64" s="11">
        <v>0.3</v>
      </c>
      <c r="H64" s="3">
        <v>10.576</v>
      </c>
      <c r="I64" s="3">
        <v>1990.381</v>
      </c>
      <c r="J64" s="12">
        <v>31550</v>
      </c>
      <c r="K64" s="11">
        <v>12.5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132.9</v>
      </c>
      <c r="G65" s="11">
        <v>0.3</v>
      </c>
      <c r="H65" s="3">
        <v>10.713</v>
      </c>
      <c r="I65" s="3">
        <v>1990.518</v>
      </c>
      <c r="J65" s="12">
        <v>31600</v>
      </c>
      <c r="K65" s="11">
        <v>12.4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132.5</v>
      </c>
      <c r="G66" s="11">
        <v>0.5</v>
      </c>
      <c r="H66" s="3">
        <v>10.809</v>
      </c>
      <c r="I66" s="3">
        <v>1990.614</v>
      </c>
      <c r="J66" s="12">
        <v>31635</v>
      </c>
      <c r="K66" s="11">
        <v>12.3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133.1</v>
      </c>
      <c r="G67" s="11">
        <v>0.3</v>
      </c>
      <c r="H67" s="3">
        <v>10.924</v>
      </c>
      <c r="I67" s="3">
        <v>1990.729</v>
      </c>
      <c r="J67" s="12">
        <v>31677</v>
      </c>
      <c r="K67" s="11">
        <v>12.2</v>
      </c>
    </row>
    <row r="68" spans="1:11" ht="12.75">
      <c r="A68" s="28" t="s">
        <v>78</v>
      </c>
      <c r="B68" s="28" t="s">
        <v>78</v>
      </c>
      <c r="C68" s="28" t="s">
        <v>78</v>
      </c>
      <c r="D68" s="28" t="s">
        <v>78</v>
      </c>
      <c r="E68" s="28" t="s">
        <v>78</v>
      </c>
      <c r="F68" s="11">
        <v>133.6</v>
      </c>
      <c r="G68" s="11">
        <v>0.3</v>
      </c>
      <c r="H68" s="3">
        <v>11.036</v>
      </c>
      <c r="I68" s="3">
        <v>1990.841</v>
      </c>
      <c r="J68" s="12">
        <v>31718</v>
      </c>
      <c r="K68" s="11">
        <v>12.1</v>
      </c>
    </row>
    <row r="69" spans="1:11" ht="12.75">
      <c r="A69" s="28" t="s">
        <v>78</v>
      </c>
      <c r="B69" s="28" t="s">
        <v>78</v>
      </c>
      <c r="C69" s="28" t="s">
        <v>78</v>
      </c>
      <c r="D69" s="28" t="s">
        <v>78</v>
      </c>
      <c r="E69" s="28" t="s">
        <v>78</v>
      </c>
      <c r="F69" s="11">
        <v>132.9</v>
      </c>
      <c r="G69" s="11">
        <v>0.5</v>
      </c>
      <c r="H69" s="3">
        <v>11.266</v>
      </c>
      <c r="I69" s="3">
        <v>1991.071</v>
      </c>
      <c r="J69" s="12">
        <v>31802</v>
      </c>
      <c r="K69" s="11">
        <v>11.8</v>
      </c>
    </row>
    <row r="70" spans="1:11" ht="12.75">
      <c r="A70" s="28" t="s">
        <v>78</v>
      </c>
      <c r="B70" s="28" t="s">
        <v>78</v>
      </c>
      <c r="C70" s="28" t="s">
        <v>78</v>
      </c>
      <c r="D70" s="28" t="s">
        <v>78</v>
      </c>
      <c r="E70" s="28" t="s">
        <v>78</v>
      </c>
      <c r="F70" s="11">
        <v>132.9</v>
      </c>
      <c r="G70" s="11">
        <v>0.2</v>
      </c>
      <c r="H70" s="3">
        <v>11.458</v>
      </c>
      <c r="I70" s="3">
        <v>1991.263</v>
      </c>
      <c r="J70" s="12">
        <v>31872</v>
      </c>
      <c r="K70" s="11">
        <v>11.6</v>
      </c>
    </row>
    <row r="71" spans="1:11" ht="12.75">
      <c r="A71" s="28" t="s">
        <v>78</v>
      </c>
      <c r="B71" s="28" t="s">
        <v>78</v>
      </c>
      <c r="C71" s="28" t="s">
        <v>78</v>
      </c>
      <c r="D71" s="28" t="s">
        <v>78</v>
      </c>
      <c r="E71" s="28" t="s">
        <v>78</v>
      </c>
      <c r="F71" s="11">
        <v>133.1</v>
      </c>
      <c r="G71" s="11">
        <v>0.4</v>
      </c>
      <c r="H71" s="3">
        <v>11.631</v>
      </c>
      <c r="I71" s="3">
        <v>1991.436</v>
      </c>
      <c r="J71" s="12">
        <v>31935</v>
      </c>
      <c r="K71" s="11">
        <v>11.4</v>
      </c>
    </row>
    <row r="72" spans="1:11" ht="12.75">
      <c r="A72" s="28" t="s">
        <v>78</v>
      </c>
      <c r="B72" s="28" t="s">
        <v>78</v>
      </c>
      <c r="C72" s="28" t="s">
        <v>78</v>
      </c>
      <c r="D72" s="28" t="s">
        <v>78</v>
      </c>
      <c r="E72" s="28" t="s">
        <v>78</v>
      </c>
      <c r="F72" s="11">
        <v>132.2</v>
      </c>
      <c r="G72" s="11">
        <v>0.6</v>
      </c>
      <c r="H72" s="3">
        <v>11.88</v>
      </c>
      <c r="I72" s="3">
        <v>1991.685</v>
      </c>
      <c r="J72" s="12">
        <v>32026</v>
      </c>
      <c r="K72" s="11">
        <v>11.1</v>
      </c>
    </row>
    <row r="73" spans="1:11" ht="12.75">
      <c r="A73" s="28" t="s">
        <v>78</v>
      </c>
      <c r="B73" s="28" t="s">
        <v>78</v>
      </c>
      <c r="C73" s="28" t="s">
        <v>78</v>
      </c>
      <c r="D73" s="28" t="s">
        <v>78</v>
      </c>
      <c r="E73" s="28" t="s">
        <v>78</v>
      </c>
      <c r="F73" s="11">
        <v>133</v>
      </c>
      <c r="G73" s="11">
        <v>0.5</v>
      </c>
      <c r="H73" s="3">
        <v>12.072</v>
      </c>
      <c r="I73" s="3">
        <v>1991.877</v>
      </c>
      <c r="J73" s="12">
        <v>32096</v>
      </c>
      <c r="K73" s="11">
        <v>11</v>
      </c>
    </row>
    <row r="74" spans="1:11" ht="12.75">
      <c r="A74" s="28" t="s">
        <v>78</v>
      </c>
      <c r="B74" s="28" t="s">
        <v>78</v>
      </c>
      <c r="C74" s="28" t="s">
        <v>78</v>
      </c>
      <c r="D74" s="28" t="s">
        <v>78</v>
      </c>
      <c r="E74" s="28" t="s">
        <v>78</v>
      </c>
      <c r="F74" s="11">
        <v>132.9</v>
      </c>
      <c r="G74" s="11">
        <v>0.4</v>
      </c>
      <c r="H74" s="3">
        <v>12.25</v>
      </c>
      <c r="I74" s="3">
        <v>1992.055</v>
      </c>
      <c r="J74" s="12">
        <v>32161</v>
      </c>
      <c r="K74" s="11">
        <v>10.8</v>
      </c>
    </row>
    <row r="75" spans="1:11" ht="12.75">
      <c r="A75" s="28" t="s">
        <v>78</v>
      </c>
      <c r="B75" s="28" t="s">
        <v>78</v>
      </c>
      <c r="C75" s="28" t="s">
        <v>78</v>
      </c>
      <c r="D75" s="28" t="s">
        <v>78</v>
      </c>
      <c r="E75" s="28" t="s">
        <v>78</v>
      </c>
      <c r="F75" s="11">
        <v>131.3</v>
      </c>
      <c r="G75" s="11">
        <v>0.6</v>
      </c>
      <c r="H75" s="3">
        <v>12.474</v>
      </c>
      <c r="I75" s="3">
        <v>1992.279</v>
      </c>
      <c r="J75" s="12">
        <v>32243</v>
      </c>
      <c r="K75" s="11">
        <v>10.5</v>
      </c>
    </row>
    <row r="76" spans="1:11" ht="12.75">
      <c r="A76" s="28" t="s">
        <v>78</v>
      </c>
      <c r="B76" s="28" t="s">
        <v>78</v>
      </c>
      <c r="C76" s="28" t="s">
        <v>78</v>
      </c>
      <c r="D76" s="28" t="s">
        <v>78</v>
      </c>
      <c r="E76" s="28" t="s">
        <v>78</v>
      </c>
      <c r="F76" s="11">
        <v>132.6</v>
      </c>
      <c r="G76" s="11">
        <v>0.5</v>
      </c>
      <c r="H76" s="3">
        <v>12.665</v>
      </c>
      <c r="I76" s="3">
        <v>1992.47</v>
      </c>
      <c r="J76" s="12">
        <v>32313</v>
      </c>
      <c r="K76" s="11">
        <v>10.5</v>
      </c>
    </row>
    <row r="77" spans="1:11" ht="12.75">
      <c r="A77" s="28" t="s">
        <v>78</v>
      </c>
      <c r="B77" s="28" t="s">
        <v>78</v>
      </c>
      <c r="C77" s="28" t="s">
        <v>78</v>
      </c>
      <c r="D77" s="28" t="s">
        <v>78</v>
      </c>
      <c r="E77" s="28" t="s">
        <v>78</v>
      </c>
      <c r="F77" s="11">
        <v>132.4</v>
      </c>
      <c r="G77" s="11">
        <v>2</v>
      </c>
      <c r="H77" s="3">
        <v>12.821</v>
      </c>
      <c r="I77" s="3">
        <v>1992.626</v>
      </c>
      <c r="J77" s="12">
        <v>32370</v>
      </c>
      <c r="K77" s="11">
        <v>10.3</v>
      </c>
    </row>
    <row r="78" spans="1:11" ht="12.75">
      <c r="A78" s="28" t="s">
        <v>78</v>
      </c>
      <c r="B78" s="28" t="s">
        <v>78</v>
      </c>
      <c r="C78" s="28" t="s">
        <v>78</v>
      </c>
      <c r="D78" s="28" t="s">
        <v>78</v>
      </c>
      <c r="E78" s="28" t="s">
        <v>78</v>
      </c>
      <c r="F78" s="11">
        <v>132.4</v>
      </c>
      <c r="G78" s="11">
        <v>0.2</v>
      </c>
      <c r="H78" s="3">
        <v>12.993</v>
      </c>
      <c r="I78" s="3">
        <v>1992.798</v>
      </c>
      <c r="J78" s="12">
        <v>32433</v>
      </c>
      <c r="K78" s="11">
        <v>10.2</v>
      </c>
    </row>
    <row r="79" spans="1:11" ht="12.75">
      <c r="A79" s="28" t="s">
        <v>78</v>
      </c>
      <c r="B79" s="28" t="s">
        <v>78</v>
      </c>
      <c r="C79" s="28" t="s">
        <v>78</v>
      </c>
      <c r="D79" s="28" t="s">
        <v>78</v>
      </c>
      <c r="E79" s="28" t="s">
        <v>78</v>
      </c>
      <c r="F79" s="11">
        <v>130.7</v>
      </c>
      <c r="G79" s="11">
        <v>0.6</v>
      </c>
      <c r="H79" s="3">
        <v>13.165</v>
      </c>
      <c r="I79" s="3">
        <v>1992.97</v>
      </c>
      <c r="J79" s="12">
        <v>32496</v>
      </c>
      <c r="K79" s="11">
        <v>9.9</v>
      </c>
    </row>
    <row r="80" spans="1:11" ht="12.75">
      <c r="A80" s="28" t="s">
        <v>78</v>
      </c>
      <c r="B80" s="28" t="s">
        <v>78</v>
      </c>
      <c r="C80" s="28" t="s">
        <v>78</v>
      </c>
      <c r="D80" s="28" t="s">
        <v>78</v>
      </c>
      <c r="E80" s="28" t="s">
        <v>78</v>
      </c>
      <c r="F80" s="11">
        <v>131.1</v>
      </c>
      <c r="G80" s="11">
        <v>0.9</v>
      </c>
      <c r="H80" s="3">
        <v>13.239</v>
      </c>
      <c r="I80" s="3">
        <v>1993.044</v>
      </c>
      <c r="J80" s="12">
        <v>32523</v>
      </c>
      <c r="K80" s="11">
        <v>9.9</v>
      </c>
    </row>
    <row r="81" spans="1:11" ht="12.75">
      <c r="A81" s="28" t="s">
        <v>78</v>
      </c>
      <c r="B81" s="28" t="s">
        <v>78</v>
      </c>
      <c r="C81" s="28" t="s">
        <v>78</v>
      </c>
      <c r="D81" s="28" t="s">
        <v>78</v>
      </c>
      <c r="E81" s="28" t="s">
        <v>78</v>
      </c>
      <c r="F81" s="11">
        <v>132.9</v>
      </c>
      <c r="G81" s="11">
        <v>1.3</v>
      </c>
      <c r="H81" s="3">
        <v>13.392</v>
      </c>
      <c r="I81" s="3">
        <v>1993.197</v>
      </c>
      <c r="J81" s="12">
        <v>32579</v>
      </c>
      <c r="K81" s="11">
        <v>9.9</v>
      </c>
    </row>
    <row r="82" spans="1:11" ht="12.75">
      <c r="A82" s="28" t="s">
        <v>78</v>
      </c>
      <c r="B82" s="28" t="s">
        <v>78</v>
      </c>
      <c r="C82" s="28" t="s">
        <v>78</v>
      </c>
      <c r="D82" s="28" t="s">
        <v>78</v>
      </c>
      <c r="E82" s="28" t="s">
        <v>78</v>
      </c>
      <c r="F82" s="11">
        <v>131.3</v>
      </c>
      <c r="G82" s="11">
        <v>1.3</v>
      </c>
      <c r="H82" s="3">
        <v>13.548</v>
      </c>
      <c r="I82" s="3">
        <v>1993.353</v>
      </c>
      <c r="J82" s="12">
        <v>32636</v>
      </c>
      <c r="K82" s="11">
        <v>9.7</v>
      </c>
    </row>
    <row r="83" spans="1:11" ht="12.75">
      <c r="A83" s="28" t="s">
        <v>78</v>
      </c>
      <c r="B83" s="28" t="s">
        <v>78</v>
      </c>
      <c r="C83" s="28" t="s">
        <v>78</v>
      </c>
      <c r="D83" s="28" t="s">
        <v>78</v>
      </c>
      <c r="E83" s="28" t="s">
        <v>78</v>
      </c>
      <c r="F83" s="11">
        <v>131.2</v>
      </c>
      <c r="G83" s="11">
        <v>0.7</v>
      </c>
      <c r="H83" s="3">
        <v>13.757</v>
      </c>
      <c r="I83" s="3">
        <v>1993.562</v>
      </c>
      <c r="J83" s="12">
        <v>32712</v>
      </c>
      <c r="K83" s="11">
        <v>9.5</v>
      </c>
    </row>
    <row r="84" spans="1:11" ht="12.75">
      <c r="A84" s="28" t="s">
        <v>78</v>
      </c>
      <c r="B84" s="28" t="s">
        <v>78</v>
      </c>
      <c r="C84" s="28" t="s">
        <v>78</v>
      </c>
      <c r="D84" s="28" t="s">
        <v>78</v>
      </c>
      <c r="E84" s="28" t="s">
        <v>78</v>
      </c>
      <c r="F84" s="11">
        <v>140.1</v>
      </c>
      <c r="G84" s="11">
        <v>0.8</v>
      </c>
      <c r="H84" s="3">
        <v>13.853</v>
      </c>
      <c r="I84" s="3">
        <v>1993.658</v>
      </c>
      <c r="J84" s="12">
        <v>32747</v>
      </c>
      <c r="K84" s="11">
        <v>10.1</v>
      </c>
    </row>
    <row r="85" spans="1:11" ht="12.75">
      <c r="A85" s="28" t="s">
        <v>78</v>
      </c>
      <c r="B85" s="28" t="s">
        <v>78</v>
      </c>
      <c r="C85" s="28" t="s">
        <v>78</v>
      </c>
      <c r="D85" s="28" t="s">
        <v>78</v>
      </c>
      <c r="E85" s="28" t="s">
        <v>78</v>
      </c>
      <c r="F85" s="11">
        <v>140.3</v>
      </c>
      <c r="G85" s="11">
        <v>1.6</v>
      </c>
      <c r="H85" s="3">
        <v>14.025</v>
      </c>
      <c r="I85" s="3">
        <v>1993.83</v>
      </c>
      <c r="J85" s="12">
        <v>32810</v>
      </c>
      <c r="K85" s="11">
        <v>10</v>
      </c>
    </row>
    <row r="86" spans="1:11" ht="12.75">
      <c r="A86" s="28" t="s">
        <v>78</v>
      </c>
      <c r="B86" s="28" t="s">
        <v>78</v>
      </c>
      <c r="C86" s="28" t="s">
        <v>78</v>
      </c>
      <c r="D86" s="28" t="s">
        <v>78</v>
      </c>
      <c r="E86" s="28" t="s">
        <v>78</v>
      </c>
      <c r="F86" s="11">
        <v>141.2</v>
      </c>
      <c r="G86" s="11">
        <v>1.1</v>
      </c>
      <c r="H86" s="3">
        <v>14.236</v>
      </c>
      <c r="I86" s="3">
        <v>1994.041</v>
      </c>
      <c r="J86" s="12">
        <v>32887</v>
      </c>
      <c r="K86" s="11">
        <v>9.9</v>
      </c>
    </row>
    <row r="87" spans="1:11" ht="12.75">
      <c r="A87" s="28" t="s">
        <v>78</v>
      </c>
      <c r="B87" s="28" t="s">
        <v>78</v>
      </c>
      <c r="C87" s="28" t="s">
        <v>78</v>
      </c>
      <c r="D87" s="28" t="s">
        <v>78</v>
      </c>
      <c r="E87" s="28" t="s">
        <v>78</v>
      </c>
      <c r="F87" s="11">
        <v>141.9</v>
      </c>
      <c r="G87" s="11">
        <v>0.6</v>
      </c>
      <c r="H87" s="3">
        <v>14.428</v>
      </c>
      <c r="I87" s="3">
        <v>1994.233</v>
      </c>
      <c r="J87" s="12">
        <v>32957</v>
      </c>
      <c r="K87" s="11">
        <v>9.8</v>
      </c>
    </row>
    <row r="88" spans="1:11" ht="12.75">
      <c r="A88" s="28" t="s">
        <v>78</v>
      </c>
      <c r="B88" s="28" t="s">
        <v>78</v>
      </c>
      <c r="C88" s="28" t="s">
        <v>78</v>
      </c>
      <c r="D88" s="28" t="s">
        <v>78</v>
      </c>
      <c r="E88" s="28" t="s">
        <v>78</v>
      </c>
      <c r="F88" s="11">
        <v>144</v>
      </c>
      <c r="G88" s="11">
        <v>0.5</v>
      </c>
      <c r="H88" s="3">
        <v>14.62</v>
      </c>
      <c r="I88" s="3">
        <v>1994.425</v>
      </c>
      <c r="J88" s="12">
        <v>33027</v>
      </c>
      <c r="K88" s="11">
        <v>9.8</v>
      </c>
    </row>
    <row r="89" spans="1:11" ht="12.75">
      <c r="A89" s="28" t="s">
        <v>78</v>
      </c>
      <c r="B89" s="28" t="s">
        <v>78</v>
      </c>
      <c r="C89" s="28" t="s">
        <v>78</v>
      </c>
      <c r="D89" s="28" t="s">
        <v>78</v>
      </c>
      <c r="E89" s="28" t="s">
        <v>78</v>
      </c>
      <c r="F89" s="11">
        <v>147.3</v>
      </c>
      <c r="G89" s="11">
        <v>1.4</v>
      </c>
      <c r="H89" s="3">
        <v>14.798</v>
      </c>
      <c r="I89" s="3">
        <v>1994.603</v>
      </c>
      <c r="J89" s="12">
        <v>33092</v>
      </c>
      <c r="K89" s="11">
        <v>10</v>
      </c>
    </row>
    <row r="90" spans="1:11" ht="12.75">
      <c r="A90" s="28" t="s">
        <v>78</v>
      </c>
      <c r="B90" s="28" t="s">
        <v>78</v>
      </c>
      <c r="C90" s="28" t="s">
        <v>78</v>
      </c>
      <c r="D90" s="28" t="s">
        <v>78</v>
      </c>
      <c r="E90" s="28" t="s">
        <v>78</v>
      </c>
      <c r="F90" s="11">
        <v>149.3</v>
      </c>
      <c r="G90" s="11">
        <v>1</v>
      </c>
      <c r="H90" s="3">
        <v>15.061</v>
      </c>
      <c r="I90" s="3">
        <v>1994.866</v>
      </c>
      <c r="J90" s="12">
        <v>33188</v>
      </c>
      <c r="K90" s="11">
        <v>9.9</v>
      </c>
    </row>
    <row r="91" spans="1:11" ht="12.75">
      <c r="A91" s="28" t="s">
        <v>78</v>
      </c>
      <c r="B91" s="28" t="s">
        <v>78</v>
      </c>
      <c r="C91" s="28" t="s">
        <v>78</v>
      </c>
      <c r="D91" s="28" t="s">
        <v>78</v>
      </c>
      <c r="E91" s="28" t="s">
        <v>78</v>
      </c>
      <c r="F91" s="11">
        <v>147.5</v>
      </c>
      <c r="G91" s="11">
        <v>0.9</v>
      </c>
      <c r="H91" s="3">
        <v>15.255</v>
      </c>
      <c r="I91" s="3">
        <v>1995.06</v>
      </c>
      <c r="J91" s="12">
        <v>33259</v>
      </c>
      <c r="K91" s="11">
        <v>9.7</v>
      </c>
    </row>
    <row r="92" spans="1:11" ht="12.75">
      <c r="A92" s="28" t="s">
        <v>78</v>
      </c>
      <c r="B92" s="28" t="s">
        <v>78</v>
      </c>
      <c r="C92" s="28" t="s">
        <v>78</v>
      </c>
      <c r="D92" s="28" t="s">
        <v>78</v>
      </c>
      <c r="E92" s="28" t="s">
        <v>78</v>
      </c>
      <c r="F92" s="11">
        <v>149.1</v>
      </c>
      <c r="G92" s="11">
        <v>1</v>
      </c>
      <c r="H92" s="3">
        <v>15.31</v>
      </c>
      <c r="I92" s="3">
        <v>1995.115</v>
      </c>
      <c r="J92" s="12">
        <v>33279</v>
      </c>
      <c r="K92" s="11">
        <v>9.7</v>
      </c>
    </row>
    <row r="93" spans="1:11" ht="12.75">
      <c r="A93" s="28" t="s">
        <v>78</v>
      </c>
      <c r="B93" s="28" t="s">
        <v>78</v>
      </c>
      <c r="C93" s="28" t="s">
        <v>78</v>
      </c>
      <c r="D93" s="28" t="s">
        <v>78</v>
      </c>
      <c r="E93" s="28" t="s">
        <v>78</v>
      </c>
      <c r="F93" s="11">
        <v>150.9</v>
      </c>
      <c r="G93" s="11">
        <v>1.6</v>
      </c>
      <c r="H93" s="3">
        <v>15.502</v>
      </c>
      <c r="I93" s="3">
        <v>1995.307</v>
      </c>
      <c r="J93" s="12">
        <v>33349</v>
      </c>
      <c r="K93" s="11">
        <v>9.7</v>
      </c>
    </row>
    <row r="94" spans="1:11" ht="12.75">
      <c r="A94" s="28" t="s">
        <v>78</v>
      </c>
      <c r="B94" s="28" t="s">
        <v>78</v>
      </c>
      <c r="C94" s="28" t="s">
        <v>78</v>
      </c>
      <c r="D94" s="28" t="s">
        <v>78</v>
      </c>
      <c r="E94" s="28" t="s">
        <v>78</v>
      </c>
      <c r="F94" s="11">
        <v>148.2</v>
      </c>
      <c r="G94" s="11">
        <v>0.6</v>
      </c>
      <c r="H94" s="3">
        <v>15.524</v>
      </c>
      <c r="I94" s="3">
        <v>1995.329</v>
      </c>
      <c r="J94" s="12">
        <v>33357</v>
      </c>
      <c r="K94" s="11">
        <v>9.5</v>
      </c>
    </row>
    <row r="95" spans="1:11" ht="12.75">
      <c r="A95" s="28" t="s">
        <v>78</v>
      </c>
      <c r="B95" s="28" t="s">
        <v>78</v>
      </c>
      <c r="C95" s="28" t="s">
        <v>78</v>
      </c>
      <c r="D95" s="28" t="s">
        <v>78</v>
      </c>
      <c r="E95" s="28" t="s">
        <v>78</v>
      </c>
      <c r="F95" s="11">
        <v>156</v>
      </c>
      <c r="G95" s="11">
        <v>0.8</v>
      </c>
      <c r="H95" s="3">
        <v>15.732</v>
      </c>
      <c r="I95" s="3">
        <v>1995.537</v>
      </c>
      <c r="J95" s="12">
        <v>33433</v>
      </c>
      <c r="K95" s="11">
        <v>9.9</v>
      </c>
    </row>
    <row r="96" spans="1:11" ht="12.75">
      <c r="A96" s="28" t="s">
        <v>78</v>
      </c>
      <c r="B96" s="28" t="s">
        <v>78</v>
      </c>
      <c r="C96" s="28" t="s">
        <v>78</v>
      </c>
      <c r="D96" s="28" t="s">
        <v>78</v>
      </c>
      <c r="E96" s="28" t="s">
        <v>78</v>
      </c>
      <c r="F96" s="11">
        <v>160.2</v>
      </c>
      <c r="G96" s="11">
        <v>1.3</v>
      </c>
      <c r="H96" s="3">
        <v>15.965</v>
      </c>
      <c r="I96" s="3">
        <v>1995.77</v>
      </c>
      <c r="J96" s="12">
        <v>33518</v>
      </c>
      <c r="K96" s="11">
        <v>10</v>
      </c>
    </row>
    <row r="97" spans="1:11" ht="12.75">
      <c r="A97" s="28" t="s">
        <v>78</v>
      </c>
      <c r="B97" s="28" t="s">
        <v>78</v>
      </c>
      <c r="C97" s="28" t="s">
        <v>78</v>
      </c>
      <c r="D97" s="28" t="s">
        <v>78</v>
      </c>
      <c r="E97" s="28" t="s">
        <v>78</v>
      </c>
      <c r="F97" s="11">
        <v>162.8</v>
      </c>
      <c r="G97" s="11">
        <v>0.8</v>
      </c>
      <c r="H97" s="3">
        <v>16.192</v>
      </c>
      <c r="I97" s="3">
        <v>1995.997</v>
      </c>
      <c r="J97" s="12">
        <v>33601</v>
      </c>
      <c r="K97" s="11">
        <v>10.1</v>
      </c>
    </row>
    <row r="98" spans="1:11" ht="12.75">
      <c r="A98" s="28" t="s">
        <v>78</v>
      </c>
      <c r="B98" s="28" t="s">
        <v>78</v>
      </c>
      <c r="C98" s="28" t="s">
        <v>78</v>
      </c>
      <c r="D98" s="28" t="s">
        <v>78</v>
      </c>
      <c r="E98" s="28" t="s">
        <v>78</v>
      </c>
      <c r="F98" s="11">
        <v>166.5</v>
      </c>
      <c r="G98" s="11">
        <v>2.6</v>
      </c>
      <c r="H98" s="3">
        <v>16.384</v>
      </c>
      <c r="I98" s="3">
        <v>1996.189</v>
      </c>
      <c r="J98" s="12">
        <v>33671</v>
      </c>
      <c r="K98" s="11">
        <v>10.2</v>
      </c>
    </row>
    <row r="99" spans="1:11" ht="12.75">
      <c r="A99" s="28" t="s">
        <v>78</v>
      </c>
      <c r="B99" s="28" t="s">
        <v>78</v>
      </c>
      <c r="C99" s="28" t="s">
        <v>78</v>
      </c>
      <c r="D99" s="28" t="s">
        <v>78</v>
      </c>
      <c r="E99" s="28" t="s">
        <v>78</v>
      </c>
      <c r="F99" s="11">
        <v>163.8</v>
      </c>
      <c r="G99" s="11">
        <v>0.7</v>
      </c>
      <c r="H99" s="3">
        <v>16.52</v>
      </c>
      <c r="I99" s="3">
        <v>1996.325</v>
      </c>
      <c r="J99" s="12">
        <v>33721</v>
      </c>
      <c r="K99" s="11">
        <v>9.9</v>
      </c>
    </row>
    <row r="100" spans="1:11" ht="12.75">
      <c r="A100" s="28" t="s">
        <v>78</v>
      </c>
      <c r="B100" s="28" t="s">
        <v>78</v>
      </c>
      <c r="C100" s="28" t="s">
        <v>78</v>
      </c>
      <c r="D100" s="28" t="s">
        <v>78</v>
      </c>
      <c r="E100" s="28" t="s">
        <v>78</v>
      </c>
      <c r="F100" s="11">
        <v>165.8</v>
      </c>
      <c r="G100" s="11">
        <v>3.7</v>
      </c>
      <c r="H100" s="3">
        <v>16.594</v>
      </c>
      <c r="I100" s="3">
        <v>1996.399</v>
      </c>
      <c r="J100" s="12">
        <v>33748</v>
      </c>
      <c r="K100" s="11">
        <v>10</v>
      </c>
    </row>
    <row r="101" spans="1:11" ht="12.75">
      <c r="A101" s="28" t="s">
        <v>78</v>
      </c>
      <c r="B101" s="28" t="s">
        <v>78</v>
      </c>
      <c r="C101" s="28" t="s">
        <v>78</v>
      </c>
      <c r="D101" s="28" t="s">
        <v>78</v>
      </c>
      <c r="E101" s="28" t="s">
        <v>78</v>
      </c>
      <c r="F101" s="11">
        <v>166.4</v>
      </c>
      <c r="G101" s="11">
        <v>0.8</v>
      </c>
      <c r="H101" s="3">
        <v>16.766</v>
      </c>
      <c r="I101" s="3">
        <v>1996.571</v>
      </c>
      <c r="J101" s="12">
        <v>33811</v>
      </c>
      <c r="K101" s="11">
        <v>9.9</v>
      </c>
    </row>
    <row r="102" spans="1:11" ht="12.75">
      <c r="A102" s="28" t="s">
        <v>78</v>
      </c>
      <c r="B102" s="28" t="s">
        <v>78</v>
      </c>
      <c r="C102" s="28" t="s">
        <v>78</v>
      </c>
      <c r="D102" s="28" t="s">
        <v>78</v>
      </c>
      <c r="E102" s="28" t="s">
        <v>78</v>
      </c>
      <c r="F102" s="11">
        <v>167.5</v>
      </c>
      <c r="G102" s="11">
        <v>1</v>
      </c>
      <c r="H102" s="3">
        <v>16.938</v>
      </c>
      <c r="I102" s="3">
        <v>1996.743</v>
      </c>
      <c r="J102" s="12">
        <v>33874</v>
      </c>
      <c r="K102" s="11">
        <v>9.9</v>
      </c>
    </row>
    <row r="103" spans="1:11" ht="12.75">
      <c r="A103" s="28" t="s">
        <v>78</v>
      </c>
      <c r="B103" s="28" t="s">
        <v>78</v>
      </c>
      <c r="C103" s="28" t="s">
        <v>78</v>
      </c>
      <c r="D103" s="28" t="s">
        <v>78</v>
      </c>
      <c r="E103" s="28" t="s">
        <v>78</v>
      </c>
      <c r="F103" s="11">
        <v>172.6</v>
      </c>
      <c r="G103" s="11">
        <v>0.7</v>
      </c>
      <c r="H103" s="3">
        <v>17.072</v>
      </c>
      <c r="I103" s="3">
        <v>1996.877</v>
      </c>
      <c r="J103" s="12">
        <v>33923</v>
      </c>
      <c r="K103" s="11">
        <v>10.1</v>
      </c>
    </row>
    <row r="104" spans="1:11" ht="12.75">
      <c r="A104" s="28" t="s">
        <v>78</v>
      </c>
      <c r="B104" s="28" t="s">
        <v>78</v>
      </c>
      <c r="C104" s="28" t="s">
        <v>78</v>
      </c>
      <c r="D104" s="28" t="s">
        <v>78</v>
      </c>
      <c r="E104" s="28" t="s">
        <v>78</v>
      </c>
      <c r="F104" s="11">
        <v>172.8</v>
      </c>
      <c r="G104" s="11">
        <v>1.5</v>
      </c>
      <c r="H104" s="3">
        <v>17.244</v>
      </c>
      <c r="I104" s="3">
        <v>1997.049</v>
      </c>
      <c r="J104" s="12">
        <v>33986</v>
      </c>
      <c r="K104" s="11">
        <v>10</v>
      </c>
    </row>
    <row r="105" spans="1:11" ht="12.75">
      <c r="A105" s="28" t="s">
        <v>78</v>
      </c>
      <c r="B105" s="28" t="s">
        <v>78</v>
      </c>
      <c r="C105" s="28" t="s">
        <v>78</v>
      </c>
      <c r="D105" s="28" t="s">
        <v>78</v>
      </c>
      <c r="E105" s="28" t="s">
        <v>78</v>
      </c>
      <c r="F105" s="11">
        <v>175</v>
      </c>
      <c r="G105" s="11">
        <v>1</v>
      </c>
      <c r="H105" s="3">
        <v>17.417</v>
      </c>
      <c r="I105" s="3">
        <v>1997.222</v>
      </c>
      <c r="J105" s="12">
        <v>34049</v>
      </c>
      <c r="K105" s="11">
        <v>10</v>
      </c>
    </row>
    <row r="106" spans="1:11" ht="12.75">
      <c r="A106" s="28" t="s">
        <v>78</v>
      </c>
      <c r="B106" s="28" t="s">
        <v>78</v>
      </c>
      <c r="C106" s="28" t="s">
        <v>78</v>
      </c>
      <c r="D106" s="28" t="s">
        <v>78</v>
      </c>
      <c r="E106" s="28" t="s">
        <v>78</v>
      </c>
      <c r="F106" s="11">
        <v>174.1</v>
      </c>
      <c r="G106" s="11">
        <v>0.4</v>
      </c>
      <c r="H106" s="3">
        <v>17.551</v>
      </c>
      <c r="I106" s="3">
        <v>1997.356</v>
      </c>
      <c r="J106" s="12">
        <v>34098</v>
      </c>
      <c r="K106" s="11">
        <v>9.9</v>
      </c>
    </row>
    <row r="107" spans="1:11" ht="12.75">
      <c r="A107" s="28" t="s">
        <v>78</v>
      </c>
      <c r="B107" s="28" t="s">
        <v>78</v>
      </c>
      <c r="C107" s="28" t="s">
        <v>78</v>
      </c>
      <c r="D107" s="28" t="s">
        <v>78</v>
      </c>
      <c r="E107" s="28" t="s">
        <v>78</v>
      </c>
      <c r="F107" s="11">
        <v>175.7</v>
      </c>
      <c r="G107" s="11">
        <v>1.2</v>
      </c>
      <c r="H107" s="3">
        <v>17.724</v>
      </c>
      <c r="I107" s="3">
        <v>1997.529</v>
      </c>
      <c r="J107" s="12">
        <v>34161</v>
      </c>
      <c r="K107" s="11">
        <v>9.9</v>
      </c>
    </row>
    <row r="108" spans="1:11" ht="12.75">
      <c r="A108" s="28" t="s">
        <v>78</v>
      </c>
      <c r="B108" s="28" t="s">
        <v>78</v>
      </c>
      <c r="C108" s="28" t="s">
        <v>78</v>
      </c>
      <c r="D108" s="28" t="s">
        <v>78</v>
      </c>
      <c r="E108" s="28" t="s">
        <v>78</v>
      </c>
      <c r="F108" s="11">
        <v>185.4</v>
      </c>
      <c r="G108" s="11">
        <v>0.6</v>
      </c>
      <c r="H108" s="3">
        <v>17.918</v>
      </c>
      <c r="I108" s="3">
        <v>1997.723</v>
      </c>
      <c r="J108" s="12">
        <v>34232</v>
      </c>
      <c r="K108" s="11">
        <v>10.3</v>
      </c>
    </row>
    <row r="109" spans="1:11" ht="12.75">
      <c r="A109" s="28" t="s">
        <v>78</v>
      </c>
      <c r="B109" s="28" t="s">
        <v>78</v>
      </c>
      <c r="C109" s="28" t="s">
        <v>78</v>
      </c>
      <c r="D109" s="28" t="s">
        <v>78</v>
      </c>
      <c r="E109" s="28" t="s">
        <v>78</v>
      </c>
      <c r="F109" s="11">
        <v>186</v>
      </c>
      <c r="G109" s="11">
        <v>0.3</v>
      </c>
      <c r="H109" s="3">
        <v>18.107</v>
      </c>
      <c r="I109" s="3">
        <v>1997.912</v>
      </c>
      <c r="J109" s="12">
        <v>34301</v>
      </c>
      <c r="K109" s="11">
        <v>10.3</v>
      </c>
    </row>
    <row r="110" spans="1:11" ht="12.75">
      <c r="A110" s="28" t="s">
        <v>78</v>
      </c>
      <c r="B110" s="28" t="s">
        <v>78</v>
      </c>
      <c r="C110" s="28" t="s">
        <v>78</v>
      </c>
      <c r="D110" s="28" t="s">
        <v>78</v>
      </c>
      <c r="E110" s="28" t="s">
        <v>78</v>
      </c>
      <c r="F110" s="11">
        <v>185</v>
      </c>
      <c r="G110" s="11">
        <v>0.7</v>
      </c>
      <c r="H110" s="3">
        <v>18.28</v>
      </c>
      <c r="I110" s="3">
        <v>1998.085</v>
      </c>
      <c r="J110" s="12">
        <v>34364</v>
      </c>
      <c r="K110" s="11">
        <v>10.1</v>
      </c>
    </row>
    <row r="111" spans="1:11" ht="12.75">
      <c r="A111" s="28" t="s">
        <v>78</v>
      </c>
      <c r="B111" s="28" t="s">
        <v>78</v>
      </c>
      <c r="C111" s="28" t="s">
        <v>78</v>
      </c>
      <c r="D111" s="28" t="s">
        <v>78</v>
      </c>
      <c r="E111" s="28" t="s">
        <v>78</v>
      </c>
      <c r="F111" s="11">
        <v>187.3</v>
      </c>
      <c r="G111" s="11">
        <v>0.7</v>
      </c>
      <c r="H111" s="3">
        <v>18.436</v>
      </c>
      <c r="I111" s="3">
        <v>1998.241</v>
      </c>
      <c r="J111" s="12">
        <v>34421</v>
      </c>
      <c r="K111" s="11">
        <v>10.2</v>
      </c>
    </row>
    <row r="112" spans="1:11" ht="12.75">
      <c r="A112" s="28" t="s">
        <v>78</v>
      </c>
      <c r="B112" s="28" t="s">
        <v>78</v>
      </c>
      <c r="C112" s="28" t="s">
        <v>78</v>
      </c>
      <c r="D112" s="28" t="s">
        <v>78</v>
      </c>
      <c r="E112" s="28" t="s">
        <v>78</v>
      </c>
      <c r="F112" s="11">
        <v>187.4</v>
      </c>
      <c r="G112" s="11">
        <v>0.7</v>
      </c>
      <c r="H112" s="3">
        <v>18.606</v>
      </c>
      <c r="I112" s="3">
        <v>1998.411</v>
      </c>
      <c r="J112" s="12">
        <v>34483</v>
      </c>
      <c r="K112" s="11">
        <v>10.1</v>
      </c>
    </row>
    <row r="113" spans="1:11" ht="12.75">
      <c r="A113" s="28" t="s">
        <v>78</v>
      </c>
      <c r="B113" s="28" t="s">
        <v>78</v>
      </c>
      <c r="C113" s="28" t="s">
        <v>78</v>
      </c>
      <c r="D113" s="28" t="s">
        <v>78</v>
      </c>
      <c r="E113" s="28" t="s">
        <v>78</v>
      </c>
      <c r="F113" s="11">
        <v>187.2</v>
      </c>
      <c r="G113" s="11">
        <v>0.7</v>
      </c>
      <c r="H113" s="3">
        <v>18.759</v>
      </c>
      <c r="I113" s="3">
        <v>1998.564</v>
      </c>
      <c r="J113" s="12">
        <v>34539</v>
      </c>
      <c r="K113" s="11">
        <v>10</v>
      </c>
    </row>
    <row r="114" spans="1:11" ht="12.75">
      <c r="A114" s="28" t="s">
        <v>78</v>
      </c>
      <c r="B114" s="28" t="s">
        <v>78</v>
      </c>
      <c r="C114" s="28" t="s">
        <v>78</v>
      </c>
      <c r="D114" s="28" t="s">
        <v>78</v>
      </c>
      <c r="E114" s="28" t="s">
        <v>78</v>
      </c>
      <c r="F114" s="11">
        <v>186.8</v>
      </c>
      <c r="G114" s="11">
        <v>0.6</v>
      </c>
      <c r="H114" s="3">
        <v>18.817</v>
      </c>
      <c r="I114" s="3">
        <v>1998.622</v>
      </c>
      <c r="J114" s="12">
        <v>34560</v>
      </c>
      <c r="K114" s="11">
        <v>9.9</v>
      </c>
    </row>
    <row r="115" spans="1:11" ht="12.75">
      <c r="A115" s="28" t="s">
        <v>78</v>
      </c>
      <c r="B115" s="28" t="s">
        <v>78</v>
      </c>
      <c r="C115" s="28" t="s">
        <v>78</v>
      </c>
      <c r="D115" s="28" t="s">
        <v>78</v>
      </c>
      <c r="E115" s="28" t="s">
        <v>78</v>
      </c>
      <c r="F115" s="11">
        <v>195.7</v>
      </c>
      <c r="G115" s="11">
        <v>0.4</v>
      </c>
      <c r="H115" s="3">
        <v>19.028</v>
      </c>
      <c r="I115" s="3">
        <v>1998.833</v>
      </c>
      <c r="J115" s="12">
        <v>34637</v>
      </c>
      <c r="K115" s="11">
        <v>10.3</v>
      </c>
    </row>
    <row r="116" spans="1:11" ht="12.75">
      <c r="A116" s="28" t="s">
        <v>78</v>
      </c>
      <c r="B116" s="28" t="s">
        <v>78</v>
      </c>
      <c r="C116" s="28" t="s">
        <v>78</v>
      </c>
      <c r="D116" s="28" t="s">
        <v>78</v>
      </c>
      <c r="E116" s="28" t="s">
        <v>78</v>
      </c>
      <c r="F116" s="11">
        <v>196.7</v>
      </c>
      <c r="G116" s="11">
        <v>1</v>
      </c>
      <c r="H116" s="3">
        <v>19.22</v>
      </c>
      <c r="I116" s="3">
        <v>1999.025</v>
      </c>
      <c r="J116" s="12">
        <v>34707</v>
      </c>
      <c r="K116" s="11">
        <v>10.2</v>
      </c>
    </row>
    <row r="117" spans="1:11" ht="12.75">
      <c r="A117" s="28" t="s">
        <v>78</v>
      </c>
      <c r="B117" s="28" t="s">
        <v>78</v>
      </c>
      <c r="C117" s="28" t="s">
        <v>78</v>
      </c>
      <c r="D117" s="28" t="s">
        <v>78</v>
      </c>
      <c r="E117" s="28" t="s">
        <v>78</v>
      </c>
      <c r="F117" s="11">
        <v>198.2</v>
      </c>
      <c r="G117" s="11">
        <v>1.4</v>
      </c>
      <c r="H117" s="3">
        <v>19.376</v>
      </c>
      <c r="I117" s="3">
        <v>1999.181</v>
      </c>
      <c r="J117" s="12">
        <v>34764</v>
      </c>
      <c r="K117" s="11">
        <v>10.2</v>
      </c>
    </row>
    <row r="118" spans="1:11" ht="12.75">
      <c r="A118" s="28" t="s">
        <v>78</v>
      </c>
      <c r="B118" s="28" t="s">
        <v>78</v>
      </c>
      <c r="C118" s="28" t="s">
        <v>78</v>
      </c>
      <c r="D118" s="28" t="s">
        <v>78</v>
      </c>
      <c r="E118" s="28" t="s">
        <v>78</v>
      </c>
      <c r="F118" s="11">
        <v>197.1</v>
      </c>
      <c r="G118" s="11">
        <v>0.8</v>
      </c>
      <c r="H118" s="3">
        <v>19.546</v>
      </c>
      <c r="I118" s="3">
        <v>1999.351</v>
      </c>
      <c r="J118" s="12">
        <v>34826</v>
      </c>
      <c r="K118" s="11">
        <v>10.1</v>
      </c>
    </row>
    <row r="119" spans="1:11" ht="12.75">
      <c r="A119" s="28" t="s">
        <v>78</v>
      </c>
      <c r="B119" s="28" t="s">
        <v>78</v>
      </c>
      <c r="C119" s="28" t="s">
        <v>78</v>
      </c>
      <c r="D119" s="28" t="s">
        <v>78</v>
      </c>
      <c r="E119" s="28" t="s">
        <v>78</v>
      </c>
      <c r="F119" s="11">
        <v>197.3</v>
      </c>
      <c r="G119" s="11">
        <v>0.6</v>
      </c>
      <c r="H119" s="3">
        <v>19.718</v>
      </c>
      <c r="I119" s="3">
        <v>1999.523</v>
      </c>
      <c r="J119" s="12">
        <v>34889</v>
      </c>
      <c r="K119" s="11">
        <v>10</v>
      </c>
    </row>
    <row r="120" spans="1:11" ht="12.75">
      <c r="A120" s="28" t="s">
        <v>78</v>
      </c>
      <c r="B120" s="28" t="s">
        <v>78</v>
      </c>
      <c r="C120" s="28" t="s">
        <v>78</v>
      </c>
      <c r="D120" s="28" t="s">
        <v>78</v>
      </c>
      <c r="E120" s="28" t="s">
        <v>78</v>
      </c>
      <c r="F120" s="11">
        <v>196.9</v>
      </c>
      <c r="G120" s="11">
        <v>0.9</v>
      </c>
      <c r="H120" s="3">
        <v>19.929</v>
      </c>
      <c r="I120" s="3">
        <v>1999.734</v>
      </c>
      <c r="J120" s="12">
        <v>34966</v>
      </c>
      <c r="K120" s="11">
        <v>9.9</v>
      </c>
    </row>
    <row r="121" spans="1:11" ht="12.75">
      <c r="A121" s="28" t="s">
        <v>78</v>
      </c>
      <c r="B121" s="28" t="s">
        <v>78</v>
      </c>
      <c r="C121" s="28" t="s">
        <v>78</v>
      </c>
      <c r="D121" s="28" t="s">
        <v>78</v>
      </c>
      <c r="E121" s="28" t="s">
        <v>78</v>
      </c>
      <c r="F121" s="11">
        <v>202.2</v>
      </c>
      <c r="G121" s="11">
        <v>0.7</v>
      </c>
      <c r="H121" s="3">
        <v>20.102</v>
      </c>
      <c r="I121" s="3">
        <v>1999.907</v>
      </c>
      <c r="J121" s="12">
        <v>35029</v>
      </c>
      <c r="K121" s="11">
        <v>10.1</v>
      </c>
    </row>
    <row r="122" spans="1:11" ht="12.75">
      <c r="A122" s="28" t="s">
        <v>78</v>
      </c>
      <c r="B122" s="28" t="s">
        <v>78</v>
      </c>
      <c r="C122" s="28" t="s">
        <v>78</v>
      </c>
      <c r="D122" s="28" t="s">
        <v>78</v>
      </c>
      <c r="E122" s="28" t="s">
        <v>78</v>
      </c>
      <c r="F122" s="11">
        <v>203.4</v>
      </c>
      <c r="G122" s="11">
        <v>0.7</v>
      </c>
      <c r="H122" s="3">
        <v>20.293</v>
      </c>
      <c r="I122" s="3">
        <v>2000.098</v>
      </c>
      <c r="J122" s="12">
        <v>35099</v>
      </c>
      <c r="K122" s="11">
        <v>10</v>
      </c>
    </row>
    <row r="123" spans="1:11" ht="12.75">
      <c r="A123" s="28" t="s">
        <v>78</v>
      </c>
      <c r="B123" s="28" t="s">
        <v>78</v>
      </c>
      <c r="C123" s="28" t="s">
        <v>78</v>
      </c>
      <c r="D123" s="28" t="s">
        <v>78</v>
      </c>
      <c r="E123" s="28" t="s">
        <v>78</v>
      </c>
      <c r="F123" s="11">
        <v>209.1</v>
      </c>
      <c r="G123" s="11">
        <v>0.6</v>
      </c>
      <c r="H123" s="3">
        <v>20.465</v>
      </c>
      <c r="I123" s="3">
        <v>2000.27</v>
      </c>
      <c r="J123" s="12">
        <v>35162</v>
      </c>
      <c r="K123" s="11">
        <v>10.2</v>
      </c>
    </row>
    <row r="124" spans="1:11" ht="12.75">
      <c r="A124" s="28" t="s">
        <v>78</v>
      </c>
      <c r="B124" s="28" t="s">
        <v>78</v>
      </c>
      <c r="C124" s="28" t="s">
        <v>78</v>
      </c>
      <c r="D124" s="28" t="s">
        <v>78</v>
      </c>
      <c r="E124" s="28" t="s">
        <v>78</v>
      </c>
      <c r="F124" s="11">
        <v>208</v>
      </c>
      <c r="G124" s="11">
        <v>0.8</v>
      </c>
      <c r="H124" s="3">
        <v>20.638</v>
      </c>
      <c r="I124" s="3">
        <v>2000.443</v>
      </c>
      <c r="J124" s="12">
        <v>35225</v>
      </c>
      <c r="K124" s="11">
        <v>10.1</v>
      </c>
    </row>
    <row r="125" spans="1:11" ht="12.75">
      <c r="A125" s="28" t="s">
        <v>78</v>
      </c>
      <c r="B125" s="28" t="s">
        <v>78</v>
      </c>
      <c r="C125" s="28" t="s">
        <v>78</v>
      </c>
      <c r="D125" s="28" t="s">
        <v>78</v>
      </c>
      <c r="E125" s="28" t="s">
        <v>78</v>
      </c>
      <c r="F125" s="11">
        <v>205.3</v>
      </c>
      <c r="G125" s="11">
        <v>0.8</v>
      </c>
      <c r="H125" s="3">
        <v>20.829</v>
      </c>
      <c r="I125" s="3">
        <v>2000.634</v>
      </c>
      <c r="J125" s="12">
        <v>35295</v>
      </c>
      <c r="K125" s="11">
        <v>9.9</v>
      </c>
    </row>
    <row r="126" spans="1:11" ht="12.75">
      <c r="A126" s="28" t="s">
        <v>78</v>
      </c>
      <c r="B126" s="28" t="s">
        <v>78</v>
      </c>
      <c r="C126" s="28" t="s">
        <v>78</v>
      </c>
      <c r="D126" s="28" t="s">
        <v>78</v>
      </c>
      <c r="E126" s="28" t="s">
        <v>78</v>
      </c>
      <c r="F126" s="11">
        <v>207.2</v>
      </c>
      <c r="G126" s="11">
        <v>1.3</v>
      </c>
      <c r="H126" s="3">
        <v>20.982</v>
      </c>
      <c r="I126" s="3">
        <v>2000.787</v>
      </c>
      <c r="J126" s="12">
        <v>35351</v>
      </c>
      <c r="K126" s="11">
        <v>9.9</v>
      </c>
    </row>
    <row r="127" spans="1:11" ht="12.75">
      <c r="A127" s="28" t="s">
        <v>78</v>
      </c>
      <c r="B127" s="28" t="s">
        <v>78</v>
      </c>
      <c r="C127" s="28" t="s">
        <v>78</v>
      </c>
      <c r="D127" s="28" t="s">
        <v>78</v>
      </c>
      <c r="E127" s="28" t="s">
        <v>78</v>
      </c>
      <c r="F127" s="11">
        <v>206.9</v>
      </c>
      <c r="G127" s="11">
        <v>1</v>
      </c>
      <c r="H127" s="3">
        <v>21.154</v>
      </c>
      <c r="I127" s="3">
        <v>2000.959</v>
      </c>
      <c r="J127" s="12">
        <v>35414</v>
      </c>
      <c r="K127" s="11">
        <v>9.8</v>
      </c>
    </row>
    <row r="128" spans="1:11" ht="12.75">
      <c r="A128" s="28" t="s">
        <v>78</v>
      </c>
      <c r="B128" s="28" t="s">
        <v>78</v>
      </c>
      <c r="C128" s="28" t="s">
        <v>78</v>
      </c>
      <c r="D128" s="28" t="s">
        <v>78</v>
      </c>
      <c r="E128" s="28" t="s">
        <v>78</v>
      </c>
      <c r="F128" s="11">
        <v>211.1</v>
      </c>
      <c r="G128" s="11">
        <v>0.4</v>
      </c>
      <c r="H128" s="3">
        <v>21.348</v>
      </c>
      <c r="I128" s="3">
        <v>2001.153</v>
      </c>
      <c r="J128" s="12">
        <v>35485</v>
      </c>
      <c r="K128" s="11">
        <v>9.9</v>
      </c>
    </row>
    <row r="129" spans="1:11" ht="12.75">
      <c r="A129" s="28" t="s">
        <v>78</v>
      </c>
      <c r="B129" s="28" t="s">
        <v>78</v>
      </c>
      <c r="C129" s="28" t="s">
        <v>78</v>
      </c>
      <c r="D129" s="28" t="s">
        <v>78</v>
      </c>
      <c r="E129" s="28" t="s">
        <v>78</v>
      </c>
      <c r="F129" s="11">
        <v>209.52784557574373</v>
      </c>
      <c r="G129" s="11">
        <v>0.49670556272601046</v>
      </c>
      <c r="H129" s="3">
        <v>21.4991</v>
      </c>
      <c r="I129" s="6">
        <v>2001.3041</v>
      </c>
      <c r="J129" s="5">
        <v>35540</v>
      </c>
      <c r="K129" s="11">
        <v>9.74588915702256</v>
      </c>
    </row>
    <row r="130" spans="1:11" ht="12.75">
      <c r="A130" s="28" t="s">
        <v>78</v>
      </c>
      <c r="B130" s="28" t="s">
        <v>78</v>
      </c>
      <c r="C130" s="28" t="s">
        <v>78</v>
      </c>
      <c r="D130" s="28" t="s">
        <v>78</v>
      </c>
      <c r="E130" s="28" t="s">
        <v>78</v>
      </c>
      <c r="F130" s="11">
        <v>211.81900050350592</v>
      </c>
      <c r="G130" s="11">
        <v>0.6660370045644232</v>
      </c>
      <c r="H130" s="3">
        <v>21.71010000000001</v>
      </c>
      <c r="I130" s="6">
        <v>2001.5151</v>
      </c>
      <c r="J130" s="5">
        <v>35617</v>
      </c>
      <c r="K130" s="11">
        <v>9.756703124513743</v>
      </c>
    </row>
    <row r="131" spans="1:11" ht="12.75">
      <c r="A131" s="28" t="s">
        <v>78</v>
      </c>
      <c r="B131" s="28" t="s">
        <v>78</v>
      </c>
      <c r="C131" s="28" t="s">
        <v>78</v>
      </c>
      <c r="D131" s="28" t="s">
        <v>78</v>
      </c>
      <c r="E131" s="28" t="s">
        <v>78</v>
      </c>
      <c r="F131" s="11">
        <v>211.44340956830186</v>
      </c>
      <c r="G131" s="11">
        <v>0.5117572464449804</v>
      </c>
      <c r="H131" s="3">
        <v>21.882699999999886</v>
      </c>
      <c r="I131" s="6">
        <v>2001.6877</v>
      </c>
      <c r="J131" s="5">
        <v>35680</v>
      </c>
      <c r="K131" s="11">
        <v>9.662583208118878</v>
      </c>
    </row>
    <row r="132" spans="1:11" ht="12.75">
      <c r="A132" s="28" t="s">
        <v>78</v>
      </c>
      <c r="B132" s="28" t="s">
        <v>78</v>
      </c>
      <c r="C132" s="28" t="s">
        <v>78</v>
      </c>
      <c r="D132" s="28" t="s">
        <v>78</v>
      </c>
      <c r="E132" s="28" t="s">
        <v>78</v>
      </c>
      <c r="F132" s="11">
        <v>220.75290338001426</v>
      </c>
      <c r="G132" s="11">
        <v>0.9294414696463983</v>
      </c>
      <c r="H132" s="3">
        <v>22.131999999999834</v>
      </c>
      <c r="I132" s="6">
        <v>2001.937</v>
      </c>
      <c r="J132" s="5">
        <v>35771</v>
      </c>
      <c r="K132" s="11">
        <v>9.974376621182717</v>
      </c>
    </row>
    <row r="133" spans="1:11" ht="12.75">
      <c r="A133" s="28" t="s">
        <v>78</v>
      </c>
      <c r="B133" s="28" t="s">
        <v>78</v>
      </c>
      <c r="C133" s="28" t="s">
        <v>78</v>
      </c>
      <c r="D133" s="28" t="s">
        <v>78</v>
      </c>
      <c r="E133" s="28" t="s">
        <v>78</v>
      </c>
      <c r="F133" s="11">
        <v>219.98561150959299</v>
      </c>
      <c r="G133" s="11">
        <v>0.2935078325199153</v>
      </c>
      <c r="H133" s="3">
        <v>22.304599999999937</v>
      </c>
      <c r="I133" s="6">
        <v>2002.1096</v>
      </c>
      <c r="J133" s="5">
        <v>35834</v>
      </c>
      <c r="K133" s="11">
        <v>9.862791151134457</v>
      </c>
    </row>
    <row r="134" spans="1:11" ht="12.75">
      <c r="A134" s="28" t="s">
        <v>78</v>
      </c>
      <c r="B134" s="28" t="s">
        <v>78</v>
      </c>
      <c r="C134" s="28" t="s">
        <v>78</v>
      </c>
      <c r="D134" s="28" t="s">
        <v>78</v>
      </c>
      <c r="E134" s="28" t="s">
        <v>78</v>
      </c>
      <c r="F134" s="11">
        <v>220.54364722895676</v>
      </c>
      <c r="G134" s="11">
        <v>0.8052650789648957</v>
      </c>
      <c r="H134" s="3">
        <v>22.53469999999993</v>
      </c>
      <c r="I134" s="4">
        <v>2002.3397</v>
      </c>
      <c r="J134" s="5">
        <v>35918</v>
      </c>
      <c r="K134" s="11">
        <v>9.786846384862343</v>
      </c>
    </row>
    <row r="135" spans="1:11" ht="12.75">
      <c r="A135" s="28" t="s">
        <v>78</v>
      </c>
      <c r="B135" s="28" t="s">
        <v>78</v>
      </c>
      <c r="C135" s="28" t="s">
        <v>78</v>
      </c>
      <c r="D135" s="28" t="s">
        <v>78</v>
      </c>
      <c r="E135" s="28" t="s">
        <v>78</v>
      </c>
      <c r="F135" s="11">
        <v>223.4733299264074</v>
      </c>
      <c r="G135" s="11">
        <v>0.7187178975808182</v>
      </c>
      <c r="H135" s="3">
        <v>22.745699999999943</v>
      </c>
      <c r="I135" s="4">
        <v>2002.5507</v>
      </c>
      <c r="J135" s="5">
        <v>35995</v>
      </c>
      <c r="K135" s="11">
        <v>9.824860519852454</v>
      </c>
    </row>
    <row r="136" spans="1:11" ht="12.75">
      <c r="A136" s="28" t="s">
        <v>78</v>
      </c>
      <c r="B136" s="28" t="s">
        <v>78</v>
      </c>
      <c r="C136" s="28" t="s">
        <v>78</v>
      </c>
      <c r="D136" s="28" t="s">
        <v>78</v>
      </c>
      <c r="E136" s="28" t="s">
        <v>78</v>
      </c>
      <c r="F136" s="11">
        <v>227.8249036308567</v>
      </c>
      <c r="G136" s="11">
        <v>0.7149549766510757</v>
      </c>
      <c r="H136" s="3">
        <v>22.9375</v>
      </c>
      <c r="I136" s="4">
        <v>2002.7425</v>
      </c>
      <c r="J136" s="5">
        <v>36065</v>
      </c>
      <c r="K136" s="11">
        <v>9.932420866740348</v>
      </c>
    </row>
    <row r="137" spans="1:11" ht="12.75">
      <c r="A137" s="28" t="s">
        <v>78</v>
      </c>
      <c r="B137" s="28" t="s">
        <v>78</v>
      </c>
      <c r="C137" s="28" t="s">
        <v>78</v>
      </c>
      <c r="D137" s="28" t="s">
        <v>78</v>
      </c>
      <c r="E137" s="28" t="s">
        <v>78</v>
      </c>
      <c r="F137" s="11">
        <v>225.7483748541564</v>
      </c>
      <c r="G137" s="11">
        <v>0.797739237105411</v>
      </c>
      <c r="H137" s="3">
        <v>23.071699999999964</v>
      </c>
      <c r="I137" s="4">
        <v>2002.8767</v>
      </c>
      <c r="J137" s="5">
        <v>36114</v>
      </c>
      <c r="K137" s="11">
        <v>9.784644168143515</v>
      </c>
    </row>
    <row r="138" spans="1:11" ht="12.75">
      <c r="A138" s="28" t="s">
        <v>78</v>
      </c>
      <c r="B138" s="28" t="s">
        <v>78</v>
      </c>
      <c r="C138" s="28" t="s">
        <v>78</v>
      </c>
      <c r="D138" s="28" t="s">
        <v>78</v>
      </c>
      <c r="E138" s="28" t="s">
        <v>78</v>
      </c>
      <c r="F138" s="11">
        <v>228.2970966163986</v>
      </c>
      <c r="G138" s="11">
        <v>0.5155201673747231</v>
      </c>
      <c r="H138" s="3">
        <v>23.282699999999977</v>
      </c>
      <c r="I138" s="4">
        <v>2003.0877</v>
      </c>
      <c r="J138" s="5">
        <v>36191</v>
      </c>
      <c r="K138" s="11">
        <v>9.805439086377389</v>
      </c>
    </row>
    <row r="139" spans="1:11" ht="12.75">
      <c r="A139" s="28" t="s">
        <v>78</v>
      </c>
      <c r="B139" s="28" t="s">
        <v>78</v>
      </c>
      <c r="C139" s="28" t="s">
        <v>78</v>
      </c>
      <c r="D139" s="28" t="s">
        <v>78</v>
      </c>
      <c r="E139" s="28" t="s">
        <v>78</v>
      </c>
      <c r="F139" s="11">
        <v>226.82152492594554</v>
      </c>
      <c r="G139" s="11">
        <v>0.41768422320141796</v>
      </c>
      <c r="H139" s="3">
        <v>23.493600000000015</v>
      </c>
      <c r="I139" s="3">
        <v>2003.2986</v>
      </c>
      <c r="J139" s="5">
        <v>36268</v>
      </c>
      <c r="K139" s="11">
        <v>9.654609124440077</v>
      </c>
    </row>
    <row r="140" spans="1:11" ht="12.75">
      <c r="A140" s="28" t="s">
        <v>78</v>
      </c>
      <c r="B140" s="28" t="s">
        <v>78</v>
      </c>
      <c r="C140" s="28" t="s">
        <v>78</v>
      </c>
      <c r="D140" s="28" t="s">
        <v>78</v>
      </c>
      <c r="E140" s="28" t="s">
        <v>78</v>
      </c>
      <c r="F140" s="11">
        <v>228.3561086667606</v>
      </c>
      <c r="G140" s="11">
        <v>0.44667766432195194</v>
      </c>
      <c r="H140" s="3">
        <v>23.627899999999954</v>
      </c>
      <c r="I140" s="3">
        <v>2003.4329</v>
      </c>
      <c r="J140" s="5">
        <v>36317</v>
      </c>
      <c r="K140" s="11">
        <v>9.664680681176112</v>
      </c>
    </row>
    <row r="141" spans="1:11" ht="12.75">
      <c r="A141" s="28" t="s">
        <v>78</v>
      </c>
      <c r="B141" s="28" t="s">
        <v>78</v>
      </c>
      <c r="C141" s="28" t="s">
        <v>78</v>
      </c>
      <c r="D141" s="28" t="s">
        <v>78</v>
      </c>
      <c r="E141" s="28" t="s">
        <v>78</v>
      </c>
      <c r="F141" s="11">
        <v>236.50125898939223</v>
      </c>
      <c r="G141" s="11">
        <v>0.47412803714755547</v>
      </c>
      <c r="H141" s="3">
        <v>23.86349999999993</v>
      </c>
      <c r="I141" s="3">
        <v>2003.6685</v>
      </c>
      <c r="J141" s="5">
        <v>36403</v>
      </c>
      <c r="K141" s="11">
        <v>9.910585580044541</v>
      </c>
    </row>
    <row r="142" spans="1:11" ht="12.75">
      <c r="A142" s="28" t="s">
        <v>78</v>
      </c>
      <c r="B142" s="28" t="s">
        <v>78</v>
      </c>
      <c r="C142" s="28" t="s">
        <v>78</v>
      </c>
      <c r="D142" s="28" t="s">
        <v>78</v>
      </c>
      <c r="E142" s="28" t="s">
        <v>78</v>
      </c>
      <c r="F142" s="11">
        <v>236.50125898939223</v>
      </c>
      <c r="G142" s="11">
        <v>0.8134947765378577</v>
      </c>
      <c r="H142" s="3">
        <v>24.167599999999993</v>
      </c>
      <c r="I142" s="3">
        <v>2003.9726</v>
      </c>
      <c r="J142" s="25">
        <v>36514</v>
      </c>
      <c r="K142" s="11">
        <v>9.785881055189273</v>
      </c>
    </row>
    <row r="143" spans="1:11" ht="12.75">
      <c r="A143" s="28" t="s">
        <v>78</v>
      </c>
      <c r="B143" s="28" t="s">
        <v>78</v>
      </c>
      <c r="C143" s="28" t="s">
        <v>78</v>
      </c>
      <c r="D143" s="28" t="s">
        <v>78</v>
      </c>
      <c r="E143" s="28" t="s">
        <v>78</v>
      </c>
      <c r="F143" s="11">
        <v>238.89176258692706</v>
      </c>
      <c r="G143" s="11">
        <v>0.8842864184894884</v>
      </c>
      <c r="H143" s="3">
        <v>24.317999999999984</v>
      </c>
      <c r="I143" s="3">
        <v>2004.123</v>
      </c>
      <c r="J143" s="5">
        <v>36569</v>
      </c>
      <c r="K143" s="11">
        <v>9.823659946826517</v>
      </c>
    </row>
    <row r="144" spans="1:11" ht="12.75">
      <c r="A144" s="28" t="s">
        <v>78</v>
      </c>
      <c r="B144" s="28" t="s">
        <v>78</v>
      </c>
      <c r="C144" s="28" t="s">
        <v>78</v>
      </c>
      <c r="D144" s="28" t="s">
        <v>78</v>
      </c>
      <c r="E144" s="28" t="s">
        <v>78</v>
      </c>
      <c r="F144" s="11">
        <v>237.4635899248005</v>
      </c>
      <c r="G144" s="11">
        <v>0.2801887167110425</v>
      </c>
      <c r="H144" s="3">
        <v>24.51189999999997</v>
      </c>
      <c r="I144" s="3">
        <v>2004.3169</v>
      </c>
      <c r="J144" s="5">
        <v>36640</v>
      </c>
      <c r="K144" s="11">
        <v>9.687685978027032</v>
      </c>
    </row>
    <row r="145" spans="1:11" ht="12.75">
      <c r="A145" s="28" t="s">
        <v>78</v>
      </c>
      <c r="B145" s="28" t="s">
        <v>78</v>
      </c>
      <c r="C145" s="28" t="s">
        <v>78</v>
      </c>
      <c r="D145" s="28" t="s">
        <v>78</v>
      </c>
      <c r="E145" s="28" t="s">
        <v>78</v>
      </c>
      <c r="F145" s="11">
        <v>243.98230935045922</v>
      </c>
      <c r="G145" s="11">
        <v>0.9193032402349699</v>
      </c>
      <c r="H145" s="3">
        <v>24.7195999999999</v>
      </c>
      <c r="I145" s="3">
        <v>2004.5246</v>
      </c>
      <c r="J145" s="5">
        <v>36716</v>
      </c>
      <c r="K145" s="11">
        <v>9.869994229294171</v>
      </c>
    </row>
    <row r="146" spans="1:11" ht="12.75">
      <c r="A146" s="28" t="s">
        <v>78</v>
      </c>
      <c r="B146" s="28" t="s">
        <v>78</v>
      </c>
      <c r="C146" s="28" t="s">
        <v>78</v>
      </c>
      <c r="D146" s="28" t="s">
        <v>78</v>
      </c>
      <c r="E146" s="28" t="s">
        <v>78</v>
      </c>
      <c r="F146" s="11">
        <v>241.7603669040153</v>
      </c>
      <c r="G146" s="11">
        <v>1.1039679080777434</v>
      </c>
      <c r="H146" s="3">
        <v>24.929999999999836</v>
      </c>
      <c r="I146" s="3">
        <v>2004.735</v>
      </c>
      <c r="J146" s="5">
        <v>36793</v>
      </c>
      <c r="K146" s="11">
        <v>9.697567866185997</v>
      </c>
    </row>
    <row r="147" spans="1:11" ht="12.75">
      <c r="A147" s="28" t="s">
        <v>78</v>
      </c>
      <c r="B147" s="28" t="s">
        <v>78</v>
      </c>
      <c r="C147" s="28" t="s">
        <v>78</v>
      </c>
      <c r="D147" s="28" t="s">
        <v>78</v>
      </c>
      <c r="E147" s="28" t="s">
        <v>78</v>
      </c>
      <c r="F147" s="11">
        <v>241.7603669040153</v>
      </c>
      <c r="G147" s="11">
        <v>1.5004132851249925</v>
      </c>
      <c r="H147" s="3">
        <v>25.08569999999986</v>
      </c>
      <c r="I147" s="4">
        <v>2004.8907</v>
      </c>
      <c r="J147" s="8">
        <v>36850</v>
      </c>
      <c r="K147" s="11">
        <v>9.63737774524995</v>
      </c>
    </row>
    <row r="148" spans="1:11" ht="12.75">
      <c r="A148" s="28" t="s">
        <v>78</v>
      </c>
      <c r="B148" s="28" t="s">
        <v>78</v>
      </c>
      <c r="C148" s="28" t="s">
        <v>78</v>
      </c>
      <c r="D148" s="28" t="s">
        <v>78</v>
      </c>
      <c r="E148" s="28" t="s">
        <v>78</v>
      </c>
      <c r="F148" s="11">
        <v>239.10953237167854</v>
      </c>
      <c r="G148" s="11">
        <v>0.4736881273266323</v>
      </c>
      <c r="H148" s="3">
        <v>25.29359999999997</v>
      </c>
      <c r="I148" s="3">
        <v>2005.0986</v>
      </c>
      <c r="J148" s="5">
        <v>36926</v>
      </c>
      <c r="K148" s="11">
        <v>9.45336102301289</v>
      </c>
    </row>
    <row r="149" spans="1:11" ht="12.75">
      <c r="A149" s="28" t="s">
        <v>78</v>
      </c>
      <c r="B149" s="28" t="s">
        <v>78</v>
      </c>
      <c r="C149" s="28" t="s">
        <v>78</v>
      </c>
      <c r="D149" s="28" t="s">
        <v>78</v>
      </c>
      <c r="E149" s="28" t="s">
        <v>78</v>
      </c>
      <c r="F149" s="11">
        <v>248.30601438595482</v>
      </c>
      <c r="G149" s="11">
        <v>0.7512306172687373</v>
      </c>
      <c r="H149" s="3">
        <v>25.504599999999982</v>
      </c>
      <c r="I149" s="3">
        <v>2005.3096</v>
      </c>
      <c r="J149" s="5">
        <v>37003</v>
      </c>
      <c r="K149" s="11">
        <v>9.735734510086612</v>
      </c>
    </row>
    <row r="150" spans="1:11" ht="12.75">
      <c r="A150" s="28" t="s">
        <v>78</v>
      </c>
      <c r="B150" s="28" t="s">
        <v>78</v>
      </c>
      <c r="C150" s="28" t="s">
        <v>78</v>
      </c>
      <c r="D150" s="28" t="s">
        <v>78</v>
      </c>
      <c r="E150" s="28" t="s">
        <v>78</v>
      </c>
      <c r="F150" s="11">
        <v>249.19675179602518</v>
      </c>
      <c r="G150" s="11">
        <v>1.0162525969230298</v>
      </c>
      <c r="H150" s="3">
        <v>25.677199999999857</v>
      </c>
      <c r="I150" s="3">
        <v>2005.4822</v>
      </c>
      <c r="J150" s="5">
        <v>37066</v>
      </c>
      <c r="K150" s="11">
        <v>9.70498153209955</v>
      </c>
    </row>
    <row r="151" spans="1:11" ht="12.75">
      <c r="A151" s="28" t="s">
        <v>78</v>
      </c>
      <c r="B151" s="28" t="s">
        <v>78</v>
      </c>
      <c r="C151" s="28" t="s">
        <v>78</v>
      </c>
      <c r="D151" s="28" t="s">
        <v>78</v>
      </c>
      <c r="E151" s="28" t="s">
        <v>78</v>
      </c>
      <c r="F151" s="11">
        <v>252.59580575280603</v>
      </c>
      <c r="G151" s="11">
        <v>0.3478671506992171</v>
      </c>
      <c r="H151" s="3">
        <v>25.868999999999915</v>
      </c>
      <c r="I151" s="3">
        <v>2005.674</v>
      </c>
      <c r="J151" s="5">
        <v>37136</v>
      </c>
      <c r="K151" s="11">
        <v>9.764420957625221</v>
      </c>
    </row>
    <row r="152" spans="1:11" ht="12.75">
      <c r="A152" s="28" t="s">
        <v>78</v>
      </c>
      <c r="B152" s="28" t="s">
        <v>78</v>
      </c>
      <c r="C152" s="28" t="s">
        <v>78</v>
      </c>
      <c r="D152" s="28" t="s">
        <v>78</v>
      </c>
      <c r="E152" s="28" t="s">
        <v>78</v>
      </c>
      <c r="F152" s="11">
        <v>254.1920071916586</v>
      </c>
      <c r="G152" s="11">
        <v>0.7688270101056627</v>
      </c>
      <c r="H152" s="3">
        <v>26.04430000000002</v>
      </c>
      <c r="I152" s="3">
        <v>2005.8493</v>
      </c>
      <c r="J152" s="5">
        <v>37200</v>
      </c>
      <c r="K152" s="11">
        <v>9.759986146360562</v>
      </c>
    </row>
    <row r="153" spans="1:11" ht="12.75">
      <c r="A153" s="28" t="s">
        <v>78</v>
      </c>
      <c r="B153" s="28" t="s">
        <v>78</v>
      </c>
      <c r="C153" s="28" t="s">
        <v>78</v>
      </c>
      <c r="D153" s="28" t="s">
        <v>78</v>
      </c>
      <c r="E153" s="28" t="s">
        <v>78</v>
      </c>
      <c r="F153" s="11">
        <v>254.16961150820427</v>
      </c>
      <c r="G153" s="11">
        <v>0.4429066219801308</v>
      </c>
      <c r="H153" s="3">
        <v>26.290899999999965</v>
      </c>
      <c r="I153" s="3">
        <v>2006.0959</v>
      </c>
      <c r="J153" s="5">
        <v>37290</v>
      </c>
      <c r="K153" s="11">
        <v>9.667588842839333</v>
      </c>
    </row>
    <row r="154" spans="1:11" ht="12.75">
      <c r="A154" s="28" t="s">
        <v>78</v>
      </c>
      <c r="B154" s="28" t="s">
        <v>78</v>
      </c>
      <c r="C154" s="28" t="s">
        <v>78</v>
      </c>
      <c r="D154" s="28" t="s">
        <v>78</v>
      </c>
      <c r="E154" s="28" t="s">
        <v>78</v>
      </c>
      <c r="F154" s="11">
        <v>254.9168129470394</v>
      </c>
      <c r="G154" s="11">
        <v>0.36546354353614247</v>
      </c>
      <c r="H154" s="3">
        <v>26.501800000000003</v>
      </c>
      <c r="I154" s="3">
        <v>2006.3068</v>
      </c>
      <c r="J154" s="5">
        <v>37367</v>
      </c>
      <c r="K154" s="11">
        <v>9.618849019577514</v>
      </c>
    </row>
    <row r="155" spans="1:11" ht="12.75">
      <c r="A155" s="28" t="s">
        <v>78</v>
      </c>
      <c r="B155" s="28" t="s">
        <v>78</v>
      </c>
      <c r="C155" s="28" t="s">
        <v>78</v>
      </c>
      <c r="D155" s="28" t="s">
        <v>78</v>
      </c>
      <c r="E155" s="28" t="s">
        <v>78</v>
      </c>
      <c r="F155" s="11">
        <v>256.7654748175142</v>
      </c>
      <c r="G155" s="11">
        <v>0.30861365898607585</v>
      </c>
      <c r="H155" s="3">
        <v>26.636099999999942</v>
      </c>
      <c r="I155" s="3">
        <v>2006.4411</v>
      </c>
      <c r="J155" s="5">
        <v>37416</v>
      </c>
      <c r="K155" s="11">
        <v>9.639754874681907</v>
      </c>
    </row>
    <row r="156" spans="1:11" ht="12.75">
      <c r="A156" s="28" t="s">
        <v>78</v>
      </c>
      <c r="B156" s="28" t="s">
        <v>78</v>
      </c>
      <c r="C156" s="28" t="s">
        <v>78</v>
      </c>
      <c r="D156" s="28" t="s">
        <v>78</v>
      </c>
      <c r="E156" s="28" t="s">
        <v>78</v>
      </c>
      <c r="F156" s="11">
        <v>264.4390503570123</v>
      </c>
      <c r="G156" s="11">
        <v>0.6700164964829278</v>
      </c>
      <c r="H156" s="3">
        <v>26.808700000000044</v>
      </c>
      <c r="I156" s="4">
        <v>2006.6137</v>
      </c>
      <c r="J156" s="8">
        <v>37479</v>
      </c>
      <c r="K156" s="11">
        <v>9.863926649073319</v>
      </c>
    </row>
    <row r="157" spans="1:11" ht="12.75">
      <c r="A157" s="28" t="s">
        <v>78</v>
      </c>
      <c r="B157" s="28" t="s">
        <v>78</v>
      </c>
      <c r="C157" s="28" t="s">
        <v>78</v>
      </c>
      <c r="D157" s="28" t="s">
        <v>78</v>
      </c>
      <c r="E157" s="28" t="s">
        <v>78</v>
      </c>
      <c r="F157" s="11">
        <v>267.69660431380476</v>
      </c>
      <c r="G157" s="11">
        <v>1.9495964050731864</v>
      </c>
      <c r="H157" s="3">
        <v>26.983999999999924</v>
      </c>
      <c r="I157" s="4">
        <v>2006.789</v>
      </c>
      <c r="J157" s="8">
        <v>37543</v>
      </c>
      <c r="K157" s="11">
        <v>9.920567903713517</v>
      </c>
    </row>
    <row r="158" spans="1:12" ht="12.75">
      <c r="A158" s="28" t="s">
        <v>78</v>
      </c>
      <c r="B158" s="28" t="s">
        <v>78</v>
      </c>
      <c r="C158" s="28" t="s">
        <v>78</v>
      </c>
      <c r="D158" s="28" t="s">
        <v>78</v>
      </c>
      <c r="E158" s="28" t="s">
        <v>78</v>
      </c>
      <c r="F158" s="11">
        <v>267.3138417238924</v>
      </c>
      <c r="G158" s="11">
        <v>0.7297332394967335</v>
      </c>
      <c r="H158" s="3">
        <v>27.249599999999873</v>
      </c>
      <c r="I158" s="3">
        <v>2007.0546</v>
      </c>
      <c r="J158" s="5">
        <v>37640</v>
      </c>
      <c r="K158" s="11">
        <v>9.80982626254674</v>
      </c>
      <c r="L158" s="28"/>
    </row>
    <row r="159" spans="1:15" ht="12.75">
      <c r="A159" s="48">
        <v>84.8236975</v>
      </c>
      <c r="B159" s="48">
        <v>0.00054115</v>
      </c>
      <c r="C159" s="1">
        <v>109.048</v>
      </c>
      <c r="D159" s="1">
        <v>0.9336</v>
      </c>
      <c r="E159" s="14">
        <v>-1.6969820143681003</v>
      </c>
      <c r="F159" s="11">
        <f aca="true" t="shared" si="0" ref="F159:F171">F158+E159</f>
        <v>265.6168597095243</v>
      </c>
      <c r="G159" s="11">
        <v>0.416968139763954</v>
      </c>
      <c r="H159" s="3">
        <f aca="true" t="shared" si="1" ref="H159:H165">I159-1979.805</f>
        <v>27.479900000000043</v>
      </c>
      <c r="I159" s="3">
        <v>2007.2849</v>
      </c>
      <c r="J159" s="12">
        <v>37724</v>
      </c>
      <c r="K159" s="11">
        <f aca="true" t="shared" si="2" ref="K159:K171">F159/H159</f>
        <v>9.66585976330059</v>
      </c>
      <c r="O159" s="11"/>
    </row>
    <row r="160" spans="1:16" ht="12.75">
      <c r="A160" s="48">
        <v>84.820158</v>
      </c>
      <c r="B160" s="48">
        <v>0.00060317</v>
      </c>
      <c r="C160" s="1">
        <v>109.048</v>
      </c>
      <c r="D160" s="1">
        <v>0.9336</v>
      </c>
      <c r="E160" s="14">
        <v>7.206320143784146</v>
      </c>
      <c r="F160" s="11">
        <f t="shared" si="0"/>
        <v>272.82317985330843</v>
      </c>
      <c r="G160" s="11">
        <v>0.464755932478089</v>
      </c>
      <c r="H160" s="3">
        <f t="shared" si="1"/>
        <v>27.748399999999947</v>
      </c>
      <c r="I160" s="3">
        <v>2007.5534</v>
      </c>
      <c r="J160" s="12">
        <v>37822</v>
      </c>
      <c r="K160" s="11">
        <f t="shared" si="2"/>
        <v>9.832032832642925</v>
      </c>
      <c r="O160" s="11"/>
      <c r="P160" s="3"/>
    </row>
    <row r="161" spans="1:16" ht="12.75">
      <c r="A161" s="48">
        <v>84.816138</v>
      </c>
      <c r="B161" s="48">
        <v>0.000463</v>
      </c>
      <c r="C161" s="1">
        <v>109.048</v>
      </c>
      <c r="D161" s="1">
        <v>0.9336</v>
      </c>
      <c r="E161" s="14">
        <v>8.184604316482877</v>
      </c>
      <c r="F161" s="11">
        <f t="shared" si="0"/>
        <v>281.0077841697913</v>
      </c>
      <c r="G161" s="11">
        <v>0.35675182243644</v>
      </c>
      <c r="H161" s="3">
        <f t="shared" si="1"/>
        <v>28.41899999999987</v>
      </c>
      <c r="I161" s="3">
        <v>2008.224</v>
      </c>
      <c r="J161" s="12">
        <v>38067</v>
      </c>
      <c r="K161" s="11">
        <f t="shared" si="2"/>
        <v>9.888025059635899</v>
      </c>
      <c r="O161" s="11"/>
      <c r="P161" s="3"/>
    </row>
    <row r="162" spans="1:16" ht="12.75">
      <c r="A162" s="48">
        <v>85.023345</v>
      </c>
      <c r="B162" s="48">
        <v>0.0005218</v>
      </c>
      <c r="C162" s="3">
        <v>108.7</v>
      </c>
      <c r="D162" s="1">
        <v>0.9336</v>
      </c>
      <c r="E162" s="14" t="s">
        <v>142</v>
      </c>
      <c r="F162" s="11">
        <f>F161+4.4</f>
        <v>285.4077841697913</v>
      </c>
      <c r="G162" s="11">
        <v>0.400775461966216</v>
      </c>
      <c r="H162" s="3">
        <f t="shared" si="1"/>
        <v>28.916299999999865</v>
      </c>
      <c r="I162" s="3">
        <v>2008.7213</v>
      </c>
      <c r="J162" s="12">
        <v>38249</v>
      </c>
      <c r="K162" s="11">
        <f t="shared" si="2"/>
        <v>9.870134981646775</v>
      </c>
      <c r="L162" s="1" t="s">
        <v>256</v>
      </c>
      <c r="M162" s="29" t="s">
        <v>143</v>
      </c>
      <c r="O162" s="11"/>
      <c r="P162" s="3"/>
    </row>
    <row r="163" spans="1:16" ht="12.75">
      <c r="A163" s="51">
        <v>85.02043</v>
      </c>
      <c r="B163" s="51">
        <v>0.00101</v>
      </c>
      <c r="C163" s="3">
        <v>108.7</v>
      </c>
      <c r="D163" s="1">
        <v>0.9336</v>
      </c>
      <c r="E163" s="1">
        <v>5.9</v>
      </c>
      <c r="F163" s="11">
        <f t="shared" si="0"/>
        <v>291.30778416979126</v>
      </c>
      <c r="G163" s="1">
        <v>0.8</v>
      </c>
      <c r="H163" s="3">
        <f t="shared" si="1"/>
        <v>29.49090000000001</v>
      </c>
      <c r="I163" s="3">
        <v>2009.2959</v>
      </c>
      <c r="J163" s="12">
        <v>38459</v>
      </c>
      <c r="K163" s="11">
        <f t="shared" si="2"/>
        <v>9.87788721842301</v>
      </c>
      <c r="O163" s="11"/>
      <c r="P163" s="3"/>
    </row>
    <row r="164" spans="1:16" ht="12.75">
      <c r="A164" s="51">
        <v>85.01819</v>
      </c>
      <c r="B164" s="51">
        <v>0.00089</v>
      </c>
      <c r="C164" s="3">
        <v>108.7</v>
      </c>
      <c r="D164" s="1">
        <v>0.9336</v>
      </c>
      <c r="E164" s="1">
        <v>4.6</v>
      </c>
      <c r="F164" s="11">
        <f t="shared" si="0"/>
        <v>295.9077841697913</v>
      </c>
      <c r="G164" s="1">
        <v>0.7</v>
      </c>
      <c r="H164" s="1">
        <f t="shared" si="1"/>
        <v>30.06899999999996</v>
      </c>
      <c r="I164" s="1">
        <v>2009.874</v>
      </c>
      <c r="J164" s="12">
        <v>38670</v>
      </c>
      <c r="K164" s="11">
        <f t="shared" si="2"/>
        <v>9.840958600877704</v>
      </c>
      <c r="L164" s="1" t="s">
        <v>40</v>
      </c>
      <c r="O164" s="11"/>
      <c r="P164" s="3"/>
    </row>
    <row r="165" spans="1:11" ht="12.75">
      <c r="A165" s="51">
        <v>85.01714</v>
      </c>
      <c r="B165" s="51">
        <v>0.00067</v>
      </c>
      <c r="C165" s="3">
        <v>108.7</v>
      </c>
      <c r="D165" s="1">
        <v>0.9336</v>
      </c>
      <c r="E165" s="1">
        <v>2.1</v>
      </c>
      <c r="F165" s="11">
        <f t="shared" si="0"/>
        <v>298.0077841697913</v>
      </c>
      <c r="G165" s="1">
        <v>0.5</v>
      </c>
      <c r="H165" s="3">
        <f t="shared" si="1"/>
        <v>30.564899999999852</v>
      </c>
      <c r="I165" s="3">
        <v>2010.3699</v>
      </c>
      <c r="J165" s="12">
        <v>38851</v>
      </c>
      <c r="K165" s="11">
        <f t="shared" si="2"/>
        <v>9.750000300010559</v>
      </c>
    </row>
    <row r="166" spans="1:11" ht="12.75">
      <c r="A166" s="58">
        <v>85.0095</v>
      </c>
      <c r="B166" s="58">
        <v>0.0007</v>
      </c>
      <c r="C166" s="3">
        <v>108.7</v>
      </c>
      <c r="D166" s="1">
        <v>0.9336</v>
      </c>
      <c r="E166" s="1">
        <v>15.5</v>
      </c>
      <c r="F166" s="11">
        <f t="shared" si="0"/>
        <v>313.5077841697913</v>
      </c>
      <c r="G166" s="1">
        <v>0.5</v>
      </c>
      <c r="H166" s="3">
        <f aca="true" t="shared" si="3" ref="H166:H171">I166-1979.805</f>
        <v>31.523799999999937</v>
      </c>
      <c r="I166" s="3">
        <v>2011.3288</v>
      </c>
      <c r="J166" s="12">
        <v>39201</v>
      </c>
      <c r="K166" s="11">
        <f t="shared" si="2"/>
        <v>9.945113982761974</v>
      </c>
    </row>
    <row r="167" spans="1:11" ht="12.75">
      <c r="A167" s="51">
        <v>85.00292</v>
      </c>
      <c r="B167" s="46">
        <v>0.00036</v>
      </c>
      <c r="C167" s="3">
        <v>108.7</v>
      </c>
      <c r="D167" s="1">
        <v>0.9336</v>
      </c>
      <c r="E167" s="1">
        <v>13.4</v>
      </c>
      <c r="F167" s="11">
        <f t="shared" si="0"/>
        <v>326.9077841697913</v>
      </c>
      <c r="G167" s="1">
        <v>0.3</v>
      </c>
      <c r="H167" s="1">
        <f t="shared" si="3"/>
        <v>33.016999999999825</v>
      </c>
      <c r="I167" s="15">
        <v>2012.822</v>
      </c>
      <c r="J167" s="12">
        <v>39747</v>
      </c>
      <c r="K167" s="11">
        <f t="shared" si="2"/>
        <v>9.901195873937457</v>
      </c>
    </row>
    <row r="168" spans="1:11" ht="12.75">
      <c r="A168" s="51">
        <v>85.00258</v>
      </c>
      <c r="B168" s="46">
        <v>0.00041</v>
      </c>
      <c r="C168" s="3">
        <v>108.7</v>
      </c>
      <c r="D168" s="1">
        <v>0.9336</v>
      </c>
      <c r="E168" s="1">
        <v>0.7</v>
      </c>
      <c r="F168" s="11">
        <f t="shared" si="0"/>
        <v>327.6077841697913</v>
      </c>
      <c r="G168" s="1">
        <v>0.3</v>
      </c>
      <c r="H168" s="1">
        <f t="shared" si="3"/>
        <v>33.572999999999865</v>
      </c>
      <c r="I168" s="15">
        <v>2013.378</v>
      </c>
      <c r="J168" s="12">
        <v>39950</v>
      </c>
      <c r="K168" s="11">
        <f t="shared" si="2"/>
        <v>9.758072980364954</v>
      </c>
    </row>
    <row r="169" spans="1:13" ht="12.75">
      <c r="A169" s="51">
        <v>84.99504</v>
      </c>
      <c r="B169" s="46">
        <v>0.00064</v>
      </c>
      <c r="C169" s="3">
        <v>108.7</v>
      </c>
      <c r="D169" s="1">
        <v>0.9336</v>
      </c>
      <c r="E169" s="1">
        <v>15.3</v>
      </c>
      <c r="F169" s="11">
        <f t="shared" si="0"/>
        <v>342.9077841697913</v>
      </c>
      <c r="G169" s="1">
        <v>0.5</v>
      </c>
      <c r="H169" s="1">
        <f t="shared" si="3"/>
        <v>34.608999999999924</v>
      </c>
      <c r="I169" s="15">
        <v>2014.414</v>
      </c>
      <c r="J169" s="12">
        <v>40328</v>
      </c>
      <c r="K169" s="11">
        <f t="shared" si="2"/>
        <v>9.908052361229508</v>
      </c>
      <c r="L169" s="1" t="s">
        <v>279</v>
      </c>
      <c r="M169" s="29" t="s">
        <v>320</v>
      </c>
    </row>
    <row r="170" spans="1:11" ht="12.75">
      <c r="A170" s="51">
        <v>89.99117</v>
      </c>
      <c r="B170" s="58">
        <v>0.0009</v>
      </c>
      <c r="C170" s="3">
        <v>108.7</v>
      </c>
      <c r="D170" s="1">
        <v>0.9336</v>
      </c>
      <c r="E170" s="1">
        <v>7.9</v>
      </c>
      <c r="F170" s="11">
        <f t="shared" si="0"/>
        <v>350.80778416979126</v>
      </c>
      <c r="G170" s="1">
        <v>0.7</v>
      </c>
      <c r="H170" s="3">
        <f t="shared" si="3"/>
        <v>35.452999999999975</v>
      </c>
      <c r="I170" s="4">
        <v>2015.258</v>
      </c>
      <c r="J170" s="12">
        <v>40636</v>
      </c>
      <c r="K170" s="11">
        <f t="shared" si="2"/>
        <v>9.895009848808042</v>
      </c>
    </row>
    <row r="171" spans="1:13" ht="12.75">
      <c r="A171" s="51">
        <v>89.98415</v>
      </c>
      <c r="B171" s="46">
        <v>0.00057</v>
      </c>
      <c r="C171" s="3">
        <v>108.7</v>
      </c>
      <c r="D171" s="1">
        <v>0.9336</v>
      </c>
      <c r="E171" s="1">
        <v>14.3</v>
      </c>
      <c r="F171" s="11">
        <f t="shared" si="0"/>
        <v>365.1077841697913</v>
      </c>
      <c r="G171" s="1">
        <v>0.4</v>
      </c>
      <c r="H171" s="1">
        <f t="shared" si="3"/>
        <v>36.009000000000015</v>
      </c>
      <c r="I171" s="15">
        <v>2015.814</v>
      </c>
      <c r="J171" s="12">
        <v>40839</v>
      </c>
      <c r="K171" s="11">
        <f t="shared" si="2"/>
        <v>10.139348056591162</v>
      </c>
      <c r="L171" s="1" t="s">
        <v>319</v>
      </c>
      <c r="M171" s="29" t="s">
        <v>320</v>
      </c>
    </row>
    <row r="172" spans="1:11" ht="12.75">
      <c r="A172" s="51"/>
      <c r="B172" s="46"/>
      <c r="C172" s="3"/>
      <c r="F172" s="11"/>
      <c r="I172" s="15"/>
      <c r="J172" s="12"/>
      <c r="K172" s="11"/>
    </row>
    <row r="173" spans="1:11" ht="12.75">
      <c r="A173" s="51"/>
      <c r="B173" s="46"/>
      <c r="C173" s="3"/>
      <c r="F173" s="11"/>
      <c r="I173" s="15"/>
      <c r="J173" s="12"/>
      <c r="K173" s="11"/>
    </row>
    <row r="174" spans="1:11" ht="12.75">
      <c r="A174" s="51"/>
      <c r="B174" s="46"/>
      <c r="C174" s="3"/>
      <c r="F174" s="11"/>
      <c r="I174" s="15"/>
      <c r="J174" s="12"/>
      <c r="K174" s="11"/>
    </row>
    <row r="175" spans="1:11" ht="12.75">
      <c r="A175" s="51"/>
      <c r="B175" s="46"/>
      <c r="C175" s="3"/>
      <c r="F175" s="11"/>
      <c r="I175" s="15"/>
      <c r="J175" s="12"/>
      <c r="K175" s="11"/>
    </row>
    <row r="176" spans="1:11" ht="12.75">
      <c r="A176" s="51"/>
      <c r="B176" s="46"/>
      <c r="C176" s="3"/>
      <c r="F176" s="11"/>
      <c r="I176" s="15"/>
      <c r="J176" s="12"/>
      <c r="K176" s="11"/>
    </row>
    <row r="177" spans="1:11" ht="12.75">
      <c r="A177" s="51"/>
      <c r="B177" s="46"/>
      <c r="C177" s="3"/>
      <c r="F177" s="11"/>
      <c r="I177" s="15"/>
      <c r="J177" s="12"/>
      <c r="K177" s="11"/>
    </row>
    <row r="178" spans="1:11" ht="12.75">
      <c r="A178" s="51"/>
      <c r="B178" s="46"/>
      <c r="C178" s="3"/>
      <c r="F178" s="11"/>
      <c r="I178" s="15"/>
      <c r="J178" s="12"/>
      <c r="K178" s="11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O91"/>
  <sheetViews>
    <sheetView workbookViewId="0" topLeftCell="A1">
      <pane ySplit="2580" topLeftCell="BM70" activePane="bottomLeft" state="split"/>
      <selection pane="topLeft" activeCell="M7" sqref="M7"/>
      <selection pane="bottomLeft" activeCell="F78" sqref="F78"/>
    </sheetView>
  </sheetViews>
  <sheetFormatPr defaultColWidth="8.375" defaultRowHeight="12.75"/>
  <cols>
    <col min="1" max="8" width="8.375" style="1" customWidth="1"/>
    <col min="9" max="9" width="8.375" style="3" customWidth="1"/>
    <col min="10" max="11" width="8.375" style="1" customWidth="1"/>
    <col min="12" max="12" width="9.125" style="1" customWidth="1"/>
    <col min="13" max="13" width="37.125" style="1" customWidth="1"/>
    <col min="14" max="14" width="36.875" style="1" customWidth="1"/>
    <col min="15" max="16384" width="8.375" style="1" customWidth="1"/>
  </cols>
  <sheetData>
    <row r="1" spans="1:9" ht="12.75">
      <c r="A1" s="94" t="s">
        <v>221</v>
      </c>
      <c r="B1" s="94"/>
      <c r="C1" s="94"/>
      <c r="D1" s="94"/>
      <c r="E1" s="94"/>
      <c r="I1" s="1"/>
    </row>
    <row r="2" spans="1:12" ht="13.5" thickBot="1">
      <c r="A2" s="11"/>
      <c r="B2" s="11"/>
      <c r="C2" s="3"/>
      <c r="D2" s="3"/>
      <c r="E2" s="42"/>
      <c r="I2" s="1"/>
      <c r="K2" s="93" t="s">
        <v>262</v>
      </c>
      <c r="L2" s="93"/>
    </row>
    <row r="3" spans="1:12" ht="37.5" customHeight="1">
      <c r="A3" s="40" t="s">
        <v>263</v>
      </c>
      <c r="B3" s="39" t="s">
        <v>264</v>
      </c>
      <c r="C3" s="40" t="s">
        <v>265</v>
      </c>
      <c r="D3" s="40" t="s">
        <v>77</v>
      </c>
      <c r="E3" s="38" t="s">
        <v>91</v>
      </c>
      <c r="F3" s="39" t="s">
        <v>92</v>
      </c>
      <c r="G3" s="35" t="s">
        <v>243</v>
      </c>
      <c r="H3" s="36" t="s">
        <v>244</v>
      </c>
      <c r="I3" s="36" t="s">
        <v>158</v>
      </c>
      <c r="J3" s="37" t="s">
        <v>159</v>
      </c>
      <c r="K3" s="38" t="s">
        <v>160</v>
      </c>
      <c r="L3" s="39" t="s">
        <v>71</v>
      </c>
    </row>
    <row r="4" spans="1:12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0</v>
      </c>
      <c r="H4" s="3">
        <v>0</v>
      </c>
      <c r="I4" s="3">
        <v>1968.339</v>
      </c>
      <c r="J4" s="12">
        <v>23499</v>
      </c>
      <c r="K4" s="11"/>
      <c r="L4" s="11"/>
    </row>
    <row r="5" spans="1:12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1.7</v>
      </c>
      <c r="G5" s="11">
        <v>0</v>
      </c>
      <c r="H5" s="3">
        <v>1.031</v>
      </c>
      <c r="I5" s="3">
        <v>1969.37</v>
      </c>
      <c r="J5" s="12">
        <v>23876</v>
      </c>
      <c r="K5" s="11">
        <v>1.6</v>
      </c>
      <c r="L5" s="11"/>
    </row>
    <row r="6" spans="1:12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12.8</v>
      </c>
      <c r="G6" s="11">
        <v>0</v>
      </c>
      <c r="H6" s="3">
        <v>2.239</v>
      </c>
      <c r="I6" s="3">
        <v>1970.578</v>
      </c>
      <c r="J6" s="12">
        <v>24317</v>
      </c>
      <c r="K6" s="11">
        <v>5.7</v>
      </c>
      <c r="L6" s="11"/>
    </row>
    <row r="7" spans="1:12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31.2</v>
      </c>
      <c r="G7" s="11">
        <v>0</v>
      </c>
      <c r="H7" s="3">
        <v>4.205</v>
      </c>
      <c r="I7" s="3">
        <v>1972.544</v>
      </c>
      <c r="J7" s="12">
        <v>25035</v>
      </c>
      <c r="K7" s="11">
        <v>7.4</v>
      </c>
      <c r="L7" s="11"/>
    </row>
    <row r="8" spans="1:12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31.2</v>
      </c>
      <c r="G8" s="11">
        <v>1.2</v>
      </c>
      <c r="H8" s="3">
        <v>4.232</v>
      </c>
      <c r="I8" s="3">
        <v>1972.571</v>
      </c>
      <c r="J8" s="12">
        <v>25045</v>
      </c>
      <c r="K8" s="11">
        <v>7.4</v>
      </c>
      <c r="L8" s="11"/>
    </row>
    <row r="9" spans="1:12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33.8</v>
      </c>
      <c r="G9" s="11">
        <v>0.4</v>
      </c>
      <c r="H9" s="3">
        <v>4.998</v>
      </c>
      <c r="I9" s="3">
        <v>1973.337</v>
      </c>
      <c r="J9" s="12">
        <v>25325</v>
      </c>
      <c r="K9" s="11">
        <v>6.8</v>
      </c>
      <c r="L9" s="11"/>
    </row>
    <row r="10" spans="1:12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102.2</v>
      </c>
      <c r="G10" s="11">
        <v>0</v>
      </c>
      <c r="H10" s="3">
        <v>11.258</v>
      </c>
      <c r="I10" s="3">
        <v>1979.597</v>
      </c>
      <c r="J10" s="12">
        <v>27611</v>
      </c>
      <c r="K10" s="11">
        <v>9.1</v>
      </c>
      <c r="L10" s="11"/>
    </row>
    <row r="11" spans="1:12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106.5</v>
      </c>
      <c r="G11" s="11">
        <v>0</v>
      </c>
      <c r="H11" s="3">
        <v>11.286</v>
      </c>
      <c r="I11" s="3">
        <v>1979.625</v>
      </c>
      <c r="J11" s="12">
        <v>27621</v>
      </c>
      <c r="K11" s="11">
        <v>9.4</v>
      </c>
      <c r="L11" s="11"/>
    </row>
    <row r="12" spans="1:12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107.5</v>
      </c>
      <c r="G12" s="11">
        <v>0</v>
      </c>
      <c r="H12" s="3">
        <v>11.299</v>
      </c>
      <c r="I12" s="3">
        <v>1979.638</v>
      </c>
      <c r="J12" s="12">
        <v>27626</v>
      </c>
      <c r="K12" s="11">
        <v>9.5</v>
      </c>
      <c r="L12" s="11"/>
    </row>
    <row r="13" spans="1:12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113.3</v>
      </c>
      <c r="G13" s="11">
        <v>0</v>
      </c>
      <c r="H13" s="3">
        <v>11.327</v>
      </c>
      <c r="I13" s="3">
        <v>1979.666</v>
      </c>
      <c r="J13" s="12">
        <v>27636</v>
      </c>
      <c r="K13" s="11">
        <v>10</v>
      </c>
      <c r="L13" s="11"/>
    </row>
    <row r="14" spans="1:12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240.1</v>
      </c>
      <c r="G14" s="11">
        <v>0.4</v>
      </c>
      <c r="H14" s="3">
        <v>16.207</v>
      </c>
      <c r="I14" s="3">
        <v>1984.546</v>
      </c>
      <c r="J14" s="12">
        <v>29419</v>
      </c>
      <c r="K14" s="11">
        <v>14.8</v>
      </c>
      <c r="L14" s="11"/>
    </row>
    <row r="15" spans="1:12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302.3</v>
      </c>
      <c r="G15" s="11">
        <v>0.4</v>
      </c>
      <c r="H15" s="3">
        <v>18.165</v>
      </c>
      <c r="I15" s="3">
        <v>1986.504</v>
      </c>
      <c r="J15" s="12">
        <v>30134</v>
      </c>
      <c r="K15" s="11">
        <v>16.6</v>
      </c>
      <c r="L15" s="11"/>
    </row>
    <row r="16" spans="1:12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344.6</v>
      </c>
      <c r="G16" s="11">
        <v>1.1</v>
      </c>
      <c r="H16" s="3">
        <v>20.022</v>
      </c>
      <c r="I16" s="3">
        <v>1988.361</v>
      </c>
      <c r="J16" s="12">
        <v>30812</v>
      </c>
      <c r="K16" s="11">
        <v>17.2</v>
      </c>
      <c r="L16" s="11"/>
    </row>
    <row r="17" spans="1:12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474.3</v>
      </c>
      <c r="G17" s="11">
        <v>1.2</v>
      </c>
      <c r="H17" s="3">
        <v>28.727</v>
      </c>
      <c r="I17" s="3">
        <v>1997.066</v>
      </c>
      <c r="J17" s="12">
        <v>33992</v>
      </c>
      <c r="K17" s="11">
        <v>16.5</v>
      </c>
      <c r="L17" s="11"/>
    </row>
    <row r="18" spans="1:12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475.7</v>
      </c>
      <c r="G18" s="11">
        <v>0.6</v>
      </c>
      <c r="H18" s="3">
        <v>28.886</v>
      </c>
      <c r="I18" s="3">
        <v>1997.225</v>
      </c>
      <c r="J18" s="12">
        <v>34050</v>
      </c>
      <c r="K18" s="11">
        <v>16.5</v>
      </c>
      <c r="L18" s="11"/>
    </row>
    <row r="19" spans="1:12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484.4</v>
      </c>
      <c r="G19" s="11">
        <v>0.6</v>
      </c>
      <c r="H19" s="3">
        <v>29.075</v>
      </c>
      <c r="I19" s="3">
        <v>1997.414</v>
      </c>
      <c r="J19" s="12">
        <v>34119</v>
      </c>
      <c r="K19" s="11">
        <v>16.7</v>
      </c>
      <c r="L19" s="11"/>
    </row>
    <row r="20" spans="1:12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494.1</v>
      </c>
      <c r="G20" s="11">
        <v>0.7</v>
      </c>
      <c r="H20" s="3">
        <v>29.25</v>
      </c>
      <c r="I20" s="3">
        <v>1997.589</v>
      </c>
      <c r="J20" s="12">
        <v>34183</v>
      </c>
      <c r="K20" s="11">
        <v>16.9</v>
      </c>
      <c r="L20" s="11"/>
    </row>
    <row r="21" spans="1:12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488.3</v>
      </c>
      <c r="G21" s="11">
        <v>1.3</v>
      </c>
      <c r="H21" s="3">
        <v>29.423</v>
      </c>
      <c r="I21" s="3">
        <v>1997.762</v>
      </c>
      <c r="J21" s="12">
        <v>34246</v>
      </c>
      <c r="K21" s="11">
        <v>16.6</v>
      </c>
      <c r="L21" s="11"/>
    </row>
    <row r="22" spans="1:1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486.3</v>
      </c>
      <c r="G22" s="11">
        <v>0.3</v>
      </c>
      <c r="H22" s="3">
        <v>29.593</v>
      </c>
      <c r="I22" s="3">
        <v>1997.932</v>
      </c>
      <c r="J22" s="12">
        <v>34308</v>
      </c>
      <c r="K22" s="11">
        <v>16.4</v>
      </c>
    </row>
    <row r="23" spans="1:1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486</v>
      </c>
      <c r="G23" s="11">
        <v>0.9</v>
      </c>
      <c r="H23" s="3">
        <v>29.883</v>
      </c>
      <c r="I23" s="3">
        <v>1998.222</v>
      </c>
      <c r="J23" s="12">
        <v>34414</v>
      </c>
      <c r="K23" s="11">
        <v>16.3</v>
      </c>
    </row>
    <row r="24" spans="1:1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505.2</v>
      </c>
      <c r="G24" s="11">
        <v>0.4</v>
      </c>
      <c r="H24" s="3">
        <v>30.146</v>
      </c>
      <c r="I24" s="3">
        <v>1998.485</v>
      </c>
      <c r="J24" s="12">
        <v>34510</v>
      </c>
      <c r="K24" s="11">
        <v>16.8</v>
      </c>
    </row>
    <row r="25" spans="1:1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501.6</v>
      </c>
      <c r="G25" s="11">
        <v>0.8</v>
      </c>
      <c r="H25" s="3">
        <v>30.398</v>
      </c>
      <c r="I25" s="3">
        <v>1998.737</v>
      </c>
      <c r="J25" s="12">
        <v>34602</v>
      </c>
      <c r="K25" s="11">
        <v>16.5</v>
      </c>
    </row>
    <row r="26" spans="1:1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500.7</v>
      </c>
      <c r="G26" s="11">
        <v>0.6</v>
      </c>
      <c r="H26" s="3">
        <v>30.573</v>
      </c>
      <c r="I26" s="3">
        <v>1998.912</v>
      </c>
      <c r="J26" s="12">
        <v>34666</v>
      </c>
      <c r="K26" s="11">
        <v>16.4</v>
      </c>
    </row>
    <row r="27" spans="1:1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501.8</v>
      </c>
      <c r="G27" s="11">
        <v>0.3</v>
      </c>
      <c r="H27" s="3">
        <v>30.762</v>
      </c>
      <c r="I27" s="3">
        <v>1999.101</v>
      </c>
      <c r="J27" s="12">
        <v>34735</v>
      </c>
      <c r="K27" s="11">
        <v>16.3</v>
      </c>
    </row>
    <row r="28" spans="1:1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504.4</v>
      </c>
      <c r="G28" s="11">
        <v>0.7</v>
      </c>
      <c r="H28" s="3">
        <v>30.954</v>
      </c>
      <c r="I28" s="3">
        <v>1999.293</v>
      </c>
      <c r="J28" s="12">
        <v>34805</v>
      </c>
      <c r="K28" s="11">
        <v>16.3</v>
      </c>
    </row>
    <row r="29" spans="1:1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509</v>
      </c>
      <c r="G29" s="11">
        <v>1.1</v>
      </c>
      <c r="H29" s="3">
        <v>31.127</v>
      </c>
      <c r="I29" s="3">
        <v>1999.466</v>
      </c>
      <c r="J29" s="12">
        <v>34868</v>
      </c>
      <c r="K29" s="11">
        <v>16.4</v>
      </c>
    </row>
    <row r="30" spans="1:1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516.2</v>
      </c>
      <c r="G30" s="11">
        <v>1.4</v>
      </c>
      <c r="H30" s="3">
        <v>31.302</v>
      </c>
      <c r="I30" s="3">
        <v>1999.641</v>
      </c>
      <c r="J30" s="12">
        <v>34932</v>
      </c>
      <c r="K30" s="11">
        <v>16.5</v>
      </c>
    </row>
    <row r="31" spans="1:1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520.6</v>
      </c>
      <c r="G31" s="11">
        <v>1.1</v>
      </c>
      <c r="H31" s="3">
        <v>31.472</v>
      </c>
      <c r="I31" s="3">
        <v>1999.811</v>
      </c>
      <c r="J31" s="12">
        <v>34994</v>
      </c>
      <c r="K31" s="11">
        <v>16.5</v>
      </c>
    </row>
    <row r="32" spans="1:1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514</v>
      </c>
      <c r="G32" s="11">
        <v>0.5</v>
      </c>
      <c r="H32" s="3">
        <v>31.625</v>
      </c>
      <c r="I32" s="3">
        <v>1999.964</v>
      </c>
      <c r="J32" s="12">
        <v>35050</v>
      </c>
      <c r="K32" s="11">
        <v>16.3</v>
      </c>
    </row>
    <row r="33" spans="1:1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516.8</v>
      </c>
      <c r="G33" s="11">
        <v>0.6</v>
      </c>
      <c r="H33" s="3">
        <v>31.817</v>
      </c>
      <c r="I33" s="3">
        <v>2000.156</v>
      </c>
      <c r="J33" s="12">
        <v>35120</v>
      </c>
      <c r="K33" s="11">
        <v>16.2</v>
      </c>
    </row>
    <row r="34" spans="1:1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521.3</v>
      </c>
      <c r="G34" s="11">
        <v>0.9</v>
      </c>
      <c r="H34" s="3">
        <v>31.989</v>
      </c>
      <c r="I34" s="3">
        <v>2000.328</v>
      </c>
      <c r="J34" s="12">
        <v>35183</v>
      </c>
      <c r="K34" s="11">
        <v>16.3</v>
      </c>
    </row>
    <row r="35" spans="1:1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528.9</v>
      </c>
      <c r="G35" s="11">
        <v>0.6</v>
      </c>
      <c r="H35" s="3">
        <v>32.18</v>
      </c>
      <c r="I35" s="3">
        <v>2000.519</v>
      </c>
      <c r="J35" s="12">
        <v>35253</v>
      </c>
      <c r="K35" s="11">
        <v>16.4</v>
      </c>
    </row>
    <row r="36" spans="1:1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534.1</v>
      </c>
      <c r="G36" s="11">
        <v>0.2</v>
      </c>
      <c r="H36" s="3">
        <v>32.393</v>
      </c>
      <c r="I36" s="3">
        <v>2000.732</v>
      </c>
      <c r="J36" s="12">
        <v>35331</v>
      </c>
      <c r="K36" s="11">
        <v>16.5</v>
      </c>
    </row>
    <row r="37" spans="1:1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527.2</v>
      </c>
      <c r="G37" s="11">
        <v>0.5</v>
      </c>
      <c r="H37" s="3">
        <v>32.563</v>
      </c>
      <c r="I37" s="3">
        <v>2000.902</v>
      </c>
      <c r="J37" s="12">
        <v>35393</v>
      </c>
      <c r="K37" s="11">
        <v>16.2</v>
      </c>
    </row>
    <row r="38" spans="1:1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531.7</v>
      </c>
      <c r="G38" s="11">
        <v>0.8</v>
      </c>
      <c r="H38" s="3">
        <v>32.735</v>
      </c>
      <c r="I38" s="3">
        <v>2001.074</v>
      </c>
      <c r="J38" s="12">
        <v>35456</v>
      </c>
      <c r="K38" s="11">
        <v>16.2</v>
      </c>
    </row>
    <row r="39" spans="1:1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531.7249820143969</v>
      </c>
      <c r="G39" s="11">
        <v>0.42709990471514514</v>
      </c>
      <c r="H39" s="3">
        <v>32.92949999999996</v>
      </c>
      <c r="I39" s="7">
        <v>2001.2685</v>
      </c>
      <c r="J39" s="5">
        <v>35527</v>
      </c>
      <c r="K39" s="11">
        <v>16.147374907435506</v>
      </c>
    </row>
    <row r="40" spans="1:1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540.2331834528692</v>
      </c>
      <c r="G40" s="11">
        <v>0.6085228730897201</v>
      </c>
      <c r="H40" s="3">
        <v>33.137699999999995</v>
      </c>
      <c r="I40" s="6">
        <v>2001.4767</v>
      </c>
      <c r="J40" s="5">
        <v>35603</v>
      </c>
      <c r="K40" s="11">
        <v>16.302675908493022</v>
      </c>
    </row>
    <row r="41" spans="1:1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544.2599640282334</v>
      </c>
      <c r="G41" s="11">
        <v>0.6463193248344231</v>
      </c>
      <c r="H41" s="3">
        <v>33.25279999999998</v>
      </c>
      <c r="I41" s="6">
        <v>2001.5918</v>
      </c>
      <c r="J41" s="5">
        <v>35645</v>
      </c>
      <c r="K41" s="11">
        <v>16.367342420134058</v>
      </c>
    </row>
    <row r="42" spans="1:1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546.2233812943343</v>
      </c>
      <c r="G42" s="11">
        <v>1.602569553975412</v>
      </c>
      <c r="H42" s="3">
        <v>33.4199000000001</v>
      </c>
      <c r="I42" s="6">
        <v>2001.7589</v>
      </c>
      <c r="J42" s="5">
        <v>35706</v>
      </c>
      <c r="K42" s="11">
        <v>16.34425540753661</v>
      </c>
    </row>
    <row r="43" spans="1:1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539.5437410068467</v>
      </c>
      <c r="G43" s="11">
        <v>0.26457516221292177</v>
      </c>
      <c r="H43" s="3">
        <v>33.693899999999985</v>
      </c>
      <c r="I43" s="6">
        <v>2002.0329</v>
      </c>
      <c r="J43" s="5">
        <v>35806</v>
      </c>
      <c r="K43" s="11">
        <v>16.013098543262934</v>
      </c>
    </row>
    <row r="44" spans="1:1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542.1866187045869</v>
      </c>
      <c r="G44" s="11">
        <v>1.863365071013863</v>
      </c>
      <c r="H44" s="3">
        <v>33.86650000000009</v>
      </c>
      <c r="I44" s="4">
        <v>2002.2055</v>
      </c>
      <c r="J44" s="5">
        <v>35869</v>
      </c>
      <c r="K44" s="11">
        <v>16.00952618973279</v>
      </c>
    </row>
    <row r="45" spans="1:1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548.5989928050052</v>
      </c>
      <c r="G45" s="11">
        <v>0.7937254866387653</v>
      </c>
      <c r="H45" s="3">
        <v>34.058300000000145</v>
      </c>
      <c r="I45" s="4">
        <v>2002.3973</v>
      </c>
      <c r="J45" s="5">
        <v>35939</v>
      </c>
      <c r="K45" s="11">
        <v>16.10764462128183</v>
      </c>
    </row>
    <row r="46" spans="1:1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553.7948381285327</v>
      </c>
      <c r="G46" s="11">
        <v>0.6878954217535966</v>
      </c>
      <c r="H46" s="3">
        <v>34.21440000000007</v>
      </c>
      <c r="I46" s="4">
        <v>2002.5534</v>
      </c>
      <c r="J46" s="5">
        <v>35996</v>
      </c>
      <c r="K46" s="11">
        <v>16.186016359443144</v>
      </c>
    </row>
    <row r="47" spans="1:1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558.5835071930694</v>
      </c>
      <c r="G47" s="11">
        <v>0.8126237125111168</v>
      </c>
      <c r="H47" s="3">
        <v>34.4226000000001</v>
      </c>
      <c r="I47" s="4">
        <v>2002.7616</v>
      </c>
      <c r="J47" s="5">
        <v>36072</v>
      </c>
      <c r="K47" s="11">
        <v>16.227231737087486</v>
      </c>
    </row>
    <row r="48" spans="1:1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552.6282733803845</v>
      </c>
      <c r="G48" s="11">
        <v>0.36284593674914983</v>
      </c>
      <c r="H48" s="3">
        <v>34.5761</v>
      </c>
      <c r="I48" s="4">
        <v>2002.9151</v>
      </c>
      <c r="J48" s="5">
        <v>36128</v>
      </c>
      <c r="K48" s="11">
        <v>15.982955665340642</v>
      </c>
    </row>
    <row r="49" spans="1:1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554.7215827327976</v>
      </c>
      <c r="G49" s="11">
        <v>0.5518281954726654</v>
      </c>
      <c r="H49" s="3">
        <v>34.787000000000035</v>
      </c>
      <c r="I49" s="4">
        <v>2003.126</v>
      </c>
      <c r="J49" s="5">
        <v>36205</v>
      </c>
      <c r="K49" s="11">
        <v>15.946232291741083</v>
      </c>
    </row>
    <row r="50" spans="1:1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559.3328956822435</v>
      </c>
      <c r="G50" s="11">
        <v>0.8844369708260528</v>
      </c>
      <c r="H50" s="3">
        <v>35.03629999999998</v>
      </c>
      <c r="I50" s="3">
        <v>2003.3753</v>
      </c>
      <c r="J50" s="5">
        <v>36296</v>
      </c>
      <c r="K50" s="11">
        <v>15.964382531324476</v>
      </c>
    </row>
    <row r="51" spans="1:1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568.395647480396</v>
      </c>
      <c r="G51" s="11">
        <v>0.7275816960855348</v>
      </c>
      <c r="H51" s="3">
        <v>35.23090000000002</v>
      </c>
      <c r="I51" s="3">
        <v>2003.5699</v>
      </c>
      <c r="J51" s="5">
        <v>36367</v>
      </c>
      <c r="K51" s="11">
        <v>16.133441027064187</v>
      </c>
    </row>
    <row r="52" spans="1:1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576.59410071745</v>
      </c>
      <c r="G52" s="11">
        <v>0.47623529198325915</v>
      </c>
      <c r="H52" s="3">
        <v>35.43910000000005</v>
      </c>
      <c r="I52" s="3">
        <v>2003.7781</v>
      </c>
      <c r="J52" s="5">
        <v>36443</v>
      </c>
      <c r="K52" s="11">
        <v>16.269998411851574</v>
      </c>
    </row>
    <row r="53" spans="1:1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574.3844604297752</v>
      </c>
      <c r="G53" s="11">
        <v>0.8837299868365834</v>
      </c>
      <c r="H53" s="3">
        <v>35.633600000000115</v>
      </c>
      <c r="I53" s="3">
        <v>2003.9726</v>
      </c>
      <c r="J53" s="5">
        <v>36514</v>
      </c>
      <c r="K53" s="11">
        <v>16.11918134653174</v>
      </c>
    </row>
    <row r="54" spans="1:1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573.9510071923795</v>
      </c>
      <c r="G54" s="11">
        <v>0.5764638683364791</v>
      </c>
      <c r="H54" s="3">
        <v>35.844100000000026</v>
      </c>
      <c r="I54" s="3">
        <v>2004.1831</v>
      </c>
      <c r="J54" s="5">
        <v>36591</v>
      </c>
      <c r="K54" s="11">
        <v>16.01242623450942</v>
      </c>
    </row>
    <row r="55" spans="1:11" ht="12.75">
      <c r="A55" s="28" t="s">
        <v>78</v>
      </c>
      <c r="B55" s="28" t="s">
        <v>78</v>
      </c>
      <c r="C55" s="28" t="s">
        <v>78</v>
      </c>
      <c r="D55" s="28" t="s">
        <v>78</v>
      </c>
      <c r="E55" s="28" t="s">
        <v>78</v>
      </c>
      <c r="F55" s="11">
        <v>577.7486690627125</v>
      </c>
      <c r="G55" s="11">
        <v>0.8851861019379712</v>
      </c>
      <c r="H55" s="3">
        <v>35.99430000000007</v>
      </c>
      <c r="I55" s="3">
        <v>2004.3333</v>
      </c>
      <c r="J55" s="5">
        <v>36646</v>
      </c>
      <c r="K55" s="11">
        <v>16.051115567262354</v>
      </c>
    </row>
    <row r="56" spans="1:11" ht="12.75">
      <c r="A56" s="28" t="s">
        <v>78</v>
      </c>
      <c r="B56" s="28" t="s">
        <v>78</v>
      </c>
      <c r="C56" s="28" t="s">
        <v>78</v>
      </c>
      <c r="D56" s="28" t="s">
        <v>78</v>
      </c>
      <c r="E56" s="28" t="s">
        <v>78</v>
      </c>
      <c r="F56" s="11">
        <v>588.1470503572403</v>
      </c>
      <c r="G56" s="11">
        <v>0.6589906532610648</v>
      </c>
      <c r="H56" s="3">
        <v>36.22379999999998</v>
      </c>
      <c r="I56" s="3">
        <v>2004.5628</v>
      </c>
      <c r="J56" s="5">
        <v>36730</v>
      </c>
      <c r="K56" s="11">
        <v>16.236481273561598</v>
      </c>
    </row>
    <row r="57" spans="1:11" ht="12.75">
      <c r="A57" s="28" t="s">
        <v>78</v>
      </c>
      <c r="B57" s="28" t="s">
        <v>78</v>
      </c>
      <c r="C57" s="28" t="s">
        <v>78</v>
      </c>
      <c r="D57" s="28" t="s">
        <v>78</v>
      </c>
      <c r="E57" s="28" t="s">
        <v>78</v>
      </c>
      <c r="F57" s="11">
        <v>591.4851798534773</v>
      </c>
      <c r="G57" s="11">
        <v>1.544556079301078</v>
      </c>
      <c r="H57" s="3">
        <v>36.415100000000166</v>
      </c>
      <c r="I57" s="3">
        <v>2004.7541</v>
      </c>
      <c r="J57" s="5">
        <v>36800</v>
      </c>
      <c r="K57" s="11">
        <v>16.242854745791572</v>
      </c>
    </row>
    <row r="58" spans="1:11" ht="12.75">
      <c r="A58" s="28" t="s">
        <v>78</v>
      </c>
      <c r="B58" s="28" t="s">
        <v>78</v>
      </c>
      <c r="C58" s="28" t="s">
        <v>78</v>
      </c>
      <c r="D58" s="28" t="s">
        <v>78</v>
      </c>
      <c r="E58" s="28" t="s">
        <v>78</v>
      </c>
      <c r="F58" s="11">
        <v>590.828705033384</v>
      </c>
      <c r="G58" s="11">
        <v>0.5166421461506181</v>
      </c>
      <c r="H58" s="3">
        <v>36.6255000000001</v>
      </c>
      <c r="I58" s="3">
        <v>2004.9645</v>
      </c>
      <c r="J58" s="5">
        <v>36877</v>
      </c>
      <c r="K58" s="11">
        <v>16.13162154874015</v>
      </c>
    </row>
    <row r="59" spans="1:11" ht="12.75">
      <c r="A59" s="28" t="s">
        <v>78</v>
      </c>
      <c r="B59" s="28" t="s">
        <v>78</v>
      </c>
      <c r="C59" s="28" t="s">
        <v>78</v>
      </c>
      <c r="D59" s="28" t="s">
        <v>78</v>
      </c>
      <c r="E59" s="28" t="s">
        <v>78</v>
      </c>
      <c r="F59" s="11">
        <v>589.5319424434899</v>
      </c>
      <c r="G59" s="11">
        <v>1.0149965199120994</v>
      </c>
      <c r="H59" s="3">
        <v>36.89390000000003</v>
      </c>
      <c r="I59" s="3">
        <v>2005.2329</v>
      </c>
      <c r="J59" s="5">
        <v>36975</v>
      </c>
      <c r="K59" s="11">
        <v>15.979116939209176</v>
      </c>
    </row>
    <row r="60" spans="1:11" ht="12.75">
      <c r="A60" s="28" t="s">
        <v>78</v>
      </c>
      <c r="B60" s="28" t="s">
        <v>78</v>
      </c>
      <c r="C60" s="28" t="s">
        <v>78</v>
      </c>
      <c r="D60" s="28" t="s">
        <v>78</v>
      </c>
      <c r="E60" s="28" t="s">
        <v>78</v>
      </c>
      <c r="F60" s="11">
        <v>592.4887769757319</v>
      </c>
      <c r="G60" s="11">
        <v>0.8583914087370861</v>
      </c>
      <c r="H60" s="3">
        <v>37.10480000000007</v>
      </c>
      <c r="I60" s="3">
        <v>2005.4438</v>
      </c>
      <c r="J60" s="5">
        <v>37052</v>
      </c>
      <c r="K60" s="11">
        <v>15.967981958553361</v>
      </c>
    </row>
    <row r="61" spans="1:11" ht="12.75">
      <c r="A61" s="28" t="s">
        <v>78</v>
      </c>
      <c r="B61" s="28" t="s">
        <v>78</v>
      </c>
      <c r="C61" s="28" t="s">
        <v>78</v>
      </c>
      <c r="D61" s="28" t="s">
        <v>78</v>
      </c>
      <c r="E61" s="28" t="s">
        <v>78</v>
      </c>
      <c r="F61" s="11">
        <v>595.2567625871355</v>
      </c>
      <c r="G61" s="11">
        <v>1.2712115964495472</v>
      </c>
      <c r="H61" s="3">
        <v>37.31580000000008</v>
      </c>
      <c r="I61" s="3">
        <v>2005.6548</v>
      </c>
      <c r="J61" s="5">
        <v>37129</v>
      </c>
      <c r="K61" s="11">
        <v>15.95186925074993</v>
      </c>
    </row>
    <row r="62" spans="1:11" ht="12.75">
      <c r="A62" s="28" t="s">
        <v>78</v>
      </c>
      <c r="B62" s="28" t="s">
        <v>78</v>
      </c>
      <c r="C62" s="28" t="s">
        <v>78</v>
      </c>
      <c r="D62" s="28" t="s">
        <v>78</v>
      </c>
      <c r="E62" s="28" t="s">
        <v>78</v>
      </c>
      <c r="F62" s="11">
        <v>599.5948920833341</v>
      </c>
      <c r="G62" s="11">
        <v>0.7396140197524638</v>
      </c>
      <c r="H62" s="3">
        <v>37.52670000000012</v>
      </c>
      <c r="I62" s="3">
        <v>2005.8657</v>
      </c>
      <c r="J62" s="5">
        <v>37206</v>
      </c>
      <c r="K62" s="11">
        <v>15.977820913731616</v>
      </c>
    </row>
    <row r="63" spans="1:11" ht="12.75">
      <c r="A63" s="28" t="s">
        <v>78</v>
      </c>
      <c r="B63" s="28" t="s">
        <v>78</v>
      </c>
      <c r="C63" s="28" t="s">
        <v>78</v>
      </c>
      <c r="D63" s="28" t="s">
        <v>78</v>
      </c>
      <c r="E63" s="28" t="s">
        <v>78</v>
      </c>
      <c r="F63" s="11">
        <v>599.0301438819403</v>
      </c>
      <c r="G63" s="11">
        <v>0.5519913456240814</v>
      </c>
      <c r="H63" s="3">
        <v>37.74050000000011</v>
      </c>
      <c r="I63" s="3">
        <v>2006.0795</v>
      </c>
      <c r="J63" s="5">
        <v>37284</v>
      </c>
      <c r="K63" s="11">
        <v>15.872342546652495</v>
      </c>
    </row>
    <row r="64" spans="1:11" ht="12.75">
      <c r="A64" s="28" t="s">
        <v>78</v>
      </c>
      <c r="B64" s="28" t="s">
        <v>78</v>
      </c>
      <c r="C64" s="28" t="s">
        <v>78</v>
      </c>
      <c r="D64" s="28" t="s">
        <v>78</v>
      </c>
      <c r="E64" s="28" t="s">
        <v>78</v>
      </c>
      <c r="F64" s="11">
        <v>601.2783453206882</v>
      </c>
      <c r="G64" s="11">
        <v>0.879651233051184</v>
      </c>
      <c r="H64" s="3">
        <v>37.98980000000006</v>
      </c>
      <c r="I64" s="3">
        <v>2006.3288</v>
      </c>
      <c r="J64" s="5">
        <v>37375</v>
      </c>
      <c r="K64" s="11">
        <v>15.827362747913579</v>
      </c>
    </row>
    <row r="65" spans="1:11" ht="12.75">
      <c r="A65" s="28" t="s">
        <v>78</v>
      </c>
      <c r="B65" s="28" t="s">
        <v>78</v>
      </c>
      <c r="C65" s="28" t="s">
        <v>78</v>
      </c>
      <c r="D65" s="28" t="s">
        <v>78</v>
      </c>
      <c r="E65" s="28" t="s">
        <v>78</v>
      </c>
      <c r="F65" s="11">
        <v>602.4851798530038</v>
      </c>
      <c r="G65" s="11">
        <v>0.503046300199286</v>
      </c>
      <c r="H65" s="3">
        <v>38.12130000000002</v>
      </c>
      <c r="I65" s="3">
        <v>2006.4603</v>
      </c>
      <c r="J65" s="5">
        <v>37423</v>
      </c>
      <c r="K65" s="11">
        <v>15.804423769729876</v>
      </c>
    </row>
    <row r="66" spans="1:11" ht="12.75">
      <c r="A66" s="28" t="s">
        <v>78</v>
      </c>
      <c r="B66" s="28" t="s">
        <v>78</v>
      </c>
      <c r="C66" s="28" t="s">
        <v>78</v>
      </c>
      <c r="D66" s="28" t="s">
        <v>78</v>
      </c>
      <c r="E66" s="28" t="s">
        <v>78</v>
      </c>
      <c r="F66" s="11">
        <v>611.4222302123277</v>
      </c>
      <c r="G66" s="11">
        <v>0.872222462823376</v>
      </c>
      <c r="H66" s="3">
        <v>38.40890000000013</v>
      </c>
      <c r="I66" s="3">
        <v>2006.7479</v>
      </c>
      <c r="J66" s="5">
        <v>37528</v>
      </c>
      <c r="K66" s="11">
        <v>15.918764406487185</v>
      </c>
    </row>
    <row r="67" spans="1:11" ht="12.75">
      <c r="A67" s="28" t="s">
        <v>78</v>
      </c>
      <c r="B67" s="28" t="s">
        <v>78</v>
      </c>
      <c r="C67" s="28" t="s">
        <v>78</v>
      </c>
      <c r="D67" s="28" t="s">
        <v>78</v>
      </c>
      <c r="E67" s="28" t="s">
        <v>78</v>
      </c>
      <c r="F67" s="11">
        <v>614.0841007158092</v>
      </c>
      <c r="G67" s="11">
        <v>1.0824332754153014</v>
      </c>
      <c r="H67" s="3">
        <v>38.71849999999995</v>
      </c>
      <c r="I67" s="3">
        <v>2007.0575</v>
      </c>
      <c r="J67" s="5">
        <v>37641</v>
      </c>
      <c r="K67" s="11">
        <v>15.860224459000477</v>
      </c>
    </row>
    <row r="68" spans="1:11" ht="12.75">
      <c r="A68" s="49">
        <v>89.355754</v>
      </c>
      <c r="B68" s="49">
        <v>0.000462708</v>
      </c>
      <c r="C68" s="90">
        <v>99.28</v>
      </c>
      <c r="D68" s="1">
        <v>0.9613</v>
      </c>
      <c r="E68" s="11">
        <v>-1.8097305035877997</v>
      </c>
      <c r="F68" s="11">
        <v>612.2783453201893</v>
      </c>
      <c r="G68" s="11">
        <v>0.6290906688448952</v>
      </c>
      <c r="H68" s="3">
        <v>38.984300000000076</v>
      </c>
      <c r="I68" s="3">
        <v>2007.3233</v>
      </c>
      <c r="J68" s="5">
        <v>37738</v>
      </c>
      <c r="K68" s="11">
        <v>15.705767329929948</v>
      </c>
    </row>
    <row r="69" spans="1:15" ht="12.75">
      <c r="A69" s="49">
        <v>89.35161</v>
      </c>
      <c r="B69" s="49">
        <v>0.00157142</v>
      </c>
      <c r="C69" s="90">
        <v>99.28</v>
      </c>
      <c r="D69" s="1">
        <v>0.9613</v>
      </c>
      <c r="E69" s="11">
        <v>7.4696446405681</v>
      </c>
      <c r="F69" s="11">
        <v>619.7315827299527</v>
      </c>
      <c r="G69" s="11">
        <v>2.1364784244842214</v>
      </c>
      <c r="H69" s="3">
        <v>39.29110000000014</v>
      </c>
      <c r="I69" s="3">
        <v>2007.6301</v>
      </c>
      <c r="J69" s="12">
        <v>37850</v>
      </c>
      <c r="K69" s="11">
        <v>15.772823431513764</v>
      </c>
      <c r="M69" s="11"/>
      <c r="N69" s="11"/>
      <c r="O69" s="3"/>
    </row>
    <row r="70" spans="1:15" ht="12.75">
      <c r="A70" s="49">
        <v>89.344515</v>
      </c>
      <c r="B70" s="49">
        <v>0.000294</v>
      </c>
      <c r="C70" s="90">
        <v>99.28</v>
      </c>
      <c r="D70" s="1">
        <v>0.9613</v>
      </c>
      <c r="E70" s="11">
        <v>12.788882457315111</v>
      </c>
      <c r="F70" s="11">
        <v>632.4923740962843</v>
      </c>
      <c r="G70" s="11">
        <v>0.3997178709691624</v>
      </c>
      <c r="H70" s="3">
        <v>40.25120000000015</v>
      </c>
      <c r="I70" s="3">
        <v>2008.5902</v>
      </c>
      <c r="J70" s="12">
        <v>38201</v>
      </c>
      <c r="K70" s="11">
        <v>15.713627770011374</v>
      </c>
      <c r="L70" s="1" t="s">
        <v>72</v>
      </c>
      <c r="M70" s="11"/>
      <c r="N70" s="11"/>
      <c r="O70" s="3"/>
    </row>
    <row r="71" spans="1:15" ht="12.75">
      <c r="A71" s="1">
        <v>89.33982</v>
      </c>
      <c r="B71" s="1">
        <v>0.00062</v>
      </c>
      <c r="C71" s="90">
        <v>99.28</v>
      </c>
      <c r="D71" s="1">
        <v>0.9613</v>
      </c>
      <c r="E71" s="64">
        <v>8.5</v>
      </c>
      <c r="F71" s="11">
        <f>SUM(F70,E71)</f>
        <v>640.9923740962843</v>
      </c>
      <c r="G71" s="1">
        <v>0.8</v>
      </c>
      <c r="H71" s="3">
        <f>I71-I4</f>
        <v>41.14869999999996</v>
      </c>
      <c r="I71" s="3">
        <v>2009.4877</v>
      </c>
      <c r="J71" s="12">
        <v>38529</v>
      </c>
      <c r="K71" s="11">
        <f aca="true" t="shared" si="0" ref="K71:K78">F71/H71</f>
        <v>15.57746354310792</v>
      </c>
      <c r="L71" s="1" t="s">
        <v>104</v>
      </c>
      <c r="M71" s="11"/>
      <c r="N71" s="11"/>
      <c r="O71" s="3"/>
    </row>
    <row r="72" spans="1:11" ht="12.75">
      <c r="A72" s="1">
        <v>89.33464</v>
      </c>
      <c r="B72" s="1">
        <v>0.00048</v>
      </c>
      <c r="C72" s="90">
        <v>99.28</v>
      </c>
      <c r="D72" s="1">
        <v>0.9613</v>
      </c>
      <c r="E72" s="1">
        <v>9.3</v>
      </c>
      <c r="F72" s="11">
        <f>SUM(F71,E72)</f>
        <v>650.2923740962842</v>
      </c>
      <c r="G72" s="1">
        <v>0.3</v>
      </c>
      <c r="H72" s="3">
        <f>I72-I4</f>
        <v>42.087999999999965</v>
      </c>
      <c r="I72" s="3">
        <v>2010.427</v>
      </c>
      <c r="J72" s="12">
        <v>38872</v>
      </c>
      <c r="K72" s="11">
        <f t="shared" si="0"/>
        <v>15.450778704055425</v>
      </c>
    </row>
    <row r="73" spans="1:12" ht="12.75">
      <c r="A73" s="1">
        <v>89.33026</v>
      </c>
      <c r="B73" s="1">
        <v>0.00069</v>
      </c>
      <c r="C73" s="90">
        <v>99.28</v>
      </c>
      <c r="D73" s="1">
        <v>0.9613</v>
      </c>
      <c r="E73" s="1">
        <v>7.9</v>
      </c>
      <c r="F73" s="11">
        <f>SUM(F72,E73)</f>
        <v>658.1923740962842</v>
      </c>
      <c r="G73" s="1">
        <v>0.5</v>
      </c>
      <c r="H73" s="3">
        <f>I73-I4</f>
        <v>43.10760000000005</v>
      </c>
      <c r="I73" s="3">
        <v>2011.4466</v>
      </c>
      <c r="J73" s="12">
        <v>39244</v>
      </c>
      <c r="K73" s="11">
        <f t="shared" si="0"/>
        <v>15.268592408213017</v>
      </c>
      <c r="L73" s="1" t="s">
        <v>145</v>
      </c>
    </row>
    <row r="74" spans="1:11" ht="12.75">
      <c r="A74" s="1">
        <v>89.32218</v>
      </c>
      <c r="B74" s="49">
        <v>0.0003</v>
      </c>
      <c r="C74" s="90">
        <v>99.28</v>
      </c>
      <c r="D74" s="1">
        <v>0.9613</v>
      </c>
      <c r="E74" s="1">
        <v>14.6</v>
      </c>
      <c r="F74" s="11">
        <f>SUM(F73,E74)</f>
        <v>672.7923740962842</v>
      </c>
      <c r="G74" s="1">
        <v>0.2</v>
      </c>
      <c r="H74" s="3">
        <f>I74-I4</f>
        <v>44.48299999999995</v>
      </c>
      <c r="I74" s="3">
        <v>2012.822</v>
      </c>
      <c r="J74" s="12">
        <v>39747</v>
      </c>
      <c r="K74" s="11">
        <f t="shared" si="0"/>
        <v>15.124707733207854</v>
      </c>
    </row>
    <row r="75" spans="1:15" ht="12.75">
      <c r="A75" s="1">
        <v>89.30875</v>
      </c>
      <c r="B75" s="49">
        <v>0.0004</v>
      </c>
      <c r="C75" s="4">
        <v>89.431</v>
      </c>
      <c r="D75" s="1">
        <v>0.9613</v>
      </c>
      <c r="E75" s="1">
        <v>14.6</v>
      </c>
      <c r="F75" s="1">
        <v>672.8</v>
      </c>
      <c r="G75" s="1">
        <v>0.2</v>
      </c>
      <c r="H75" s="1">
        <v>44.483</v>
      </c>
      <c r="I75" s="4">
        <v>2012.822</v>
      </c>
      <c r="J75" s="12">
        <v>39747</v>
      </c>
      <c r="K75" s="11">
        <f t="shared" si="0"/>
        <v>15.124879167322348</v>
      </c>
      <c r="L75" s="1" t="s">
        <v>178</v>
      </c>
      <c r="M75" s="29" t="s">
        <v>311</v>
      </c>
      <c r="N75" s="89"/>
      <c r="O75" s="89"/>
    </row>
    <row r="76" spans="1:15" ht="12.75">
      <c r="A76" s="1">
        <v>89.30522</v>
      </c>
      <c r="B76" s="49">
        <v>0.00136</v>
      </c>
      <c r="C76" s="4">
        <v>89.431</v>
      </c>
      <c r="D76" s="1">
        <v>0.9613</v>
      </c>
      <c r="E76" s="1">
        <v>5.7</v>
      </c>
      <c r="F76" s="11">
        <f>SUM(F75,E76)</f>
        <v>678.5</v>
      </c>
      <c r="G76" s="1">
        <v>0.8</v>
      </c>
      <c r="H76" s="3">
        <f>I76-I4</f>
        <v>45.03899999999999</v>
      </c>
      <c r="I76" s="4">
        <v>2013.378</v>
      </c>
      <c r="J76" s="12">
        <v>39950</v>
      </c>
      <c r="K76" s="11">
        <f t="shared" si="0"/>
        <v>15.064721685650218</v>
      </c>
      <c r="L76" s="1" t="s">
        <v>245</v>
      </c>
      <c r="M76" s="89" t="s">
        <v>312</v>
      </c>
      <c r="N76" s="89"/>
      <c r="O76" s="89"/>
    </row>
    <row r="77" spans="1:15" ht="12.75">
      <c r="A77" s="1">
        <v>89.29792</v>
      </c>
      <c r="B77" s="49">
        <v>0.00021</v>
      </c>
      <c r="C77" s="4">
        <v>89.431</v>
      </c>
      <c r="D77" s="1">
        <v>0.9613</v>
      </c>
      <c r="E77" s="1">
        <v>11.9</v>
      </c>
      <c r="F77" s="11">
        <f>SUM(F76,E77)</f>
        <v>690.4</v>
      </c>
      <c r="G77" s="1">
        <v>0.1</v>
      </c>
      <c r="H77" s="3">
        <f>I77-I4</f>
        <v>46.20900000000006</v>
      </c>
      <c r="I77" s="4">
        <v>2014.548</v>
      </c>
      <c r="J77" s="12">
        <v>40377</v>
      </c>
      <c r="K77" s="11">
        <f t="shared" si="0"/>
        <v>14.940812395853602</v>
      </c>
      <c r="L77" s="1" t="s">
        <v>281</v>
      </c>
      <c r="M77" s="89" t="s">
        <v>312</v>
      </c>
      <c r="N77" s="89"/>
      <c r="O77" s="89"/>
    </row>
    <row r="78" spans="1:15" ht="12.75">
      <c r="A78" s="1">
        <v>89.29342</v>
      </c>
      <c r="B78" s="49">
        <v>0.00058</v>
      </c>
      <c r="C78" s="4">
        <v>89.431</v>
      </c>
      <c r="D78" s="1">
        <v>0.9613</v>
      </c>
      <c r="E78" s="1">
        <v>7.3</v>
      </c>
      <c r="F78" s="11">
        <f>SUM(F77,E78)</f>
        <v>697.6999999999999</v>
      </c>
      <c r="G78" s="1">
        <v>0.4</v>
      </c>
      <c r="H78" s="3">
        <f>I78-I4</f>
        <v>47.014000000000124</v>
      </c>
      <c r="I78" s="4">
        <v>2015.353</v>
      </c>
      <c r="J78" s="12">
        <v>40671</v>
      </c>
      <c r="K78" s="11">
        <f t="shared" si="0"/>
        <v>14.840260347981411</v>
      </c>
      <c r="L78" s="1" t="s">
        <v>310</v>
      </c>
      <c r="M78" s="89" t="s">
        <v>312</v>
      </c>
      <c r="N78" s="89"/>
      <c r="O78" s="89"/>
    </row>
    <row r="79" spans="2:15" ht="12.75">
      <c r="B79" s="49"/>
      <c r="C79" s="30"/>
      <c r="I79" s="4"/>
      <c r="J79" s="12"/>
      <c r="M79" s="95"/>
      <c r="N79" s="96"/>
      <c r="O79" s="96"/>
    </row>
    <row r="80" spans="2:15" ht="12.75">
      <c r="B80" s="49"/>
      <c r="C80" s="30"/>
      <c r="I80" s="4"/>
      <c r="J80" s="12"/>
      <c r="M80" s="95"/>
      <c r="N80" s="96"/>
      <c r="O80" s="96"/>
    </row>
    <row r="81" spans="2:15" ht="12.75">
      <c r="B81" s="49"/>
      <c r="C81" s="30"/>
      <c r="I81" s="4"/>
      <c r="J81" s="12"/>
      <c r="M81" s="29"/>
      <c r="N81" s="89"/>
      <c r="O81" s="89"/>
    </row>
    <row r="82" spans="2:15" ht="12.75">
      <c r="B82" s="49"/>
      <c r="C82" s="30"/>
      <c r="I82" s="4"/>
      <c r="J82" s="12"/>
      <c r="M82" s="29"/>
      <c r="N82" s="89"/>
      <c r="O82" s="89"/>
    </row>
    <row r="83" spans="2:15" ht="12.75">
      <c r="B83" s="49"/>
      <c r="C83" s="30"/>
      <c r="I83" s="4"/>
      <c r="J83" s="12"/>
      <c r="M83" s="29"/>
      <c r="N83" s="89"/>
      <c r="O83" s="89"/>
    </row>
    <row r="84" spans="2:15" ht="12.75">
      <c r="B84" s="49"/>
      <c r="C84" s="30"/>
      <c r="I84" s="4"/>
      <c r="J84" s="12"/>
      <c r="M84" s="29"/>
      <c r="N84" s="89"/>
      <c r="O84" s="89"/>
    </row>
    <row r="85" spans="2:15" ht="12.75">
      <c r="B85" s="49"/>
      <c r="C85" s="30"/>
      <c r="I85" s="4"/>
      <c r="J85" s="12"/>
      <c r="M85" s="29"/>
      <c r="N85" s="89"/>
      <c r="O85" s="89"/>
    </row>
    <row r="86" spans="2:15" ht="12.75">
      <c r="B86" s="49"/>
      <c r="C86" s="30"/>
      <c r="I86" s="4"/>
      <c r="J86" s="12"/>
      <c r="M86" s="29"/>
      <c r="N86" s="89"/>
      <c r="O86" s="89"/>
    </row>
    <row r="87" spans="2:15" ht="12.75">
      <c r="B87" s="49"/>
      <c r="C87" s="30"/>
      <c r="I87" s="4"/>
      <c r="J87" s="12"/>
      <c r="M87" s="95"/>
      <c r="N87" s="96"/>
      <c r="O87" s="96"/>
    </row>
    <row r="88" spans="2:15" ht="12.75">
      <c r="B88" s="49"/>
      <c r="C88" s="30"/>
      <c r="I88" s="4"/>
      <c r="J88" s="12"/>
      <c r="M88" s="95"/>
      <c r="N88" s="96"/>
      <c r="O88" s="96"/>
    </row>
    <row r="89" spans="2:15" ht="12.75">
      <c r="B89" s="49"/>
      <c r="C89" s="30"/>
      <c r="I89" s="4"/>
      <c r="J89" s="12"/>
      <c r="M89" s="95"/>
      <c r="N89" s="96"/>
      <c r="O89" s="96"/>
    </row>
    <row r="90" spans="2:15" ht="12.75">
      <c r="B90" s="49"/>
      <c r="C90" s="30"/>
      <c r="I90" s="4"/>
      <c r="J90" s="12"/>
      <c r="M90" s="95"/>
      <c r="N90" s="96"/>
      <c r="O90" s="96"/>
    </row>
    <row r="91" spans="2:15" ht="12.75">
      <c r="B91" s="49"/>
      <c r="C91" s="30"/>
      <c r="I91" s="4"/>
      <c r="J91" s="12"/>
      <c r="M91" s="95"/>
      <c r="N91" s="96"/>
      <c r="O91" s="96"/>
    </row>
  </sheetData>
  <sheetProtection/>
  <mergeCells count="9">
    <mergeCell ref="M91:O91"/>
    <mergeCell ref="M87:O87"/>
    <mergeCell ref="M88:O88"/>
    <mergeCell ref="M89:O89"/>
    <mergeCell ref="M90:O90"/>
    <mergeCell ref="M79:O79"/>
    <mergeCell ref="M80:O80"/>
    <mergeCell ref="A1:E1"/>
    <mergeCell ref="K2:L2"/>
  </mergeCells>
  <printOptions/>
  <pageMargins left="0.25" right="0.25" top="0.25" bottom="0.26" header="0.3" footer="0.3"/>
  <pageSetup fitToHeight="4" fitToWidth="1" orientation="landscape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M18"/>
  <sheetViews>
    <sheetView workbookViewId="0" topLeftCell="A1">
      <selection activeCell="F9" sqref="F9"/>
    </sheetView>
  </sheetViews>
  <sheetFormatPr defaultColWidth="10.875" defaultRowHeight="12.75"/>
  <sheetData>
    <row r="1" spans="1:13" ht="12.75">
      <c r="A1" s="97" t="s">
        <v>240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  <c r="M1" s="1"/>
    </row>
    <row r="2" spans="1:13" ht="12.75">
      <c r="A2" s="41"/>
      <c r="B2" s="11"/>
      <c r="C2" s="3"/>
      <c r="D2" s="3"/>
      <c r="E2" s="3"/>
      <c r="F2" s="3"/>
      <c r="G2" s="3"/>
      <c r="H2" s="42"/>
      <c r="I2" s="1"/>
      <c r="J2" s="1"/>
      <c r="K2" s="1"/>
      <c r="L2" s="1"/>
      <c r="M2" s="1"/>
    </row>
    <row r="3" spans="1:13" ht="39">
      <c r="A3" s="40" t="s">
        <v>34</v>
      </c>
      <c r="B3" s="39" t="s">
        <v>148</v>
      </c>
      <c r="C3" s="40" t="s">
        <v>164</v>
      </c>
      <c r="D3" s="40" t="s">
        <v>77</v>
      </c>
      <c r="E3" s="38" t="s">
        <v>165</v>
      </c>
      <c r="F3" s="39" t="s">
        <v>58</v>
      </c>
      <c r="G3" s="35" t="s">
        <v>55</v>
      </c>
      <c r="H3" s="36" t="s">
        <v>56</v>
      </c>
      <c r="I3" s="36" t="s">
        <v>60</v>
      </c>
      <c r="J3" s="37" t="s">
        <v>168</v>
      </c>
      <c r="K3" s="38" t="s">
        <v>88</v>
      </c>
      <c r="L3" s="39" t="s">
        <v>89</v>
      </c>
      <c r="M3" s="37"/>
    </row>
    <row r="4" spans="1:13" ht="12.75">
      <c r="A4" s="28">
        <v>118.17847</v>
      </c>
      <c r="B4" s="28">
        <v>0.00067</v>
      </c>
      <c r="C4" s="28">
        <v>158.199</v>
      </c>
      <c r="D4" s="28">
        <v>0.9744</v>
      </c>
      <c r="E4" s="28" t="s">
        <v>78</v>
      </c>
      <c r="F4" s="11">
        <v>0</v>
      </c>
      <c r="G4" s="11">
        <v>0.7</v>
      </c>
      <c r="H4" s="3">
        <v>0</v>
      </c>
      <c r="I4" s="1">
        <v>2010.173</v>
      </c>
      <c r="J4" s="12">
        <v>38779</v>
      </c>
      <c r="K4" s="1"/>
      <c r="L4" s="1"/>
      <c r="M4" s="5"/>
    </row>
    <row r="5" spans="1:13" ht="12.75">
      <c r="A5" s="28">
        <v>118.17525</v>
      </c>
      <c r="B5" s="28">
        <v>0.00068</v>
      </c>
      <c r="C5" s="28">
        <v>158.199</v>
      </c>
      <c r="D5" s="28">
        <v>0.9744</v>
      </c>
      <c r="E5" s="28">
        <v>9.1</v>
      </c>
      <c r="F5" s="11">
        <v>9.1</v>
      </c>
      <c r="G5" s="11">
        <v>0.7</v>
      </c>
      <c r="H5" s="3">
        <f>I5-I4</f>
        <v>1.596900000000005</v>
      </c>
      <c r="I5" s="3">
        <v>2011.7699</v>
      </c>
      <c r="J5" s="12">
        <v>39362</v>
      </c>
      <c r="K5" s="11">
        <f>F5/H5</f>
        <v>5.698540923038369</v>
      </c>
      <c r="L5" s="1"/>
      <c r="M5" s="5"/>
    </row>
    <row r="6" spans="1:13" ht="12.75">
      <c r="A6" s="28">
        <v>118.17203</v>
      </c>
      <c r="B6" s="28">
        <v>0.00035</v>
      </c>
      <c r="C6" s="28">
        <v>158.199</v>
      </c>
      <c r="D6" s="28">
        <v>0.9744</v>
      </c>
      <c r="E6" s="28">
        <v>9.1</v>
      </c>
      <c r="F6" s="11">
        <f>SUM(F5,E6)</f>
        <v>18.2</v>
      </c>
      <c r="G6" s="1">
        <v>0.4</v>
      </c>
      <c r="H6" s="3">
        <f>I6-I4</f>
        <v>2.571999999999889</v>
      </c>
      <c r="I6" s="4">
        <v>2012.745</v>
      </c>
      <c r="J6" s="23">
        <v>39719</v>
      </c>
      <c r="K6" s="11">
        <f>F6/H6</f>
        <v>7.076205287714147</v>
      </c>
      <c r="L6" s="11" t="s">
        <v>172</v>
      </c>
      <c r="M6" s="5"/>
    </row>
    <row r="7" spans="1:13" ht="12.75">
      <c r="A7" s="28">
        <v>118.16868</v>
      </c>
      <c r="B7" s="28">
        <v>0.00051</v>
      </c>
      <c r="C7" s="28">
        <v>158.199</v>
      </c>
      <c r="D7" s="28">
        <v>0.9744</v>
      </c>
      <c r="E7" s="28">
        <v>9.5</v>
      </c>
      <c r="F7" s="11">
        <f>SUM(F6,E7)</f>
        <v>27.7</v>
      </c>
      <c r="G7" s="1">
        <v>0.5</v>
      </c>
      <c r="H7" s="3">
        <f>I7-I4</f>
        <v>3.646199999999908</v>
      </c>
      <c r="I7" s="4">
        <v>2013.8192</v>
      </c>
      <c r="J7" s="23">
        <v>40111</v>
      </c>
      <c r="K7" s="11">
        <f>F7/H7</f>
        <v>7.596950249575092</v>
      </c>
      <c r="L7" s="11" t="s">
        <v>235</v>
      </c>
      <c r="M7" s="5"/>
    </row>
    <row r="8" spans="1:13" ht="12.75">
      <c r="A8" s="28">
        <v>118.16639</v>
      </c>
      <c r="B8" s="28">
        <v>0.00037</v>
      </c>
      <c r="C8" s="28">
        <v>158.199</v>
      </c>
      <c r="D8" s="28">
        <v>0.9744</v>
      </c>
      <c r="E8" s="28">
        <v>6.5</v>
      </c>
      <c r="F8" s="11">
        <f>SUM(F7,E8)</f>
        <v>34.2</v>
      </c>
      <c r="G8" s="1">
        <v>0.4</v>
      </c>
      <c r="H8" s="3">
        <f>I8-I4</f>
        <v>4.548000000000002</v>
      </c>
      <c r="I8" s="4">
        <v>2014.721</v>
      </c>
      <c r="J8" s="23">
        <v>40440</v>
      </c>
      <c r="K8" s="11">
        <f>F8/H8</f>
        <v>7.519788918205802</v>
      </c>
      <c r="L8" s="11" t="s">
        <v>278</v>
      </c>
      <c r="M8" s="5"/>
    </row>
    <row r="9" spans="1:13" ht="12.75">
      <c r="A9" s="28">
        <v>118.16332</v>
      </c>
      <c r="B9" s="59">
        <v>0.0007</v>
      </c>
      <c r="C9" s="28">
        <v>158.199</v>
      </c>
      <c r="D9" s="28">
        <v>0.9744</v>
      </c>
      <c r="E9" s="28">
        <v>8.7</v>
      </c>
      <c r="F9" s="11">
        <f>SUM(F8,E9)</f>
        <v>42.900000000000006</v>
      </c>
      <c r="G9" s="1">
        <v>0.7</v>
      </c>
      <c r="H9" s="3">
        <f>I9-I4</f>
        <v>5.564000000000078</v>
      </c>
      <c r="I9" s="4">
        <v>2015.737</v>
      </c>
      <c r="J9" s="23">
        <v>40811</v>
      </c>
      <c r="K9" s="11">
        <f>F9/H9</f>
        <v>7.710280373831669</v>
      </c>
      <c r="L9" s="11" t="s">
        <v>321</v>
      </c>
      <c r="M9" s="5"/>
    </row>
    <row r="10" spans="1:13" ht="12.75">
      <c r="A10" s="28"/>
      <c r="B10" s="28"/>
      <c r="C10" s="28"/>
      <c r="D10" s="28"/>
      <c r="E10" s="28"/>
      <c r="F10" s="11"/>
      <c r="G10" s="1"/>
      <c r="H10" s="3"/>
      <c r="I10" s="4"/>
      <c r="J10" s="23"/>
      <c r="K10" s="11"/>
      <c r="L10" s="11"/>
      <c r="M10" s="5"/>
    </row>
    <row r="11" spans="1:13" ht="12.75">
      <c r="A11" s="28"/>
      <c r="B11" s="28"/>
      <c r="C11" s="28"/>
      <c r="D11" s="28"/>
      <c r="E11" s="28"/>
      <c r="F11" s="11"/>
      <c r="G11" s="1"/>
      <c r="H11" s="3"/>
      <c r="I11" s="4"/>
      <c r="J11" s="23"/>
      <c r="K11" s="11"/>
      <c r="L11" s="11"/>
      <c r="M11" s="5"/>
    </row>
    <row r="12" spans="1:13" ht="12.75">
      <c r="A12" s="28"/>
      <c r="B12" s="28"/>
      <c r="C12" s="28"/>
      <c r="D12" s="28"/>
      <c r="E12" s="28"/>
      <c r="F12" s="11"/>
      <c r="G12" s="1"/>
      <c r="H12" s="3"/>
      <c r="I12" s="4"/>
      <c r="J12" s="23"/>
      <c r="K12" s="11"/>
      <c r="L12" s="11"/>
      <c r="M12" s="5"/>
    </row>
    <row r="13" spans="1:13" ht="12.75">
      <c r="A13" s="28"/>
      <c r="B13" s="28"/>
      <c r="C13" s="28"/>
      <c r="D13" s="28"/>
      <c r="E13" s="28"/>
      <c r="F13" s="11"/>
      <c r="G13" s="1"/>
      <c r="H13" s="3"/>
      <c r="I13" s="4"/>
      <c r="J13" s="23"/>
      <c r="K13" s="11"/>
      <c r="L13" s="11"/>
      <c r="M13" s="5"/>
    </row>
    <row r="14" spans="1:13" ht="12.75">
      <c r="A14" s="28"/>
      <c r="B14" s="28"/>
      <c r="C14" s="28"/>
      <c r="D14" s="28"/>
      <c r="E14" s="28"/>
      <c r="F14" s="11"/>
      <c r="G14" s="1"/>
      <c r="H14" s="3"/>
      <c r="I14" s="4"/>
      <c r="J14" s="23"/>
      <c r="K14" s="11"/>
      <c r="L14" s="11"/>
      <c r="M14" s="5"/>
    </row>
    <row r="15" spans="1:13" ht="12.75">
      <c r="A15" s="28"/>
      <c r="B15" s="28"/>
      <c r="C15" s="28"/>
      <c r="D15" s="28"/>
      <c r="E15" s="28"/>
      <c r="F15" s="11"/>
      <c r="G15" s="1"/>
      <c r="H15" s="3"/>
      <c r="I15" s="4"/>
      <c r="J15" s="23"/>
      <c r="K15" s="11"/>
      <c r="L15" s="11"/>
      <c r="M15" s="5"/>
    </row>
    <row r="16" spans="1:13" ht="12.75">
      <c r="A16" s="28"/>
      <c r="B16" s="28"/>
      <c r="C16" s="28"/>
      <c r="D16" s="28"/>
      <c r="E16" s="28"/>
      <c r="F16" s="11"/>
      <c r="G16" s="1"/>
      <c r="H16" s="3"/>
      <c r="I16" s="4"/>
      <c r="J16" s="23"/>
      <c r="K16" s="11"/>
      <c r="L16" s="11"/>
      <c r="M16" s="5"/>
    </row>
    <row r="17" spans="1:13" ht="12.75">
      <c r="A17" s="28"/>
      <c r="B17" s="28"/>
      <c r="C17" s="28"/>
      <c r="D17" s="28"/>
      <c r="E17" s="28"/>
      <c r="F17" s="11"/>
      <c r="G17" s="1"/>
      <c r="H17" s="3"/>
      <c r="I17" s="4"/>
      <c r="J17" s="23"/>
      <c r="K17" s="11"/>
      <c r="L17" s="11"/>
      <c r="M17" s="5"/>
    </row>
    <row r="18" spans="1:13" ht="12.75">
      <c r="A18" s="28"/>
      <c r="B18" s="28"/>
      <c r="C18" s="28"/>
      <c r="D18" s="28"/>
      <c r="E18" s="28"/>
      <c r="F18" s="11"/>
      <c r="G18" s="1"/>
      <c r="H18" s="3"/>
      <c r="I18" s="4"/>
      <c r="J18" s="23"/>
      <c r="K18" s="11"/>
      <c r="L18" s="11"/>
      <c r="M18" s="5"/>
    </row>
  </sheetData>
  <sheetProtection/>
  <mergeCells count="1">
    <mergeCell ref="A1:K1"/>
  </mergeCells>
  <printOptions/>
  <pageMargins left="0.25" right="0.25" top="0.25" bottom="0.26" header="0.3" footer="0.3"/>
  <pageSetup fitToHeight="4" fitToWidth="1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L19"/>
  <sheetViews>
    <sheetView workbookViewId="0" topLeftCell="A1">
      <selection activeCell="C14" sqref="C14"/>
    </sheetView>
  </sheetViews>
  <sheetFormatPr defaultColWidth="8.375" defaultRowHeight="12.75"/>
  <cols>
    <col min="1" max="1" width="9.375" style="9" customWidth="1"/>
    <col min="2" max="16384" width="8.375" style="9" customWidth="1"/>
  </cols>
  <sheetData>
    <row r="1" spans="1:11" ht="12.75">
      <c r="A1" s="43" t="s">
        <v>25</v>
      </c>
      <c r="B1" s="34"/>
      <c r="C1" s="1"/>
      <c r="D1" s="1"/>
      <c r="I1" s="3"/>
      <c r="J1" s="1"/>
      <c r="K1" s="1"/>
    </row>
    <row r="2" spans="1:12" ht="13.5" thickBot="1">
      <c r="A2" s="11"/>
      <c r="B2" s="11"/>
      <c r="C2" s="3"/>
      <c r="D2" s="3"/>
      <c r="E2" s="42"/>
      <c r="F2" s="1"/>
      <c r="G2" s="1"/>
      <c r="H2" s="1"/>
      <c r="I2" s="1"/>
      <c r="J2" s="1"/>
      <c r="K2" s="93" t="s">
        <v>33</v>
      </c>
      <c r="L2" s="93"/>
    </row>
    <row r="3" spans="1:12" ht="39">
      <c r="A3" s="40" t="s">
        <v>34</v>
      </c>
      <c r="B3" s="39" t="s">
        <v>148</v>
      </c>
      <c r="C3" s="40" t="s">
        <v>164</v>
      </c>
      <c r="D3" s="40" t="s">
        <v>77</v>
      </c>
      <c r="E3" s="38" t="s">
        <v>165</v>
      </c>
      <c r="F3" s="39" t="s">
        <v>191</v>
      </c>
      <c r="G3" s="35" t="s">
        <v>192</v>
      </c>
      <c r="H3" s="36" t="s">
        <v>193</v>
      </c>
      <c r="I3" s="36" t="s">
        <v>194</v>
      </c>
      <c r="J3" s="37" t="s">
        <v>168</v>
      </c>
      <c r="K3" s="38" t="s">
        <v>216</v>
      </c>
      <c r="L3" s="39" t="s">
        <v>217</v>
      </c>
    </row>
    <row r="4" spans="1:12" s="1" customFormat="1" ht="12.75">
      <c r="A4" s="50">
        <v>152.55647</v>
      </c>
      <c r="B4" s="50">
        <v>0.00032</v>
      </c>
      <c r="C4" s="4">
        <v>167.404</v>
      </c>
      <c r="D4" s="15">
        <v>0.9336</v>
      </c>
      <c r="E4" s="33" t="s">
        <v>118</v>
      </c>
      <c r="F4" s="32">
        <v>0</v>
      </c>
      <c r="G4" s="14">
        <v>0.4</v>
      </c>
      <c r="H4" s="32">
        <v>0</v>
      </c>
      <c r="I4" s="4">
        <v>2009.4712</v>
      </c>
      <c r="J4" s="23">
        <v>38523</v>
      </c>
      <c r="K4" s="33" t="s">
        <v>118</v>
      </c>
      <c r="L4" s="33" t="s">
        <v>118</v>
      </c>
    </row>
    <row r="5" spans="1:11" s="1" customFormat="1" ht="12.75">
      <c r="A5" s="15">
        <v>152.55692</v>
      </c>
      <c r="B5" s="15">
        <v>0.00071</v>
      </c>
      <c r="C5" s="4">
        <v>167.404</v>
      </c>
      <c r="D5" s="15">
        <v>0.9336</v>
      </c>
      <c r="E5" s="15">
        <v>1.4</v>
      </c>
      <c r="F5" s="14">
        <v>1.4</v>
      </c>
      <c r="G5" s="15">
        <v>0.8</v>
      </c>
      <c r="H5" s="4">
        <f>I5-I4</f>
        <v>1.1507000000001426</v>
      </c>
      <c r="I5" s="4">
        <v>2010.6219</v>
      </c>
      <c r="J5" s="23">
        <v>38943</v>
      </c>
      <c r="K5" s="14">
        <f>F5/H5</f>
        <v>1.2166507343354709</v>
      </c>
    </row>
    <row r="6" spans="1:12" s="1" customFormat="1" ht="12.75">
      <c r="A6" s="15">
        <v>152.55561</v>
      </c>
      <c r="B6" s="15">
        <v>0.00047</v>
      </c>
      <c r="C6" s="4">
        <v>167.404</v>
      </c>
      <c r="D6" s="15">
        <v>0.9336</v>
      </c>
      <c r="E6" s="15">
        <v>-4.1</v>
      </c>
      <c r="F6" s="14">
        <f>F5+E6</f>
        <v>-2.6999999999999997</v>
      </c>
      <c r="G6" s="14">
        <v>0.6</v>
      </c>
      <c r="H6" s="4">
        <f>I6-2009.471</f>
        <v>2.011199999999917</v>
      </c>
      <c r="I6" s="4">
        <v>2011.4822</v>
      </c>
      <c r="J6" s="23">
        <v>39257</v>
      </c>
      <c r="K6" s="14">
        <f>F6/H6</f>
        <v>-1.3424821002387186</v>
      </c>
      <c r="L6" s="15" t="s">
        <v>146</v>
      </c>
    </row>
    <row r="7" spans="1:12" s="1" customFormat="1" ht="12.75">
      <c r="A7" s="50">
        <v>152.5581</v>
      </c>
      <c r="B7" s="15">
        <v>0.00114</v>
      </c>
      <c r="C7" s="4">
        <v>167.404</v>
      </c>
      <c r="D7" s="15">
        <v>0.9336</v>
      </c>
      <c r="E7" s="15">
        <v>7.8</v>
      </c>
      <c r="F7" s="14">
        <f>F6+E7</f>
        <v>5.1</v>
      </c>
      <c r="G7" s="14">
        <v>1.3</v>
      </c>
      <c r="H7" s="4">
        <f>I7-2009.471</f>
        <v>3.066000000000031</v>
      </c>
      <c r="I7" s="4">
        <v>2012.537</v>
      </c>
      <c r="J7" s="23">
        <v>39643</v>
      </c>
      <c r="K7" s="14">
        <f>F7/H7</f>
        <v>1.6634050880626055</v>
      </c>
      <c r="L7" s="1" t="s">
        <v>179</v>
      </c>
    </row>
    <row r="8" spans="1:12" s="1" customFormat="1" ht="12.75">
      <c r="A8" s="50">
        <v>152.55986</v>
      </c>
      <c r="B8" s="15">
        <v>0.00124</v>
      </c>
      <c r="C8" s="4">
        <v>167.404</v>
      </c>
      <c r="D8" s="15">
        <v>0.9336</v>
      </c>
      <c r="E8" s="15">
        <v>5.5</v>
      </c>
      <c r="F8" s="14">
        <f>F7+E8</f>
        <v>10.6</v>
      </c>
      <c r="G8" s="14">
        <v>1.4</v>
      </c>
      <c r="H8" s="4">
        <f>I8-2009.471</f>
        <v>4.137199999999893</v>
      </c>
      <c r="I8" s="4">
        <v>2013.6082</v>
      </c>
      <c r="J8" s="23">
        <v>40034</v>
      </c>
      <c r="K8" s="14">
        <f>F8/H8</f>
        <v>2.562119307744434</v>
      </c>
      <c r="L8" s="1" t="s">
        <v>246</v>
      </c>
    </row>
    <row r="9" spans="1:12" s="1" customFormat="1" ht="12.75">
      <c r="A9" s="50">
        <v>152.55511</v>
      </c>
      <c r="B9" s="15">
        <v>0.00073</v>
      </c>
      <c r="C9" s="4">
        <v>167.404</v>
      </c>
      <c r="D9" s="15">
        <v>0.9336</v>
      </c>
      <c r="E9" s="15">
        <v>-14.9</v>
      </c>
      <c r="F9" s="14">
        <f>F8+E9</f>
        <v>-4.300000000000001</v>
      </c>
      <c r="G9" s="14">
        <v>0.9</v>
      </c>
      <c r="H9" s="4">
        <f>I9-2009.471</f>
        <v>5.076999999999998</v>
      </c>
      <c r="I9" s="4">
        <v>2014.548</v>
      </c>
      <c r="J9" s="23">
        <v>40377</v>
      </c>
      <c r="K9" s="14">
        <f>F9/H9</f>
        <v>-0.8469568642899354</v>
      </c>
      <c r="L9" s="1" t="s">
        <v>282</v>
      </c>
    </row>
    <row r="10" spans="1:11" s="1" customFormat="1" ht="12.75">
      <c r="A10" s="50"/>
      <c r="B10" s="15"/>
      <c r="C10" s="4"/>
      <c r="D10" s="15"/>
      <c r="E10" s="15"/>
      <c r="F10" s="14" t="s">
        <v>308</v>
      </c>
      <c r="G10" s="14"/>
      <c r="H10" s="4"/>
      <c r="I10" s="4"/>
      <c r="J10" s="23"/>
      <c r="K10" s="14"/>
    </row>
    <row r="11" spans="1:11" s="1" customFormat="1" ht="12.75">
      <c r="A11" s="50"/>
      <c r="B11" s="15"/>
      <c r="C11" s="4"/>
      <c r="D11" s="15"/>
      <c r="E11" s="15"/>
      <c r="F11" s="14"/>
      <c r="G11" s="14"/>
      <c r="H11" s="4"/>
      <c r="I11" s="4"/>
      <c r="J11" s="23"/>
      <c r="K11" s="14"/>
    </row>
    <row r="12" spans="1:11" s="1" customFormat="1" ht="12.75">
      <c r="A12" s="50"/>
      <c r="B12" s="15"/>
      <c r="C12" s="4"/>
      <c r="D12" s="15"/>
      <c r="E12" s="15"/>
      <c r="F12" s="14"/>
      <c r="G12" s="14"/>
      <c r="H12" s="4"/>
      <c r="I12" s="4"/>
      <c r="J12" s="23"/>
      <c r="K12" s="14"/>
    </row>
    <row r="13" spans="1:11" s="1" customFormat="1" ht="12.75">
      <c r="A13" s="50"/>
      <c r="B13" s="15"/>
      <c r="C13" s="4"/>
      <c r="D13" s="15"/>
      <c r="E13" s="15"/>
      <c r="F13" s="14"/>
      <c r="G13" s="14"/>
      <c r="H13" s="4"/>
      <c r="I13" s="4"/>
      <c r="J13" s="23"/>
      <c r="K13" s="14"/>
    </row>
    <row r="14" spans="1:11" s="1" customFormat="1" ht="12.75">
      <c r="A14" s="50"/>
      <c r="B14" s="15"/>
      <c r="C14" s="4"/>
      <c r="D14" s="15"/>
      <c r="E14" s="15"/>
      <c r="F14" s="14"/>
      <c r="G14" s="14"/>
      <c r="H14" s="4"/>
      <c r="I14" s="4"/>
      <c r="J14" s="23"/>
      <c r="K14" s="14"/>
    </row>
    <row r="15" spans="1:11" s="1" customFormat="1" ht="12.75">
      <c r="A15" s="50"/>
      <c r="B15" s="15"/>
      <c r="C15" s="4"/>
      <c r="D15" s="15"/>
      <c r="E15" s="15"/>
      <c r="F15" s="14"/>
      <c r="G15" s="14"/>
      <c r="H15" s="4"/>
      <c r="I15" s="4"/>
      <c r="J15" s="23"/>
      <c r="K15" s="14"/>
    </row>
    <row r="16" spans="1:11" s="1" customFormat="1" ht="12.75">
      <c r="A16" s="50"/>
      <c r="B16" s="15"/>
      <c r="C16" s="4"/>
      <c r="D16" s="15"/>
      <c r="E16" s="15"/>
      <c r="F16" s="14"/>
      <c r="G16" s="14"/>
      <c r="H16" s="4"/>
      <c r="I16" s="4"/>
      <c r="J16" s="23"/>
      <c r="K16" s="14"/>
    </row>
    <row r="17" spans="1:11" s="1" customFormat="1" ht="12.75">
      <c r="A17" s="50"/>
      <c r="B17" s="15"/>
      <c r="C17" s="4"/>
      <c r="D17" s="15"/>
      <c r="E17" s="15"/>
      <c r="F17" s="14"/>
      <c r="G17" s="14"/>
      <c r="H17" s="4"/>
      <c r="I17" s="4"/>
      <c r="J17" s="23"/>
      <c r="K17" s="14"/>
    </row>
    <row r="18" spans="1:11" s="1" customFormat="1" ht="12.75">
      <c r="A18" s="50"/>
      <c r="B18" s="15"/>
      <c r="C18" s="4"/>
      <c r="D18" s="15"/>
      <c r="E18" s="15"/>
      <c r="F18" s="14"/>
      <c r="G18" s="14"/>
      <c r="H18" s="4"/>
      <c r="I18" s="4"/>
      <c r="J18" s="23"/>
      <c r="K18" s="14"/>
    </row>
    <row r="19" spans="1:11" s="1" customFormat="1" ht="12.75">
      <c r="A19" s="50"/>
      <c r="B19" s="15"/>
      <c r="C19" s="4"/>
      <c r="D19" s="15"/>
      <c r="E19" s="15"/>
      <c r="F19" s="14"/>
      <c r="G19" s="14"/>
      <c r="H19" s="4"/>
      <c r="I19" s="4"/>
      <c r="J19" s="23"/>
      <c r="K19" s="14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18"/>
  <sheetViews>
    <sheetView workbookViewId="0" topLeftCell="A1">
      <selection activeCell="L7" sqref="L7"/>
    </sheetView>
  </sheetViews>
  <sheetFormatPr defaultColWidth="10.875" defaultRowHeight="12.75"/>
  <sheetData>
    <row r="1" spans="1:5" s="44" customFormat="1" ht="12.75">
      <c r="A1" s="43" t="s">
        <v>237</v>
      </c>
      <c r="C1" s="43"/>
      <c r="D1" s="9"/>
      <c r="E1" s="9"/>
    </row>
    <row r="2" spans="1:12" s="44" customFormat="1" ht="13.5" thickBot="1">
      <c r="A2" s="41"/>
      <c r="C2" s="1"/>
      <c r="D2" s="3"/>
      <c r="E2" s="42"/>
      <c r="F2" s="1"/>
      <c r="G2" s="1"/>
      <c r="H2" s="1"/>
      <c r="I2" s="1"/>
      <c r="J2" s="1"/>
      <c r="K2" s="93" t="s">
        <v>190</v>
      </c>
      <c r="L2" s="93"/>
    </row>
    <row r="3" spans="1:12" s="44" customFormat="1" ht="37.5" customHeight="1">
      <c r="A3" s="40" t="s">
        <v>16</v>
      </c>
      <c r="B3" s="39" t="s">
        <v>195</v>
      </c>
      <c r="C3" s="40" t="s">
        <v>85</v>
      </c>
      <c r="D3" s="40" t="s">
        <v>77</v>
      </c>
      <c r="E3" s="38" t="s">
        <v>196</v>
      </c>
      <c r="F3" s="39" t="s">
        <v>18</v>
      </c>
      <c r="G3" s="35" t="s">
        <v>205</v>
      </c>
      <c r="H3" s="36" t="s">
        <v>206</v>
      </c>
      <c r="I3" s="36" t="s">
        <v>197</v>
      </c>
      <c r="J3" s="37" t="s">
        <v>198</v>
      </c>
      <c r="K3" s="38" t="s">
        <v>199</v>
      </c>
      <c r="L3" s="39" t="s">
        <v>200</v>
      </c>
    </row>
    <row r="4" spans="1:15" s="44" customFormat="1" ht="12.75">
      <c r="A4" s="28">
        <v>82.83354</v>
      </c>
      <c r="B4" s="28">
        <v>0.00052</v>
      </c>
      <c r="C4" s="4">
        <v>146.65</v>
      </c>
      <c r="D4" s="28">
        <v>0.9816</v>
      </c>
      <c r="E4" s="28" t="s">
        <v>118</v>
      </c>
      <c r="F4" s="10">
        <v>0</v>
      </c>
      <c r="G4" s="11">
        <v>0.5</v>
      </c>
      <c r="H4" s="3">
        <v>0</v>
      </c>
      <c r="I4" s="15">
        <v>2012.707</v>
      </c>
      <c r="J4" s="12">
        <v>39705</v>
      </c>
      <c r="K4" s="1"/>
      <c r="L4" s="1"/>
      <c r="O4" s="3"/>
    </row>
    <row r="5" spans="1:15" s="44" customFormat="1" ht="12.75">
      <c r="A5" s="28">
        <v>82.83277</v>
      </c>
      <c r="B5" s="28">
        <v>0.00078</v>
      </c>
      <c r="C5" s="4">
        <v>146.65</v>
      </c>
      <c r="D5" s="28">
        <v>0.9816</v>
      </c>
      <c r="E5" s="10">
        <v>2</v>
      </c>
      <c r="F5" s="10">
        <v>2</v>
      </c>
      <c r="G5" s="11">
        <v>0.8</v>
      </c>
      <c r="H5" s="3">
        <f>I5-I4</f>
        <v>1.1121999999998025</v>
      </c>
      <c r="I5" s="4">
        <v>2013.8192</v>
      </c>
      <c r="J5" s="12">
        <v>40111</v>
      </c>
      <c r="K5" s="11">
        <f>F5/H5</f>
        <v>1.7982377270278325</v>
      </c>
      <c r="L5" s="1"/>
      <c r="O5" s="3"/>
    </row>
    <row r="6" spans="1:15" s="44" customFormat="1" ht="12.75">
      <c r="A6" s="28">
        <v>82.83139</v>
      </c>
      <c r="B6" s="28">
        <v>0.00046</v>
      </c>
      <c r="C6" s="4">
        <v>146.65</v>
      </c>
      <c r="D6" s="28">
        <v>0.9816</v>
      </c>
      <c r="E6" s="28">
        <v>3.6</v>
      </c>
      <c r="F6" s="10">
        <f>SUM(F5,E6)</f>
        <v>5.6</v>
      </c>
      <c r="G6" s="11">
        <v>0.5</v>
      </c>
      <c r="H6" s="3">
        <f>I6-I4</f>
        <v>2.0139999999998963</v>
      </c>
      <c r="I6" s="15">
        <v>2014.721</v>
      </c>
      <c r="J6" s="12">
        <v>40440</v>
      </c>
      <c r="K6" s="11">
        <f>F6/H6</f>
        <v>2.7805362462762107</v>
      </c>
      <c r="L6" s="1" t="s">
        <v>285</v>
      </c>
      <c r="O6" s="3"/>
    </row>
    <row r="7" spans="1:15" s="44" customFormat="1" ht="12.75">
      <c r="A7" s="28">
        <v>82.82921</v>
      </c>
      <c r="B7" s="59">
        <v>0.0009</v>
      </c>
      <c r="C7" s="4">
        <v>146.65</v>
      </c>
      <c r="D7" s="28">
        <v>0.9816</v>
      </c>
      <c r="E7" s="28">
        <v>5.7</v>
      </c>
      <c r="F7" s="10">
        <f>SUM(F6,E7)</f>
        <v>11.3</v>
      </c>
      <c r="G7" s="11">
        <v>0.9</v>
      </c>
      <c r="H7" s="3">
        <f>I7-I4</f>
        <v>3.01079999999979</v>
      </c>
      <c r="I7" s="4">
        <v>2015.7178</v>
      </c>
      <c r="J7" s="12">
        <v>40804</v>
      </c>
      <c r="K7" s="11">
        <f>F7/H7</f>
        <v>3.7531553075597146</v>
      </c>
      <c r="L7" s="1" t="s">
        <v>322</v>
      </c>
      <c r="O7" s="3"/>
    </row>
    <row r="8" spans="1:15" s="44" customFormat="1" ht="12.75">
      <c r="A8" s="28"/>
      <c r="B8" s="28"/>
      <c r="C8" s="4"/>
      <c r="D8" s="28"/>
      <c r="E8" s="28"/>
      <c r="F8" s="10"/>
      <c r="G8" s="11"/>
      <c r="H8" s="3"/>
      <c r="I8" s="15"/>
      <c r="J8" s="12"/>
      <c r="K8" s="1"/>
      <c r="L8" s="1"/>
      <c r="O8" s="3"/>
    </row>
    <row r="9" spans="1:15" s="44" customFormat="1" ht="12.75">
      <c r="A9" s="28"/>
      <c r="B9" s="28"/>
      <c r="C9" s="4"/>
      <c r="D9" s="28"/>
      <c r="E9" s="28"/>
      <c r="F9" s="10"/>
      <c r="G9" s="11"/>
      <c r="H9" s="3"/>
      <c r="I9" s="15"/>
      <c r="J9" s="12"/>
      <c r="K9" s="1"/>
      <c r="L9" s="1"/>
      <c r="O9" s="3"/>
    </row>
    <row r="10" spans="1:15" s="44" customFormat="1" ht="12.75">
      <c r="A10" s="28"/>
      <c r="B10" s="28"/>
      <c r="C10" s="4"/>
      <c r="D10" s="28"/>
      <c r="E10" s="28"/>
      <c r="F10" s="10"/>
      <c r="G10" s="11"/>
      <c r="H10" s="3"/>
      <c r="I10" s="15"/>
      <c r="J10" s="12"/>
      <c r="K10" s="1"/>
      <c r="L10" s="1"/>
      <c r="O10" s="3"/>
    </row>
    <row r="11" spans="1:15" s="44" customFormat="1" ht="12.75">
      <c r="A11" s="28"/>
      <c r="B11" s="28"/>
      <c r="C11" s="4"/>
      <c r="D11" s="28"/>
      <c r="E11" s="28"/>
      <c r="F11" s="10"/>
      <c r="G11" s="11"/>
      <c r="H11" s="3"/>
      <c r="I11" s="15"/>
      <c r="J11" s="12"/>
      <c r="K11" s="1"/>
      <c r="L11" s="1"/>
      <c r="O11" s="3"/>
    </row>
    <row r="12" spans="1:15" s="44" customFormat="1" ht="12.75">
      <c r="A12" s="28"/>
      <c r="B12" s="28"/>
      <c r="C12" s="4"/>
      <c r="D12" s="28"/>
      <c r="E12" s="28"/>
      <c r="F12" s="10"/>
      <c r="G12" s="11"/>
      <c r="H12" s="3"/>
      <c r="I12" s="15"/>
      <c r="J12" s="12"/>
      <c r="K12" s="1"/>
      <c r="L12" s="1"/>
      <c r="O12" s="3"/>
    </row>
    <row r="13" spans="1:15" s="44" customFormat="1" ht="12.75">
      <c r="A13" s="28"/>
      <c r="B13" s="28"/>
      <c r="C13" s="4"/>
      <c r="D13" s="28"/>
      <c r="E13" s="28"/>
      <c r="F13" s="10"/>
      <c r="G13" s="11"/>
      <c r="H13" s="3"/>
      <c r="I13" s="15"/>
      <c r="J13" s="12"/>
      <c r="K13" s="1"/>
      <c r="L13" s="1"/>
      <c r="O13" s="3"/>
    </row>
    <row r="14" spans="1:15" s="44" customFormat="1" ht="12.75">
      <c r="A14" s="28"/>
      <c r="B14" s="28"/>
      <c r="C14" s="4"/>
      <c r="D14" s="28"/>
      <c r="E14" s="28"/>
      <c r="F14" s="10"/>
      <c r="G14" s="11"/>
      <c r="H14" s="3"/>
      <c r="I14" s="15"/>
      <c r="J14" s="12"/>
      <c r="K14" s="1"/>
      <c r="L14" s="1"/>
      <c r="O14" s="3"/>
    </row>
    <row r="15" spans="1:15" s="44" customFormat="1" ht="12.75">
      <c r="A15" s="28"/>
      <c r="B15" s="28"/>
      <c r="C15" s="4"/>
      <c r="D15" s="28"/>
      <c r="E15" s="28"/>
      <c r="F15" s="10"/>
      <c r="G15" s="11"/>
      <c r="H15" s="3"/>
      <c r="I15" s="15"/>
      <c r="J15" s="12"/>
      <c r="K15" s="1"/>
      <c r="L15" s="1"/>
      <c r="O15" s="3"/>
    </row>
    <row r="16" spans="1:15" s="44" customFormat="1" ht="12.75">
      <c r="A16" s="28"/>
      <c r="B16" s="28"/>
      <c r="C16" s="4"/>
      <c r="D16" s="28"/>
      <c r="E16" s="28"/>
      <c r="F16" s="10"/>
      <c r="G16" s="11"/>
      <c r="H16" s="3"/>
      <c r="I16" s="15"/>
      <c r="J16" s="12"/>
      <c r="K16" s="1"/>
      <c r="L16" s="1"/>
      <c r="O16" s="3"/>
    </row>
    <row r="17" spans="1:15" s="44" customFormat="1" ht="12.75">
      <c r="A17" s="28"/>
      <c r="B17" s="28"/>
      <c r="C17" s="4"/>
      <c r="D17" s="28"/>
      <c r="E17" s="28"/>
      <c r="F17" s="10"/>
      <c r="G17" s="11"/>
      <c r="H17" s="3"/>
      <c r="I17" s="15"/>
      <c r="J17" s="12"/>
      <c r="K17" s="1"/>
      <c r="L17" s="1"/>
      <c r="O17" s="3"/>
    </row>
    <row r="18" spans="1:15" s="44" customFormat="1" ht="12.75">
      <c r="A18" s="28"/>
      <c r="B18" s="28"/>
      <c r="C18" s="4"/>
      <c r="D18" s="28"/>
      <c r="E18" s="28"/>
      <c r="F18" s="10"/>
      <c r="G18" s="11"/>
      <c r="H18" s="3"/>
      <c r="I18" s="15"/>
      <c r="J18" s="12"/>
      <c r="K18" s="1"/>
      <c r="L18" s="1"/>
      <c r="O18" s="3"/>
    </row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73"/>
  <sheetViews>
    <sheetView workbookViewId="0" topLeftCell="A1">
      <pane ySplit="1820" topLeftCell="BM59" activePane="bottomLeft" state="split"/>
      <selection pane="topLeft" activeCell="A53" sqref="A53"/>
      <selection pane="bottomLeft" activeCell="L70" sqref="L70"/>
    </sheetView>
  </sheetViews>
  <sheetFormatPr defaultColWidth="8.375" defaultRowHeight="12.75"/>
  <cols>
    <col min="1" max="5" width="8.375" style="9" customWidth="1"/>
    <col min="6" max="11" width="8.375" style="9" bestFit="1" customWidth="1"/>
    <col min="12" max="16384" width="8.375" style="9" customWidth="1"/>
  </cols>
  <sheetData>
    <row r="1" spans="1:2" ht="12.75">
      <c r="A1" s="43" t="s">
        <v>147</v>
      </c>
      <c r="B1" s="43"/>
    </row>
    <row r="2" spans="1:12" ht="13.5" thickBot="1">
      <c r="A2" s="41"/>
      <c r="B2" s="11"/>
      <c r="C2" s="3"/>
      <c r="D2" s="3"/>
      <c r="E2" s="42"/>
      <c r="F2" s="1"/>
      <c r="G2" s="1"/>
      <c r="H2" s="1"/>
      <c r="I2" s="1"/>
      <c r="J2" s="1"/>
      <c r="K2" s="93" t="s">
        <v>90</v>
      </c>
      <c r="L2" s="93"/>
    </row>
    <row r="3" spans="1:12" ht="37.5" customHeight="1">
      <c r="A3" s="40" t="s">
        <v>131</v>
      </c>
      <c r="B3" s="39" t="s">
        <v>119</v>
      </c>
      <c r="C3" s="40" t="s">
        <v>120</v>
      </c>
      <c r="D3" s="40" t="s">
        <v>77</v>
      </c>
      <c r="E3" s="38" t="s">
        <v>181</v>
      </c>
      <c r="F3" s="39" t="s">
        <v>182</v>
      </c>
      <c r="G3" s="35" t="s">
        <v>183</v>
      </c>
      <c r="H3" s="36" t="s">
        <v>184</v>
      </c>
      <c r="I3" s="36" t="s">
        <v>185</v>
      </c>
      <c r="J3" s="37" t="s">
        <v>252</v>
      </c>
      <c r="K3" s="38" t="s">
        <v>253</v>
      </c>
      <c r="L3" s="39" t="s">
        <v>254</v>
      </c>
    </row>
    <row r="4" spans="1:11" s="1" customFormat="1" ht="12.75">
      <c r="A4" s="28" t="s">
        <v>78</v>
      </c>
      <c r="B4" s="28" t="s">
        <v>78</v>
      </c>
      <c r="C4" s="28" t="s">
        <v>78</v>
      </c>
      <c r="D4" s="28" t="s">
        <v>78</v>
      </c>
      <c r="E4" s="28" t="s">
        <v>78</v>
      </c>
      <c r="F4" s="11">
        <v>0</v>
      </c>
      <c r="G4" s="11">
        <v>0.8</v>
      </c>
      <c r="H4" s="3">
        <v>0</v>
      </c>
      <c r="I4" s="3">
        <v>1997.066</v>
      </c>
      <c r="J4" s="12">
        <v>33992</v>
      </c>
      <c r="K4" s="11"/>
    </row>
    <row r="5" spans="1:11" s="1" customFormat="1" ht="12.75">
      <c r="A5" s="28" t="s">
        <v>78</v>
      </c>
      <c r="B5" s="28" t="s">
        <v>78</v>
      </c>
      <c r="C5" s="28" t="s">
        <v>78</v>
      </c>
      <c r="D5" s="28" t="s">
        <v>78</v>
      </c>
      <c r="E5" s="28" t="s">
        <v>78</v>
      </c>
      <c r="F5" s="11">
        <v>-1</v>
      </c>
      <c r="G5" s="11">
        <v>1.9</v>
      </c>
      <c r="H5" s="3">
        <v>0.159</v>
      </c>
      <c r="I5" s="3">
        <v>1997.225</v>
      </c>
      <c r="J5" s="12">
        <v>34050</v>
      </c>
      <c r="K5" s="11"/>
    </row>
    <row r="6" spans="1:11" s="1" customFormat="1" ht="12.75">
      <c r="A6" s="28" t="s">
        <v>78</v>
      </c>
      <c r="B6" s="28" t="s">
        <v>78</v>
      </c>
      <c r="C6" s="28" t="s">
        <v>78</v>
      </c>
      <c r="D6" s="28" t="s">
        <v>78</v>
      </c>
      <c r="E6" s="28" t="s">
        <v>78</v>
      </c>
      <c r="F6" s="11">
        <v>4.1</v>
      </c>
      <c r="G6" s="11">
        <v>1.6</v>
      </c>
      <c r="H6" s="3">
        <v>0.348</v>
      </c>
      <c r="I6" s="3">
        <v>1997.414</v>
      </c>
      <c r="J6" s="12">
        <v>34119</v>
      </c>
      <c r="K6" s="11"/>
    </row>
    <row r="7" spans="1:11" s="1" customFormat="1" ht="12.75">
      <c r="A7" s="28" t="s">
        <v>78</v>
      </c>
      <c r="B7" s="28" t="s">
        <v>78</v>
      </c>
      <c r="C7" s="28" t="s">
        <v>78</v>
      </c>
      <c r="D7" s="28" t="s">
        <v>78</v>
      </c>
      <c r="E7" s="28" t="s">
        <v>78</v>
      </c>
      <c r="F7" s="11">
        <v>6.8</v>
      </c>
      <c r="G7" s="11">
        <v>0.5</v>
      </c>
      <c r="H7" s="3">
        <v>0.523</v>
      </c>
      <c r="I7" s="3">
        <v>1997.589</v>
      </c>
      <c r="J7" s="12">
        <v>34183</v>
      </c>
      <c r="K7" s="11"/>
    </row>
    <row r="8" spans="1:11" s="1" customFormat="1" ht="12.75">
      <c r="A8" s="28" t="s">
        <v>78</v>
      </c>
      <c r="B8" s="28" t="s">
        <v>78</v>
      </c>
      <c r="C8" s="28" t="s">
        <v>78</v>
      </c>
      <c r="D8" s="28" t="s">
        <v>78</v>
      </c>
      <c r="E8" s="28" t="s">
        <v>78</v>
      </c>
      <c r="F8" s="11">
        <v>3.4</v>
      </c>
      <c r="G8" s="11">
        <v>1.4</v>
      </c>
      <c r="H8" s="3">
        <v>0.696</v>
      </c>
      <c r="I8" s="3">
        <v>1997.762</v>
      </c>
      <c r="J8" s="12">
        <v>34246</v>
      </c>
      <c r="K8" s="11"/>
    </row>
    <row r="9" spans="1:11" s="1" customFormat="1" ht="12.75">
      <c r="A9" s="28" t="s">
        <v>78</v>
      </c>
      <c r="B9" s="28" t="s">
        <v>78</v>
      </c>
      <c r="C9" s="28" t="s">
        <v>78</v>
      </c>
      <c r="D9" s="28" t="s">
        <v>78</v>
      </c>
      <c r="E9" s="28" t="s">
        <v>78</v>
      </c>
      <c r="F9" s="11">
        <v>3.4</v>
      </c>
      <c r="G9" s="11">
        <v>1.7</v>
      </c>
      <c r="H9" s="3">
        <v>0.866</v>
      </c>
      <c r="I9" s="3">
        <v>1997.932</v>
      </c>
      <c r="J9" s="12">
        <v>34308</v>
      </c>
      <c r="K9" s="11">
        <v>3.9</v>
      </c>
    </row>
    <row r="10" spans="1:11" s="1" customFormat="1" ht="12.75">
      <c r="A10" s="28" t="s">
        <v>78</v>
      </c>
      <c r="B10" s="28" t="s">
        <v>78</v>
      </c>
      <c r="C10" s="28" t="s">
        <v>78</v>
      </c>
      <c r="D10" s="28" t="s">
        <v>78</v>
      </c>
      <c r="E10" s="28" t="s">
        <v>78</v>
      </c>
      <c r="F10" s="11">
        <v>-1.4</v>
      </c>
      <c r="G10" s="11">
        <v>1.3</v>
      </c>
      <c r="H10" s="3">
        <v>1.156</v>
      </c>
      <c r="I10" s="3">
        <v>1998.222</v>
      </c>
      <c r="J10" s="12">
        <v>34414</v>
      </c>
      <c r="K10" s="11">
        <v>-1.2</v>
      </c>
    </row>
    <row r="11" spans="1:11" s="1" customFormat="1" ht="12.75">
      <c r="A11" s="28" t="s">
        <v>78</v>
      </c>
      <c r="B11" s="28" t="s">
        <v>78</v>
      </c>
      <c r="C11" s="28" t="s">
        <v>78</v>
      </c>
      <c r="D11" s="28" t="s">
        <v>78</v>
      </c>
      <c r="E11" s="28" t="s">
        <v>78</v>
      </c>
      <c r="F11" s="11">
        <v>2.7</v>
      </c>
      <c r="G11" s="11">
        <v>2.7</v>
      </c>
      <c r="H11" s="3">
        <v>1.419</v>
      </c>
      <c r="I11" s="3">
        <v>1998.485</v>
      </c>
      <c r="J11" s="12">
        <v>34510</v>
      </c>
      <c r="K11" s="11">
        <v>1.9</v>
      </c>
    </row>
    <row r="12" spans="1:11" s="1" customFormat="1" ht="12.75">
      <c r="A12" s="28" t="s">
        <v>78</v>
      </c>
      <c r="B12" s="28" t="s">
        <v>78</v>
      </c>
      <c r="C12" s="28" t="s">
        <v>78</v>
      </c>
      <c r="D12" s="28" t="s">
        <v>78</v>
      </c>
      <c r="E12" s="28" t="s">
        <v>78</v>
      </c>
      <c r="F12" s="11">
        <v>6.6</v>
      </c>
      <c r="G12" s="11">
        <v>1.1</v>
      </c>
      <c r="H12" s="3">
        <v>1.671</v>
      </c>
      <c r="I12" s="3">
        <v>1998.737</v>
      </c>
      <c r="J12" s="12">
        <v>34602</v>
      </c>
      <c r="K12" s="11">
        <v>3.9</v>
      </c>
    </row>
    <row r="13" spans="1:11" s="1" customFormat="1" ht="12.75">
      <c r="A13" s="28" t="s">
        <v>78</v>
      </c>
      <c r="B13" s="28" t="s">
        <v>78</v>
      </c>
      <c r="C13" s="28" t="s">
        <v>78</v>
      </c>
      <c r="D13" s="28" t="s">
        <v>78</v>
      </c>
      <c r="E13" s="28" t="s">
        <v>78</v>
      </c>
      <c r="F13" s="11">
        <v>8.9</v>
      </c>
      <c r="G13" s="11">
        <v>1.3</v>
      </c>
      <c r="H13" s="3">
        <v>1.846</v>
      </c>
      <c r="I13" s="3">
        <v>1998.912</v>
      </c>
      <c r="J13" s="12">
        <v>34666</v>
      </c>
      <c r="K13" s="11">
        <v>4.8</v>
      </c>
    </row>
    <row r="14" spans="1:11" s="1" customFormat="1" ht="12.75">
      <c r="A14" s="28" t="s">
        <v>78</v>
      </c>
      <c r="B14" s="28" t="s">
        <v>78</v>
      </c>
      <c r="C14" s="28" t="s">
        <v>78</v>
      </c>
      <c r="D14" s="28" t="s">
        <v>78</v>
      </c>
      <c r="E14" s="28" t="s">
        <v>78</v>
      </c>
      <c r="F14" s="11">
        <v>5</v>
      </c>
      <c r="G14" s="11">
        <v>0.7</v>
      </c>
      <c r="H14" s="3">
        <v>2.074</v>
      </c>
      <c r="I14" s="3">
        <v>1999.14</v>
      </c>
      <c r="J14" s="12">
        <v>34749</v>
      </c>
      <c r="K14" s="11">
        <v>2.4</v>
      </c>
    </row>
    <row r="15" spans="1:11" s="1" customFormat="1" ht="12.75">
      <c r="A15" s="28" t="s">
        <v>78</v>
      </c>
      <c r="B15" s="28" t="s">
        <v>78</v>
      </c>
      <c r="C15" s="28" t="s">
        <v>78</v>
      </c>
      <c r="D15" s="28" t="s">
        <v>78</v>
      </c>
      <c r="E15" s="28" t="s">
        <v>78</v>
      </c>
      <c r="F15" s="11">
        <v>7.5</v>
      </c>
      <c r="G15" s="11">
        <v>0.7</v>
      </c>
      <c r="H15" s="3">
        <v>2.227</v>
      </c>
      <c r="I15" s="3">
        <v>1999.293</v>
      </c>
      <c r="J15" s="12">
        <v>34805</v>
      </c>
      <c r="K15" s="11">
        <v>3.4</v>
      </c>
    </row>
    <row r="16" spans="1:11" s="1" customFormat="1" ht="12.75">
      <c r="A16" s="28" t="s">
        <v>78</v>
      </c>
      <c r="B16" s="28" t="s">
        <v>78</v>
      </c>
      <c r="C16" s="28" t="s">
        <v>78</v>
      </c>
      <c r="D16" s="28" t="s">
        <v>78</v>
      </c>
      <c r="E16" s="28" t="s">
        <v>78</v>
      </c>
      <c r="F16" s="11">
        <v>8.9</v>
      </c>
      <c r="G16" s="11">
        <v>0.8</v>
      </c>
      <c r="H16" s="3">
        <v>2.4</v>
      </c>
      <c r="I16" s="3">
        <v>1999.466</v>
      </c>
      <c r="J16" s="12">
        <v>34868</v>
      </c>
      <c r="K16" s="11">
        <v>3.7</v>
      </c>
    </row>
    <row r="17" spans="1:11" s="1" customFormat="1" ht="12.75">
      <c r="A17" s="28" t="s">
        <v>78</v>
      </c>
      <c r="B17" s="28" t="s">
        <v>78</v>
      </c>
      <c r="C17" s="28" t="s">
        <v>78</v>
      </c>
      <c r="D17" s="28" t="s">
        <v>78</v>
      </c>
      <c r="E17" s="28" t="s">
        <v>78</v>
      </c>
      <c r="F17" s="11">
        <v>13.5</v>
      </c>
      <c r="G17" s="11">
        <v>0.7</v>
      </c>
      <c r="H17" s="3">
        <v>2.745</v>
      </c>
      <c r="I17" s="3">
        <v>1999.811</v>
      </c>
      <c r="J17" s="12">
        <v>34994</v>
      </c>
      <c r="K17" s="11">
        <v>4.9</v>
      </c>
    </row>
    <row r="18" spans="1:11" s="1" customFormat="1" ht="12.75">
      <c r="A18" s="28" t="s">
        <v>78</v>
      </c>
      <c r="B18" s="28" t="s">
        <v>78</v>
      </c>
      <c r="C18" s="28" t="s">
        <v>78</v>
      </c>
      <c r="D18" s="28" t="s">
        <v>78</v>
      </c>
      <c r="E18" s="28" t="s">
        <v>78</v>
      </c>
      <c r="F18" s="11">
        <v>12.7</v>
      </c>
      <c r="G18" s="11">
        <v>2.8</v>
      </c>
      <c r="H18" s="3">
        <v>2.898</v>
      </c>
      <c r="I18" s="3">
        <v>1999.964</v>
      </c>
      <c r="J18" s="12">
        <v>35050</v>
      </c>
      <c r="K18" s="11">
        <v>4.4</v>
      </c>
    </row>
    <row r="19" spans="1:11" s="1" customFormat="1" ht="12.75">
      <c r="A19" s="28" t="s">
        <v>78</v>
      </c>
      <c r="B19" s="28" t="s">
        <v>78</v>
      </c>
      <c r="C19" s="28" t="s">
        <v>78</v>
      </c>
      <c r="D19" s="28" t="s">
        <v>78</v>
      </c>
      <c r="E19" s="28" t="s">
        <v>78</v>
      </c>
      <c r="F19" s="11">
        <v>10.4</v>
      </c>
      <c r="G19" s="11">
        <v>1</v>
      </c>
      <c r="H19" s="3">
        <v>3.09</v>
      </c>
      <c r="I19" s="3">
        <v>2000.156</v>
      </c>
      <c r="J19" s="12">
        <v>35120</v>
      </c>
      <c r="K19" s="11">
        <v>3.4</v>
      </c>
    </row>
    <row r="20" spans="1:11" s="1" customFormat="1" ht="12.75">
      <c r="A20" s="28" t="s">
        <v>78</v>
      </c>
      <c r="B20" s="28" t="s">
        <v>78</v>
      </c>
      <c r="C20" s="28" t="s">
        <v>78</v>
      </c>
      <c r="D20" s="28" t="s">
        <v>78</v>
      </c>
      <c r="E20" s="28" t="s">
        <v>78</v>
      </c>
      <c r="F20" s="11">
        <v>7.4</v>
      </c>
      <c r="G20" s="11">
        <v>2.1</v>
      </c>
      <c r="H20" s="3">
        <v>3.262</v>
      </c>
      <c r="I20" s="3">
        <v>2000.328</v>
      </c>
      <c r="J20" s="12">
        <v>35183</v>
      </c>
      <c r="K20" s="11">
        <v>2.3</v>
      </c>
    </row>
    <row r="21" spans="1:11" s="1" customFormat="1" ht="12.75">
      <c r="A21" s="28" t="s">
        <v>78</v>
      </c>
      <c r="B21" s="28" t="s">
        <v>78</v>
      </c>
      <c r="C21" s="28" t="s">
        <v>78</v>
      </c>
      <c r="D21" s="28" t="s">
        <v>78</v>
      </c>
      <c r="E21" s="28" t="s">
        <v>78</v>
      </c>
      <c r="F21" s="11">
        <v>14.9</v>
      </c>
      <c r="G21" s="11">
        <v>0.3</v>
      </c>
      <c r="H21" s="3">
        <v>3.453</v>
      </c>
      <c r="I21" s="3">
        <v>2000.519</v>
      </c>
      <c r="J21" s="12">
        <v>35253</v>
      </c>
      <c r="K21" s="11">
        <v>4.3</v>
      </c>
    </row>
    <row r="22" spans="1:11" s="1" customFormat="1" ht="12.75">
      <c r="A22" s="28" t="s">
        <v>78</v>
      </c>
      <c r="B22" s="28" t="s">
        <v>78</v>
      </c>
      <c r="C22" s="28" t="s">
        <v>78</v>
      </c>
      <c r="D22" s="28" t="s">
        <v>78</v>
      </c>
      <c r="E22" s="28" t="s">
        <v>78</v>
      </c>
      <c r="F22" s="11">
        <v>14.8</v>
      </c>
      <c r="G22" s="11">
        <v>1.9</v>
      </c>
      <c r="H22" s="3">
        <v>3.666</v>
      </c>
      <c r="I22" s="3">
        <v>2000.732</v>
      </c>
      <c r="J22" s="12">
        <v>35331</v>
      </c>
      <c r="K22" s="11">
        <v>4</v>
      </c>
    </row>
    <row r="23" spans="1:11" s="1" customFormat="1" ht="12.75">
      <c r="A23" s="28" t="s">
        <v>78</v>
      </c>
      <c r="B23" s="28" t="s">
        <v>78</v>
      </c>
      <c r="C23" s="28" t="s">
        <v>78</v>
      </c>
      <c r="D23" s="28" t="s">
        <v>78</v>
      </c>
      <c r="E23" s="28" t="s">
        <v>78</v>
      </c>
      <c r="F23" s="11">
        <v>14.1</v>
      </c>
      <c r="G23" s="11">
        <v>1.3</v>
      </c>
      <c r="H23" s="3">
        <v>3.836</v>
      </c>
      <c r="I23" s="3">
        <v>2000.902</v>
      </c>
      <c r="J23" s="12">
        <v>35393</v>
      </c>
      <c r="K23" s="11">
        <v>3.7</v>
      </c>
    </row>
    <row r="24" spans="1:11" s="1" customFormat="1" ht="12.75">
      <c r="A24" s="28" t="s">
        <v>78</v>
      </c>
      <c r="B24" s="28" t="s">
        <v>78</v>
      </c>
      <c r="C24" s="28" t="s">
        <v>78</v>
      </c>
      <c r="D24" s="28" t="s">
        <v>78</v>
      </c>
      <c r="E24" s="28" t="s">
        <v>78</v>
      </c>
      <c r="F24" s="11">
        <v>13.9</v>
      </c>
      <c r="G24" s="11">
        <v>1.1</v>
      </c>
      <c r="H24" s="3">
        <v>4.008</v>
      </c>
      <c r="I24" s="3">
        <v>2001.074</v>
      </c>
      <c r="J24" s="12">
        <v>35456</v>
      </c>
      <c r="K24" s="11">
        <v>3.5</v>
      </c>
    </row>
    <row r="25" spans="1:11" s="1" customFormat="1" ht="12.75">
      <c r="A25" s="28" t="s">
        <v>78</v>
      </c>
      <c r="B25" s="28" t="s">
        <v>78</v>
      </c>
      <c r="C25" s="28" t="s">
        <v>78</v>
      </c>
      <c r="D25" s="28" t="s">
        <v>78</v>
      </c>
      <c r="E25" s="28" t="s">
        <v>78</v>
      </c>
      <c r="F25" s="11">
        <v>13.819064748174311</v>
      </c>
      <c r="G25" s="11">
        <v>0.6652175507067746</v>
      </c>
      <c r="H25" s="3">
        <f>I25-1997.066</f>
        <v>4.202499999999873</v>
      </c>
      <c r="I25" s="7">
        <v>2001.2685</v>
      </c>
      <c r="J25" s="5">
        <v>35527</v>
      </c>
      <c r="K25" s="11">
        <v>3.288296192308086</v>
      </c>
    </row>
    <row r="26" spans="1:11" s="1" customFormat="1" ht="12.75">
      <c r="A26" s="28" t="s">
        <v>78</v>
      </c>
      <c r="B26" s="28" t="s">
        <v>78</v>
      </c>
      <c r="C26" s="28" t="s">
        <v>78</v>
      </c>
      <c r="D26" s="28" t="s">
        <v>78</v>
      </c>
      <c r="E26" s="28" t="s">
        <v>78</v>
      </c>
      <c r="F26" s="11">
        <v>16.23838129498137</v>
      </c>
      <c r="G26" s="11">
        <v>0.6841157765791263</v>
      </c>
      <c r="H26" s="3">
        <f aca="true" t="shared" si="0" ref="H26:H54">I26-1997.066</f>
        <v>4.410699999999906</v>
      </c>
      <c r="I26" s="6">
        <v>2001.4767</v>
      </c>
      <c r="J26" s="5">
        <v>35603</v>
      </c>
      <c r="K26" s="11">
        <v>3.6815882501602273</v>
      </c>
    </row>
    <row r="27" spans="1:11" s="1" customFormat="1" ht="12.75">
      <c r="A27" s="28" t="s">
        <v>78</v>
      </c>
      <c r="B27" s="28" t="s">
        <v>78</v>
      </c>
      <c r="C27" s="28" t="s">
        <v>78</v>
      </c>
      <c r="D27" s="28" t="s">
        <v>78</v>
      </c>
      <c r="E27" s="28" t="s">
        <v>78</v>
      </c>
      <c r="F27" s="11">
        <v>18.75611510797718</v>
      </c>
      <c r="G27" s="11">
        <v>0.38174416262150146</v>
      </c>
      <c r="H27" s="3">
        <f t="shared" si="0"/>
        <v>4.52579999999989</v>
      </c>
      <c r="I27" s="6">
        <v>2001.5918</v>
      </c>
      <c r="J27" s="5">
        <v>35645</v>
      </c>
      <c r="K27" s="11">
        <v>4.144265126160598</v>
      </c>
    </row>
    <row r="28" spans="1:11" s="1" customFormat="1" ht="12.75">
      <c r="A28" s="28" t="s">
        <v>78</v>
      </c>
      <c r="B28" s="28" t="s">
        <v>78</v>
      </c>
      <c r="C28" s="28" t="s">
        <v>78</v>
      </c>
      <c r="D28" s="28" t="s">
        <v>78</v>
      </c>
      <c r="E28" s="28" t="s">
        <v>78</v>
      </c>
      <c r="F28" s="11">
        <v>20.4557553958106</v>
      </c>
      <c r="G28" s="11">
        <v>1.1603510685623855</v>
      </c>
      <c r="H28" s="3">
        <f t="shared" si="0"/>
        <v>4.687400000000025</v>
      </c>
      <c r="I28" s="6">
        <v>2001.7534</v>
      </c>
      <c r="J28" s="5">
        <v>35704</v>
      </c>
      <c r="K28" s="11">
        <v>4.363987582841339</v>
      </c>
    </row>
    <row r="29" spans="1:11" s="1" customFormat="1" ht="12.75">
      <c r="A29" s="28" t="s">
        <v>78</v>
      </c>
      <c r="B29" s="28" t="s">
        <v>78</v>
      </c>
      <c r="C29" s="28" t="s">
        <v>78</v>
      </c>
      <c r="D29" s="28" t="s">
        <v>78</v>
      </c>
      <c r="E29" s="28" t="s">
        <v>78</v>
      </c>
      <c r="F29" s="11">
        <v>18.162697841768804</v>
      </c>
      <c r="G29" s="11">
        <v>0.19654154907245613</v>
      </c>
      <c r="H29" s="3">
        <f t="shared" si="0"/>
        <v>4.966899999999896</v>
      </c>
      <c r="I29" s="6">
        <v>2002.0329</v>
      </c>
      <c r="J29" s="5">
        <v>35806</v>
      </c>
      <c r="K29" s="11">
        <v>3.656747235049867</v>
      </c>
    </row>
    <row r="30" spans="1:11" s="1" customFormat="1" ht="12.75">
      <c r="A30" s="28" t="s">
        <v>78</v>
      </c>
      <c r="B30" s="28" t="s">
        <v>78</v>
      </c>
      <c r="C30" s="28" t="s">
        <v>78</v>
      </c>
      <c r="D30" s="28" t="s">
        <v>78</v>
      </c>
      <c r="E30" s="28" t="s">
        <v>78</v>
      </c>
      <c r="F30" s="11">
        <v>17.812086330991495</v>
      </c>
      <c r="G30" s="11">
        <v>0.8164033576855872</v>
      </c>
      <c r="H30" s="3">
        <f t="shared" si="0"/>
        <v>5.139499999999998</v>
      </c>
      <c r="I30" s="4">
        <v>2002.2055</v>
      </c>
      <c r="J30" s="5">
        <v>35869</v>
      </c>
      <c r="K30" s="11">
        <v>3.465723578362</v>
      </c>
    </row>
    <row r="31" spans="1:11" s="1" customFormat="1" ht="12.75">
      <c r="A31" s="28" t="s">
        <v>78</v>
      </c>
      <c r="B31" s="28" t="s">
        <v>78</v>
      </c>
      <c r="C31" s="28" t="s">
        <v>78</v>
      </c>
      <c r="D31" s="28" t="s">
        <v>78</v>
      </c>
      <c r="E31" s="28" t="s">
        <v>78</v>
      </c>
      <c r="F31" s="11">
        <v>18.630179856199895</v>
      </c>
      <c r="G31" s="11">
        <v>0.7105732928004183</v>
      </c>
      <c r="H31" s="3">
        <f t="shared" si="0"/>
        <v>5.331300000000056</v>
      </c>
      <c r="I31" s="4">
        <v>2002.3973</v>
      </c>
      <c r="J31" s="5">
        <v>35939</v>
      </c>
      <c r="K31" s="11">
        <v>3.4944909977303285</v>
      </c>
    </row>
    <row r="32" spans="1:11" s="1" customFormat="1" ht="12.75">
      <c r="A32" s="28" t="s">
        <v>78</v>
      </c>
      <c r="B32" s="28" t="s">
        <v>78</v>
      </c>
      <c r="C32" s="28" t="s">
        <v>78</v>
      </c>
      <c r="D32" s="28" t="s">
        <v>78</v>
      </c>
      <c r="E32" s="28" t="s">
        <v>78</v>
      </c>
      <c r="F32" s="11">
        <v>25.869676259202052</v>
      </c>
      <c r="G32" s="11">
        <v>0.7370308090217107</v>
      </c>
      <c r="H32" s="3">
        <f t="shared" si="0"/>
        <v>5.48739999999998</v>
      </c>
      <c r="I32" s="4">
        <v>2002.5534</v>
      </c>
      <c r="J32" s="5">
        <v>35996</v>
      </c>
      <c r="K32" s="11">
        <v>4.714377712432508</v>
      </c>
    </row>
    <row r="33" spans="1:11" s="1" customFormat="1" ht="12.75">
      <c r="A33" s="28" t="s">
        <v>78</v>
      </c>
      <c r="B33" s="28" t="s">
        <v>78</v>
      </c>
      <c r="C33" s="28" t="s">
        <v>78</v>
      </c>
      <c r="D33" s="28" t="s">
        <v>78</v>
      </c>
      <c r="E33" s="28" t="s">
        <v>78</v>
      </c>
      <c r="F33" s="11">
        <v>25.375000000170413</v>
      </c>
      <c r="G33" s="11">
        <v>0.219219420119278</v>
      </c>
      <c r="H33" s="3">
        <f t="shared" si="0"/>
        <v>5.695600000000013</v>
      </c>
      <c r="I33" s="4">
        <v>2002.7616</v>
      </c>
      <c r="J33" s="5">
        <v>36072</v>
      </c>
      <c r="K33" s="11">
        <v>4.455193482718301</v>
      </c>
    </row>
    <row r="34" spans="1:11" s="1" customFormat="1" ht="12.75">
      <c r="A34" s="28" t="s">
        <v>78</v>
      </c>
      <c r="B34" s="28" t="s">
        <v>78</v>
      </c>
      <c r="C34" s="28" t="s">
        <v>78</v>
      </c>
      <c r="D34" s="28" t="s">
        <v>78</v>
      </c>
      <c r="E34" s="28" t="s">
        <v>78</v>
      </c>
      <c r="F34" s="11">
        <v>25.968417266378786</v>
      </c>
      <c r="G34" s="11">
        <v>0.46867600163431855</v>
      </c>
      <c r="H34" s="3">
        <f t="shared" si="0"/>
        <v>5.849099999999908</v>
      </c>
      <c r="I34" s="4">
        <v>2002.9151</v>
      </c>
      <c r="J34" s="5">
        <v>36128</v>
      </c>
      <c r="K34" s="11">
        <v>4.439728721748508</v>
      </c>
    </row>
    <row r="35" spans="1:11" s="1" customFormat="1" ht="12.75">
      <c r="A35" s="28" t="s">
        <v>78</v>
      </c>
      <c r="B35" s="28" t="s">
        <v>78</v>
      </c>
      <c r="C35" s="28" t="s">
        <v>78</v>
      </c>
      <c r="D35" s="28" t="s">
        <v>78</v>
      </c>
      <c r="E35" s="28" t="s">
        <v>78</v>
      </c>
      <c r="F35" s="11">
        <v>23.21661870517945</v>
      </c>
      <c r="G35" s="11">
        <v>0.5896246472173685</v>
      </c>
      <c r="H35" s="3">
        <f t="shared" si="0"/>
        <v>6.059999999999945</v>
      </c>
      <c r="I35" s="4">
        <v>2003.126</v>
      </c>
      <c r="J35" s="5">
        <v>36205</v>
      </c>
      <c r="K35" s="11">
        <v>3.831125198874531</v>
      </c>
    </row>
    <row r="36" spans="1:11" s="1" customFormat="1" ht="12.75">
      <c r="A36" s="28" t="s">
        <v>78</v>
      </c>
      <c r="B36" s="28" t="s">
        <v>78</v>
      </c>
      <c r="C36" s="28" t="s">
        <v>78</v>
      </c>
      <c r="D36" s="28" t="s">
        <v>78</v>
      </c>
      <c r="E36" s="28" t="s">
        <v>78</v>
      </c>
      <c r="F36" s="11">
        <v>22.8028776979735</v>
      </c>
      <c r="G36" s="11">
        <v>0.6689971958812451</v>
      </c>
      <c r="H36" s="3">
        <f t="shared" si="0"/>
        <v>6.309299999999894</v>
      </c>
      <c r="I36" s="3">
        <v>2003.3753</v>
      </c>
      <c r="J36" s="5">
        <v>36296</v>
      </c>
      <c r="K36" s="11">
        <v>3.6141691943597363</v>
      </c>
    </row>
    <row r="37" spans="1:11" s="1" customFormat="1" ht="12.75">
      <c r="A37" s="28" t="s">
        <v>78</v>
      </c>
      <c r="B37" s="28" t="s">
        <v>78</v>
      </c>
      <c r="C37" s="28" t="s">
        <v>78</v>
      </c>
      <c r="D37" s="28" t="s">
        <v>78</v>
      </c>
      <c r="E37" s="28" t="s">
        <v>78</v>
      </c>
      <c r="F37" s="11">
        <v>26.480000000513037</v>
      </c>
      <c r="G37" s="11">
        <v>0.8334117609707036</v>
      </c>
      <c r="H37" s="3">
        <f t="shared" si="0"/>
        <v>6.5038999999999305</v>
      </c>
      <c r="I37" s="3">
        <v>2003.5699</v>
      </c>
      <c r="J37" s="5">
        <v>36367</v>
      </c>
      <c r="K37" s="11">
        <v>4.071403311937964</v>
      </c>
    </row>
    <row r="38" spans="1:11" s="1" customFormat="1" ht="12.75">
      <c r="A38" s="28" t="s">
        <v>78</v>
      </c>
      <c r="B38" s="28" t="s">
        <v>78</v>
      </c>
      <c r="C38" s="28" t="s">
        <v>78</v>
      </c>
      <c r="D38" s="28" t="s">
        <v>78</v>
      </c>
      <c r="E38" s="28" t="s">
        <v>78</v>
      </c>
      <c r="F38" s="11">
        <v>29.437697842487797</v>
      </c>
      <c r="G38" s="11">
        <v>0.7748272607664137</v>
      </c>
      <c r="H38" s="3">
        <f t="shared" si="0"/>
        <v>6.712099999999964</v>
      </c>
      <c r="I38" s="3">
        <v>2003.7781</v>
      </c>
      <c r="J38" s="5">
        <v>36443</v>
      </c>
      <c r="K38" s="11">
        <v>4.3857656832419</v>
      </c>
    </row>
    <row r="39" spans="1:11" s="1" customFormat="1" ht="12.75">
      <c r="A39" s="28" t="s">
        <v>78</v>
      </c>
      <c r="B39" s="28" t="s">
        <v>78</v>
      </c>
      <c r="C39" s="28" t="s">
        <v>78</v>
      </c>
      <c r="D39" s="28" t="s">
        <v>78</v>
      </c>
      <c r="E39" s="28" t="s">
        <v>78</v>
      </c>
      <c r="F39" s="11">
        <v>31.98446043268918</v>
      </c>
      <c r="G39" s="11">
        <v>0.3515070012257389</v>
      </c>
      <c r="H39" s="3">
        <f t="shared" si="0"/>
        <v>6.7888000000000375</v>
      </c>
      <c r="I39" s="3">
        <v>2003.8548</v>
      </c>
      <c r="J39" s="5">
        <v>36471</v>
      </c>
      <c r="K39" s="11">
        <v>4.711357004579455</v>
      </c>
    </row>
    <row r="40" spans="1:11" s="1" customFormat="1" ht="12.75">
      <c r="A40" s="28" t="s">
        <v>78</v>
      </c>
      <c r="B40" s="28" t="s">
        <v>78</v>
      </c>
      <c r="C40" s="28" t="s">
        <v>78</v>
      </c>
      <c r="D40" s="28" t="s">
        <v>78</v>
      </c>
      <c r="E40" s="28" t="s">
        <v>78</v>
      </c>
      <c r="F40" s="11">
        <v>30.102446043988145</v>
      </c>
      <c r="G40" s="11">
        <v>0.8429424489825874</v>
      </c>
      <c r="H40" s="3">
        <f t="shared" si="0"/>
        <v>7.002299999999877</v>
      </c>
      <c r="I40" s="3">
        <v>2004.0683</v>
      </c>
      <c r="J40" s="5">
        <v>36549</v>
      </c>
      <c r="K40" s="11">
        <v>4.2989369270080795</v>
      </c>
    </row>
    <row r="41" spans="1:11" s="1" customFormat="1" ht="12.75">
      <c r="A41" s="28" t="s">
        <v>78</v>
      </c>
      <c r="B41" s="28" t="s">
        <v>78</v>
      </c>
      <c r="C41" s="28" t="s">
        <v>78</v>
      </c>
      <c r="D41" s="28" t="s">
        <v>78</v>
      </c>
      <c r="E41" s="28" t="s">
        <v>78</v>
      </c>
      <c r="F41" s="11">
        <v>28.55136690718126</v>
      </c>
      <c r="G41" s="11">
        <v>0.1549926438451854</v>
      </c>
      <c r="H41" s="3">
        <f t="shared" si="0"/>
        <v>7.117099999999937</v>
      </c>
      <c r="I41" s="3">
        <v>2004.1831</v>
      </c>
      <c r="J41" s="5">
        <v>36591</v>
      </c>
      <c r="K41" s="11">
        <v>4.011657403602804</v>
      </c>
    </row>
    <row r="42" spans="1:11" s="1" customFormat="1" ht="12.75">
      <c r="A42" s="28" t="s">
        <v>78</v>
      </c>
      <c r="B42" s="28" t="s">
        <v>78</v>
      </c>
      <c r="C42" s="28" t="s">
        <v>78</v>
      </c>
      <c r="D42" s="28" t="s">
        <v>78</v>
      </c>
      <c r="E42" s="28" t="s">
        <v>78</v>
      </c>
      <c r="F42" s="11">
        <v>30.81611510884256</v>
      </c>
      <c r="G42" s="11">
        <v>0.4418649934182917</v>
      </c>
      <c r="H42" s="3">
        <f t="shared" si="0"/>
        <v>7.2672999999999774</v>
      </c>
      <c r="I42" s="3">
        <v>2004.3333</v>
      </c>
      <c r="J42" s="5">
        <v>36646</v>
      </c>
      <c r="K42" s="11">
        <v>4.240380211198472</v>
      </c>
    </row>
    <row r="43" spans="1:11" s="1" customFormat="1" ht="12.75">
      <c r="A43" s="28" t="s">
        <v>78</v>
      </c>
      <c r="B43" s="28" t="s">
        <v>78</v>
      </c>
      <c r="C43" s="28" t="s">
        <v>78</v>
      </c>
      <c r="D43" s="28" t="s">
        <v>78</v>
      </c>
      <c r="E43" s="28" t="s">
        <v>78</v>
      </c>
      <c r="F43" s="11">
        <v>35.279424461761785</v>
      </c>
      <c r="G43" s="11">
        <v>0.882080810722687</v>
      </c>
      <c r="H43" s="3">
        <f t="shared" si="0"/>
        <v>7.496799999999894</v>
      </c>
      <c r="I43" s="3">
        <v>2004.5628</v>
      </c>
      <c r="J43" s="5">
        <v>36730</v>
      </c>
      <c r="K43" s="11">
        <v>4.705931125515191</v>
      </c>
    </row>
    <row r="44" spans="1:11" s="1" customFormat="1" ht="12.75">
      <c r="A44" s="28" t="s">
        <v>78</v>
      </c>
      <c r="B44" s="28" t="s">
        <v>78</v>
      </c>
      <c r="C44" s="28" t="s">
        <v>78</v>
      </c>
      <c r="D44" s="28" t="s">
        <v>78</v>
      </c>
      <c r="E44" s="28" t="s">
        <v>78</v>
      </c>
      <c r="F44" s="11">
        <v>33.1700719435851</v>
      </c>
      <c r="G44" s="11">
        <v>1.268220510340254</v>
      </c>
      <c r="H44" s="3">
        <f t="shared" si="0"/>
        <v>7.707200000000057</v>
      </c>
      <c r="I44" s="3">
        <v>2004.7732</v>
      </c>
      <c r="J44" s="5">
        <v>36807</v>
      </c>
      <c r="K44" s="11">
        <v>4.303777239929527</v>
      </c>
    </row>
    <row r="45" spans="1:11" s="1" customFormat="1" ht="12.75">
      <c r="A45" s="28" t="s">
        <v>78</v>
      </c>
      <c r="B45" s="28" t="s">
        <v>78</v>
      </c>
      <c r="C45" s="28" t="s">
        <v>78</v>
      </c>
      <c r="D45" s="28" t="s">
        <v>78</v>
      </c>
      <c r="E45" s="28" t="s">
        <v>78</v>
      </c>
      <c r="F45" s="11">
        <v>34.79021582863008</v>
      </c>
      <c r="G45" s="11">
        <v>0.9919148522405228</v>
      </c>
      <c r="H45" s="3">
        <f t="shared" si="0"/>
        <v>7.898500000000013</v>
      </c>
      <c r="I45" s="3">
        <v>2004.9645</v>
      </c>
      <c r="J45" s="5">
        <v>36877</v>
      </c>
      <c r="K45" s="11">
        <v>4.404661116494275</v>
      </c>
    </row>
    <row r="46" spans="1:11" s="1" customFormat="1" ht="12.75">
      <c r="A46" s="28" t="s">
        <v>78</v>
      </c>
      <c r="B46" s="28" t="s">
        <v>78</v>
      </c>
      <c r="C46" s="28" t="s">
        <v>78</v>
      </c>
      <c r="D46" s="28" t="s">
        <v>78</v>
      </c>
      <c r="E46" s="28" t="s">
        <v>78</v>
      </c>
      <c r="F46" s="11">
        <v>31.52115108011098</v>
      </c>
      <c r="G46" s="11">
        <v>0.5949025546156756</v>
      </c>
      <c r="H46" s="3">
        <f t="shared" si="0"/>
        <v>8.186099999999897</v>
      </c>
      <c r="I46" s="3">
        <v>2005.2521</v>
      </c>
      <c r="J46" s="5">
        <v>36982</v>
      </c>
      <c r="K46" s="11">
        <v>3.8505700003800807</v>
      </c>
    </row>
    <row r="47" spans="1:11" s="1" customFormat="1" ht="12.75">
      <c r="A47" s="28" t="s">
        <v>78</v>
      </c>
      <c r="B47" s="28" t="s">
        <v>78</v>
      </c>
      <c r="C47" s="28" t="s">
        <v>78</v>
      </c>
      <c r="D47" s="28" t="s">
        <v>78</v>
      </c>
      <c r="E47" s="28" t="s">
        <v>78</v>
      </c>
      <c r="F47" s="11">
        <v>31.55280575637485</v>
      </c>
      <c r="G47" s="11">
        <v>1.2140043554401272</v>
      </c>
      <c r="H47" s="3">
        <f t="shared" si="0"/>
        <v>8.37779999999998</v>
      </c>
      <c r="I47" s="3">
        <v>2005.4438</v>
      </c>
      <c r="J47" s="5">
        <v>37052</v>
      </c>
      <c r="K47" s="11">
        <v>3.7662400339438666</v>
      </c>
    </row>
    <row r="48" spans="1:11" s="1" customFormat="1" ht="12.75">
      <c r="A48" s="28" t="s">
        <v>78</v>
      </c>
      <c r="B48" s="28" t="s">
        <v>78</v>
      </c>
      <c r="C48" s="28" t="s">
        <v>78</v>
      </c>
      <c r="D48" s="28" t="s">
        <v>78</v>
      </c>
      <c r="E48" s="28" t="s">
        <v>78</v>
      </c>
      <c r="F48" s="11">
        <v>36.04776978559884</v>
      </c>
      <c r="G48" s="11">
        <v>0.9992946774229059</v>
      </c>
      <c r="H48" s="3">
        <f t="shared" si="0"/>
        <v>8.588799999999992</v>
      </c>
      <c r="I48" s="3">
        <v>2005.6548</v>
      </c>
      <c r="J48" s="5">
        <v>37129</v>
      </c>
      <c r="K48" s="11">
        <v>4.197067085692864</v>
      </c>
    </row>
    <row r="49" spans="1:11" s="1" customFormat="1" ht="12.75">
      <c r="A49" s="28" t="s">
        <v>78</v>
      </c>
      <c r="B49" s="28" t="s">
        <v>78</v>
      </c>
      <c r="C49" s="28" t="s">
        <v>78</v>
      </c>
      <c r="D49" s="28" t="s">
        <v>78</v>
      </c>
      <c r="E49" s="28" t="s">
        <v>78</v>
      </c>
      <c r="F49" s="11">
        <v>37.88374100878054</v>
      </c>
      <c r="G49" s="11">
        <v>0.5574296840046142</v>
      </c>
      <c r="H49" s="3">
        <f t="shared" si="0"/>
        <v>8.74499999999989</v>
      </c>
      <c r="I49" s="3">
        <v>2005.811</v>
      </c>
      <c r="J49" s="5">
        <v>37186</v>
      </c>
      <c r="K49" s="11">
        <v>4.332045855778275</v>
      </c>
    </row>
    <row r="50" spans="1:11" s="1" customFormat="1" ht="12.75">
      <c r="A50" s="28" t="s">
        <v>78</v>
      </c>
      <c r="B50" s="28" t="s">
        <v>78</v>
      </c>
      <c r="C50" s="28" t="s">
        <v>78</v>
      </c>
      <c r="D50" s="28" t="s">
        <v>78</v>
      </c>
      <c r="E50" s="28" t="s">
        <v>78</v>
      </c>
      <c r="F50" s="11">
        <v>35.29669064881109</v>
      </c>
      <c r="G50" s="11">
        <v>0.3385365641881681</v>
      </c>
      <c r="H50" s="3">
        <f t="shared" si="0"/>
        <v>9.013500000000022</v>
      </c>
      <c r="I50" s="3">
        <v>2006.0795</v>
      </c>
      <c r="J50" s="5">
        <v>37284</v>
      </c>
      <c r="K50" s="11">
        <v>3.9159805457159815</v>
      </c>
    </row>
    <row r="51" spans="1:11" s="1" customFormat="1" ht="12.75">
      <c r="A51" s="28" t="s">
        <v>78</v>
      </c>
      <c r="B51" s="28" t="s">
        <v>78</v>
      </c>
      <c r="C51" s="28" t="s">
        <v>78</v>
      </c>
      <c r="D51" s="28" t="s">
        <v>78</v>
      </c>
      <c r="E51" s="28" t="s">
        <v>78</v>
      </c>
      <c r="F51" s="11">
        <v>35.77151079272822</v>
      </c>
      <c r="G51" s="11">
        <v>0.3752453482567647</v>
      </c>
      <c r="H51" s="3">
        <f t="shared" si="0"/>
        <v>9.26279999999997</v>
      </c>
      <c r="I51" s="3">
        <v>2006.3288</v>
      </c>
      <c r="J51" s="5">
        <v>37375</v>
      </c>
      <c r="K51" s="11">
        <v>3.861846395553001</v>
      </c>
    </row>
    <row r="52" spans="1:11" s="1" customFormat="1" ht="12.75">
      <c r="A52" s="28" t="s">
        <v>78</v>
      </c>
      <c r="B52" s="28" t="s">
        <v>78</v>
      </c>
      <c r="C52" s="28" t="s">
        <v>78</v>
      </c>
      <c r="D52" s="28" t="s">
        <v>78</v>
      </c>
      <c r="E52" s="28" t="s">
        <v>78</v>
      </c>
      <c r="F52" s="11">
        <v>36.580143886333346</v>
      </c>
      <c r="G52" s="11">
        <v>1.1746810901950895</v>
      </c>
      <c r="H52" s="3">
        <f t="shared" si="0"/>
        <v>9.353200000000015</v>
      </c>
      <c r="I52" s="3">
        <v>2006.4192</v>
      </c>
      <c r="J52" s="5">
        <v>37408</v>
      </c>
      <c r="K52" s="11">
        <v>3.910976338187282</v>
      </c>
    </row>
    <row r="53" spans="1:11" s="1" customFormat="1" ht="12.75">
      <c r="A53" s="28" t="s">
        <v>78</v>
      </c>
      <c r="B53" s="28" t="s">
        <v>78</v>
      </c>
      <c r="C53" s="28" t="s">
        <v>78</v>
      </c>
      <c r="D53" s="28" t="s">
        <v>78</v>
      </c>
      <c r="E53" s="28" t="s">
        <v>78</v>
      </c>
      <c r="F53" s="11">
        <v>42.20028777176025</v>
      </c>
      <c r="G53" s="11">
        <v>0.27033436255790605</v>
      </c>
      <c r="H53" s="3">
        <f t="shared" si="0"/>
        <v>9.681900000000041</v>
      </c>
      <c r="I53" s="3">
        <v>2006.7479</v>
      </c>
      <c r="J53" s="5">
        <v>37528</v>
      </c>
      <c r="K53" s="11">
        <v>4.358678335012763</v>
      </c>
    </row>
    <row r="54" spans="1:11" s="1" customFormat="1" ht="12.75">
      <c r="A54" s="28" t="s">
        <v>78</v>
      </c>
      <c r="B54" s="28" t="s">
        <v>78</v>
      </c>
      <c r="C54" s="28" t="s">
        <v>78</v>
      </c>
      <c r="D54" s="28" t="s">
        <v>78</v>
      </c>
      <c r="E54" s="28" t="s">
        <v>78</v>
      </c>
      <c r="F54" s="11">
        <v>40.643453239243</v>
      </c>
      <c r="G54" s="11">
        <v>0.8864763477187526</v>
      </c>
      <c r="H54" s="3">
        <f t="shared" si="0"/>
        <v>9.99149999999986</v>
      </c>
      <c r="I54" s="3">
        <v>2007.0575</v>
      </c>
      <c r="J54" s="5">
        <v>37641</v>
      </c>
      <c r="K54" s="11">
        <v>4.067802956437329</v>
      </c>
    </row>
    <row r="55" spans="1:11" s="1" customFormat="1" ht="12.75">
      <c r="A55" s="48">
        <v>109.996621</v>
      </c>
      <c r="B55" s="48">
        <v>0.000344617</v>
      </c>
      <c r="C55" s="1">
        <v>158.534</v>
      </c>
      <c r="D55" s="1">
        <v>0.9659</v>
      </c>
      <c r="E55" s="14">
        <v>-1.54689693475439</v>
      </c>
      <c r="F55" s="14">
        <f aca="true" t="shared" si="1" ref="F55:F65">F54+E55</f>
        <v>39.09655630448861</v>
      </c>
      <c r="G55" s="14">
        <v>0.4</v>
      </c>
      <c r="H55" s="4">
        <f aca="true" t="shared" si="2" ref="H55:H65">I55-1997.066</f>
        <v>10.257299999999987</v>
      </c>
      <c r="I55" s="4">
        <v>2007.3233</v>
      </c>
      <c r="J55" s="8">
        <v>37738</v>
      </c>
      <c r="K55" s="14">
        <f aca="true" t="shared" si="3" ref="K55:K65">F55/H55</f>
        <v>3.811583584811662</v>
      </c>
    </row>
    <row r="56" spans="1:15" s="1" customFormat="1" ht="12.75">
      <c r="A56" s="48">
        <v>109.993943</v>
      </c>
      <c r="B56" s="48">
        <v>0.0005526</v>
      </c>
      <c r="C56" s="1">
        <v>158.534</v>
      </c>
      <c r="D56" s="1">
        <v>0.9659</v>
      </c>
      <c r="E56" s="14">
        <v>7.67146295215614</v>
      </c>
      <c r="F56" s="14">
        <f t="shared" si="1"/>
        <v>46.76801925664475</v>
      </c>
      <c r="G56" s="16">
        <v>0.5983144333601019</v>
      </c>
      <c r="H56" s="4">
        <f t="shared" si="2"/>
        <v>10.564100000000053</v>
      </c>
      <c r="I56" s="4">
        <v>2007.6301</v>
      </c>
      <c r="J56" s="8">
        <v>37850</v>
      </c>
      <c r="K56" s="14">
        <f t="shared" si="3"/>
        <v>4.4270708585345195</v>
      </c>
      <c r="M56" s="11"/>
      <c r="N56" s="11"/>
      <c r="O56" s="3"/>
    </row>
    <row r="57" spans="1:15" s="1" customFormat="1" ht="12.75">
      <c r="A57" s="48">
        <v>109.9936</v>
      </c>
      <c r="B57" s="48">
        <v>0.0005</v>
      </c>
      <c r="C57" s="1">
        <v>158.534</v>
      </c>
      <c r="D57" s="1">
        <v>0.9659</v>
      </c>
      <c r="E57" s="14">
        <v>0.982566015947914</v>
      </c>
      <c r="F57" s="14">
        <f t="shared" si="1"/>
        <v>47.750585272592666</v>
      </c>
      <c r="G57" s="16">
        <v>0.5413630414058849</v>
      </c>
      <c r="H57" s="4">
        <f t="shared" si="2"/>
        <v>10.775100000000066</v>
      </c>
      <c r="I57" s="4">
        <v>2007.8411</v>
      </c>
      <c r="J57" s="23">
        <v>37927</v>
      </c>
      <c r="K57" s="14">
        <f t="shared" si="3"/>
        <v>4.43156771376529</v>
      </c>
      <c r="M57" s="11"/>
      <c r="N57" s="11"/>
      <c r="O57" s="3"/>
    </row>
    <row r="58" spans="1:15" s="1" customFormat="1" ht="12.75">
      <c r="A58" s="48">
        <v>109.99228600000001</v>
      </c>
      <c r="B58" s="48">
        <v>0.000446</v>
      </c>
      <c r="C58" s="1">
        <v>158.534</v>
      </c>
      <c r="D58" s="1">
        <v>0.9659</v>
      </c>
      <c r="E58" s="14">
        <v>3.76411587509306</v>
      </c>
      <c r="F58" s="14">
        <f t="shared" si="1"/>
        <v>51.51470114768573</v>
      </c>
      <c r="G58" s="16">
        <v>0.4828958329353015</v>
      </c>
      <c r="H58" s="4">
        <f t="shared" si="2"/>
        <v>11.617099999999937</v>
      </c>
      <c r="I58" s="4">
        <v>2008.6831</v>
      </c>
      <c r="J58" s="23">
        <v>38235</v>
      </c>
      <c r="K58" s="14">
        <f t="shared" si="3"/>
        <v>4.4343856166931515</v>
      </c>
      <c r="L58" s="1" t="s">
        <v>255</v>
      </c>
      <c r="M58" s="11"/>
      <c r="N58" s="11"/>
      <c r="O58" s="3"/>
    </row>
    <row r="59" spans="1:15" s="1" customFormat="1" ht="12.75">
      <c r="A59" s="48">
        <v>109.99038</v>
      </c>
      <c r="B59" s="48">
        <v>0.0006</v>
      </c>
      <c r="C59" s="1">
        <v>158.534</v>
      </c>
      <c r="D59" s="1">
        <v>0.9659</v>
      </c>
      <c r="E59" s="64">
        <v>5.5</v>
      </c>
      <c r="F59" s="14">
        <f t="shared" si="1"/>
        <v>57.01470114768573</v>
      </c>
      <c r="G59" s="16">
        <v>0.6496356496834336</v>
      </c>
      <c r="H59" s="3">
        <f t="shared" si="2"/>
        <v>12.421699999999873</v>
      </c>
      <c r="I59" s="3">
        <v>2009.4877</v>
      </c>
      <c r="J59" s="12">
        <v>38529</v>
      </c>
      <c r="K59" s="14">
        <f t="shared" si="3"/>
        <v>4.5899273970299</v>
      </c>
      <c r="L59" s="1" t="s">
        <v>127</v>
      </c>
      <c r="M59" s="11"/>
      <c r="N59" s="11"/>
      <c r="O59" s="3"/>
    </row>
    <row r="60" spans="1:11" s="1" customFormat="1" ht="12.75">
      <c r="A60" s="51">
        <v>109.98961</v>
      </c>
      <c r="B60" s="51">
        <v>0.00046</v>
      </c>
      <c r="C60" s="1">
        <v>158.534</v>
      </c>
      <c r="D60" s="1">
        <v>0.9659</v>
      </c>
      <c r="E60" s="1">
        <v>2.2</v>
      </c>
      <c r="F60" s="14">
        <f t="shared" si="1"/>
        <v>59.21470114768573</v>
      </c>
      <c r="G60" s="1">
        <v>0.5</v>
      </c>
      <c r="H60" s="3">
        <f t="shared" si="2"/>
        <v>13.476499999999987</v>
      </c>
      <c r="I60" s="3">
        <v>2010.5425</v>
      </c>
      <c r="J60" s="12">
        <v>38914</v>
      </c>
      <c r="K60" s="11">
        <f t="shared" si="3"/>
        <v>4.393922839586375</v>
      </c>
    </row>
    <row r="61" spans="1:12" s="1" customFormat="1" ht="12.75">
      <c r="A61" s="51">
        <v>109.98803</v>
      </c>
      <c r="B61" s="46">
        <v>0.00108</v>
      </c>
      <c r="C61" s="1">
        <v>158.534</v>
      </c>
      <c r="D61" s="1">
        <v>0.9659</v>
      </c>
      <c r="E61" s="1">
        <v>4.5</v>
      </c>
      <c r="F61" s="14">
        <f t="shared" si="1"/>
        <v>63.71470114768573</v>
      </c>
      <c r="G61" s="1">
        <v>1.2</v>
      </c>
      <c r="H61" s="3">
        <f t="shared" si="2"/>
        <v>14.41619999999989</v>
      </c>
      <c r="I61" s="3">
        <v>2011.4822</v>
      </c>
      <c r="J61" s="12">
        <v>39257</v>
      </c>
      <c r="K61" s="11">
        <f t="shared" si="3"/>
        <v>4.419659906749783</v>
      </c>
      <c r="L61" s="1" t="s">
        <v>132</v>
      </c>
    </row>
    <row r="62" spans="1:12" s="1" customFormat="1" ht="12.75">
      <c r="A62" s="51">
        <v>109.98704</v>
      </c>
      <c r="B62" s="51">
        <v>0.00054</v>
      </c>
      <c r="C62" s="1">
        <v>158.534</v>
      </c>
      <c r="D62" s="1">
        <v>0.9659</v>
      </c>
      <c r="E62" s="1">
        <v>2.8</v>
      </c>
      <c r="F62" s="14">
        <f t="shared" si="1"/>
        <v>66.51470114768573</v>
      </c>
      <c r="G62" s="1">
        <v>0.6</v>
      </c>
      <c r="H62" s="1">
        <f t="shared" si="2"/>
        <v>15.33400000000006</v>
      </c>
      <c r="I62" s="4">
        <v>2012.4</v>
      </c>
      <c r="J62" s="12">
        <v>39593</v>
      </c>
      <c r="K62" s="11">
        <f t="shared" si="3"/>
        <v>4.337726695427512</v>
      </c>
      <c r="L62" s="1" t="s">
        <v>177</v>
      </c>
    </row>
    <row r="63" spans="1:12" s="1" customFormat="1" ht="12.75">
      <c r="A63" s="51">
        <v>109.98519</v>
      </c>
      <c r="B63" s="48">
        <v>0.0005</v>
      </c>
      <c r="C63" s="1">
        <v>158.534</v>
      </c>
      <c r="D63" s="1">
        <v>0.9659</v>
      </c>
      <c r="E63" s="1">
        <v>5.3</v>
      </c>
      <c r="F63" s="14">
        <f t="shared" si="1"/>
        <v>71.81470114768572</v>
      </c>
      <c r="G63" s="1">
        <v>0.5</v>
      </c>
      <c r="H63" s="3">
        <f t="shared" si="2"/>
        <v>16.254500000000007</v>
      </c>
      <c r="I63" s="4">
        <v>2013.3205</v>
      </c>
      <c r="J63" s="12">
        <v>39929</v>
      </c>
      <c r="K63" s="11">
        <f t="shared" si="3"/>
        <v>4.418142738791454</v>
      </c>
      <c r="L63" s="1" t="s">
        <v>248</v>
      </c>
    </row>
    <row r="64" spans="1:12" s="1" customFormat="1" ht="12.75">
      <c r="A64" s="51">
        <v>109.98337</v>
      </c>
      <c r="B64" s="51">
        <v>0.00049</v>
      </c>
      <c r="C64" s="1">
        <v>158.534</v>
      </c>
      <c r="D64" s="1">
        <v>0.9659</v>
      </c>
      <c r="E64" s="1">
        <v>5.2</v>
      </c>
      <c r="F64" s="14">
        <f t="shared" si="1"/>
        <v>77.01470114768573</v>
      </c>
      <c r="G64" s="1">
        <v>0.5</v>
      </c>
      <c r="H64" s="1">
        <f t="shared" si="2"/>
        <v>17.423999999999978</v>
      </c>
      <c r="I64" s="4">
        <v>2014.49</v>
      </c>
      <c r="J64" s="12">
        <v>40356</v>
      </c>
      <c r="K64" s="11">
        <f t="shared" si="3"/>
        <v>4.420035648971868</v>
      </c>
      <c r="L64" s="1" t="s">
        <v>283</v>
      </c>
    </row>
    <row r="65" spans="1:12" s="1" customFormat="1" ht="12.75">
      <c r="A65" s="51">
        <v>109.98344</v>
      </c>
      <c r="B65" s="51">
        <v>0.00037</v>
      </c>
      <c r="C65" s="1">
        <v>158.534</v>
      </c>
      <c r="D65" s="1">
        <v>0.9659</v>
      </c>
      <c r="E65" s="1">
        <v>-0.2</v>
      </c>
      <c r="F65" s="14">
        <f t="shared" si="1"/>
        <v>76.81470114768572</v>
      </c>
      <c r="G65" s="1">
        <v>0.4</v>
      </c>
      <c r="H65" s="1">
        <f t="shared" si="2"/>
        <v>18.287000000000035</v>
      </c>
      <c r="I65" s="4">
        <v>2015.353</v>
      </c>
      <c r="J65" s="12">
        <v>40671</v>
      </c>
      <c r="K65" s="11">
        <f t="shared" si="3"/>
        <v>4.200508620751658</v>
      </c>
      <c r="L65" s="1" t="s">
        <v>334</v>
      </c>
    </row>
    <row r="66" spans="1:11" s="1" customFormat="1" ht="12.75">
      <c r="A66" s="51"/>
      <c r="B66" s="51"/>
      <c r="F66" s="14"/>
      <c r="I66" s="4"/>
      <c r="J66" s="12"/>
      <c r="K66" s="11"/>
    </row>
    <row r="67" spans="1:11" s="1" customFormat="1" ht="12.75">
      <c r="A67" s="51"/>
      <c r="B67" s="51"/>
      <c r="F67" s="14"/>
      <c r="I67" s="4"/>
      <c r="J67" s="12"/>
      <c r="K67" s="11"/>
    </row>
    <row r="68" spans="1:11" s="1" customFormat="1" ht="12.75">
      <c r="A68" s="51"/>
      <c r="B68" s="51"/>
      <c r="F68" s="14"/>
      <c r="I68" s="4"/>
      <c r="J68" s="12"/>
      <c r="K68" s="11"/>
    </row>
    <row r="69" spans="1:11" s="1" customFormat="1" ht="12.75">
      <c r="A69" s="51"/>
      <c r="B69" s="51"/>
      <c r="F69" s="14"/>
      <c r="I69" s="4"/>
      <c r="J69" s="12"/>
      <c r="K69" s="11"/>
    </row>
    <row r="70" spans="1:11" s="1" customFormat="1" ht="12.75">
      <c r="A70" s="51"/>
      <c r="B70" s="51"/>
      <c r="F70" s="14"/>
      <c r="I70" s="4"/>
      <c r="J70" s="12"/>
      <c r="K70" s="11"/>
    </row>
    <row r="71" spans="1:11" s="1" customFormat="1" ht="12.75">
      <c r="A71" s="51"/>
      <c r="B71" s="51"/>
      <c r="F71" s="14"/>
      <c r="I71" s="4"/>
      <c r="J71" s="12"/>
      <c r="K71" s="11"/>
    </row>
    <row r="72" spans="1:11" s="1" customFormat="1" ht="12.75">
      <c r="A72" s="51"/>
      <c r="B72" s="51"/>
      <c r="F72" s="14"/>
      <c r="I72" s="4"/>
      <c r="J72" s="12"/>
      <c r="K72" s="11"/>
    </row>
    <row r="73" spans="1:11" s="1" customFormat="1" ht="12.75">
      <c r="A73" s="51"/>
      <c r="B73" s="51"/>
      <c r="F73" s="14"/>
      <c r="I73" s="4"/>
      <c r="J73" s="12"/>
      <c r="K73" s="11"/>
    </row>
    <row r="74" s="1" customFormat="1" ht="12.75"/>
    <row r="75" s="1" customFormat="1" ht="12.75"/>
  </sheetData>
  <sheetProtection/>
  <mergeCells count="1">
    <mergeCell ref="K2:L2"/>
  </mergeCells>
  <printOptions/>
  <pageMargins left="0.25" right="0.25" top="0.25" bottom="0.26" header="0.3" footer="0.3"/>
  <pageSetup fitToHeight="4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2009-1119, v. 1.3, data</dc:title>
  <dc:subject>Data from Theodolite Measurements of Creep Rates on San Francisco Bay Region Faults, California, 1979-2011</dc:subject>
  <dc:creator>Forrest S. McFarland, James J. Lienkaemper, and S. John Caskey</dc:creator>
  <cp:keywords/>
  <dc:description/>
  <cp:lastModifiedBy>James Lienkaemper</cp:lastModifiedBy>
  <cp:lastPrinted>2016-01-23T21:39:18Z</cp:lastPrinted>
  <dcterms:created xsi:type="dcterms:W3CDTF">2004-11-01T01:58:34Z</dcterms:created>
  <dcterms:modified xsi:type="dcterms:W3CDTF">2016-03-09T17:31:53Z</dcterms:modified>
  <cp:category/>
  <cp:version/>
  <cp:contentType/>
  <cp:contentStatus/>
</cp:coreProperties>
</file>