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580" yWindow="65516" windowWidth="31560" windowHeight="19840" tabRatio="500" activeTab="1"/>
  </bookViews>
  <sheets>
    <sheet name="Chart1" sheetId="1" r:id="rId1"/>
    <sheet name="Sheet1" sheetId="2" r:id="rId2"/>
    <sheet name="Sheet2" sheetId="3" r:id="rId3"/>
    <sheet name="Sheet3" sheetId="4" r:id="rId4"/>
  </sheets>
  <definedNames/>
  <calcPr fullCalcOnLoad="1"/>
</workbook>
</file>

<file path=xl/sharedStrings.xml><?xml version="1.0" encoding="utf-8"?>
<sst xmlns="http://schemas.openxmlformats.org/spreadsheetml/2006/main" count="473" uniqueCount="43">
  <si>
    <r>
      <t>Table 1.  Planktic foraminiferal flux (tests per square meter per day, m</t>
    </r>
    <r>
      <rPr>
        <vertAlign val="superscript"/>
        <sz val="8"/>
        <rFont val="Times New Roman"/>
        <family val="0"/>
      </rPr>
      <t>-2</t>
    </r>
    <r>
      <rPr>
        <sz val="8"/>
        <rFont val="Times New Roman"/>
        <family val="0"/>
      </rPr>
      <t xml:space="preserve"> d</t>
    </r>
    <r>
      <rPr>
        <vertAlign val="superscript"/>
        <sz val="8"/>
        <rFont val="Times New Roman"/>
        <family val="0"/>
      </rPr>
      <t>-1</t>
    </r>
    <r>
      <rPr>
        <sz val="8"/>
        <rFont val="Times New Roman"/>
        <family val="0"/>
      </rPr>
      <t>) and percent contribution (in parentheses) to the total assemblage for the 14 most common species, northern Gulf of Mexico.  Table is separated by season (that is, winter, spring, summer, and fall) and year.  The first 10 species listed comprise about 90 percent of the total flux.  Particularly low fluxes (that is, &lt;50 tests m</t>
    </r>
    <r>
      <rPr>
        <vertAlign val="superscript"/>
        <sz val="8"/>
        <rFont val="Times New Roman"/>
        <family val="0"/>
      </rPr>
      <t>-2</t>
    </r>
    <r>
      <rPr>
        <sz val="8"/>
        <rFont val="Times New Roman"/>
        <family val="0"/>
      </rPr>
      <t xml:space="preserve"> d</t>
    </r>
    <r>
      <rPr>
        <vertAlign val="superscript"/>
        <sz val="8"/>
        <rFont val="Times New Roman"/>
        <family val="0"/>
      </rPr>
      <t>-1</t>
    </r>
    <r>
      <rPr>
        <sz val="8"/>
        <rFont val="Times New Roman"/>
        <family val="0"/>
      </rPr>
      <t>) are denoted with an asterisk next to the mid-week collection date.  [</t>
    </r>
    <r>
      <rPr>
        <i/>
        <sz val="8"/>
        <rFont val="Times New Roman"/>
        <family val="0"/>
      </rPr>
      <t>Globigerinoides</t>
    </r>
    <r>
      <rPr>
        <sz val="8"/>
        <rFont val="Times New Roman"/>
        <family val="0"/>
      </rPr>
      <t xml:space="preserve">= </t>
    </r>
    <r>
      <rPr>
        <i/>
        <sz val="8"/>
        <rFont val="Times New Roman"/>
        <family val="0"/>
      </rPr>
      <t>Gs</t>
    </r>
    <r>
      <rPr>
        <sz val="8"/>
        <rFont val="Times New Roman"/>
        <family val="0"/>
      </rPr>
      <t xml:space="preserve">., </t>
    </r>
    <r>
      <rPr>
        <i/>
        <sz val="8"/>
        <rFont val="Times New Roman"/>
        <family val="0"/>
      </rPr>
      <t>Globorotalia</t>
    </r>
    <r>
      <rPr>
        <sz val="8"/>
        <rFont val="Times New Roman"/>
        <family val="0"/>
      </rPr>
      <t xml:space="preserve">= </t>
    </r>
    <r>
      <rPr>
        <i/>
        <sz val="8"/>
        <rFont val="Times New Roman"/>
        <family val="0"/>
      </rPr>
      <t>Gt</t>
    </r>
    <r>
      <rPr>
        <sz val="8"/>
        <rFont val="Times New Roman"/>
        <family val="0"/>
      </rPr>
      <t xml:space="preserve">., </t>
    </r>
    <r>
      <rPr>
        <i/>
        <sz val="8"/>
        <rFont val="Times New Roman"/>
        <family val="0"/>
      </rPr>
      <t>Globigerina</t>
    </r>
    <r>
      <rPr>
        <sz val="8"/>
        <rFont val="Times New Roman"/>
        <family val="0"/>
      </rPr>
      <t>=</t>
    </r>
    <r>
      <rPr>
        <i/>
        <sz val="8"/>
        <rFont val="Times New Roman"/>
        <family val="0"/>
      </rPr>
      <t>G</t>
    </r>
    <r>
      <rPr>
        <sz val="8"/>
        <rFont val="Times New Roman"/>
        <family val="0"/>
      </rPr>
      <t xml:space="preserve">., </t>
    </r>
    <r>
      <rPr>
        <i/>
        <sz val="8"/>
        <rFont val="Times New Roman"/>
        <family val="0"/>
      </rPr>
      <t>Globigerinella</t>
    </r>
    <r>
      <rPr>
        <sz val="8"/>
        <rFont val="Times New Roman"/>
        <family val="0"/>
      </rPr>
      <t>=</t>
    </r>
    <r>
      <rPr>
        <i/>
        <sz val="8"/>
        <rFont val="Times New Roman"/>
        <family val="0"/>
      </rPr>
      <t>Gl</t>
    </r>
    <r>
      <rPr>
        <sz val="8"/>
        <rFont val="Times New Roman"/>
        <family val="0"/>
      </rPr>
      <t xml:space="preserve">., </t>
    </r>
    <r>
      <rPr>
        <i/>
        <sz val="8"/>
        <rFont val="Times New Roman"/>
        <family val="0"/>
      </rPr>
      <t>Neogloboquadrina</t>
    </r>
    <r>
      <rPr>
        <sz val="8"/>
        <rFont val="Times New Roman"/>
        <family val="0"/>
      </rPr>
      <t>=</t>
    </r>
    <r>
      <rPr>
        <i/>
        <sz val="8"/>
        <rFont val="Times New Roman"/>
        <family val="0"/>
      </rPr>
      <t>N</t>
    </r>
    <r>
      <rPr>
        <sz val="8"/>
        <rFont val="Times New Roman"/>
        <family val="0"/>
      </rPr>
      <t xml:space="preserve">, </t>
    </r>
    <r>
      <rPr>
        <i/>
        <sz val="8"/>
        <rFont val="Times New Roman"/>
        <family val="0"/>
      </rPr>
      <t>Orbulina</t>
    </r>
    <r>
      <rPr>
        <sz val="8"/>
        <rFont val="Times New Roman"/>
        <family val="0"/>
      </rPr>
      <t>=</t>
    </r>
    <r>
      <rPr>
        <i/>
        <sz val="8"/>
        <rFont val="Times New Roman"/>
        <family val="0"/>
      </rPr>
      <t>O</t>
    </r>
    <r>
      <rPr>
        <sz val="8"/>
        <rFont val="Times New Roman"/>
        <family val="0"/>
      </rPr>
      <t xml:space="preserve">.]   </t>
    </r>
  </si>
  <si>
    <t>Sample</t>
  </si>
  <si>
    <t>N. dutertrei</t>
  </si>
  <si>
    <t>G. calida</t>
  </si>
  <si>
    <t>GMT-1</t>
  </si>
  <si>
    <t>GMT-2</t>
  </si>
  <si>
    <t>GMT-3</t>
  </si>
  <si>
    <t>GMT-4</t>
  </si>
  <si>
    <t>spring</t>
  </si>
  <si>
    <t>Total</t>
  </si>
  <si>
    <t>winter</t>
  </si>
  <si>
    <t>summer</t>
  </si>
  <si>
    <t>Annual</t>
  </si>
  <si>
    <t>Mid-week Date</t>
  </si>
  <si>
    <t>Total planktic flux</t>
  </si>
  <si>
    <t>(%)</t>
  </si>
  <si>
    <t>(0.00)</t>
  </si>
  <si>
    <t>fall</t>
  </si>
  <si>
    <r>
      <t xml:space="preserve">Pulleniatina </t>
    </r>
    <r>
      <rPr>
        <sz val="7"/>
        <rFont val="Times New Roman"/>
        <family val="0"/>
      </rPr>
      <t>spp.</t>
    </r>
  </si>
  <si>
    <r>
      <t xml:space="preserve">Gs. ruber </t>
    </r>
    <r>
      <rPr>
        <sz val="7"/>
        <rFont val="Times New Roman"/>
        <family val="0"/>
      </rPr>
      <t>(pink)</t>
    </r>
  </si>
  <si>
    <r>
      <t xml:space="preserve">Gs. ruber </t>
    </r>
    <r>
      <rPr>
        <sz val="7"/>
        <rFont val="Times New Roman"/>
        <family val="0"/>
      </rPr>
      <t>(white)</t>
    </r>
  </si>
  <si>
    <t>Gs. sacculifer</t>
  </si>
  <si>
    <r>
      <t xml:space="preserve">Gt. menardii </t>
    </r>
    <r>
      <rPr>
        <sz val="7"/>
        <rFont val="Times New Roman"/>
        <family val="0"/>
      </rPr>
      <t xml:space="preserve">group </t>
    </r>
  </si>
  <si>
    <t>Gt. crassiformis</t>
  </si>
  <si>
    <t>Gt. truncatulinoides</t>
  </si>
  <si>
    <t>Gl. aequilateralis</t>
  </si>
  <si>
    <t>Gt. crassaformis</t>
  </si>
  <si>
    <t>Percent of annual flux</t>
  </si>
  <si>
    <t>O. universa</t>
  </si>
  <si>
    <t>G. falconensis</t>
  </si>
  <si>
    <t>G. bulloides</t>
  </si>
  <si>
    <t>Gg. glutinata</t>
  </si>
  <si>
    <t>Others</t>
  </si>
  <si>
    <t>GMT-5</t>
  </si>
  <si>
    <t>GMT-6</t>
  </si>
  <si>
    <t>Seasonal percent of annual flux</t>
  </si>
  <si>
    <t>Percent of seasonal flux</t>
  </si>
  <si>
    <t xml:space="preserve">Table 1.  Continued.  </t>
  </si>
  <si>
    <t>Table 1.  Continued.</t>
  </si>
  <si>
    <t>16-May-08*</t>
  </si>
  <si>
    <t>28-Apr-09*</t>
  </si>
  <si>
    <t>12-Nov-09*</t>
  </si>
  <si>
    <t>1-Oct-09*</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</si>
</sst>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_);[Red]\(0.00\)"/>
    <numFmt numFmtId="166" formatCode="0.00_);\(0.00\)"/>
    <numFmt numFmtId="167" formatCode="m/d/yyyy"/>
    <numFmt numFmtId="168" formatCode="0_);\(0\)"/>
    <numFmt numFmtId="169" formatCode="0.00000"/>
  </numFmts>
  <fonts count="21">
    <font>
      <sz val="10"/>
      <name val="Verdana"/>
      <family val="0"/>
    </font>
    <font>
      <b/>
      <sz val="10"/>
      <name val="Verdana"/>
      <family val="0"/>
    </font>
    <font>
      <i/>
      <sz val="10"/>
      <name val="Verdana"/>
      <family val="0"/>
    </font>
    <font>
      <b/>
      <i/>
      <sz val="10"/>
      <name val="Verdana"/>
      <family val="0"/>
    </font>
    <font>
      <sz val="8"/>
      <name val="Verdana"/>
      <family val="0"/>
    </font>
    <font>
      <u val="single"/>
      <sz val="10"/>
      <color indexed="12"/>
      <name val="Verdana"/>
      <family val="0"/>
    </font>
    <font>
      <u val="single"/>
      <sz val="10"/>
      <color indexed="61"/>
      <name val="Verdana"/>
      <family val="0"/>
    </font>
    <font>
      <sz val="10"/>
      <name val="Times New Roman"/>
      <family val="0"/>
    </font>
    <font>
      <sz val="7"/>
      <name val="Times New Roman"/>
      <family val="0"/>
    </font>
    <font>
      <i/>
      <sz val="7"/>
      <name val="Times New Roman"/>
      <family val="0"/>
    </font>
    <font>
      <sz val="6.5"/>
      <name val="Times New Roman"/>
      <family val="0"/>
    </font>
    <font>
      <sz val="12"/>
      <name val="Helv"/>
      <family val="0"/>
    </font>
    <font>
      <sz val="10"/>
      <name val="Helv"/>
      <family val="0"/>
    </font>
    <font>
      <i/>
      <sz val="10"/>
      <name val="Helv"/>
      <family val="0"/>
    </font>
    <font>
      <i/>
      <sz val="10"/>
      <name val="Myriad Pro"/>
      <family val="0"/>
    </font>
    <font>
      <sz val="10"/>
      <name val="Myriad Pro"/>
      <family val="0"/>
    </font>
    <font>
      <sz val="6"/>
      <name val="Verdana"/>
      <family val="0"/>
    </font>
    <font>
      <sz val="8"/>
      <name val="Myriad Pro Cond"/>
      <family val="0"/>
    </font>
    <font>
      <sz val="8"/>
      <name val="Times New Roman"/>
      <family val="0"/>
    </font>
    <font>
      <vertAlign val="superscript"/>
      <sz val="8"/>
      <name val="Times New Roman"/>
      <family val="0"/>
    </font>
    <font>
      <i/>
      <sz val="8"/>
      <name val="Times New Roman"/>
      <family val="0"/>
    </font>
  </fonts>
  <fills count="2">
    <fill>
      <patternFill/>
    </fill>
    <fill>
      <patternFill patternType="gray125"/>
    </fill>
  </fills>
  <borders count="4">
    <border>
      <left/>
      <right/>
      <top/>
      <bottom/>
      <diagonal/>
    </border>
    <border>
      <left>
        <color indexed="63"/>
      </left>
      <right>
        <color indexed="63"/>
      </right>
      <top style="medium"/>
      <bottom style="medium"/>
    </border>
    <border>
      <left>
        <color indexed="63"/>
      </left>
      <right>
        <color indexed="63"/>
      </right>
      <top>
        <color indexed="63"/>
      </top>
      <bottom style="medium"/>
    </border>
    <border>
      <left>
        <color indexed="63"/>
      </left>
      <right>
        <color indexed="63"/>
      </right>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93">
    <xf numFmtId="0" fontId="0" fillId="0" borderId="0" xfId="0" applyAlignment="1">
      <alignment/>
    </xf>
    <xf numFmtId="0" fontId="7" fillId="0" borderId="0" xfId="0" applyFont="1" applyAlignment="1">
      <alignment/>
    </xf>
    <xf numFmtId="0" fontId="7" fillId="0" borderId="0" xfId="0" applyFont="1" applyAlignment="1">
      <alignment horizontal="right"/>
    </xf>
    <xf numFmtId="0" fontId="7" fillId="0" borderId="0" xfId="0" applyFont="1" applyAlignment="1">
      <alignment horizontal="center"/>
    </xf>
    <xf numFmtId="0" fontId="8" fillId="0" borderId="1" xfId="0" applyFont="1" applyBorder="1" applyAlignment="1">
      <alignment horizontal="center" wrapText="1"/>
    </xf>
    <xf numFmtId="0" fontId="10" fillId="0" borderId="0" xfId="0" applyFont="1" applyAlignment="1">
      <alignment horizontal="right"/>
    </xf>
    <xf numFmtId="0" fontId="10" fillId="0" borderId="0" xfId="0" applyFont="1" applyAlignment="1">
      <alignment horizontal="center"/>
    </xf>
    <xf numFmtId="15" fontId="10" fillId="0" borderId="0" xfId="0" applyNumberFormat="1" applyFont="1" applyAlignment="1">
      <alignment/>
    </xf>
    <xf numFmtId="2" fontId="10" fillId="0" borderId="0" xfId="0" applyNumberFormat="1" applyFont="1" applyAlignment="1">
      <alignment horizontal="right"/>
    </xf>
    <xf numFmtId="166" fontId="10" fillId="0" borderId="0" xfId="0" applyNumberFormat="1" applyFont="1" applyAlignment="1">
      <alignment horizontal="right"/>
    </xf>
    <xf numFmtId="166" fontId="10" fillId="0" borderId="0" xfId="0" applyNumberFormat="1" applyFont="1" applyAlignment="1">
      <alignment/>
    </xf>
    <xf numFmtId="2" fontId="10" fillId="0" borderId="0" xfId="0" applyNumberFormat="1" applyFont="1" applyAlignment="1">
      <alignment/>
    </xf>
    <xf numFmtId="0" fontId="10" fillId="0" borderId="0" xfId="0" applyFont="1" applyAlignment="1">
      <alignment/>
    </xf>
    <xf numFmtId="49" fontId="10" fillId="0" borderId="0" xfId="0" applyNumberFormat="1" applyFont="1" applyAlignment="1">
      <alignment horizontal="right"/>
    </xf>
    <xf numFmtId="0" fontId="10" fillId="0" borderId="0" xfId="0" applyFont="1" applyBorder="1" applyAlignment="1">
      <alignment horizontal="center"/>
    </xf>
    <xf numFmtId="15" fontId="10" fillId="0" borderId="0" xfId="0" applyNumberFormat="1" applyFont="1" applyBorder="1" applyAlignment="1">
      <alignment/>
    </xf>
    <xf numFmtId="2" fontId="10" fillId="0" borderId="0" xfId="0" applyNumberFormat="1" applyFont="1" applyBorder="1" applyAlignment="1">
      <alignment horizontal="right"/>
    </xf>
    <xf numFmtId="0" fontId="10" fillId="0" borderId="0" xfId="0" applyFont="1" applyBorder="1" applyAlignment="1">
      <alignment horizontal="right" vertical="center"/>
    </xf>
    <xf numFmtId="0" fontId="10" fillId="0" borderId="0" xfId="0" applyFont="1" applyBorder="1" applyAlignment="1">
      <alignment horizontal="center" vertical="center"/>
    </xf>
    <xf numFmtId="15" fontId="10" fillId="0" borderId="0" xfId="0" applyNumberFormat="1" applyFont="1" applyBorder="1" applyAlignment="1">
      <alignment horizontal="center" vertical="center"/>
    </xf>
    <xf numFmtId="2" fontId="10" fillId="0" borderId="0" xfId="0" applyNumberFormat="1" applyFont="1" applyBorder="1" applyAlignment="1">
      <alignment horizontal="right" vertical="center"/>
    </xf>
    <xf numFmtId="0" fontId="10" fillId="0" borderId="0" xfId="0" applyFont="1" applyBorder="1" applyAlignment="1">
      <alignment/>
    </xf>
    <xf numFmtId="0" fontId="10" fillId="0" borderId="2" xfId="0" applyFont="1" applyBorder="1" applyAlignment="1">
      <alignment horizontal="center" vertical="center"/>
    </xf>
    <xf numFmtId="15" fontId="10" fillId="0" borderId="2" xfId="0" applyNumberFormat="1" applyFont="1" applyBorder="1" applyAlignment="1">
      <alignment horizontal="center" vertical="center"/>
    </xf>
    <xf numFmtId="2" fontId="10" fillId="0" borderId="2" xfId="0" applyNumberFormat="1" applyFont="1" applyBorder="1" applyAlignment="1">
      <alignment horizontal="right" vertical="center"/>
    </xf>
    <xf numFmtId="166" fontId="10" fillId="0" borderId="2" xfId="0" applyNumberFormat="1" applyFont="1" applyBorder="1" applyAlignment="1">
      <alignment horizontal="right" vertical="center"/>
    </xf>
    <xf numFmtId="166" fontId="10" fillId="0" borderId="2" xfId="0" applyNumberFormat="1" applyFont="1" applyBorder="1" applyAlignment="1">
      <alignment/>
    </xf>
    <xf numFmtId="0" fontId="10" fillId="0" borderId="0" xfId="0" applyFont="1" applyAlignment="1">
      <alignment horizontal="right" vertical="center"/>
    </xf>
    <xf numFmtId="2" fontId="10" fillId="0" borderId="0" xfId="0" applyNumberFormat="1" applyFont="1" applyAlignment="1">
      <alignment horizontal="right" vertical="center"/>
    </xf>
    <xf numFmtId="0" fontId="10" fillId="0" borderId="0" xfId="0" applyFont="1" applyFill="1" applyAlignment="1">
      <alignment horizontal="center"/>
    </xf>
    <xf numFmtId="15" fontId="10" fillId="0" borderId="0" xfId="0" applyNumberFormat="1" applyFont="1" applyFill="1" applyAlignment="1">
      <alignment/>
    </xf>
    <xf numFmtId="2" fontId="10" fillId="0" borderId="0" xfId="0" applyNumberFormat="1" applyFont="1" applyFill="1" applyAlignment="1">
      <alignment horizontal="right"/>
    </xf>
    <xf numFmtId="166" fontId="10" fillId="0" borderId="0" xfId="0" applyNumberFormat="1" applyFont="1" applyFill="1" applyAlignment="1">
      <alignment horizontal="right"/>
    </xf>
    <xf numFmtId="166" fontId="10" fillId="0" borderId="0" xfId="0" applyNumberFormat="1" applyFont="1" applyFill="1" applyAlignment="1">
      <alignment/>
    </xf>
    <xf numFmtId="2" fontId="10" fillId="0" borderId="0" xfId="0" applyNumberFormat="1" applyFont="1" applyFill="1" applyAlignment="1">
      <alignment/>
    </xf>
    <xf numFmtId="0" fontId="10" fillId="0" borderId="0" xfId="0" applyFont="1" applyFill="1" applyAlignment="1">
      <alignment/>
    </xf>
    <xf numFmtId="49" fontId="10" fillId="0" borderId="0" xfId="0" applyNumberFormat="1" applyFont="1" applyFill="1" applyAlignment="1">
      <alignment horizontal="right"/>
    </xf>
    <xf numFmtId="0" fontId="7" fillId="0" borderId="0" xfId="0" applyFont="1" applyAlignment="1">
      <alignment horizontal="left"/>
    </xf>
    <xf numFmtId="2" fontId="7" fillId="0" borderId="0" xfId="0" applyNumberFormat="1" applyFont="1" applyAlignment="1">
      <alignment/>
    </xf>
    <xf numFmtId="0" fontId="8" fillId="0" borderId="0" xfId="0" applyFont="1" applyBorder="1" applyAlignment="1">
      <alignment horizontal="center" textRotation="75" wrapText="1"/>
    </xf>
    <xf numFmtId="166" fontId="10" fillId="0" borderId="0" xfId="0" applyNumberFormat="1" applyFont="1" applyBorder="1" applyAlignment="1">
      <alignment/>
    </xf>
    <xf numFmtId="2" fontId="10" fillId="0" borderId="0" xfId="0" applyNumberFormat="1" applyFont="1" applyAlignment="1">
      <alignment horizontal="center"/>
    </xf>
    <xf numFmtId="166" fontId="10" fillId="0" borderId="0" xfId="0" applyNumberFormat="1" applyFont="1" applyBorder="1" applyAlignment="1">
      <alignment horizontal="right" vertical="center"/>
    </xf>
    <xf numFmtId="0" fontId="10" fillId="0" borderId="2" xfId="0" applyFont="1" applyBorder="1" applyAlignment="1">
      <alignment horizontal="right"/>
    </xf>
    <xf numFmtId="0" fontId="10" fillId="0" borderId="2" xfId="0" applyFont="1" applyBorder="1" applyAlignment="1">
      <alignment horizontal="center"/>
    </xf>
    <xf numFmtId="0" fontId="10" fillId="0" borderId="2" xfId="0" applyFont="1" applyBorder="1" applyAlignment="1">
      <alignment/>
    </xf>
    <xf numFmtId="2" fontId="10" fillId="0" borderId="2" xfId="0" applyNumberFormat="1" applyFont="1" applyBorder="1" applyAlignment="1">
      <alignment/>
    </xf>
    <xf numFmtId="0" fontId="10" fillId="0" borderId="3" xfId="0" applyFont="1" applyBorder="1" applyAlignment="1">
      <alignment horizontal="right" vertical="center"/>
    </xf>
    <xf numFmtId="0" fontId="10" fillId="0" borderId="3" xfId="0" applyFont="1" applyBorder="1" applyAlignment="1">
      <alignment horizontal="center"/>
    </xf>
    <xf numFmtId="15" fontId="10" fillId="0" borderId="3" xfId="0" applyNumberFormat="1" applyFont="1" applyBorder="1" applyAlignment="1">
      <alignment horizontal="center" vertical="center"/>
    </xf>
    <xf numFmtId="2" fontId="10" fillId="0" borderId="3" xfId="0" applyNumberFormat="1" applyFont="1" applyBorder="1" applyAlignment="1">
      <alignment horizontal="right" vertical="center"/>
    </xf>
    <xf numFmtId="166" fontId="10" fillId="0" borderId="3" xfId="0" applyNumberFormat="1" applyFont="1" applyBorder="1" applyAlignment="1">
      <alignment/>
    </xf>
    <xf numFmtId="49" fontId="10" fillId="0" borderId="2" xfId="0" applyNumberFormat="1" applyFont="1" applyBorder="1" applyAlignment="1">
      <alignment horizontal="right" vertical="center"/>
    </xf>
    <xf numFmtId="15" fontId="10" fillId="0" borderId="2" xfId="0" applyNumberFormat="1" applyFont="1" applyBorder="1" applyAlignment="1">
      <alignment/>
    </xf>
    <xf numFmtId="0" fontId="7" fillId="0" borderId="2" xfId="0" applyFont="1" applyBorder="1" applyAlignment="1">
      <alignment horizontal="center" textRotation="90"/>
    </xf>
    <xf numFmtId="0" fontId="7" fillId="0" borderId="2" xfId="0" applyFont="1" applyBorder="1" applyAlignment="1">
      <alignment/>
    </xf>
    <xf numFmtId="2" fontId="10" fillId="0" borderId="0" xfId="0" applyNumberFormat="1" applyFont="1" applyBorder="1" applyAlignment="1">
      <alignment/>
    </xf>
    <xf numFmtId="2" fontId="8" fillId="0" borderId="1" xfId="0" applyNumberFormat="1" applyFont="1" applyBorder="1" applyAlignment="1">
      <alignment horizontal="center" wrapText="1"/>
    </xf>
    <xf numFmtId="49" fontId="10" fillId="0" borderId="0" xfId="0" applyNumberFormat="1" applyFont="1" applyBorder="1" applyAlignment="1">
      <alignment horizontal="right" vertical="center"/>
    </xf>
    <xf numFmtId="166" fontId="10" fillId="0" borderId="2" xfId="0" applyNumberFormat="1" applyFont="1" applyBorder="1" applyAlignment="1">
      <alignment horizontal="center"/>
    </xf>
    <xf numFmtId="2" fontId="10" fillId="0" borderId="0" xfId="0" applyNumberFormat="1" applyFont="1" applyFill="1" applyAlignment="1">
      <alignment horizontal="center"/>
    </xf>
    <xf numFmtId="2" fontId="10" fillId="0" borderId="0" xfId="0" applyNumberFormat="1" applyFont="1" applyAlignment="1">
      <alignment horizontal="center" vertical="center"/>
    </xf>
    <xf numFmtId="2" fontId="10" fillId="0" borderId="2" xfId="0" applyNumberFormat="1" applyFont="1" applyBorder="1" applyAlignment="1">
      <alignment horizontal="center"/>
    </xf>
    <xf numFmtId="166" fontId="10" fillId="0" borderId="2" xfId="0" applyNumberFormat="1" applyFont="1" applyBorder="1" applyAlignment="1">
      <alignment horizontal="center" vertical="center"/>
    </xf>
    <xf numFmtId="2" fontId="10" fillId="0" borderId="0" xfId="0" applyNumberFormat="1" applyFont="1" applyBorder="1" applyAlignment="1">
      <alignment horizontal="center"/>
    </xf>
    <xf numFmtId="166" fontId="10" fillId="0" borderId="0" xfId="0" applyNumberFormat="1" applyFont="1" applyBorder="1" applyAlignment="1">
      <alignment horizontal="center" vertical="center"/>
    </xf>
    <xf numFmtId="166" fontId="10" fillId="0" borderId="0" xfId="0" applyNumberFormat="1" applyFont="1" applyBorder="1" applyAlignment="1">
      <alignment horizontal="center"/>
    </xf>
    <xf numFmtId="2" fontId="10" fillId="0" borderId="0" xfId="0" applyNumberFormat="1" applyFont="1" applyBorder="1" applyAlignment="1">
      <alignment horizontal="center" vertical="center"/>
    </xf>
    <xf numFmtId="166" fontId="10" fillId="0" borderId="0" xfId="0" applyNumberFormat="1" applyFont="1" applyAlignment="1">
      <alignment horizontal="center"/>
    </xf>
    <xf numFmtId="0" fontId="0" fillId="0" borderId="0" xfId="0" applyAlignment="1">
      <alignment horizontal="center"/>
    </xf>
    <xf numFmtId="2" fontId="8" fillId="0" borderId="0" xfId="0" applyNumberFormat="1" applyFont="1" applyBorder="1" applyAlignment="1">
      <alignment horizontal="center" wrapText="1"/>
    </xf>
    <xf numFmtId="0" fontId="7" fillId="0" borderId="0" xfId="0" applyFont="1" applyBorder="1" applyAlignment="1">
      <alignment horizontal="center" textRotation="90"/>
    </xf>
    <xf numFmtId="0" fontId="7" fillId="0" borderId="0" xfId="0" applyFont="1" applyBorder="1" applyAlignment="1">
      <alignment/>
    </xf>
    <xf numFmtId="15" fontId="10" fillId="0" borderId="0" xfId="0" applyNumberFormat="1" applyFont="1" applyBorder="1" applyAlignment="1">
      <alignment horizontal="right"/>
    </xf>
    <xf numFmtId="15" fontId="10" fillId="0" borderId="0" xfId="0" applyNumberFormat="1" applyFont="1" applyFill="1" applyAlignment="1">
      <alignment horizontal="right"/>
    </xf>
    <xf numFmtId="15" fontId="10" fillId="0" borderId="0" xfId="0" applyNumberFormat="1" applyFont="1" applyAlignment="1">
      <alignment horizontal="right"/>
    </xf>
    <xf numFmtId="166" fontId="0" fillId="0" borderId="0" xfId="0" applyNumberFormat="1" applyAlignment="1">
      <alignment horizontal="center"/>
    </xf>
    <xf numFmtId="166" fontId="16" fillId="0" borderId="0" xfId="0" applyNumberFormat="1" applyFont="1" applyAlignment="1">
      <alignment horizontal="center"/>
    </xf>
    <xf numFmtId="166" fontId="17" fillId="0" borderId="0" xfId="0" applyNumberFormat="1" applyFont="1" applyAlignment="1">
      <alignment horizontal="center"/>
    </xf>
    <xf numFmtId="166" fontId="7" fillId="0" borderId="0" xfId="0" applyNumberFormat="1" applyFont="1" applyAlignment="1">
      <alignment/>
    </xf>
    <xf numFmtId="2" fontId="9" fillId="0" borderId="1" xfId="0" applyNumberFormat="1" applyFont="1" applyBorder="1" applyAlignment="1">
      <alignment horizontal="center" wrapText="1"/>
    </xf>
    <xf numFmtId="0" fontId="10" fillId="0" borderId="1" xfId="0" applyFont="1" applyBorder="1" applyAlignment="1">
      <alignment horizontal="center"/>
    </xf>
    <xf numFmtId="0" fontId="8" fillId="0" borderId="1" xfId="0" applyFont="1" applyBorder="1" applyAlignment="1">
      <alignment horizontal="center"/>
    </xf>
    <xf numFmtId="2" fontId="8" fillId="0" borderId="1" xfId="0" applyNumberFormat="1" applyFont="1" applyBorder="1" applyAlignment="1">
      <alignment horizontal="center" wrapText="1"/>
    </xf>
    <xf numFmtId="1" fontId="14" fillId="0" borderId="0" xfId="0" applyNumberFormat="1" applyFont="1" applyBorder="1" applyAlignment="1">
      <alignment horizontal="left" textRotation="90"/>
    </xf>
    <xf numFmtId="1" fontId="15" fillId="0" borderId="0" xfId="0" applyNumberFormat="1" applyFont="1" applyBorder="1" applyAlignment="1">
      <alignment horizontal="left" textRotation="90"/>
    </xf>
    <xf numFmtId="0" fontId="18" fillId="0" borderId="2" xfId="0" applyFont="1" applyBorder="1" applyAlignment="1">
      <alignment horizontal="left" vertical="center"/>
    </xf>
    <xf numFmtId="0" fontId="18" fillId="0" borderId="0" xfId="0" applyFont="1" applyAlignment="1">
      <alignment horizontal="left"/>
    </xf>
    <xf numFmtId="0" fontId="18" fillId="0" borderId="0" xfId="0" applyFont="1" applyBorder="1" applyAlignment="1">
      <alignment horizontal="center" wrapText="1"/>
    </xf>
    <xf numFmtId="0" fontId="18" fillId="0" borderId="2" xfId="0" applyFont="1" applyBorder="1" applyAlignment="1">
      <alignment horizontal="left" wrapText="1"/>
    </xf>
    <xf numFmtId="0" fontId="10" fillId="0" borderId="1" xfId="0" applyFont="1" applyBorder="1" applyAlignment="1">
      <alignment horizontal="center" wrapText="1"/>
    </xf>
    <xf numFmtId="15" fontId="10" fillId="0" borderId="2" xfId="0" applyNumberFormat="1" applyFont="1" applyBorder="1" applyAlignment="1">
      <alignment horizontal="center"/>
    </xf>
    <xf numFmtId="15" fontId="10" fillId="0" borderId="0" xfId="0" applyNumberFormat="1"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t>GMT Annual Assemblage</a:t>
            </a:r>
          </a:p>
        </c:rich>
      </c:tx>
      <c:layout/>
      <c:spPr>
        <a:noFill/>
        <a:ln>
          <a:noFill/>
        </a:ln>
      </c:spPr>
    </c:title>
    <c:plotArea>
      <c:layout>
        <c:manualLayout>
          <c:xMode val="edge"/>
          <c:yMode val="edge"/>
          <c:x val="0.04075"/>
          <c:y val="0.099"/>
          <c:w val="0.94725"/>
          <c:h val="0.8835"/>
        </c:manualLayout>
      </c:layout>
      <c:barChart>
        <c:barDir val="col"/>
        <c:grouping val="clustered"/>
        <c:varyColors val="0"/>
        <c:ser>
          <c:idx val="0"/>
          <c:order val="0"/>
          <c:spPr>
            <a:solidFill>
              <a:srgbClr val="53535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Sheet1!$D$2:$W$2</c:f>
              <c:strCache>
                <c:ptCount val="19"/>
                <c:pt idx="0">
                  <c:v>Gs. ruber (pink)</c:v>
                </c:pt>
                <c:pt idx="2">
                  <c:v>Gs. ruber (white)</c:v>
                </c:pt>
                <c:pt idx="4">
                  <c:v>Gs. sacculifer</c:v>
                </c:pt>
                <c:pt idx="6">
                  <c:v>Gt. menardii group </c:v>
                </c:pt>
                <c:pt idx="8">
                  <c:v>Pulleniatina spp.</c:v>
                </c:pt>
                <c:pt idx="10">
                  <c:v>N. dutertrei</c:v>
                </c:pt>
                <c:pt idx="12">
                  <c:v>Gl. aequilateralis</c:v>
                </c:pt>
                <c:pt idx="14">
                  <c:v>G. calida</c:v>
                </c:pt>
                <c:pt idx="16">
                  <c:v>O. universa</c:v>
                </c:pt>
                <c:pt idx="18">
                  <c:v>Gt. truncatulinoides</c:v>
                </c:pt>
              </c:strCache>
            </c:strRef>
          </c:cat>
          <c:val>
            <c:numRef>
              <c:f>Sheet1!$E$68:$W$68</c:f>
              <c:numCache>
                <c:ptCount val="19"/>
                <c:pt idx="0">
                  <c:v>-10.486891385767791</c:v>
                </c:pt>
                <c:pt idx="1">
                  <c:v>18.285714285714285</c:v>
                </c:pt>
                <c:pt idx="2">
                  <c:v>-3.9950062421972534</c:v>
                </c:pt>
                <c:pt idx="3">
                  <c:v>42.857142857142854</c:v>
                </c:pt>
                <c:pt idx="4">
                  <c:v>-9.363295880149813</c:v>
                </c:pt>
                <c:pt idx="5">
                  <c:v>5.7142857142857135</c:v>
                </c:pt>
                <c:pt idx="6">
                  <c:v>-1.2484394506866416</c:v>
                </c:pt>
                <c:pt idx="7">
                  <c:v>8</c:v>
                </c:pt>
                <c:pt idx="8">
                  <c:v>-1.7478152309612984</c:v>
                </c:pt>
                <c:pt idx="9">
                  <c:v>25.142857142857142</c:v>
                </c:pt>
                <c:pt idx="10">
                  <c:v>-5.493133583021224</c:v>
                </c:pt>
                <c:pt idx="11">
                  <c:v>12</c:v>
                </c:pt>
                <c:pt idx="12">
                  <c:v>-2.6217228464419478</c:v>
                </c:pt>
                <c:pt idx="13">
                  <c:v>30.857142857142858</c:v>
                </c:pt>
                <c:pt idx="14">
                  <c:v>-6.741573033707865</c:v>
                </c:pt>
                <c:pt idx="15">
                  <c:v>2.2857142857142856</c:v>
                </c:pt>
                <c:pt idx="16">
                  <c:v>-0.4993757802746567</c:v>
                </c:pt>
                <c:pt idx="17">
                  <c:v>257.7142857142857</c:v>
                </c:pt>
                <c:pt idx="18">
                  <c:v>-56.30461922596754</c:v>
                </c:pt>
              </c:numCache>
            </c:numRef>
          </c:val>
        </c:ser>
        <c:gapWidth val="0"/>
        <c:axId val="49184066"/>
        <c:axId val="40003411"/>
      </c:barChart>
      <c:catAx>
        <c:axId val="49184066"/>
        <c:scaling>
          <c:orientation val="minMax"/>
        </c:scaling>
        <c:axPos val="b"/>
        <c:delete val="0"/>
        <c:numFmt formatCode="General" sourceLinked="1"/>
        <c:majorTickMark val="out"/>
        <c:minorTickMark val="none"/>
        <c:tickLblPos val="nextTo"/>
        <c:txPr>
          <a:bodyPr vert="horz" rot="-5400000"/>
          <a:lstStyle/>
          <a:p>
            <a:pPr>
              <a:defRPr lang="en-US" cap="none" sz="1000" b="0" i="1" u="none" baseline="0"/>
            </a:pPr>
          </a:p>
        </c:txPr>
        <c:crossAx val="40003411"/>
        <c:crosses val="autoZero"/>
        <c:auto val="1"/>
        <c:lblOffset val="100"/>
        <c:noMultiLvlLbl val="0"/>
      </c:catAx>
      <c:valAx>
        <c:axId val="40003411"/>
        <c:scaling>
          <c:orientation val="minMax"/>
        </c:scaling>
        <c:axPos val="l"/>
        <c:title>
          <c:tx>
            <c:rich>
              <a:bodyPr vert="horz" rot="-5400000" anchor="ctr"/>
              <a:lstStyle/>
              <a:p>
                <a:pPr algn="ctr">
                  <a:defRPr/>
                </a:pPr>
                <a:r>
                  <a:rPr lang="en-US" cap="none" sz="1000" b="0" i="0" u="none" baseline="0"/>
                  <a:t>% Abundance</a:t>
                </a:r>
              </a:p>
            </c:rich>
          </c:tx>
          <c:layout>
            <c:manualLayout>
              <c:xMode val="factor"/>
              <c:yMode val="factor"/>
              <c:x val="-0.00325"/>
              <c:y val="0"/>
            </c:manualLayout>
          </c:layout>
          <c:overlay val="0"/>
          <c:spPr>
            <a:noFill/>
            <a:ln>
              <a:noFill/>
            </a:ln>
          </c:spPr>
        </c:title>
        <c:majorGridlines/>
        <c:delete val="0"/>
        <c:numFmt formatCode="0_);\(0\)" sourceLinked="0"/>
        <c:majorTickMark val="out"/>
        <c:minorTickMark val="none"/>
        <c:tickLblPos val="nextTo"/>
        <c:txPr>
          <a:bodyPr/>
          <a:lstStyle/>
          <a:p>
            <a:pPr>
              <a:defRPr lang="en-US" cap="none" sz="1000" b="0" i="0" u="none" baseline="0"/>
            </a:pPr>
          </a:p>
        </c:txPr>
        <c:crossAx val="49184066"/>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Verdana"/>
          <a:ea typeface="Verdana"/>
          <a:cs typeface="Verdana"/>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180"/>
  </sheetViews>
  <pageMargins left="0.75" right="0.75" top="1" bottom="1" header="0.5" footer="0.5"/>
  <pageSetup horizontalDpi="300" verticalDpi="3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Chart 1"/>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R109"/>
  <sheetViews>
    <sheetView tabSelected="1" zoomScale="200" zoomScaleNormal="200" workbookViewId="0" topLeftCell="F1">
      <selection activeCell="W3" sqref="W3"/>
    </sheetView>
  </sheetViews>
  <sheetFormatPr defaultColWidth="11.00390625" defaultRowHeight="12.75"/>
  <cols>
    <col min="1" max="1" width="5.125" style="2" customWidth="1"/>
    <col min="2" max="2" width="1.875" style="3" bestFit="1" customWidth="1"/>
    <col min="3" max="3" width="5.25390625" style="1" customWidth="1"/>
    <col min="4" max="4" width="3.375" style="1" customWidth="1"/>
    <col min="5" max="5" width="3.875" style="1" customWidth="1"/>
    <col min="6" max="6" width="3.75390625" style="1" customWidth="1"/>
    <col min="7" max="9" width="3.875" style="1" customWidth="1"/>
    <col min="10" max="10" width="3.375" style="1" customWidth="1"/>
    <col min="11" max="11" width="3.875" style="1" customWidth="1"/>
    <col min="12" max="12" width="3.625" style="1" customWidth="1"/>
    <col min="13" max="13" width="3.875" style="1" customWidth="1"/>
    <col min="14" max="14" width="3.375" style="1" customWidth="1"/>
    <col min="15" max="15" width="3.875" style="1" customWidth="1"/>
    <col min="16" max="16" width="3.375" style="1" customWidth="1"/>
    <col min="17" max="17" width="4.00390625" style="1" customWidth="1"/>
    <col min="18" max="18" width="3.25390625" style="1" customWidth="1"/>
    <col min="19" max="19" width="3.875" style="1" customWidth="1"/>
    <col min="20" max="20" width="3.25390625" style="1" customWidth="1"/>
    <col min="21" max="21" width="3.875" style="1" customWidth="1"/>
    <col min="22" max="22" width="3.75390625" style="1" customWidth="1"/>
    <col min="23" max="23" width="3.875" style="1" customWidth="1"/>
    <col min="24" max="24" width="6.00390625" style="69" customWidth="1"/>
    <col min="25" max="25" width="4.00390625" style="69" customWidth="1"/>
    <col min="26" max="26" width="3.125" style="1" customWidth="1"/>
    <col min="27" max="27" width="4.00390625" style="1" customWidth="1"/>
    <col min="28" max="28" width="2.00390625" style="1" customWidth="1"/>
    <col min="29" max="29" width="5.00390625" style="1" customWidth="1"/>
    <col min="30" max="30" width="3.00390625" style="1" customWidth="1"/>
    <col min="31" max="31" width="3.375" style="1" customWidth="1"/>
    <col min="32" max="39" width="3.25390625" style="1" customWidth="1"/>
    <col min="40" max="40" width="3.875" style="1" customWidth="1"/>
    <col min="41" max="41" width="6.125" style="3" customWidth="1"/>
    <col min="42" max="42" width="5.875" style="3" customWidth="1"/>
    <col min="43" max="16384" width="10.75390625" style="1" customWidth="1"/>
  </cols>
  <sheetData>
    <row r="1" spans="1:39" s="37" customFormat="1" ht="36" customHeight="1" thickBot="1">
      <c r="A1" s="89" t="s">
        <v>0</v>
      </c>
      <c r="B1" s="89"/>
      <c r="C1" s="89"/>
      <c r="D1" s="89"/>
      <c r="E1" s="89"/>
      <c r="F1" s="89"/>
      <c r="G1" s="89"/>
      <c r="H1" s="89"/>
      <c r="I1" s="89"/>
      <c r="J1" s="89"/>
      <c r="K1" s="89"/>
      <c r="L1" s="89"/>
      <c r="M1" s="89"/>
      <c r="N1" s="89"/>
      <c r="O1" s="89"/>
      <c r="P1" s="89"/>
      <c r="Q1" s="89"/>
      <c r="R1" s="89"/>
      <c r="S1" s="89"/>
      <c r="T1" s="89"/>
      <c r="U1" s="89"/>
      <c r="V1" s="89"/>
      <c r="W1" s="89"/>
      <c r="X1" s="89"/>
      <c r="Y1" s="88"/>
      <c r="Z1" s="88"/>
      <c r="AA1" s="87" t="s">
        <v>37</v>
      </c>
      <c r="AF1" s="84"/>
      <c r="AG1" s="84"/>
      <c r="AH1" s="84"/>
      <c r="AI1" s="84"/>
      <c r="AJ1" s="84"/>
      <c r="AK1" s="84"/>
      <c r="AL1" s="85"/>
      <c r="AM1" s="84"/>
    </row>
    <row r="2" spans="1:42" ht="33" customHeight="1" thickBot="1">
      <c r="A2" s="82" t="s">
        <v>1</v>
      </c>
      <c r="B2" s="82"/>
      <c r="C2" s="4" t="s">
        <v>13</v>
      </c>
      <c r="D2" s="80" t="s">
        <v>19</v>
      </c>
      <c r="E2" s="80"/>
      <c r="F2" s="80" t="s">
        <v>20</v>
      </c>
      <c r="G2" s="80"/>
      <c r="H2" s="80" t="s">
        <v>21</v>
      </c>
      <c r="I2" s="80"/>
      <c r="J2" s="80" t="s">
        <v>22</v>
      </c>
      <c r="K2" s="80"/>
      <c r="L2" s="80" t="s">
        <v>18</v>
      </c>
      <c r="M2" s="80"/>
      <c r="N2" s="80" t="s">
        <v>2</v>
      </c>
      <c r="O2" s="80"/>
      <c r="P2" s="80" t="s">
        <v>25</v>
      </c>
      <c r="Q2" s="80"/>
      <c r="R2" s="80" t="s">
        <v>3</v>
      </c>
      <c r="S2" s="80"/>
      <c r="T2" s="80" t="s">
        <v>28</v>
      </c>
      <c r="U2" s="80"/>
      <c r="V2" s="80" t="s">
        <v>24</v>
      </c>
      <c r="W2" s="80"/>
      <c r="X2" s="57" t="s">
        <v>36</v>
      </c>
      <c r="Y2" s="70"/>
      <c r="Z2" s="39"/>
      <c r="AA2" s="81" t="s">
        <v>1</v>
      </c>
      <c r="AB2" s="81"/>
      <c r="AC2" s="90" t="s">
        <v>13</v>
      </c>
      <c r="AD2" s="80" t="s">
        <v>26</v>
      </c>
      <c r="AE2" s="80"/>
      <c r="AF2" s="80" t="s">
        <v>31</v>
      </c>
      <c r="AG2" s="80"/>
      <c r="AH2" s="80" t="s">
        <v>30</v>
      </c>
      <c r="AI2" s="80"/>
      <c r="AJ2" s="80" t="s">
        <v>29</v>
      </c>
      <c r="AK2" s="80"/>
      <c r="AL2" s="83" t="s">
        <v>32</v>
      </c>
      <c r="AM2" s="83"/>
      <c r="AN2" s="57" t="s">
        <v>14</v>
      </c>
      <c r="AO2" s="57" t="s">
        <v>36</v>
      </c>
      <c r="AP2" s="4" t="s">
        <v>35</v>
      </c>
    </row>
    <row r="3" spans="1:42" s="12" customFormat="1" ht="10.5" customHeight="1">
      <c r="A3" s="6" t="s">
        <v>4</v>
      </c>
      <c r="B3" s="6">
        <v>1</v>
      </c>
      <c r="C3" s="7">
        <v>38003</v>
      </c>
      <c r="D3" s="8">
        <v>6.857142857142857</v>
      </c>
      <c r="E3" s="9">
        <v>-2.9925187032419</v>
      </c>
      <c r="F3" s="8">
        <v>0</v>
      </c>
      <c r="G3" s="13" t="s">
        <v>16</v>
      </c>
      <c r="H3" s="8">
        <v>9.142857142857142</v>
      </c>
      <c r="I3" s="10">
        <v>-3.99002493765586</v>
      </c>
      <c r="J3" s="8">
        <v>0</v>
      </c>
      <c r="K3" s="13" t="s">
        <v>16</v>
      </c>
      <c r="L3" s="8">
        <v>30.285714285714285</v>
      </c>
      <c r="M3" s="10">
        <v>-13.216957605985039</v>
      </c>
      <c r="N3" s="8">
        <v>8</v>
      </c>
      <c r="O3" s="10">
        <v>-3.4912718204488775</v>
      </c>
      <c r="P3" s="8">
        <v>4.571428571428571</v>
      </c>
      <c r="Q3" s="10">
        <v>-1.99501246882793</v>
      </c>
      <c r="R3" s="8">
        <v>27.428571428571427</v>
      </c>
      <c r="S3" s="10">
        <v>-11.970074812967582</v>
      </c>
      <c r="T3" s="11">
        <v>0</v>
      </c>
      <c r="U3" s="10">
        <v>0</v>
      </c>
      <c r="V3" s="8">
        <v>137.71428571428572</v>
      </c>
      <c r="W3" s="10">
        <v>-60.099750623441395</v>
      </c>
      <c r="X3" s="6"/>
      <c r="Y3" s="6"/>
      <c r="Z3" s="8"/>
      <c r="AA3" s="6" t="s">
        <v>4</v>
      </c>
      <c r="AB3" s="6">
        <v>1</v>
      </c>
      <c r="AC3" s="7">
        <v>38003</v>
      </c>
      <c r="AD3" s="8">
        <v>0.5714285714285714</v>
      </c>
      <c r="AE3" s="10">
        <v>-0.24937655860349126</v>
      </c>
      <c r="AF3" s="11">
        <v>1.7142857142857142</v>
      </c>
      <c r="AG3" s="10">
        <v>-0.7481296758104738</v>
      </c>
      <c r="AH3" s="11">
        <v>0</v>
      </c>
      <c r="AI3" s="13" t="s">
        <v>16</v>
      </c>
      <c r="AJ3" s="11">
        <v>0</v>
      </c>
      <c r="AK3" s="13" t="s">
        <v>16</v>
      </c>
      <c r="AL3" s="11">
        <v>2.8571428571428568</v>
      </c>
      <c r="AM3" s="10">
        <v>-1.2468827930174562</v>
      </c>
      <c r="AN3" s="11">
        <v>229.14285714285717</v>
      </c>
      <c r="AO3" s="41"/>
      <c r="AP3" s="6"/>
    </row>
    <row r="4" spans="1:42" s="12" customFormat="1" ht="10.5" customHeight="1">
      <c r="A4" s="6" t="s">
        <v>4</v>
      </c>
      <c r="B4" s="6">
        <v>2</v>
      </c>
      <c r="C4" s="7">
        <v>38010</v>
      </c>
      <c r="D4" s="8">
        <v>7.428571428571429</v>
      </c>
      <c r="E4" s="9">
        <v>-1.229895931882687</v>
      </c>
      <c r="F4" s="8">
        <v>0.5714285714285714</v>
      </c>
      <c r="G4" s="10">
        <v>-0.0946073793755913</v>
      </c>
      <c r="H4" s="8">
        <v>18.285714285714285</v>
      </c>
      <c r="I4" s="10">
        <v>-3.0274361400189216</v>
      </c>
      <c r="J4" s="8">
        <v>7.428571428571428</v>
      </c>
      <c r="K4" s="10">
        <v>-1.229895931882687</v>
      </c>
      <c r="L4" s="8">
        <v>33.714285714285715</v>
      </c>
      <c r="M4" s="10">
        <v>-5.581835383159887</v>
      </c>
      <c r="N4" s="8">
        <v>28</v>
      </c>
      <c r="O4" s="10">
        <v>-4.635761589403973</v>
      </c>
      <c r="P4" s="8">
        <v>13.714285714285714</v>
      </c>
      <c r="Q4" s="10">
        <v>-2.270577105014191</v>
      </c>
      <c r="R4" s="8">
        <v>23.428571428571427</v>
      </c>
      <c r="S4" s="10">
        <v>-3.878902554399243</v>
      </c>
      <c r="T4" s="11">
        <v>1.7142857142857142</v>
      </c>
      <c r="U4" s="10">
        <v>-0.28382213812677387</v>
      </c>
      <c r="V4" s="8">
        <v>452.57142857142856</v>
      </c>
      <c r="W4" s="10">
        <v>-74.92904446546831</v>
      </c>
      <c r="X4" s="6"/>
      <c r="Y4" s="6"/>
      <c r="Z4" s="8"/>
      <c r="AA4" s="6" t="s">
        <v>4</v>
      </c>
      <c r="AB4" s="6">
        <v>2</v>
      </c>
      <c r="AC4" s="7">
        <v>38010</v>
      </c>
      <c r="AD4" s="8">
        <v>7.428571428571429</v>
      </c>
      <c r="AE4" s="10">
        <v>-1.229895931882687</v>
      </c>
      <c r="AF4" s="11">
        <v>6.857142857142857</v>
      </c>
      <c r="AG4" s="10">
        <v>-1.1352885525070955</v>
      </c>
      <c r="AH4" s="11">
        <v>0</v>
      </c>
      <c r="AI4" s="13" t="s">
        <v>16</v>
      </c>
      <c r="AJ4" s="11">
        <v>0</v>
      </c>
      <c r="AK4" s="13" t="s">
        <v>16</v>
      </c>
      <c r="AL4" s="11">
        <v>2.8571428571428568</v>
      </c>
      <c r="AM4" s="10">
        <v>-0.47303689687795647</v>
      </c>
      <c r="AN4" s="11">
        <v>604</v>
      </c>
      <c r="AO4" s="41"/>
      <c r="AP4" s="41"/>
    </row>
    <row r="5" spans="1:42" s="12" customFormat="1" ht="10.5" customHeight="1">
      <c r="A5" s="6" t="s">
        <v>4</v>
      </c>
      <c r="B5" s="6">
        <v>3</v>
      </c>
      <c r="C5" s="7">
        <v>38017</v>
      </c>
      <c r="D5" s="8">
        <v>5.714285714285714</v>
      </c>
      <c r="E5" s="9">
        <v>-1.3054830287206265</v>
      </c>
      <c r="F5" s="8">
        <v>1.1428571428571428</v>
      </c>
      <c r="G5" s="10">
        <v>-0.26109660574412535</v>
      </c>
      <c r="H5" s="8">
        <v>8</v>
      </c>
      <c r="I5" s="10">
        <v>-1.8276762402088773</v>
      </c>
      <c r="J5" s="8">
        <v>7.428571428571428</v>
      </c>
      <c r="K5" s="10">
        <v>-1.6971279373368144</v>
      </c>
      <c r="L5" s="8">
        <v>71.42857142857143</v>
      </c>
      <c r="M5" s="10">
        <v>-16.318537859007833</v>
      </c>
      <c r="N5" s="8">
        <v>29.714285714285715</v>
      </c>
      <c r="O5" s="10">
        <v>-6.7885117493472595</v>
      </c>
      <c r="P5" s="8">
        <v>22.857142857142858</v>
      </c>
      <c r="Q5" s="10">
        <v>-5.221932114882506</v>
      </c>
      <c r="R5" s="8">
        <v>32</v>
      </c>
      <c r="S5" s="10">
        <v>-7.310704960835509</v>
      </c>
      <c r="T5" s="11">
        <v>2.2857142857142856</v>
      </c>
      <c r="U5" s="10">
        <v>-0.5221932114882507</v>
      </c>
      <c r="V5" s="8">
        <v>245.14285714285714</v>
      </c>
      <c r="W5" s="10">
        <v>-56.00522193211488</v>
      </c>
      <c r="X5" s="6"/>
      <c r="Y5" s="6"/>
      <c r="Z5" s="8"/>
      <c r="AA5" s="6" t="s">
        <v>4</v>
      </c>
      <c r="AB5" s="6">
        <v>3</v>
      </c>
      <c r="AC5" s="7">
        <v>38017</v>
      </c>
      <c r="AD5" s="8">
        <v>0</v>
      </c>
      <c r="AE5" s="13" t="s">
        <v>16</v>
      </c>
      <c r="AF5" s="11">
        <v>6.285714285714286</v>
      </c>
      <c r="AG5" s="10">
        <v>-1.4360313315926894</v>
      </c>
      <c r="AH5" s="11">
        <v>1.1428571428571428</v>
      </c>
      <c r="AI5" s="10">
        <v>-0.26109660574412535</v>
      </c>
      <c r="AJ5" s="11">
        <v>1.7142857142857142</v>
      </c>
      <c r="AK5" s="10">
        <v>-0.39164490861618795</v>
      </c>
      <c r="AL5" s="11">
        <v>2.8571428571428568</v>
      </c>
      <c r="AM5" s="10">
        <v>-0.6527415143603134</v>
      </c>
      <c r="AN5" s="11">
        <v>437.7142857142857</v>
      </c>
      <c r="AO5" s="41"/>
      <c r="AP5" s="41"/>
    </row>
    <row r="6" spans="1:42" s="12" customFormat="1" ht="10.5" customHeight="1">
      <c r="A6" s="6" t="s">
        <v>4</v>
      </c>
      <c r="B6" s="6">
        <v>4</v>
      </c>
      <c r="C6" s="7">
        <v>38024</v>
      </c>
      <c r="D6" s="8">
        <v>8</v>
      </c>
      <c r="E6" s="9">
        <v>-1.5184381778741864</v>
      </c>
      <c r="F6" s="8">
        <v>1.1428571428571428</v>
      </c>
      <c r="G6" s="10">
        <v>-0.21691973969631237</v>
      </c>
      <c r="H6" s="8">
        <v>4.571428571428571</v>
      </c>
      <c r="I6" s="10">
        <v>-0.8676789587852495</v>
      </c>
      <c r="J6" s="8">
        <v>1.7142857142857142</v>
      </c>
      <c r="K6" s="10">
        <v>-0.32537960954446854</v>
      </c>
      <c r="L6" s="8">
        <v>38.857142857142854</v>
      </c>
      <c r="M6" s="10">
        <v>-7.37527114967462</v>
      </c>
      <c r="N6" s="8">
        <v>31.428571428571427</v>
      </c>
      <c r="O6" s="10">
        <v>-5.965292841648591</v>
      </c>
      <c r="P6" s="8">
        <v>18.857142857142858</v>
      </c>
      <c r="Q6" s="10">
        <v>-3.5791757049891544</v>
      </c>
      <c r="R6" s="8">
        <v>64</v>
      </c>
      <c r="S6" s="10">
        <v>-12.147505422993492</v>
      </c>
      <c r="T6" s="11">
        <v>0.5714285714285714</v>
      </c>
      <c r="U6" s="10">
        <v>-0.10845986984815618</v>
      </c>
      <c r="V6" s="8">
        <v>346.2857142857143</v>
      </c>
      <c r="W6" s="10">
        <v>-65.72668112798264</v>
      </c>
      <c r="X6" s="6"/>
      <c r="Y6" s="6"/>
      <c r="Z6" s="8"/>
      <c r="AA6" s="6" t="s">
        <v>4</v>
      </c>
      <c r="AB6" s="6">
        <v>4</v>
      </c>
      <c r="AC6" s="7">
        <v>38024</v>
      </c>
      <c r="AD6" s="8">
        <v>1.1428571428571428</v>
      </c>
      <c r="AE6" s="10">
        <v>-0.21691973969631237</v>
      </c>
      <c r="AF6" s="11">
        <v>5.714285714285714</v>
      </c>
      <c r="AG6" s="10">
        <v>-1.0845986984815619</v>
      </c>
      <c r="AH6" s="11">
        <v>1.7142857142857142</v>
      </c>
      <c r="AI6" s="10">
        <v>-0.32537960954446854</v>
      </c>
      <c r="AJ6" s="11">
        <v>0.5714285714285714</v>
      </c>
      <c r="AK6" s="10">
        <v>-0.10845986984815618</v>
      </c>
      <c r="AL6" s="11">
        <v>2.2857142857142856</v>
      </c>
      <c r="AM6" s="10">
        <v>-0.43383947939262474</v>
      </c>
      <c r="AN6" s="11">
        <v>526.8571428571425</v>
      </c>
      <c r="AO6" s="41"/>
      <c r="AP6" s="41"/>
    </row>
    <row r="7" spans="1:42" s="12" customFormat="1" ht="10.5" customHeight="1">
      <c r="A7" s="6" t="s">
        <v>4</v>
      </c>
      <c r="B7" s="6">
        <v>5</v>
      </c>
      <c r="C7" s="7">
        <v>38031</v>
      </c>
      <c r="D7" s="8">
        <v>2.2857142857142856</v>
      </c>
      <c r="E7" s="9">
        <v>-1.2903225806451613</v>
      </c>
      <c r="F7" s="8">
        <v>1.1428571428571428</v>
      </c>
      <c r="G7" s="10">
        <v>-0.6451612903225806</v>
      </c>
      <c r="H7" s="8">
        <v>10.857142857142858</v>
      </c>
      <c r="I7" s="10">
        <v>-6.129032258064516</v>
      </c>
      <c r="J7" s="8">
        <v>0.5714285714285714</v>
      </c>
      <c r="K7" s="10">
        <v>-0.3225806451612903</v>
      </c>
      <c r="L7" s="8">
        <v>6.857142857142857</v>
      </c>
      <c r="M7" s="10">
        <v>-3.870967741935484</v>
      </c>
      <c r="N7" s="8">
        <v>8.571428571428571</v>
      </c>
      <c r="O7" s="10">
        <v>-4.838709677419355</v>
      </c>
      <c r="P7" s="8">
        <v>11.428571428571429</v>
      </c>
      <c r="Q7" s="10">
        <v>-6.451612903225806</v>
      </c>
      <c r="R7" s="8">
        <v>36</v>
      </c>
      <c r="S7" s="10">
        <v>-20.32258064516129</v>
      </c>
      <c r="T7" s="11">
        <v>2.2857142857142856</v>
      </c>
      <c r="U7" s="10">
        <v>-1.2903225806451613</v>
      </c>
      <c r="V7" s="8">
        <v>95.42857142857143</v>
      </c>
      <c r="W7" s="10">
        <v>-53.87096774193548</v>
      </c>
      <c r="X7" s="6"/>
      <c r="Y7" s="6"/>
      <c r="Z7" s="8"/>
      <c r="AA7" s="6" t="s">
        <v>4</v>
      </c>
      <c r="AB7" s="6">
        <v>5</v>
      </c>
      <c r="AC7" s="7">
        <v>38031</v>
      </c>
      <c r="AD7" s="8">
        <v>0</v>
      </c>
      <c r="AE7" s="13" t="s">
        <v>16</v>
      </c>
      <c r="AF7" s="11">
        <v>0.5714285714285714</v>
      </c>
      <c r="AG7" s="10">
        <v>-0.3225806451612903</v>
      </c>
      <c r="AH7" s="11">
        <v>0</v>
      </c>
      <c r="AI7" s="13" t="s">
        <v>16</v>
      </c>
      <c r="AJ7" s="11">
        <v>0.5714285714285714</v>
      </c>
      <c r="AK7" s="10">
        <v>-0.3225806451612903</v>
      </c>
      <c r="AL7" s="11">
        <v>0.5714285714285714</v>
      </c>
      <c r="AM7" s="10">
        <v>-0.3225806451612903</v>
      </c>
      <c r="AN7" s="11">
        <v>177.14285714285717</v>
      </c>
      <c r="AO7" s="41"/>
      <c r="AP7" s="41"/>
    </row>
    <row r="8" spans="1:42" s="12" customFormat="1" ht="10.5" customHeight="1">
      <c r="A8" s="6" t="s">
        <v>4</v>
      </c>
      <c r="B8" s="6">
        <v>6</v>
      </c>
      <c r="C8" s="7">
        <v>38038</v>
      </c>
      <c r="D8" s="8">
        <v>18.285714285714285</v>
      </c>
      <c r="E8" s="9">
        <v>-7.511737089201878</v>
      </c>
      <c r="F8" s="8">
        <v>1.1428571428571428</v>
      </c>
      <c r="G8" s="10">
        <v>-0.4694835680751174</v>
      </c>
      <c r="H8" s="8">
        <v>16.571428571428573</v>
      </c>
      <c r="I8" s="10">
        <v>-6.807511737089202</v>
      </c>
      <c r="J8" s="8">
        <v>2.2857142857142856</v>
      </c>
      <c r="K8" s="10">
        <v>-0.9389671361502347</v>
      </c>
      <c r="L8" s="8">
        <v>8</v>
      </c>
      <c r="M8" s="10">
        <v>-3.286384976525822</v>
      </c>
      <c r="N8" s="8">
        <v>18.285714285714285</v>
      </c>
      <c r="O8" s="10">
        <v>-7.511737089201878</v>
      </c>
      <c r="P8" s="8">
        <v>11.428571428571429</v>
      </c>
      <c r="Q8" s="10">
        <v>-4.694835680751173</v>
      </c>
      <c r="R8" s="8">
        <v>40</v>
      </c>
      <c r="S8" s="10">
        <v>-16.431924882629108</v>
      </c>
      <c r="T8" s="11">
        <v>2.2857142857142856</v>
      </c>
      <c r="U8" s="10">
        <v>-0.9389671361502347</v>
      </c>
      <c r="V8" s="8">
        <v>110.85714285714286</v>
      </c>
      <c r="W8" s="10">
        <v>-45.539906103286384</v>
      </c>
      <c r="X8" s="6"/>
      <c r="Y8" s="6"/>
      <c r="Z8" s="8"/>
      <c r="AA8" s="6" t="s">
        <v>4</v>
      </c>
      <c r="AB8" s="6">
        <v>6</v>
      </c>
      <c r="AC8" s="7">
        <v>38038</v>
      </c>
      <c r="AD8" s="8">
        <v>1.7142857142857142</v>
      </c>
      <c r="AE8" s="10">
        <v>-0.7042253521126761</v>
      </c>
      <c r="AF8" s="11">
        <v>5.714285714285714</v>
      </c>
      <c r="AG8" s="10">
        <v>-2.3474178403755865</v>
      </c>
      <c r="AH8" s="11">
        <v>1.7142857142857142</v>
      </c>
      <c r="AI8" s="10">
        <v>-0.7042253521126761</v>
      </c>
      <c r="AJ8" s="11">
        <v>0</v>
      </c>
      <c r="AK8" s="13" t="s">
        <v>16</v>
      </c>
      <c r="AL8" s="11">
        <v>5.142857142857142</v>
      </c>
      <c r="AM8" s="10">
        <v>-2.1126760563380285</v>
      </c>
      <c r="AN8" s="11">
        <v>243.42857142857144</v>
      </c>
      <c r="AO8" s="41"/>
      <c r="AP8" s="41"/>
    </row>
    <row r="9" spans="1:42" s="12" customFormat="1" ht="10.5" customHeight="1">
      <c r="A9" s="6" t="s">
        <v>4</v>
      </c>
      <c r="B9" s="6">
        <v>7</v>
      </c>
      <c r="C9" s="7">
        <v>38045</v>
      </c>
      <c r="D9" s="8">
        <v>9.142857142857142</v>
      </c>
      <c r="E9" s="9">
        <v>-6.153846153846154</v>
      </c>
      <c r="F9" s="8">
        <v>0.5714285714285714</v>
      </c>
      <c r="G9" s="10">
        <v>-0.38461538461538464</v>
      </c>
      <c r="H9" s="8">
        <v>23.428571428571427</v>
      </c>
      <c r="I9" s="10">
        <v>-15.769230769230768</v>
      </c>
      <c r="J9" s="8">
        <v>1.7142857142857142</v>
      </c>
      <c r="K9" s="10">
        <v>-1.153846153846154</v>
      </c>
      <c r="L9" s="8">
        <v>1.7142857142857142</v>
      </c>
      <c r="M9" s="10">
        <v>-1.153846153846154</v>
      </c>
      <c r="N9" s="8">
        <v>5.714285714285714</v>
      </c>
      <c r="O9" s="10">
        <v>-3.8461538461538463</v>
      </c>
      <c r="P9" s="8">
        <v>4.571428571428571</v>
      </c>
      <c r="Q9" s="10">
        <v>-3.076923076923077</v>
      </c>
      <c r="R9" s="8">
        <v>18.285714285714285</v>
      </c>
      <c r="S9" s="10">
        <v>-12.307692307692308</v>
      </c>
      <c r="T9" s="11">
        <v>5.142857142857143</v>
      </c>
      <c r="U9" s="10">
        <v>-3.4615384615384617</v>
      </c>
      <c r="V9" s="8">
        <v>74.28571428571429</v>
      </c>
      <c r="W9" s="10">
        <v>-50</v>
      </c>
      <c r="X9" s="6"/>
      <c r="Y9" s="6"/>
      <c r="Z9" s="8"/>
      <c r="AA9" s="6" t="s">
        <v>4</v>
      </c>
      <c r="AB9" s="6">
        <v>7</v>
      </c>
      <c r="AC9" s="7">
        <v>38045</v>
      </c>
      <c r="AD9" s="8">
        <v>2.2857142857142856</v>
      </c>
      <c r="AE9" s="10">
        <v>-1.5384615384615385</v>
      </c>
      <c r="AF9" s="11">
        <v>0.5714285714285714</v>
      </c>
      <c r="AG9" s="10">
        <v>-0.38461538461538464</v>
      </c>
      <c r="AH9" s="11">
        <v>0</v>
      </c>
      <c r="AI9" s="13" t="s">
        <v>16</v>
      </c>
      <c r="AJ9" s="11">
        <v>0</v>
      </c>
      <c r="AK9" s="13" t="s">
        <v>16</v>
      </c>
      <c r="AL9" s="11">
        <v>1.1428571428571428</v>
      </c>
      <c r="AM9" s="10">
        <v>-0.7692307692307693</v>
      </c>
      <c r="AN9" s="11">
        <v>148.57142857142864</v>
      </c>
      <c r="AO9" s="41"/>
      <c r="AP9" s="41"/>
    </row>
    <row r="10" spans="1:42" s="12" customFormat="1" ht="10.5" customHeight="1">
      <c r="A10" s="6" t="s">
        <v>4</v>
      </c>
      <c r="B10" s="6">
        <v>8</v>
      </c>
      <c r="C10" s="7">
        <v>38052</v>
      </c>
      <c r="D10" s="8">
        <v>32.57142857142857</v>
      </c>
      <c r="E10" s="9">
        <v>-9.313725490196079</v>
      </c>
      <c r="F10" s="8">
        <v>4.571428571428571</v>
      </c>
      <c r="G10" s="10">
        <v>-1.3071895424836601</v>
      </c>
      <c r="H10" s="8">
        <v>127.42857142857143</v>
      </c>
      <c r="I10" s="10">
        <v>-36.43790849673202</v>
      </c>
      <c r="J10" s="8">
        <v>0.5714285714285714</v>
      </c>
      <c r="K10" s="10">
        <v>-0.16339869281045752</v>
      </c>
      <c r="L10" s="8">
        <v>1.7142857142857142</v>
      </c>
      <c r="M10" s="10">
        <v>-0.49019607843137253</v>
      </c>
      <c r="N10" s="8">
        <v>28.571428571428573</v>
      </c>
      <c r="O10" s="10">
        <v>-8.169934640522875</v>
      </c>
      <c r="P10" s="8">
        <v>47.42857142857143</v>
      </c>
      <c r="Q10" s="10">
        <v>-13.562091503267974</v>
      </c>
      <c r="R10" s="8">
        <v>9.142857142857142</v>
      </c>
      <c r="S10" s="10">
        <v>-2.6143790849673203</v>
      </c>
      <c r="T10" s="11">
        <v>21.142857142857142</v>
      </c>
      <c r="U10" s="10">
        <v>-6.045751633986928</v>
      </c>
      <c r="V10" s="8">
        <v>57.714285714285715</v>
      </c>
      <c r="W10" s="10">
        <v>-16.503267973856207</v>
      </c>
      <c r="X10" s="6"/>
      <c r="Y10" s="6"/>
      <c r="Z10" s="8"/>
      <c r="AA10" s="6" t="s">
        <v>4</v>
      </c>
      <c r="AB10" s="6">
        <v>8</v>
      </c>
      <c r="AC10" s="7">
        <v>38052</v>
      </c>
      <c r="AD10" s="8">
        <v>2.2857142857142856</v>
      </c>
      <c r="AE10" s="10">
        <v>-0.6535947712418301</v>
      </c>
      <c r="AF10" s="11">
        <v>10.285714285714286</v>
      </c>
      <c r="AG10" s="10">
        <v>-2.941176470588235</v>
      </c>
      <c r="AH10" s="11">
        <v>0</v>
      </c>
      <c r="AI10" s="13" t="s">
        <v>16</v>
      </c>
      <c r="AJ10" s="11">
        <v>0</v>
      </c>
      <c r="AK10" s="13" t="s">
        <v>16</v>
      </c>
      <c r="AL10" s="11">
        <v>6.2857142857142865</v>
      </c>
      <c r="AM10" s="10">
        <v>-1.7973856209150325</v>
      </c>
      <c r="AN10" s="11">
        <v>349.7142857142857</v>
      </c>
      <c r="AO10" s="41"/>
      <c r="AP10" s="41"/>
    </row>
    <row r="11" spans="1:42" s="12" customFormat="1" ht="10.5" customHeight="1">
      <c r="A11" s="6" t="s">
        <v>4</v>
      </c>
      <c r="B11" s="6">
        <v>9</v>
      </c>
      <c r="C11" s="7">
        <v>38059</v>
      </c>
      <c r="D11" s="8">
        <v>16</v>
      </c>
      <c r="E11" s="9">
        <v>-8.16326530612245</v>
      </c>
      <c r="F11" s="8">
        <v>5.714285714285714</v>
      </c>
      <c r="G11" s="10">
        <v>-2.9154518950437316</v>
      </c>
      <c r="H11" s="8">
        <v>24.571428571428573</v>
      </c>
      <c r="I11" s="10">
        <v>-12.536443148688047</v>
      </c>
      <c r="J11" s="8">
        <v>11.428571428571427</v>
      </c>
      <c r="K11" s="10">
        <v>-5.830903790087463</v>
      </c>
      <c r="L11" s="8">
        <v>1.1428571428571428</v>
      </c>
      <c r="M11" s="10">
        <v>-0.5830903790087464</v>
      </c>
      <c r="N11" s="8">
        <v>29.714285714285715</v>
      </c>
      <c r="O11" s="10">
        <v>-15.160349854227405</v>
      </c>
      <c r="P11" s="8">
        <v>25.714285714285715</v>
      </c>
      <c r="Q11" s="10">
        <v>-13.119533527696792</v>
      </c>
      <c r="R11" s="8">
        <v>14.857142857142858</v>
      </c>
      <c r="S11" s="10">
        <v>-7.580174927113703</v>
      </c>
      <c r="T11" s="11">
        <v>7.428571428571429</v>
      </c>
      <c r="U11" s="10">
        <v>-3.7900874635568513</v>
      </c>
      <c r="V11" s="8">
        <v>23.428571428571427</v>
      </c>
      <c r="W11" s="10">
        <v>-11.9533527696793</v>
      </c>
      <c r="X11" s="6"/>
      <c r="Y11" s="6"/>
      <c r="Z11" s="8"/>
      <c r="AA11" s="6" t="s">
        <v>4</v>
      </c>
      <c r="AB11" s="6">
        <v>9</v>
      </c>
      <c r="AC11" s="7">
        <v>38059</v>
      </c>
      <c r="AD11" s="8">
        <v>0.5714285714285714</v>
      </c>
      <c r="AE11" s="10">
        <v>-0.2915451895043732</v>
      </c>
      <c r="AF11" s="11">
        <v>28.571428571428573</v>
      </c>
      <c r="AG11" s="10">
        <v>-14.577259475218659</v>
      </c>
      <c r="AH11" s="11">
        <v>0</v>
      </c>
      <c r="AI11" s="13" t="s">
        <v>16</v>
      </c>
      <c r="AJ11" s="11">
        <v>0</v>
      </c>
      <c r="AK11" s="13" t="s">
        <v>16</v>
      </c>
      <c r="AL11" s="11">
        <v>6.857142857142857</v>
      </c>
      <c r="AM11" s="10">
        <v>-3.498542274052478</v>
      </c>
      <c r="AN11" s="11">
        <v>196</v>
      </c>
      <c r="AO11" s="41"/>
      <c r="AP11" s="41"/>
    </row>
    <row r="12" spans="1:42" s="12" customFormat="1" ht="10.5" customHeight="1">
      <c r="A12" s="14" t="s">
        <v>4</v>
      </c>
      <c r="B12" s="14">
        <v>10</v>
      </c>
      <c r="C12" s="15">
        <v>38066</v>
      </c>
      <c r="D12" s="16">
        <v>31.428571428571427</v>
      </c>
      <c r="E12" s="9">
        <v>-11.879049676025918</v>
      </c>
      <c r="F12" s="16">
        <v>3.4285714285714284</v>
      </c>
      <c r="G12" s="10">
        <v>-1.2958963282937366</v>
      </c>
      <c r="H12" s="16">
        <v>49.714285714285715</v>
      </c>
      <c r="I12" s="10">
        <v>-18.790496760259177</v>
      </c>
      <c r="J12" s="16">
        <v>62.857142857142854</v>
      </c>
      <c r="K12" s="10">
        <v>-23.75809935205184</v>
      </c>
      <c r="L12" s="16">
        <v>3.4285714285714284</v>
      </c>
      <c r="M12" s="10">
        <v>-1.2958963282937366</v>
      </c>
      <c r="N12" s="16">
        <v>32.57142857142857</v>
      </c>
      <c r="O12" s="10">
        <v>-12.311015118790497</v>
      </c>
      <c r="P12" s="16">
        <v>26.857142857142858</v>
      </c>
      <c r="Q12" s="10">
        <v>-10.151187904967603</v>
      </c>
      <c r="R12" s="16">
        <v>6.285714285714286</v>
      </c>
      <c r="S12" s="10">
        <v>-2.375809935205184</v>
      </c>
      <c r="T12" s="11">
        <v>18.857142857142858</v>
      </c>
      <c r="U12" s="10">
        <v>-7.127429805615551</v>
      </c>
      <c r="V12" s="16">
        <v>4.571428571428571</v>
      </c>
      <c r="W12" s="10">
        <v>-1.7278617710583155</v>
      </c>
      <c r="X12" s="6"/>
      <c r="Y12" s="6"/>
      <c r="Z12" s="8"/>
      <c r="AA12" s="6" t="s">
        <v>4</v>
      </c>
      <c r="AB12" s="6">
        <v>10</v>
      </c>
      <c r="AC12" s="15">
        <v>38066</v>
      </c>
      <c r="AD12" s="16">
        <v>2.2857142857142856</v>
      </c>
      <c r="AE12" s="10">
        <v>-0.8639308855291578</v>
      </c>
      <c r="AF12" s="11">
        <v>16</v>
      </c>
      <c r="AG12" s="10">
        <v>-6.047516198704104</v>
      </c>
      <c r="AH12" s="11">
        <v>0</v>
      </c>
      <c r="AI12" s="13" t="s">
        <v>16</v>
      </c>
      <c r="AJ12" s="11">
        <v>0</v>
      </c>
      <c r="AK12" s="13" t="s">
        <v>16</v>
      </c>
      <c r="AL12" s="11">
        <v>6.285714285714286</v>
      </c>
      <c r="AM12" s="10">
        <v>-2.375809935205184</v>
      </c>
      <c r="AN12" s="11">
        <v>264.57142857142856</v>
      </c>
      <c r="AO12" s="41"/>
      <c r="AP12" s="41"/>
    </row>
    <row r="13" spans="1:42" s="12" customFormat="1" ht="10.5" customHeight="1">
      <c r="A13" s="6" t="s">
        <v>4</v>
      </c>
      <c r="B13" s="6">
        <v>11</v>
      </c>
      <c r="C13" s="7">
        <v>38073</v>
      </c>
      <c r="D13" s="8">
        <v>23.428571428571427</v>
      </c>
      <c r="E13" s="9">
        <v>-10.539845758354756</v>
      </c>
      <c r="F13" s="8">
        <v>2.857142857142857</v>
      </c>
      <c r="G13" s="10">
        <v>-1.2853470437017995</v>
      </c>
      <c r="H13" s="8">
        <v>64.57142857142857</v>
      </c>
      <c r="I13" s="10">
        <v>-29.048843187660665</v>
      </c>
      <c r="J13" s="8">
        <v>29.714285714285715</v>
      </c>
      <c r="K13" s="10">
        <v>-13.367609254498714</v>
      </c>
      <c r="L13" s="8">
        <v>1.7142857142857142</v>
      </c>
      <c r="M13" s="10">
        <v>-0.7712082262210797</v>
      </c>
      <c r="N13" s="8">
        <v>13.714285714285714</v>
      </c>
      <c r="O13" s="10">
        <v>-6.169665809768637</v>
      </c>
      <c r="P13" s="8">
        <v>7.428571428571429</v>
      </c>
      <c r="Q13" s="10">
        <v>-3.3419023136246784</v>
      </c>
      <c r="R13" s="8">
        <v>11.428571428571429</v>
      </c>
      <c r="S13" s="10">
        <v>-5.141388174807198</v>
      </c>
      <c r="T13" s="11">
        <v>33.142857142857146</v>
      </c>
      <c r="U13" s="10">
        <v>-14.910025706940875</v>
      </c>
      <c r="V13" s="8">
        <v>2.857142857142857</v>
      </c>
      <c r="W13" s="10">
        <v>-1.2853470437017995</v>
      </c>
      <c r="X13" s="6"/>
      <c r="Y13" s="6"/>
      <c r="Z13" s="8"/>
      <c r="AA13" s="6" t="s">
        <v>4</v>
      </c>
      <c r="AB13" s="6">
        <v>11</v>
      </c>
      <c r="AC13" s="7">
        <v>38073</v>
      </c>
      <c r="AD13" s="8">
        <v>4</v>
      </c>
      <c r="AE13" s="10">
        <v>-1.7994858611825193</v>
      </c>
      <c r="AF13" s="11">
        <v>17.714285714285715</v>
      </c>
      <c r="AG13" s="10">
        <v>-7.969151670951156</v>
      </c>
      <c r="AH13" s="11">
        <v>0</v>
      </c>
      <c r="AI13" s="13" t="s">
        <v>16</v>
      </c>
      <c r="AJ13" s="11">
        <v>0</v>
      </c>
      <c r="AK13" s="13" t="s">
        <v>16</v>
      </c>
      <c r="AL13" s="11">
        <v>9.714285714285714</v>
      </c>
      <c r="AM13" s="10">
        <v>-4.370179948586118</v>
      </c>
      <c r="AN13" s="11">
        <v>222.2857142857143</v>
      </c>
      <c r="AO13" s="41"/>
      <c r="AP13" s="41"/>
    </row>
    <row r="14" spans="1:42" s="12" customFormat="1" ht="10.5" customHeight="1">
      <c r="A14" s="18" t="s">
        <v>10</v>
      </c>
      <c r="B14" s="18"/>
      <c r="C14" s="19" t="s">
        <v>9</v>
      </c>
      <c r="D14" s="20">
        <f>SUM(D3:D13)</f>
        <v>161.1428571428571</v>
      </c>
      <c r="E14" s="20"/>
      <c r="F14" s="20">
        <f>SUM(F3:F13)</f>
        <v>22.285714285714285</v>
      </c>
      <c r="G14" s="20"/>
      <c r="H14" s="20">
        <f>SUM(H3:H13)</f>
        <v>357.1428571428571</v>
      </c>
      <c r="I14" s="20"/>
      <c r="J14" s="20">
        <f>SUM(J3:J13)</f>
        <v>125.71428571428572</v>
      </c>
      <c r="K14" s="20"/>
      <c r="L14" s="20">
        <f>SUM(L3:L13)</f>
        <v>198.8571428571429</v>
      </c>
      <c r="M14" s="20"/>
      <c r="N14" s="20">
        <f>SUM(N3:N13)</f>
        <v>234.28571428571433</v>
      </c>
      <c r="O14" s="20"/>
      <c r="P14" s="20">
        <f>SUM(P3:P13)</f>
        <v>194.85714285714286</v>
      </c>
      <c r="Q14" s="20"/>
      <c r="R14" s="20">
        <f>SUM(R3:R13)</f>
        <v>282.85714285714283</v>
      </c>
      <c r="S14" s="20"/>
      <c r="T14" s="11">
        <f>SUM(T3:T13)</f>
        <v>94.85714285714286</v>
      </c>
      <c r="U14" s="11"/>
      <c r="V14" s="20">
        <f>SUM(V3:V13)</f>
        <v>1550.8571428571427</v>
      </c>
      <c r="W14" s="20"/>
      <c r="X14" s="6"/>
      <c r="Y14" s="6"/>
      <c r="AA14" s="12" t="s">
        <v>10</v>
      </c>
      <c r="AC14" s="7"/>
      <c r="AD14" s="20">
        <f>SUM(AD3:AD13)</f>
        <v>22.285714285714285</v>
      </c>
      <c r="AE14" s="20"/>
      <c r="AF14" s="11">
        <f>SUM(AF3:AF13)</f>
        <v>100</v>
      </c>
      <c r="AG14" s="11"/>
      <c r="AH14" s="11">
        <f>SUM(AH3:AH13)</f>
        <v>4.571428571428571</v>
      </c>
      <c r="AI14" s="11"/>
      <c r="AJ14" s="11">
        <f>SUM(AJ3:AJ13)</f>
        <v>2.8571428571428568</v>
      </c>
      <c r="AK14" s="11"/>
      <c r="AL14" s="11">
        <f>SUM(AL3:AL13)</f>
        <v>46.85714285714286</v>
      </c>
      <c r="AM14" s="11"/>
      <c r="AN14" s="11">
        <f>SUM(AN3:AN13)</f>
        <v>3399.4285714285706</v>
      </c>
      <c r="AO14" s="41"/>
      <c r="AP14" s="6"/>
    </row>
    <row r="15" spans="1:42" s="12" customFormat="1" ht="10.5" customHeight="1" thickBot="1">
      <c r="A15" s="22"/>
      <c r="B15" s="22"/>
      <c r="C15" s="23" t="s">
        <v>15</v>
      </c>
      <c r="D15" s="24"/>
      <c r="E15" s="26">
        <f>(D14/3399.43)*-100</f>
        <v>-4.740290494078629</v>
      </c>
      <c r="F15" s="25"/>
      <c r="G15" s="26">
        <f>(F14/3399.43)*-100</f>
        <v>-0.655572089606619</v>
      </c>
      <c r="H15" s="25"/>
      <c r="I15" s="26">
        <f>(H14/3399.43)*-100</f>
        <v>-10.505962974465048</v>
      </c>
      <c r="J15" s="25"/>
      <c r="K15" s="26">
        <f>(J14/3399.43)*-100</f>
        <v>-3.698098967011697</v>
      </c>
      <c r="L15" s="25"/>
      <c r="M15" s="26">
        <f>(L14/3399.43)*-100</f>
        <v>-5.849720184182139</v>
      </c>
      <c r="N15" s="25"/>
      <c r="O15" s="26">
        <f>(N14/3399.43)*-100</f>
        <v>-6.891911711249072</v>
      </c>
      <c r="P15" s="25"/>
      <c r="Q15" s="26">
        <f>(P14/3399.43)*-100</f>
        <v>-5.732053398868129</v>
      </c>
      <c r="R15" s="25"/>
      <c r="S15" s="26">
        <f>(R14/3399.43)*-100</f>
        <v>-8.320722675776317</v>
      </c>
      <c r="T15" s="46"/>
      <c r="U15" s="26">
        <f>(T14/3399.43)*-100</f>
        <v>-2.7903837660179165</v>
      </c>
      <c r="V15" s="25"/>
      <c r="W15" s="26">
        <f>(V14/3399.43)*-100</f>
        <v>-45.62109362031702</v>
      </c>
      <c r="X15" s="63">
        <f>SUM(E15:W15)</f>
        <v>-94.8058098815726</v>
      </c>
      <c r="Y15" s="65"/>
      <c r="Z15" s="40"/>
      <c r="AA15" s="45"/>
      <c r="AB15" s="45"/>
      <c r="AC15" s="91" t="s">
        <v>15</v>
      </c>
      <c r="AD15" s="25"/>
      <c r="AE15" s="26">
        <f>(AD14/3399.43)*-100</f>
        <v>-0.655572089606619</v>
      </c>
      <c r="AF15" s="26"/>
      <c r="AG15" s="26">
        <f>(AF14/3399.43)*-100</f>
        <v>-2.941669632850213</v>
      </c>
      <c r="AH15" s="26"/>
      <c r="AI15" s="26">
        <f>(AH14/3399.43)*-100</f>
        <v>-0.1344763260731526</v>
      </c>
      <c r="AJ15" s="26"/>
      <c r="AK15" s="26">
        <f>(AJ14/3399.43)*-100</f>
        <v>-0.08404770379572037</v>
      </c>
      <c r="AL15" s="26"/>
      <c r="AM15" s="26">
        <f>(AL14/3399.43)*-100</f>
        <v>-1.3783823422498143</v>
      </c>
      <c r="AN15" s="26"/>
      <c r="AO15" s="59">
        <v>-5.194148094575519</v>
      </c>
      <c r="AP15" s="59">
        <f>(AN14/AN64)*-100</f>
        <v>-34.06062283208725</v>
      </c>
    </row>
    <row r="16" spans="1:42" s="12" customFormat="1" ht="10.5" customHeight="1">
      <c r="A16" s="6" t="s">
        <v>4</v>
      </c>
      <c r="B16" s="6">
        <v>12</v>
      </c>
      <c r="C16" s="7">
        <v>38080</v>
      </c>
      <c r="D16" s="8">
        <v>12</v>
      </c>
      <c r="E16" s="9">
        <v>-5.223880597014925</v>
      </c>
      <c r="F16" s="8">
        <v>0.5714285714285714</v>
      </c>
      <c r="G16" s="10">
        <v>-0.24875621890547264</v>
      </c>
      <c r="H16" s="8">
        <v>86.28571428571429</v>
      </c>
      <c r="I16" s="10">
        <v>-37.56218905472637</v>
      </c>
      <c r="J16" s="8">
        <v>9.142857142857142</v>
      </c>
      <c r="K16" s="10">
        <v>-3.980099502487562</v>
      </c>
      <c r="L16" s="8">
        <v>0.5714285714285714</v>
      </c>
      <c r="M16" s="10">
        <v>-0.24875621890547264</v>
      </c>
      <c r="N16" s="8">
        <v>9.142857142857142</v>
      </c>
      <c r="O16" s="10">
        <v>-3.9800995024875623</v>
      </c>
      <c r="P16" s="8">
        <v>49.714285714285715</v>
      </c>
      <c r="Q16" s="10">
        <v>-21.641791044776117</v>
      </c>
      <c r="R16" s="8">
        <v>8.571428571428571</v>
      </c>
      <c r="S16" s="10">
        <v>-3.731343283582089</v>
      </c>
      <c r="T16" s="11">
        <v>40</v>
      </c>
      <c r="U16" s="10">
        <v>-17.412935323383085</v>
      </c>
      <c r="V16" s="8">
        <v>0.5714285714285714</v>
      </c>
      <c r="W16" s="10">
        <v>-0.24875621890547264</v>
      </c>
      <c r="X16" s="6"/>
      <c r="Y16" s="6"/>
      <c r="Z16" s="8"/>
      <c r="AA16" s="6" t="s">
        <v>4</v>
      </c>
      <c r="AB16" s="6">
        <v>12</v>
      </c>
      <c r="AC16" s="7">
        <v>38080</v>
      </c>
      <c r="AD16" s="8">
        <v>1.7142857142857142</v>
      </c>
      <c r="AE16" s="10">
        <v>-0.7462686567164178</v>
      </c>
      <c r="AF16" s="11">
        <v>4.571428571428571</v>
      </c>
      <c r="AG16" s="10">
        <v>-1.9900497512437811</v>
      </c>
      <c r="AH16" s="11">
        <v>0</v>
      </c>
      <c r="AI16" s="13" t="s">
        <v>16</v>
      </c>
      <c r="AJ16" s="11">
        <v>0</v>
      </c>
      <c r="AK16" s="13" t="s">
        <v>16</v>
      </c>
      <c r="AL16" s="11">
        <v>6.857142857142857</v>
      </c>
      <c r="AM16" s="10">
        <v>-2.9850746268656714</v>
      </c>
      <c r="AN16" s="8">
        <v>229.71428571428575</v>
      </c>
      <c r="AO16" s="41"/>
      <c r="AP16" s="41"/>
    </row>
    <row r="17" spans="1:42" s="12" customFormat="1" ht="10.5" customHeight="1">
      <c r="A17" s="6" t="s">
        <v>4</v>
      </c>
      <c r="B17" s="6">
        <v>13</v>
      </c>
      <c r="C17" s="7">
        <v>38087</v>
      </c>
      <c r="D17" s="8">
        <v>4.571428571428571</v>
      </c>
      <c r="E17" s="9">
        <v>-7.4074074074074066</v>
      </c>
      <c r="F17" s="8">
        <v>2.2857142857142856</v>
      </c>
      <c r="G17" s="10">
        <v>-3.7037037037037033</v>
      </c>
      <c r="H17" s="8">
        <v>10.285714285714286</v>
      </c>
      <c r="I17" s="10">
        <v>-16.666666666666664</v>
      </c>
      <c r="J17" s="8">
        <v>2.2857142857142856</v>
      </c>
      <c r="K17" s="10">
        <v>-3.7037037037037033</v>
      </c>
      <c r="L17" s="8">
        <v>0</v>
      </c>
      <c r="M17" s="13" t="s">
        <v>16</v>
      </c>
      <c r="N17" s="8">
        <v>5.714285714285714</v>
      </c>
      <c r="O17" s="10">
        <v>-9.25925925925926</v>
      </c>
      <c r="P17" s="8">
        <v>17.714285714285715</v>
      </c>
      <c r="Q17" s="10">
        <v>-28.703703703703702</v>
      </c>
      <c r="R17" s="8">
        <v>4</v>
      </c>
      <c r="S17" s="10">
        <v>-6.481481481481481</v>
      </c>
      <c r="T17" s="11">
        <v>8.571428571428571</v>
      </c>
      <c r="U17" s="10">
        <v>-13.88888888888889</v>
      </c>
      <c r="V17" s="8">
        <v>2.2857142857142856</v>
      </c>
      <c r="W17" s="10">
        <v>-3.7037037037037033</v>
      </c>
      <c r="X17" s="6"/>
      <c r="Y17" s="6"/>
      <c r="Z17" s="8"/>
      <c r="AA17" s="6" t="s">
        <v>4</v>
      </c>
      <c r="AB17" s="6">
        <v>13</v>
      </c>
      <c r="AC17" s="7">
        <v>38087</v>
      </c>
      <c r="AD17" s="8">
        <v>0.5714285714285714</v>
      </c>
      <c r="AE17" s="10">
        <v>-0.9259259259259258</v>
      </c>
      <c r="AF17" s="11">
        <v>2.2857142857142856</v>
      </c>
      <c r="AG17" s="10">
        <v>-3.7037037037037033</v>
      </c>
      <c r="AH17" s="11">
        <v>0</v>
      </c>
      <c r="AI17" s="13" t="s">
        <v>16</v>
      </c>
      <c r="AJ17" s="11">
        <v>0</v>
      </c>
      <c r="AK17" s="13" t="s">
        <v>16</v>
      </c>
      <c r="AL17" s="11">
        <v>1.1428571428571428</v>
      </c>
      <c r="AM17" s="10">
        <v>-1.8518518518518516</v>
      </c>
      <c r="AN17" s="8">
        <v>61.7142857142857</v>
      </c>
      <c r="AO17" s="41"/>
      <c r="AP17" s="41"/>
    </row>
    <row r="18" spans="1:42" s="12" customFormat="1" ht="10.5" customHeight="1">
      <c r="A18" s="6" t="s">
        <v>4</v>
      </c>
      <c r="B18" s="6">
        <v>14</v>
      </c>
      <c r="C18" s="15">
        <v>38094</v>
      </c>
      <c r="D18" s="16">
        <v>25.333333333333332</v>
      </c>
      <c r="E18" s="9">
        <v>-21.16991643454039</v>
      </c>
      <c r="F18" s="16">
        <v>2</v>
      </c>
      <c r="G18" s="10">
        <v>-1.6713091922005572</v>
      </c>
      <c r="H18" s="16">
        <v>9.333333333333334</v>
      </c>
      <c r="I18" s="10">
        <v>-7.7994428969359335</v>
      </c>
      <c r="J18" s="16">
        <v>5.666666666666667</v>
      </c>
      <c r="K18" s="10">
        <v>-4.735376044568246</v>
      </c>
      <c r="L18" s="16">
        <v>1</v>
      </c>
      <c r="M18" s="10">
        <v>-0.8356545961002786</v>
      </c>
      <c r="N18" s="16">
        <v>3</v>
      </c>
      <c r="O18" s="10">
        <v>-2.5069637883008355</v>
      </c>
      <c r="P18" s="16">
        <v>9.666666666666666</v>
      </c>
      <c r="Q18" s="10">
        <v>-8.07799442896936</v>
      </c>
      <c r="R18" s="16">
        <v>7.666666666666667</v>
      </c>
      <c r="S18" s="10">
        <v>-6.406685236768802</v>
      </c>
      <c r="T18" s="34">
        <v>12.666666666666666</v>
      </c>
      <c r="U18" s="33">
        <v>-10.584958217270195</v>
      </c>
      <c r="V18" s="16">
        <v>4</v>
      </c>
      <c r="W18" s="10">
        <v>-3.3426183844011144</v>
      </c>
      <c r="X18" s="6"/>
      <c r="Y18" s="6"/>
      <c r="Z18" s="8"/>
      <c r="AA18" s="29" t="s">
        <v>4</v>
      </c>
      <c r="AB18" s="29">
        <v>14</v>
      </c>
      <c r="AC18" s="30">
        <v>38094</v>
      </c>
      <c r="AD18" s="16">
        <v>30</v>
      </c>
      <c r="AE18" s="10">
        <v>-25.069637883008355</v>
      </c>
      <c r="AF18" s="34">
        <v>4.666666666666667</v>
      </c>
      <c r="AG18" s="33">
        <v>-3.8997214484679668</v>
      </c>
      <c r="AH18" s="34">
        <v>0</v>
      </c>
      <c r="AI18" s="13" t="s">
        <v>16</v>
      </c>
      <c r="AJ18" s="34">
        <v>0</v>
      </c>
      <c r="AK18" s="13" t="s">
        <v>16</v>
      </c>
      <c r="AL18" s="34">
        <v>4.666666666666667</v>
      </c>
      <c r="AM18" s="33">
        <v>-3.899721448467967</v>
      </c>
      <c r="AN18" s="8">
        <v>119.66666666666667</v>
      </c>
      <c r="AO18" s="41"/>
      <c r="AP18" s="41"/>
    </row>
    <row r="19" spans="1:42" s="35" customFormat="1" ht="10.5" customHeight="1">
      <c r="A19" s="29" t="s">
        <v>5</v>
      </c>
      <c r="B19" s="29">
        <v>1</v>
      </c>
      <c r="C19" s="30">
        <v>38101</v>
      </c>
      <c r="D19" s="31">
        <v>36.57142857142857</v>
      </c>
      <c r="E19" s="32">
        <v>-12.610837438423644</v>
      </c>
      <c r="F19" s="31">
        <v>13.428571428571429</v>
      </c>
      <c r="G19" s="33">
        <v>-4.630541871921182</v>
      </c>
      <c r="H19" s="31">
        <v>85.71428571428571</v>
      </c>
      <c r="I19" s="33">
        <v>-29.55665024630542</v>
      </c>
      <c r="J19" s="31">
        <v>37.42857142857143</v>
      </c>
      <c r="K19" s="33">
        <v>-12.906403940886701</v>
      </c>
      <c r="L19" s="31">
        <v>1.4285714285714286</v>
      </c>
      <c r="M19" s="33">
        <v>-0.49261083743842365</v>
      </c>
      <c r="N19" s="31">
        <v>7.142857142857143</v>
      </c>
      <c r="O19" s="33">
        <v>-2.4630541871921183</v>
      </c>
      <c r="P19" s="31">
        <v>8.857142857142858</v>
      </c>
      <c r="Q19" s="33">
        <v>-3.054187192118227</v>
      </c>
      <c r="R19" s="31">
        <v>9.714285714285714</v>
      </c>
      <c r="S19" s="33">
        <v>-3.3497536945812803</v>
      </c>
      <c r="T19" s="34">
        <v>26.571428571428573</v>
      </c>
      <c r="U19" s="33">
        <v>-9.16256157635468</v>
      </c>
      <c r="V19" s="31">
        <v>4</v>
      </c>
      <c r="W19" s="33">
        <v>-1.3793103448275863</v>
      </c>
      <c r="X19" s="29"/>
      <c r="Y19" s="29"/>
      <c r="Z19" s="31"/>
      <c r="AA19" s="29" t="s">
        <v>5</v>
      </c>
      <c r="AB19" s="29">
        <v>1</v>
      </c>
      <c r="AC19" s="30">
        <v>38101</v>
      </c>
      <c r="AD19" s="31">
        <v>30.857142857142858</v>
      </c>
      <c r="AE19" s="33">
        <v>-10.64039408866995</v>
      </c>
      <c r="AF19" s="34">
        <v>16.571428571428573</v>
      </c>
      <c r="AG19" s="33">
        <v>-5.714285714285714</v>
      </c>
      <c r="AH19" s="34">
        <v>0</v>
      </c>
      <c r="AI19" s="13" t="s">
        <v>16</v>
      </c>
      <c r="AJ19" s="34">
        <v>0</v>
      </c>
      <c r="AK19" s="13" t="s">
        <v>16</v>
      </c>
      <c r="AL19" s="34">
        <v>11.714285714285715</v>
      </c>
      <c r="AM19" s="33">
        <v>-4.039408866995074</v>
      </c>
      <c r="AN19" s="31">
        <v>290</v>
      </c>
      <c r="AO19" s="60"/>
      <c r="AP19" s="60"/>
    </row>
    <row r="20" spans="1:42" s="35" customFormat="1" ht="10.5" customHeight="1">
      <c r="A20" s="29" t="s">
        <v>5</v>
      </c>
      <c r="B20" s="29">
        <v>2</v>
      </c>
      <c r="C20" s="30">
        <v>38108</v>
      </c>
      <c r="D20" s="31">
        <v>15.428571428571429</v>
      </c>
      <c r="E20" s="32">
        <v>-8.91089108910891</v>
      </c>
      <c r="F20" s="31">
        <v>2.857142857142857</v>
      </c>
      <c r="G20" s="33">
        <v>-1.65016501650165</v>
      </c>
      <c r="H20" s="31">
        <v>57.142857142857146</v>
      </c>
      <c r="I20" s="33">
        <v>-33.003300330033</v>
      </c>
      <c r="J20" s="31">
        <v>1.1428571428571428</v>
      </c>
      <c r="K20" s="33">
        <v>-0.6600660066006601</v>
      </c>
      <c r="L20" s="31">
        <v>0</v>
      </c>
      <c r="M20" s="13" t="s">
        <v>16</v>
      </c>
      <c r="N20" s="31">
        <v>2.2857142857142856</v>
      </c>
      <c r="O20" s="33">
        <v>-1.3201320132013201</v>
      </c>
      <c r="P20" s="31">
        <v>26.285714285714285</v>
      </c>
      <c r="Q20" s="33">
        <v>-15.181518151815181</v>
      </c>
      <c r="R20" s="31">
        <v>13.142857142857142</v>
      </c>
      <c r="S20" s="33">
        <v>-7.590759075907591</v>
      </c>
      <c r="T20" s="34">
        <v>31.428571428571427</v>
      </c>
      <c r="U20" s="33">
        <v>-18.151815181518153</v>
      </c>
      <c r="V20" s="31">
        <v>5.714285714285714</v>
      </c>
      <c r="W20" s="33">
        <v>-3.3003300330033</v>
      </c>
      <c r="X20" s="29"/>
      <c r="Y20" s="29"/>
      <c r="Z20" s="31"/>
      <c r="AA20" s="29" t="s">
        <v>5</v>
      </c>
      <c r="AB20" s="29">
        <v>2</v>
      </c>
      <c r="AC20" s="30">
        <v>38108</v>
      </c>
      <c r="AD20" s="31">
        <v>9.142857142857142</v>
      </c>
      <c r="AE20" s="33">
        <v>-5.2805280528052805</v>
      </c>
      <c r="AF20" s="34">
        <v>2.2857142857142856</v>
      </c>
      <c r="AG20" s="33">
        <v>-1.3201320132013201</v>
      </c>
      <c r="AH20" s="34">
        <v>0</v>
      </c>
      <c r="AI20" s="13" t="s">
        <v>16</v>
      </c>
      <c r="AJ20" s="34">
        <v>0</v>
      </c>
      <c r="AK20" s="13" t="s">
        <v>16</v>
      </c>
      <c r="AL20" s="34">
        <v>6.285714285714286</v>
      </c>
      <c r="AM20" s="33">
        <v>-3.6303630363036303</v>
      </c>
      <c r="AN20" s="31">
        <v>173.14285714285714</v>
      </c>
      <c r="AO20" s="60"/>
      <c r="AP20" s="60"/>
    </row>
    <row r="21" spans="1:42" s="35" customFormat="1" ht="10.5" customHeight="1">
      <c r="A21" s="29" t="s">
        <v>5</v>
      </c>
      <c r="B21" s="29">
        <v>3</v>
      </c>
      <c r="C21" s="30">
        <v>38115</v>
      </c>
      <c r="D21" s="31">
        <v>18.857142857142858</v>
      </c>
      <c r="E21" s="32">
        <v>-23.57142857142857</v>
      </c>
      <c r="F21" s="31">
        <v>6.285714285714286</v>
      </c>
      <c r="G21" s="33">
        <v>-7.857142857142857</v>
      </c>
      <c r="H21" s="31">
        <v>10</v>
      </c>
      <c r="I21" s="33">
        <v>-12.5</v>
      </c>
      <c r="J21" s="31">
        <v>0.5714285714285714</v>
      </c>
      <c r="K21" s="33">
        <v>-0.7142857142857143</v>
      </c>
      <c r="L21" s="31">
        <v>0.2857142857142857</v>
      </c>
      <c r="M21" s="33">
        <v>-0.35714285714285715</v>
      </c>
      <c r="N21" s="31">
        <v>1.7142857142857142</v>
      </c>
      <c r="O21" s="33">
        <v>-2.142857142857143</v>
      </c>
      <c r="P21" s="31">
        <v>10.571428571428571</v>
      </c>
      <c r="Q21" s="33">
        <v>-13.214285714285715</v>
      </c>
      <c r="R21" s="31">
        <v>13.142857142857142</v>
      </c>
      <c r="S21" s="33">
        <v>-16.428571428571427</v>
      </c>
      <c r="T21" s="34">
        <v>9.714285714285714</v>
      </c>
      <c r="U21" s="33">
        <v>-12.142857142857142</v>
      </c>
      <c r="V21" s="31">
        <v>0.8571428571428571</v>
      </c>
      <c r="W21" s="33">
        <v>-1.0714285714285714</v>
      </c>
      <c r="X21" s="29"/>
      <c r="Y21" s="29"/>
      <c r="Z21" s="31"/>
      <c r="AA21" s="29" t="s">
        <v>5</v>
      </c>
      <c r="AB21" s="29">
        <v>3</v>
      </c>
      <c r="AC21" s="30">
        <v>38115</v>
      </c>
      <c r="AD21" s="31">
        <v>2.2857142857142856</v>
      </c>
      <c r="AE21" s="33">
        <v>-2.857142857142857</v>
      </c>
      <c r="AF21" s="34">
        <v>1.7142857142857142</v>
      </c>
      <c r="AG21" s="33">
        <v>-2.142857142857143</v>
      </c>
      <c r="AH21" s="34">
        <v>0</v>
      </c>
      <c r="AI21" s="13" t="s">
        <v>16</v>
      </c>
      <c r="AJ21" s="34">
        <v>0</v>
      </c>
      <c r="AK21" s="13" t="s">
        <v>16</v>
      </c>
      <c r="AL21" s="34">
        <v>4</v>
      </c>
      <c r="AM21" s="33">
        <v>-5</v>
      </c>
      <c r="AN21" s="31">
        <v>80</v>
      </c>
      <c r="AO21" s="60"/>
      <c r="AP21" s="60"/>
    </row>
    <row r="22" spans="1:42" s="35" customFormat="1" ht="10.5" customHeight="1">
      <c r="A22" s="29" t="s">
        <v>5</v>
      </c>
      <c r="B22" s="29">
        <v>4</v>
      </c>
      <c r="C22" s="74" t="s">
        <v>39</v>
      </c>
      <c r="D22" s="31">
        <v>0.5714285714285714</v>
      </c>
      <c r="E22" s="32">
        <v>-2.631578947368421</v>
      </c>
      <c r="F22" s="31">
        <v>0.5714285714285714</v>
      </c>
      <c r="G22" s="33">
        <v>-2.631578947368421</v>
      </c>
      <c r="H22" s="31">
        <v>4.571428571428571</v>
      </c>
      <c r="I22" s="33">
        <v>-21.052631578947366</v>
      </c>
      <c r="J22" s="31">
        <v>1.7142857142857142</v>
      </c>
      <c r="K22" s="33">
        <v>-7.894736842105263</v>
      </c>
      <c r="L22" s="31">
        <v>0</v>
      </c>
      <c r="M22" s="13" t="s">
        <v>16</v>
      </c>
      <c r="N22" s="31">
        <v>0.5714285714285714</v>
      </c>
      <c r="O22" s="33">
        <v>-2.631578947368421</v>
      </c>
      <c r="P22" s="31">
        <v>2.857142857142857</v>
      </c>
      <c r="Q22" s="33">
        <v>-13.157894736842104</v>
      </c>
      <c r="R22" s="31">
        <v>3.4285714285714284</v>
      </c>
      <c r="S22" s="33">
        <v>-15.789473684210526</v>
      </c>
      <c r="T22" s="34">
        <v>2.2857142857142856</v>
      </c>
      <c r="U22" s="33">
        <v>-10.526315789473683</v>
      </c>
      <c r="V22" s="31">
        <v>4</v>
      </c>
      <c r="W22" s="33">
        <v>-18.421052631578945</v>
      </c>
      <c r="X22" s="29"/>
      <c r="Y22" s="29"/>
      <c r="Z22" s="31"/>
      <c r="AA22" s="29" t="s">
        <v>5</v>
      </c>
      <c r="AB22" s="29">
        <v>4</v>
      </c>
      <c r="AC22" s="30">
        <v>38122</v>
      </c>
      <c r="AD22" s="31">
        <v>1.1428571428571428</v>
      </c>
      <c r="AE22" s="33">
        <v>-5.263157894736842</v>
      </c>
      <c r="AF22" s="34">
        <v>0</v>
      </c>
      <c r="AG22" s="13" t="s">
        <v>16</v>
      </c>
      <c r="AH22" s="34">
        <v>0</v>
      </c>
      <c r="AI22" s="13" t="s">
        <v>16</v>
      </c>
      <c r="AJ22" s="34">
        <v>0</v>
      </c>
      <c r="AK22" s="13" t="s">
        <v>16</v>
      </c>
      <c r="AL22" s="34">
        <v>0</v>
      </c>
      <c r="AM22" s="13" t="s">
        <v>16</v>
      </c>
      <c r="AN22" s="31">
        <v>21.71428571428571</v>
      </c>
      <c r="AO22" s="60"/>
      <c r="AP22" s="60"/>
    </row>
    <row r="23" spans="1:42" s="35" customFormat="1" ht="10.5" customHeight="1">
      <c r="A23" s="29" t="s">
        <v>5</v>
      </c>
      <c r="B23" s="29">
        <v>5</v>
      </c>
      <c r="C23" s="30">
        <v>38129</v>
      </c>
      <c r="D23" s="31">
        <v>34.285714285714285</v>
      </c>
      <c r="E23" s="32">
        <v>-20.13422818791946</v>
      </c>
      <c r="F23" s="31">
        <v>9.142857142857142</v>
      </c>
      <c r="G23" s="33">
        <v>-5.369127516778524</v>
      </c>
      <c r="H23" s="31">
        <v>37.142857142857146</v>
      </c>
      <c r="I23" s="33">
        <v>-21.812080536912752</v>
      </c>
      <c r="J23" s="31">
        <v>8.571428571428571</v>
      </c>
      <c r="K23" s="33">
        <v>-5.033557046979865</v>
      </c>
      <c r="L23" s="31">
        <v>0.5714285714285714</v>
      </c>
      <c r="M23" s="33">
        <v>-0.33557046979865773</v>
      </c>
      <c r="N23" s="31">
        <v>2.2857142857142856</v>
      </c>
      <c r="O23" s="33">
        <v>-1.342281879194631</v>
      </c>
      <c r="P23" s="31">
        <v>14.285714285714286</v>
      </c>
      <c r="Q23" s="33">
        <v>-8.389261744966444</v>
      </c>
      <c r="R23" s="31">
        <v>8.571428571428571</v>
      </c>
      <c r="S23" s="33">
        <v>-5.033557046979865</v>
      </c>
      <c r="T23" s="34">
        <v>24</v>
      </c>
      <c r="U23" s="33">
        <v>-14.093959731543624</v>
      </c>
      <c r="V23" s="31">
        <v>9.714285714285714</v>
      </c>
      <c r="W23" s="33">
        <v>-5.704697986577181</v>
      </c>
      <c r="X23" s="29"/>
      <c r="Y23" s="29"/>
      <c r="Z23" s="31"/>
      <c r="AA23" s="29" t="s">
        <v>5</v>
      </c>
      <c r="AB23" s="29">
        <v>5</v>
      </c>
      <c r="AC23" s="30">
        <v>38129</v>
      </c>
      <c r="AD23" s="31">
        <v>7.428571428571429</v>
      </c>
      <c r="AE23" s="33">
        <v>-4.3624161073825505</v>
      </c>
      <c r="AF23" s="34">
        <v>0</v>
      </c>
      <c r="AG23" s="13" t="s">
        <v>16</v>
      </c>
      <c r="AH23" s="34">
        <v>0</v>
      </c>
      <c r="AI23" s="13" t="s">
        <v>16</v>
      </c>
      <c r="AJ23" s="34">
        <v>0</v>
      </c>
      <c r="AK23" s="13" t="s">
        <v>16</v>
      </c>
      <c r="AL23" s="34">
        <v>14.285714285714285</v>
      </c>
      <c r="AM23" s="33">
        <v>-8.389261744966444</v>
      </c>
      <c r="AN23" s="31">
        <v>170.28571428571433</v>
      </c>
      <c r="AO23" s="60"/>
      <c r="AP23" s="60"/>
    </row>
    <row r="24" spans="1:42" s="35" customFormat="1" ht="10.5" customHeight="1">
      <c r="A24" s="29" t="s">
        <v>5</v>
      </c>
      <c r="B24" s="29">
        <v>6</v>
      </c>
      <c r="C24" s="30">
        <v>38136</v>
      </c>
      <c r="D24" s="31">
        <v>42.857142857142854</v>
      </c>
      <c r="E24" s="32">
        <v>-43.988269794721404</v>
      </c>
      <c r="F24" s="31">
        <v>2.5714285714285716</v>
      </c>
      <c r="G24" s="33">
        <v>-2.6392961876832843</v>
      </c>
      <c r="H24" s="31">
        <v>9.142857142857142</v>
      </c>
      <c r="I24" s="33">
        <v>-9.3841642228739</v>
      </c>
      <c r="J24" s="31">
        <v>1.7142857142857142</v>
      </c>
      <c r="K24" s="33">
        <v>-1.7595307917888565</v>
      </c>
      <c r="L24" s="31">
        <v>0.2857142857142857</v>
      </c>
      <c r="M24" s="33">
        <v>-0.2932551319648094</v>
      </c>
      <c r="N24" s="31">
        <v>2.2857142857142856</v>
      </c>
      <c r="O24" s="33">
        <v>-2.346041055718475</v>
      </c>
      <c r="P24" s="31">
        <v>11.428571428571429</v>
      </c>
      <c r="Q24" s="33">
        <v>-11.730205278592376</v>
      </c>
      <c r="R24" s="31">
        <v>8.285714285714286</v>
      </c>
      <c r="S24" s="33">
        <v>-8.504398826979472</v>
      </c>
      <c r="T24" s="11">
        <v>8.571428571428571</v>
      </c>
      <c r="U24" s="10">
        <v>-8.797653958944283</v>
      </c>
      <c r="V24" s="31">
        <v>2.5714285714285716</v>
      </c>
      <c r="W24" s="33">
        <v>-2.6392961876832843</v>
      </c>
      <c r="X24" s="29"/>
      <c r="Y24" s="29"/>
      <c r="Z24" s="31"/>
      <c r="AA24" s="6" t="s">
        <v>5</v>
      </c>
      <c r="AB24" s="6">
        <v>6</v>
      </c>
      <c r="AC24" s="7">
        <v>38136</v>
      </c>
      <c r="AD24" s="31">
        <v>3.7142857142857144</v>
      </c>
      <c r="AE24" s="33">
        <v>-3.812316715542522</v>
      </c>
      <c r="AF24" s="11">
        <v>1.1428571428571428</v>
      </c>
      <c r="AG24" s="10">
        <v>-1.1730205278592376</v>
      </c>
      <c r="AH24" s="11">
        <v>0</v>
      </c>
      <c r="AI24" s="13" t="s">
        <v>16</v>
      </c>
      <c r="AJ24" s="11">
        <v>0</v>
      </c>
      <c r="AK24" s="13" t="s">
        <v>16</v>
      </c>
      <c r="AL24" s="11">
        <v>2.8571428571428568</v>
      </c>
      <c r="AM24" s="10">
        <v>-2.9325513196480943</v>
      </c>
      <c r="AN24" s="31">
        <v>97.42857142857143</v>
      </c>
      <c r="AO24" s="60"/>
      <c r="AP24" s="60"/>
    </row>
    <row r="25" spans="1:42" s="12" customFormat="1" ht="10.5" customHeight="1">
      <c r="A25" s="6" t="s">
        <v>5</v>
      </c>
      <c r="B25" s="6">
        <v>7</v>
      </c>
      <c r="C25" s="7">
        <v>38143</v>
      </c>
      <c r="D25" s="8">
        <v>24.571428571428573</v>
      </c>
      <c r="E25" s="9">
        <v>-32.82442748091603</v>
      </c>
      <c r="F25" s="8">
        <v>9.714285714285714</v>
      </c>
      <c r="G25" s="10">
        <v>-12.977099236641221</v>
      </c>
      <c r="H25" s="8">
        <v>3.4285714285714284</v>
      </c>
      <c r="I25" s="10">
        <v>-4.580152671755725</v>
      </c>
      <c r="J25" s="8">
        <v>0.5714285714285714</v>
      </c>
      <c r="K25" s="10">
        <v>-0.7633587786259541</v>
      </c>
      <c r="L25" s="8">
        <v>0.5714285714285714</v>
      </c>
      <c r="M25" s="10">
        <v>-0.7633587786259541</v>
      </c>
      <c r="N25" s="8">
        <v>1.1428571428571428</v>
      </c>
      <c r="O25" s="10">
        <v>-1.5267175572519083</v>
      </c>
      <c r="P25" s="8">
        <v>10.857142857142858</v>
      </c>
      <c r="Q25" s="10">
        <v>-14.50381679389313</v>
      </c>
      <c r="R25" s="8">
        <v>9.142857142857142</v>
      </c>
      <c r="S25" s="10">
        <v>-12.213740458015266</v>
      </c>
      <c r="T25" s="11">
        <v>4</v>
      </c>
      <c r="U25" s="10">
        <v>-5.343511450381679</v>
      </c>
      <c r="V25" s="8">
        <v>1.7142857142857142</v>
      </c>
      <c r="W25" s="10">
        <v>-2.2900763358778624</v>
      </c>
      <c r="X25" s="6"/>
      <c r="Y25" s="6"/>
      <c r="Z25" s="8"/>
      <c r="AA25" s="6" t="s">
        <v>5</v>
      </c>
      <c r="AB25" s="6">
        <v>7</v>
      </c>
      <c r="AC25" s="7">
        <v>38143</v>
      </c>
      <c r="AD25" s="8">
        <v>1.7142857142857142</v>
      </c>
      <c r="AE25" s="10">
        <v>-2.2900763358778624</v>
      </c>
      <c r="AF25" s="11">
        <v>1.1428571428571428</v>
      </c>
      <c r="AG25" s="10">
        <v>-1.5267175572519083</v>
      </c>
      <c r="AH25" s="11">
        <v>0</v>
      </c>
      <c r="AI25" s="13" t="s">
        <v>16</v>
      </c>
      <c r="AJ25" s="11">
        <v>0</v>
      </c>
      <c r="AK25" s="13" t="s">
        <v>16</v>
      </c>
      <c r="AL25" s="11">
        <v>6.285714285714285</v>
      </c>
      <c r="AM25" s="10">
        <v>-8.396946564885496</v>
      </c>
      <c r="AN25" s="8">
        <v>74.85714285714285</v>
      </c>
      <c r="AO25" s="41"/>
      <c r="AP25" s="41"/>
    </row>
    <row r="26" spans="1:42" s="12" customFormat="1" ht="10.5" customHeight="1">
      <c r="A26" s="6" t="s">
        <v>5</v>
      </c>
      <c r="B26" s="6">
        <v>8</v>
      </c>
      <c r="C26" s="7">
        <v>38150</v>
      </c>
      <c r="D26" s="8">
        <v>20</v>
      </c>
      <c r="E26" s="9">
        <v>-26.119402985074625</v>
      </c>
      <c r="F26" s="8">
        <v>1.7142857142857142</v>
      </c>
      <c r="G26" s="10">
        <v>-2.2388059701492535</v>
      </c>
      <c r="H26" s="8">
        <v>5.142857142857143</v>
      </c>
      <c r="I26" s="10">
        <v>-6.7164179104477615</v>
      </c>
      <c r="J26" s="8">
        <v>1.1428571428571428</v>
      </c>
      <c r="K26" s="10">
        <v>-1.4925373134328357</v>
      </c>
      <c r="L26" s="8">
        <v>0</v>
      </c>
      <c r="M26" s="13" t="s">
        <v>16</v>
      </c>
      <c r="N26" s="8">
        <v>1.1428571428571428</v>
      </c>
      <c r="O26" s="10">
        <v>-1.4925373134328357</v>
      </c>
      <c r="P26" s="8">
        <v>14.285714285714286</v>
      </c>
      <c r="Q26" s="10">
        <v>-18.65671641791045</v>
      </c>
      <c r="R26" s="8">
        <v>12</v>
      </c>
      <c r="S26" s="10">
        <v>-15.671641791044777</v>
      </c>
      <c r="T26" s="11">
        <v>13.714285714285714</v>
      </c>
      <c r="U26" s="10">
        <v>-17.91044776119403</v>
      </c>
      <c r="V26" s="8">
        <v>1.7142857142857142</v>
      </c>
      <c r="W26" s="10">
        <v>-2.2388059701492535</v>
      </c>
      <c r="X26" s="6"/>
      <c r="Y26" s="6"/>
      <c r="Z26" s="8"/>
      <c r="AA26" s="6" t="s">
        <v>5</v>
      </c>
      <c r="AB26" s="6">
        <v>8</v>
      </c>
      <c r="AC26" s="7">
        <v>38150</v>
      </c>
      <c r="AD26" s="8">
        <v>4</v>
      </c>
      <c r="AE26" s="10">
        <v>-5.223880597014925</v>
      </c>
      <c r="AF26" s="11">
        <v>0</v>
      </c>
      <c r="AG26" s="13" t="s">
        <v>16</v>
      </c>
      <c r="AH26" s="11">
        <v>0</v>
      </c>
      <c r="AI26" s="13" t="s">
        <v>16</v>
      </c>
      <c r="AJ26" s="11">
        <v>0</v>
      </c>
      <c r="AK26" s="13" t="s">
        <v>16</v>
      </c>
      <c r="AL26" s="11">
        <v>1.7142857142857142</v>
      </c>
      <c r="AM26" s="10">
        <v>-2.2388059701492535</v>
      </c>
      <c r="AN26" s="8">
        <v>76.57142857142857</v>
      </c>
      <c r="AO26" s="41"/>
      <c r="AP26" s="41"/>
    </row>
    <row r="27" spans="1:42" s="12" customFormat="1" ht="10.5" customHeight="1">
      <c r="A27" s="14" t="s">
        <v>5</v>
      </c>
      <c r="B27" s="14">
        <v>9</v>
      </c>
      <c r="C27" s="15">
        <v>38157</v>
      </c>
      <c r="D27" s="16">
        <v>10.285714285714286</v>
      </c>
      <c r="E27" s="9">
        <v>-27.27272727272727</v>
      </c>
      <c r="F27" s="16">
        <v>4.571428571428571</v>
      </c>
      <c r="G27" s="10">
        <v>-12.121212121212121</v>
      </c>
      <c r="H27" s="16">
        <v>3.4285714285714284</v>
      </c>
      <c r="I27" s="10">
        <v>-9.090909090909092</v>
      </c>
      <c r="J27" s="16">
        <v>0.5714285714285714</v>
      </c>
      <c r="K27" s="10">
        <v>-1.5151515151515151</v>
      </c>
      <c r="L27" s="16">
        <v>0</v>
      </c>
      <c r="M27" s="13" t="s">
        <v>16</v>
      </c>
      <c r="N27" s="16">
        <v>0</v>
      </c>
      <c r="O27" s="13" t="s">
        <v>16</v>
      </c>
      <c r="P27" s="16">
        <v>4</v>
      </c>
      <c r="Q27" s="10">
        <v>-10.606060606060606</v>
      </c>
      <c r="R27" s="16">
        <v>8</v>
      </c>
      <c r="S27" s="10">
        <v>-21.21212121212121</v>
      </c>
      <c r="T27" s="11">
        <v>2.2857142857142856</v>
      </c>
      <c r="U27" s="10">
        <v>-6.0606060606060606</v>
      </c>
      <c r="V27" s="16">
        <v>1.7142857142857142</v>
      </c>
      <c r="W27" s="10">
        <v>-4.545454545454546</v>
      </c>
      <c r="X27" s="6"/>
      <c r="Y27" s="6"/>
      <c r="Z27" s="8"/>
      <c r="AA27" s="6" t="s">
        <v>5</v>
      </c>
      <c r="AB27" s="6">
        <v>9</v>
      </c>
      <c r="AC27" s="7">
        <v>38157</v>
      </c>
      <c r="AD27" s="16">
        <v>1.7142857142857142</v>
      </c>
      <c r="AE27" s="10">
        <v>-4.545454545454546</v>
      </c>
      <c r="AF27" s="11">
        <v>0.5714285714285714</v>
      </c>
      <c r="AG27" s="10">
        <v>-1.5151515151515151</v>
      </c>
      <c r="AH27" s="11">
        <v>0</v>
      </c>
      <c r="AI27" s="13" t="s">
        <v>16</v>
      </c>
      <c r="AJ27" s="11">
        <v>0</v>
      </c>
      <c r="AK27" s="13" t="s">
        <v>16</v>
      </c>
      <c r="AL27" s="11">
        <v>0.5714285714285714</v>
      </c>
      <c r="AM27" s="10">
        <v>-1.5151515151515151</v>
      </c>
      <c r="AN27" s="8">
        <v>37.71428571428571</v>
      </c>
      <c r="AO27" s="41"/>
      <c r="AP27" s="41"/>
    </row>
    <row r="28" spans="1:42" s="12" customFormat="1" ht="10.5" customHeight="1">
      <c r="A28" s="6" t="s">
        <v>5</v>
      </c>
      <c r="B28" s="6">
        <v>10</v>
      </c>
      <c r="C28" s="7">
        <v>38164</v>
      </c>
      <c r="D28" s="8">
        <v>6.857142857142857</v>
      </c>
      <c r="E28" s="9">
        <v>-19.672131147540984</v>
      </c>
      <c r="F28" s="8">
        <v>3.4285714285714284</v>
      </c>
      <c r="G28" s="10">
        <v>-9.836065573770492</v>
      </c>
      <c r="H28" s="8">
        <v>5.714285714285714</v>
      </c>
      <c r="I28" s="10">
        <v>-16.39344262295082</v>
      </c>
      <c r="J28" s="8">
        <v>0.5714285714285714</v>
      </c>
      <c r="K28" s="10">
        <v>-1.639344262295082</v>
      </c>
      <c r="L28" s="8">
        <v>0.5714285714285714</v>
      </c>
      <c r="M28" s="10">
        <v>-1.639344262295082</v>
      </c>
      <c r="N28" s="8">
        <v>0.5714285714285714</v>
      </c>
      <c r="O28" s="10">
        <v>-1.639344262295082</v>
      </c>
      <c r="P28" s="8">
        <v>1.1428571428571428</v>
      </c>
      <c r="Q28" s="10">
        <v>-3.278688524590164</v>
      </c>
      <c r="R28" s="8">
        <v>4.571428571428571</v>
      </c>
      <c r="S28" s="10">
        <v>-13.114754098360656</v>
      </c>
      <c r="T28" s="11">
        <v>2.2857142857142856</v>
      </c>
      <c r="U28" s="10">
        <v>-6.557377049180328</v>
      </c>
      <c r="V28" s="8">
        <v>1.7142857142857142</v>
      </c>
      <c r="W28" s="10">
        <v>-4.918032786885246</v>
      </c>
      <c r="X28" s="6"/>
      <c r="Y28" s="6"/>
      <c r="Z28" s="8"/>
      <c r="AA28" s="6" t="s">
        <v>5</v>
      </c>
      <c r="AB28" s="6">
        <v>10</v>
      </c>
      <c r="AC28" s="7">
        <v>38164</v>
      </c>
      <c r="AD28" s="8">
        <v>6.285714285714286</v>
      </c>
      <c r="AE28" s="10">
        <v>-18.0327868852459</v>
      </c>
      <c r="AF28" s="11">
        <v>0</v>
      </c>
      <c r="AG28" s="13" t="s">
        <v>16</v>
      </c>
      <c r="AH28" s="11">
        <v>0</v>
      </c>
      <c r="AI28" s="13" t="s">
        <v>16</v>
      </c>
      <c r="AJ28" s="11">
        <v>0</v>
      </c>
      <c r="AK28" s="13" t="s">
        <v>16</v>
      </c>
      <c r="AL28" s="11">
        <v>1.1428571428571428</v>
      </c>
      <c r="AM28" s="10">
        <v>-3.278688524590164</v>
      </c>
      <c r="AN28" s="8">
        <v>34.85714285714286</v>
      </c>
      <c r="AO28" s="41"/>
      <c r="AP28" s="41"/>
    </row>
    <row r="29" spans="1:42" s="12" customFormat="1" ht="10.5" customHeight="1">
      <c r="A29" s="17" t="s">
        <v>8</v>
      </c>
      <c r="B29" s="18"/>
      <c r="C29" s="19" t="s">
        <v>9</v>
      </c>
      <c r="D29" s="20">
        <f>SUM(D16:D28)</f>
        <v>252.1904761904762</v>
      </c>
      <c r="E29" s="20"/>
      <c r="F29" s="20">
        <f>SUM(F16:F28)</f>
        <v>59.14285714285714</v>
      </c>
      <c r="G29" s="20"/>
      <c r="H29" s="20">
        <f>SUM(H16:H28)</f>
        <v>327.3333333333334</v>
      </c>
      <c r="I29" s="20"/>
      <c r="J29" s="20">
        <f>SUM(J16:J28)</f>
        <v>71.09523809523809</v>
      </c>
      <c r="K29" s="20"/>
      <c r="L29" s="20">
        <f>SUM(L16:L28)</f>
        <v>5.285714285714285</v>
      </c>
      <c r="M29" s="20"/>
      <c r="N29" s="20">
        <f>SUM(N16:N28)</f>
        <v>37.00000000000001</v>
      </c>
      <c r="O29" s="20"/>
      <c r="P29" s="20">
        <f>SUM(P16:P28)</f>
        <v>181.66666666666666</v>
      </c>
      <c r="Q29" s="20"/>
      <c r="R29" s="20">
        <f>SUM(R16:R28)</f>
        <v>110.23809523809523</v>
      </c>
      <c r="S29" s="20"/>
      <c r="T29" s="11">
        <f>SUM(T16:T28)</f>
        <v>186.0952380952381</v>
      </c>
      <c r="U29" s="11"/>
      <c r="V29" s="20">
        <f>SUM(V16:V28)</f>
        <v>40.57142857142858</v>
      </c>
      <c r="W29" s="20"/>
      <c r="X29" s="6"/>
      <c r="Y29" s="6"/>
      <c r="AA29" s="12" t="s">
        <v>8</v>
      </c>
      <c r="AB29" s="6"/>
      <c r="AC29" s="7" t="s">
        <v>9</v>
      </c>
      <c r="AD29" s="20">
        <f>SUM(AD16:AD28)</f>
        <v>100.57142857142856</v>
      </c>
      <c r="AE29" s="20"/>
      <c r="AF29" s="11">
        <f>SUM(AF16:AF28)</f>
        <v>34.952380952380956</v>
      </c>
      <c r="AG29" s="11"/>
      <c r="AH29" s="11">
        <f>SUM(AH16:AH28)</f>
        <v>0</v>
      </c>
      <c r="AI29" s="11"/>
      <c r="AJ29" s="11">
        <f>SUM(AJ16:AJ28)</f>
        <v>0</v>
      </c>
      <c r="AK29" s="11"/>
      <c r="AL29" s="11">
        <f>SUM(AL16:AL28)</f>
        <v>61.523809523809526</v>
      </c>
      <c r="AM29" s="11"/>
      <c r="AN29" s="11">
        <f>SUM(AN16:AN28)</f>
        <v>1467.6666666666667</v>
      </c>
      <c r="AO29" s="41"/>
      <c r="AP29" s="6"/>
    </row>
    <row r="30" spans="1:42" s="12" customFormat="1" ht="10.5" customHeight="1" thickBot="1">
      <c r="A30" s="22"/>
      <c r="B30" s="22"/>
      <c r="C30" s="23" t="s">
        <v>15</v>
      </c>
      <c r="D30" s="24"/>
      <c r="E30" s="26">
        <f>(D29/1467.67)*-100</f>
        <v>-17.18305042621817</v>
      </c>
      <c r="F30" s="25"/>
      <c r="G30" s="26">
        <f>(F29/1467.67)*-100</f>
        <v>-4.029710843912946</v>
      </c>
      <c r="H30" s="25"/>
      <c r="I30" s="26">
        <f>(H29/1467.67)*-100</f>
        <v>-22.302924590223512</v>
      </c>
      <c r="J30" s="25"/>
      <c r="K30" s="26">
        <f>(J29/1467.67)*-100</f>
        <v>-4.844088800291488</v>
      </c>
      <c r="L30" s="25"/>
      <c r="M30" s="26">
        <f>(L29/1467.67)*-100</f>
        <v>-0.3601432396733792</v>
      </c>
      <c r="N30" s="25"/>
      <c r="O30" s="26">
        <f>(N29/1467.67)*-100</f>
        <v>-2.521002677713655</v>
      </c>
      <c r="P30" s="25"/>
      <c r="Q30" s="26">
        <f>(P29/1467.67)*-100</f>
        <v>-12.377896030215691</v>
      </c>
      <c r="R30" s="25"/>
      <c r="S30" s="26">
        <f>(R29/1467.67)*-100</f>
        <v>-7.511095494088946</v>
      </c>
      <c r="T30" s="46"/>
      <c r="U30" s="26">
        <f>(T29/1467.67)*-100</f>
        <v>-12.679637663455551</v>
      </c>
      <c r="V30" s="25"/>
      <c r="W30" s="26">
        <f>(V29/1467.67)*-100</f>
        <v>-2.7643427045199926</v>
      </c>
      <c r="X30" s="63">
        <f>SUM(E30:W30)</f>
        <v>-86.57389247031333</v>
      </c>
      <c r="Y30" s="65"/>
      <c r="Z30" s="40"/>
      <c r="AA30" s="45"/>
      <c r="AB30" s="44"/>
      <c r="AC30" s="91" t="s">
        <v>15</v>
      </c>
      <c r="AD30" s="25"/>
      <c r="AE30" s="26">
        <f>(AD29/1467.67)*-100</f>
        <v>-6.852455154866459</v>
      </c>
      <c r="AF30" s="26"/>
      <c r="AG30" s="26">
        <f>(AF29/1467.67)*-100</f>
        <v>-2.3814877290113547</v>
      </c>
      <c r="AH30" s="26"/>
      <c r="AI30" s="26">
        <f>(AH29/1467.67)*-100</f>
        <v>0</v>
      </c>
      <c r="AJ30" s="26"/>
      <c r="AK30" s="26">
        <f>(AJ29/1467.67)*-100</f>
        <v>0</v>
      </c>
      <c r="AL30" s="26"/>
      <c r="AM30" s="26">
        <f>(AL29/1467.67)*-100</f>
        <v>-4.191937528450505</v>
      </c>
      <c r="AN30" s="26"/>
      <c r="AO30" s="59">
        <v>-13.425880412328318</v>
      </c>
      <c r="AP30" s="59">
        <f>(AN29/AN64)*-100</f>
        <v>-14.705307002686185</v>
      </c>
    </row>
    <row r="31" spans="1:42" s="12" customFormat="1" ht="10.5" customHeight="1">
      <c r="A31" s="6" t="s">
        <v>5</v>
      </c>
      <c r="B31" s="6">
        <v>11</v>
      </c>
      <c r="C31" s="7">
        <v>38171</v>
      </c>
      <c r="D31" s="8">
        <v>14.285714285714286</v>
      </c>
      <c r="E31" s="9">
        <v>-38.46153846153847</v>
      </c>
      <c r="F31" s="8">
        <v>2.857142857142857</v>
      </c>
      <c r="G31" s="10">
        <v>-7.6923076923076925</v>
      </c>
      <c r="H31" s="8">
        <v>2.857142857142857</v>
      </c>
      <c r="I31" s="10">
        <v>-7.6923076923076925</v>
      </c>
      <c r="J31" s="8">
        <v>0</v>
      </c>
      <c r="K31" s="13" t="s">
        <v>16</v>
      </c>
      <c r="L31" s="8">
        <v>0</v>
      </c>
      <c r="M31" s="13" t="s">
        <v>16</v>
      </c>
      <c r="N31" s="8">
        <v>0</v>
      </c>
      <c r="O31" s="13" t="s">
        <v>16</v>
      </c>
      <c r="P31" s="8">
        <v>3.4285714285714284</v>
      </c>
      <c r="Q31" s="10">
        <v>-9.230769230769232</v>
      </c>
      <c r="R31" s="8">
        <v>5.142857142857143</v>
      </c>
      <c r="S31" s="10">
        <v>-13.846153846153847</v>
      </c>
      <c r="T31" s="11">
        <v>2.2857142857142856</v>
      </c>
      <c r="U31" s="10">
        <v>-6.153846153846154</v>
      </c>
      <c r="V31" s="8">
        <v>0</v>
      </c>
      <c r="W31" s="13" t="s">
        <v>16</v>
      </c>
      <c r="X31" s="6"/>
      <c r="Y31" s="6"/>
      <c r="Z31" s="8"/>
      <c r="AA31" s="6" t="s">
        <v>5</v>
      </c>
      <c r="AB31" s="6">
        <v>11</v>
      </c>
      <c r="AC31" s="7">
        <v>38171</v>
      </c>
      <c r="AD31" s="8">
        <v>3.4285714285714284</v>
      </c>
      <c r="AE31" s="10">
        <v>-9.230769230769232</v>
      </c>
      <c r="AF31" s="11">
        <v>1.1428571428571428</v>
      </c>
      <c r="AG31" s="10">
        <v>-3.076923076923077</v>
      </c>
      <c r="AH31" s="11">
        <v>0</v>
      </c>
      <c r="AI31" s="13" t="s">
        <v>16</v>
      </c>
      <c r="AJ31" s="11">
        <v>0</v>
      </c>
      <c r="AK31" s="13" t="s">
        <v>16</v>
      </c>
      <c r="AL31" s="11">
        <v>1.7142857142857142</v>
      </c>
      <c r="AM31" s="10">
        <v>-4.615384615384616</v>
      </c>
      <c r="AN31" s="11">
        <v>37.14285714285714</v>
      </c>
      <c r="AO31" s="41"/>
      <c r="AP31" s="41"/>
    </row>
    <row r="32" spans="1:42" s="12" customFormat="1" ht="10.5" customHeight="1">
      <c r="A32" s="6" t="s">
        <v>5</v>
      </c>
      <c r="B32" s="6">
        <v>12</v>
      </c>
      <c r="C32" s="7">
        <v>38178</v>
      </c>
      <c r="D32" s="8">
        <v>10.857142857142858</v>
      </c>
      <c r="E32" s="9">
        <v>-43.18181818181818</v>
      </c>
      <c r="F32" s="8">
        <v>1.7142857142857142</v>
      </c>
      <c r="G32" s="10">
        <v>-6.8181818181818175</v>
      </c>
      <c r="H32" s="8">
        <v>2.857142857142857</v>
      </c>
      <c r="I32" s="10">
        <v>-11.363636363636363</v>
      </c>
      <c r="J32" s="8">
        <v>0</v>
      </c>
      <c r="K32" s="13" t="s">
        <v>16</v>
      </c>
      <c r="L32" s="8">
        <v>0</v>
      </c>
      <c r="M32" s="13" t="s">
        <v>16</v>
      </c>
      <c r="N32" s="8">
        <v>0</v>
      </c>
      <c r="O32" s="13" t="s">
        <v>16</v>
      </c>
      <c r="P32" s="8">
        <v>2.2857142857142856</v>
      </c>
      <c r="Q32" s="10">
        <v>-9.090909090909092</v>
      </c>
      <c r="R32" s="8">
        <v>4</v>
      </c>
      <c r="S32" s="10">
        <v>-15.909090909090908</v>
      </c>
      <c r="T32" s="11">
        <v>0</v>
      </c>
      <c r="U32" s="13" t="s">
        <v>16</v>
      </c>
      <c r="V32" s="8">
        <v>0.5714285714285714</v>
      </c>
      <c r="W32" s="10">
        <v>-2.272727272727273</v>
      </c>
      <c r="X32" s="6"/>
      <c r="Y32" s="6"/>
      <c r="Z32" s="8"/>
      <c r="AA32" s="6" t="s">
        <v>5</v>
      </c>
      <c r="AB32" s="6">
        <v>12</v>
      </c>
      <c r="AC32" s="7">
        <v>38178</v>
      </c>
      <c r="AD32" s="8">
        <v>0.5714285714285714</v>
      </c>
      <c r="AE32" s="10">
        <v>-2.272727272727273</v>
      </c>
      <c r="AF32" s="11">
        <v>0.5714285714285714</v>
      </c>
      <c r="AG32" s="10">
        <v>-2.272727272727273</v>
      </c>
      <c r="AH32" s="11">
        <v>0</v>
      </c>
      <c r="AI32" s="13" t="s">
        <v>16</v>
      </c>
      <c r="AJ32" s="11">
        <v>0</v>
      </c>
      <c r="AK32" s="13" t="s">
        <v>16</v>
      </c>
      <c r="AL32" s="11">
        <v>1.7142857142857142</v>
      </c>
      <c r="AM32" s="10">
        <v>-6.818181818181818</v>
      </c>
      <c r="AN32" s="11">
        <v>25.142857142857153</v>
      </c>
      <c r="AO32" s="41"/>
      <c r="AP32" s="41"/>
    </row>
    <row r="33" spans="1:42" s="12" customFormat="1" ht="10.5" customHeight="1">
      <c r="A33" s="6" t="s">
        <v>5</v>
      </c>
      <c r="B33" s="6">
        <v>13</v>
      </c>
      <c r="C33" s="7">
        <v>38185</v>
      </c>
      <c r="D33" s="8">
        <v>102</v>
      </c>
      <c r="E33" s="9">
        <v>-54.75460122699386</v>
      </c>
      <c r="F33" s="8">
        <v>9.714285714285714</v>
      </c>
      <c r="G33" s="10">
        <v>-5.214723926380368</v>
      </c>
      <c r="H33" s="8">
        <v>18.285714285714285</v>
      </c>
      <c r="I33" s="10">
        <v>-9.815950920245399</v>
      </c>
      <c r="J33" s="8">
        <v>1.4285714285714286</v>
      </c>
      <c r="K33" s="10">
        <v>-0.7668711656441718</v>
      </c>
      <c r="L33" s="8">
        <v>0</v>
      </c>
      <c r="M33" s="13" t="s">
        <v>16</v>
      </c>
      <c r="N33" s="8">
        <v>5.142857142857143</v>
      </c>
      <c r="O33" s="10">
        <v>-2.7607361963190185</v>
      </c>
      <c r="P33" s="8">
        <v>11.714285714285714</v>
      </c>
      <c r="Q33" s="10">
        <v>-6.288343558282208</v>
      </c>
      <c r="R33" s="8">
        <v>6.857142857142857</v>
      </c>
      <c r="S33" s="10">
        <v>-3.6809815950920246</v>
      </c>
      <c r="T33" s="11">
        <v>16</v>
      </c>
      <c r="U33" s="10">
        <v>-8.588957055214724</v>
      </c>
      <c r="V33" s="8">
        <v>0.2857142857142857</v>
      </c>
      <c r="W33" s="10">
        <v>-0.15337423312883436</v>
      </c>
      <c r="X33" s="6"/>
      <c r="Y33" s="6"/>
      <c r="Z33" s="8"/>
      <c r="AA33" s="6" t="s">
        <v>5</v>
      </c>
      <c r="AB33" s="6">
        <v>13</v>
      </c>
      <c r="AC33" s="7">
        <v>38185</v>
      </c>
      <c r="AD33" s="8">
        <v>7.714285714285714</v>
      </c>
      <c r="AE33" s="10">
        <v>-4.141104294478527</v>
      </c>
      <c r="AF33" s="11">
        <v>1.7142857142857142</v>
      </c>
      <c r="AG33" s="10">
        <v>-0.9202453987730062</v>
      </c>
      <c r="AH33" s="11">
        <v>0</v>
      </c>
      <c r="AI33" s="13" t="s">
        <v>16</v>
      </c>
      <c r="AJ33" s="11">
        <v>0</v>
      </c>
      <c r="AK33" s="13" t="s">
        <v>16</v>
      </c>
      <c r="AL33" s="11">
        <v>5.428571428571429</v>
      </c>
      <c r="AM33" s="10">
        <v>-2.914110429447853</v>
      </c>
      <c r="AN33" s="11">
        <v>186.28571428571425</v>
      </c>
      <c r="AO33" s="41"/>
      <c r="AP33" s="41"/>
    </row>
    <row r="34" spans="1:42" s="12" customFormat="1" ht="10.5" customHeight="1">
      <c r="A34" s="6" t="s">
        <v>5</v>
      </c>
      <c r="B34" s="6">
        <v>14</v>
      </c>
      <c r="C34" s="7">
        <v>38192</v>
      </c>
      <c r="D34" s="8">
        <v>80.57142857142857</v>
      </c>
      <c r="E34" s="9">
        <v>-53.61216730038023</v>
      </c>
      <c r="F34" s="8">
        <v>2.857142857142857</v>
      </c>
      <c r="G34" s="10">
        <v>-1.9011406844106464</v>
      </c>
      <c r="H34" s="8">
        <v>17.428571428571427</v>
      </c>
      <c r="I34" s="10">
        <v>-11.596958174904943</v>
      </c>
      <c r="J34" s="8">
        <v>1.4285714285714286</v>
      </c>
      <c r="K34" s="10">
        <v>-0.9505703422053232</v>
      </c>
      <c r="L34" s="8">
        <v>0.2857142857142857</v>
      </c>
      <c r="M34" s="10">
        <v>-0.19011406844106463</v>
      </c>
      <c r="N34" s="8">
        <v>4.571428571428571</v>
      </c>
      <c r="O34" s="10">
        <v>-3.041825095057034</v>
      </c>
      <c r="P34" s="8">
        <v>5.714285714285714</v>
      </c>
      <c r="Q34" s="10">
        <v>-3.802281368821293</v>
      </c>
      <c r="R34" s="8">
        <v>5.428571428571429</v>
      </c>
      <c r="S34" s="10">
        <v>-3.6121673003802277</v>
      </c>
      <c r="T34" s="11">
        <v>16.285714285714285</v>
      </c>
      <c r="U34" s="10">
        <v>-10.836501901140684</v>
      </c>
      <c r="V34" s="8">
        <v>0.8571428571428571</v>
      </c>
      <c r="W34" s="10">
        <v>-0.5703422053231939</v>
      </c>
      <c r="X34" s="6"/>
      <c r="Y34" s="6"/>
      <c r="Z34" s="8"/>
      <c r="AA34" s="6" t="s">
        <v>5</v>
      </c>
      <c r="AB34" s="6">
        <v>14</v>
      </c>
      <c r="AC34" s="7">
        <v>38192</v>
      </c>
      <c r="AD34" s="8">
        <v>5.428571428571429</v>
      </c>
      <c r="AE34" s="10">
        <v>-3.6121673003802277</v>
      </c>
      <c r="AF34" s="11">
        <v>4</v>
      </c>
      <c r="AG34" s="10">
        <v>-2.6615969581749046</v>
      </c>
      <c r="AH34" s="11">
        <v>0</v>
      </c>
      <c r="AI34" s="13" t="s">
        <v>16</v>
      </c>
      <c r="AJ34" s="11">
        <v>0</v>
      </c>
      <c r="AK34" s="13" t="s">
        <v>16</v>
      </c>
      <c r="AL34" s="11">
        <v>5.428571428571428</v>
      </c>
      <c r="AM34" s="10">
        <v>-3.6121673003802277</v>
      </c>
      <c r="AN34" s="11">
        <v>150.28571428571425</v>
      </c>
      <c r="AO34" s="41"/>
      <c r="AP34" s="41"/>
    </row>
    <row r="35" spans="1:42" s="12" customFormat="1" ht="10.5" customHeight="1">
      <c r="A35" s="6" t="s">
        <v>6</v>
      </c>
      <c r="B35" s="6">
        <v>1</v>
      </c>
      <c r="C35" s="7">
        <v>38202</v>
      </c>
      <c r="D35" s="8">
        <v>83.42857142857143</v>
      </c>
      <c r="E35" s="9">
        <v>-40.22038567493113</v>
      </c>
      <c r="F35" s="8">
        <v>2.2857142857142856</v>
      </c>
      <c r="G35" s="10">
        <v>-1.1019283746556474</v>
      </c>
      <c r="H35" s="8">
        <v>59.42857142857143</v>
      </c>
      <c r="I35" s="10">
        <v>-28.650137741046834</v>
      </c>
      <c r="J35" s="8">
        <v>0.5714285714285714</v>
      </c>
      <c r="K35" s="10">
        <v>-0.27548209366391185</v>
      </c>
      <c r="L35" s="8">
        <v>0</v>
      </c>
      <c r="M35" s="13" t="s">
        <v>16</v>
      </c>
      <c r="N35" s="8">
        <v>20</v>
      </c>
      <c r="O35" s="10">
        <v>-9.641873278236915</v>
      </c>
      <c r="P35" s="8">
        <v>18.857142857142858</v>
      </c>
      <c r="Q35" s="10">
        <v>-9.090909090909092</v>
      </c>
      <c r="R35" s="8">
        <v>1.7142857142857142</v>
      </c>
      <c r="S35" s="10">
        <v>-0.8264462809917356</v>
      </c>
      <c r="T35" s="11">
        <v>7.428571428571429</v>
      </c>
      <c r="U35" s="10">
        <v>-3.581267217630854</v>
      </c>
      <c r="V35" s="8">
        <v>0.5714285714285714</v>
      </c>
      <c r="W35" s="10">
        <v>-0.27548209366391185</v>
      </c>
      <c r="X35" s="6"/>
      <c r="Y35" s="6"/>
      <c r="Z35" s="8"/>
      <c r="AA35" s="6" t="s">
        <v>6</v>
      </c>
      <c r="AB35" s="6">
        <v>1</v>
      </c>
      <c r="AC35" s="7">
        <v>38202</v>
      </c>
      <c r="AD35" s="8">
        <v>7.428571428571429</v>
      </c>
      <c r="AE35" s="10">
        <v>-3.581267217630854</v>
      </c>
      <c r="AF35" s="11">
        <v>5.714285714285714</v>
      </c>
      <c r="AG35" s="10">
        <v>-2.7548209366391188</v>
      </c>
      <c r="AH35" s="11">
        <v>0</v>
      </c>
      <c r="AI35" s="13" t="s">
        <v>16</v>
      </c>
      <c r="AJ35" s="11">
        <v>0</v>
      </c>
      <c r="AK35" s="13" t="s">
        <v>16</v>
      </c>
      <c r="AL35" s="11">
        <v>0</v>
      </c>
      <c r="AM35" s="13" t="s">
        <v>16</v>
      </c>
      <c r="AN35" s="11">
        <v>207.42857142857147</v>
      </c>
      <c r="AO35" s="41"/>
      <c r="AP35" s="41"/>
    </row>
    <row r="36" spans="1:42" s="12" customFormat="1" ht="10.5" customHeight="1">
      <c r="A36" s="6" t="s">
        <v>6</v>
      </c>
      <c r="B36" s="6">
        <v>2</v>
      </c>
      <c r="C36" s="7">
        <v>38209</v>
      </c>
      <c r="D36" s="8">
        <v>31.428571428571427</v>
      </c>
      <c r="E36" s="9">
        <v>-32.73809523809524</v>
      </c>
      <c r="F36" s="8">
        <v>2.857142857142857</v>
      </c>
      <c r="G36" s="10">
        <v>-2.976190476190476</v>
      </c>
      <c r="H36" s="8">
        <v>14.285714285714286</v>
      </c>
      <c r="I36" s="10">
        <v>-14.880952380952381</v>
      </c>
      <c r="J36" s="8">
        <v>0.2857142857142857</v>
      </c>
      <c r="K36" s="10">
        <v>-0.2976190476190476</v>
      </c>
      <c r="L36" s="8">
        <v>0</v>
      </c>
      <c r="M36" s="13" t="s">
        <v>16</v>
      </c>
      <c r="N36" s="8">
        <v>5.142857142857143</v>
      </c>
      <c r="O36" s="10">
        <v>-5.357142857142857</v>
      </c>
      <c r="P36" s="8">
        <v>11.428571428571429</v>
      </c>
      <c r="Q36" s="10">
        <v>-11.904761904761903</v>
      </c>
      <c r="R36" s="8">
        <v>5.142857142857143</v>
      </c>
      <c r="S36" s="10">
        <v>-5.357142857142857</v>
      </c>
      <c r="T36" s="11">
        <v>16.571428571428573</v>
      </c>
      <c r="U36" s="10">
        <v>-17.261904761904763</v>
      </c>
      <c r="V36" s="8">
        <v>0.2857142857142857</v>
      </c>
      <c r="W36" s="10">
        <v>-0.2976190476190476</v>
      </c>
      <c r="X36" s="6"/>
      <c r="Y36" s="6"/>
      <c r="Z36" s="8"/>
      <c r="AA36" s="6" t="s">
        <v>6</v>
      </c>
      <c r="AB36" s="6">
        <v>2</v>
      </c>
      <c r="AC36" s="7">
        <v>38209</v>
      </c>
      <c r="AD36" s="8">
        <v>3.4285714285714284</v>
      </c>
      <c r="AE36" s="10">
        <v>-3.571428571428571</v>
      </c>
      <c r="AF36" s="11">
        <v>0.2857142857142857</v>
      </c>
      <c r="AG36" s="10">
        <v>-0.2976190476190476</v>
      </c>
      <c r="AH36" s="11">
        <v>0</v>
      </c>
      <c r="AI36" s="13" t="s">
        <v>16</v>
      </c>
      <c r="AJ36" s="11">
        <v>0</v>
      </c>
      <c r="AK36" s="13" t="s">
        <v>16</v>
      </c>
      <c r="AL36" s="11">
        <v>4.857142857142857</v>
      </c>
      <c r="AM36" s="10">
        <v>-5.059523809523808</v>
      </c>
      <c r="AN36" s="11">
        <v>96</v>
      </c>
      <c r="AO36" s="41"/>
      <c r="AP36" s="41"/>
    </row>
    <row r="37" spans="1:42" s="12" customFormat="1" ht="10.5" customHeight="1">
      <c r="A37" s="6" t="s">
        <v>6</v>
      </c>
      <c r="B37" s="6">
        <v>3</v>
      </c>
      <c r="C37" s="7">
        <v>38216</v>
      </c>
      <c r="D37" s="8">
        <v>19.714285714285715</v>
      </c>
      <c r="E37" s="9">
        <v>-36.507936507936506</v>
      </c>
      <c r="F37" s="8">
        <v>0.8571428571428571</v>
      </c>
      <c r="G37" s="10">
        <v>-1.5873015873015872</v>
      </c>
      <c r="H37" s="8">
        <v>7.428571428571429</v>
      </c>
      <c r="I37" s="10">
        <v>-13.756613756613756</v>
      </c>
      <c r="J37" s="8">
        <v>0.8571428571428571</v>
      </c>
      <c r="K37" s="10">
        <v>-1.5873015873015872</v>
      </c>
      <c r="L37" s="8">
        <v>0</v>
      </c>
      <c r="M37" s="13" t="s">
        <v>16</v>
      </c>
      <c r="N37" s="8">
        <v>3.7142857142857144</v>
      </c>
      <c r="O37" s="10">
        <v>-6.878306878306878</v>
      </c>
      <c r="P37" s="8">
        <v>4.857142857142857</v>
      </c>
      <c r="Q37" s="10">
        <v>-8.994708994708994</v>
      </c>
      <c r="R37" s="8">
        <v>4.571428571428571</v>
      </c>
      <c r="S37" s="10">
        <v>-8.465608465608465</v>
      </c>
      <c r="T37" s="11">
        <v>7.714285714285714</v>
      </c>
      <c r="U37" s="10">
        <v>-14.285714285714285</v>
      </c>
      <c r="V37" s="8">
        <v>0</v>
      </c>
      <c r="W37" s="13" t="s">
        <v>16</v>
      </c>
      <c r="X37" s="6"/>
      <c r="Y37" s="6"/>
      <c r="Z37" s="8"/>
      <c r="AA37" s="6" t="s">
        <v>6</v>
      </c>
      <c r="AB37" s="6">
        <v>3</v>
      </c>
      <c r="AC37" s="7">
        <v>38216</v>
      </c>
      <c r="AD37" s="8">
        <v>1.7142857142857142</v>
      </c>
      <c r="AE37" s="10">
        <v>-3.1746031746031744</v>
      </c>
      <c r="AF37" s="11">
        <v>2.2857142857142856</v>
      </c>
      <c r="AG37" s="10">
        <v>-4.232804232804233</v>
      </c>
      <c r="AH37" s="11">
        <v>0</v>
      </c>
      <c r="AI37" s="13" t="s">
        <v>16</v>
      </c>
      <c r="AJ37" s="11">
        <v>0.2857142857142857</v>
      </c>
      <c r="AK37" s="9">
        <v>-0.5291005291005291</v>
      </c>
      <c r="AL37" s="11">
        <v>0</v>
      </c>
      <c r="AM37" s="13" t="s">
        <v>16</v>
      </c>
      <c r="AN37" s="11">
        <v>54</v>
      </c>
      <c r="AO37" s="41"/>
      <c r="AP37" s="41"/>
    </row>
    <row r="38" spans="1:42" s="12" customFormat="1" ht="10.5" customHeight="1">
      <c r="A38" s="6" t="s">
        <v>6</v>
      </c>
      <c r="B38" s="6">
        <v>4</v>
      </c>
      <c r="C38" s="7">
        <v>38223</v>
      </c>
      <c r="D38" s="8">
        <v>22.857142857142858</v>
      </c>
      <c r="E38" s="9">
        <v>-45.19774011299435</v>
      </c>
      <c r="F38" s="8">
        <v>2.2857142857142856</v>
      </c>
      <c r="G38" s="10">
        <v>-4.519774011299435</v>
      </c>
      <c r="H38" s="8">
        <v>4</v>
      </c>
      <c r="I38" s="10">
        <v>-7.909604519774012</v>
      </c>
      <c r="J38" s="8">
        <v>0.5714285714285714</v>
      </c>
      <c r="K38" s="10">
        <v>-1.1299435028248588</v>
      </c>
      <c r="L38" s="8">
        <v>0</v>
      </c>
      <c r="M38" s="13" t="s">
        <v>16</v>
      </c>
      <c r="N38" s="8">
        <v>1.7142857142857142</v>
      </c>
      <c r="O38" s="10">
        <v>-3.389830508474576</v>
      </c>
      <c r="P38" s="8">
        <v>5.714285714285714</v>
      </c>
      <c r="Q38" s="10">
        <v>-11.299435028248588</v>
      </c>
      <c r="R38" s="8">
        <v>4.571428571428571</v>
      </c>
      <c r="S38" s="10">
        <v>-9.03954802259887</v>
      </c>
      <c r="T38" s="11">
        <v>2</v>
      </c>
      <c r="U38" s="10">
        <v>-3.954802259887006</v>
      </c>
      <c r="V38" s="8">
        <v>0.2857142857142857</v>
      </c>
      <c r="W38" s="10">
        <v>-0.5649717514124294</v>
      </c>
      <c r="X38" s="6"/>
      <c r="Y38" s="6"/>
      <c r="Z38" s="8"/>
      <c r="AA38" s="6" t="s">
        <v>6</v>
      </c>
      <c r="AB38" s="6">
        <v>4</v>
      </c>
      <c r="AC38" s="7">
        <v>38223</v>
      </c>
      <c r="AD38" s="8">
        <v>2.857142857142857</v>
      </c>
      <c r="AE38" s="10">
        <v>-5.649717514124294</v>
      </c>
      <c r="AF38" s="11">
        <v>1.7142857142857142</v>
      </c>
      <c r="AG38" s="10">
        <v>-3.389830508474576</v>
      </c>
      <c r="AH38" s="11">
        <v>0</v>
      </c>
      <c r="AI38" s="13" t="s">
        <v>16</v>
      </c>
      <c r="AJ38" s="11">
        <v>0</v>
      </c>
      <c r="AK38" s="13" t="s">
        <v>16</v>
      </c>
      <c r="AL38" s="11">
        <v>2</v>
      </c>
      <c r="AM38" s="10">
        <v>-3.954802259887006</v>
      </c>
      <c r="AN38" s="11">
        <v>50.57142857142856</v>
      </c>
      <c r="AO38" s="41"/>
      <c r="AP38" s="41"/>
    </row>
    <row r="39" spans="1:42" s="12" customFormat="1" ht="10.5" customHeight="1">
      <c r="A39" s="6" t="s">
        <v>6</v>
      </c>
      <c r="B39" s="6">
        <v>5</v>
      </c>
      <c r="C39" s="7">
        <v>38230</v>
      </c>
      <c r="D39" s="8">
        <v>14.571428571428571</v>
      </c>
      <c r="E39" s="9">
        <v>-21.888412017167383</v>
      </c>
      <c r="F39" s="8">
        <v>2.2857142857142856</v>
      </c>
      <c r="G39" s="10">
        <v>-3.4334763948497855</v>
      </c>
      <c r="H39" s="8">
        <v>4.857142857142857</v>
      </c>
      <c r="I39" s="10">
        <v>-7.296137339055794</v>
      </c>
      <c r="J39" s="8">
        <v>0</v>
      </c>
      <c r="K39" s="13" t="s">
        <v>16</v>
      </c>
      <c r="L39" s="8">
        <v>0</v>
      </c>
      <c r="M39" s="13" t="s">
        <v>16</v>
      </c>
      <c r="N39" s="8">
        <v>1.4285714285714286</v>
      </c>
      <c r="O39" s="10">
        <v>-2.1459227467811157</v>
      </c>
      <c r="P39" s="8">
        <v>15.428571428571429</v>
      </c>
      <c r="Q39" s="10">
        <v>-23.17596566523605</v>
      </c>
      <c r="R39" s="8">
        <v>16.285714285714285</v>
      </c>
      <c r="S39" s="10">
        <v>-24.463519313304722</v>
      </c>
      <c r="T39" s="11">
        <v>0.5714285714285714</v>
      </c>
      <c r="U39" s="10">
        <v>-0.8583690987124464</v>
      </c>
      <c r="V39" s="8">
        <v>0</v>
      </c>
      <c r="W39" s="13" t="s">
        <v>16</v>
      </c>
      <c r="X39" s="6"/>
      <c r="Y39" s="6"/>
      <c r="Z39" s="8"/>
      <c r="AA39" s="6" t="s">
        <v>6</v>
      </c>
      <c r="AB39" s="6">
        <v>5</v>
      </c>
      <c r="AC39" s="7">
        <v>38230</v>
      </c>
      <c r="AD39" s="8">
        <v>5.142857142857143</v>
      </c>
      <c r="AE39" s="10">
        <v>-7.725321888412018</v>
      </c>
      <c r="AF39" s="11">
        <v>0.8571428571428571</v>
      </c>
      <c r="AG39" s="10">
        <v>-1.2875536480686696</v>
      </c>
      <c r="AH39" s="11">
        <v>0</v>
      </c>
      <c r="AI39" s="13" t="s">
        <v>16</v>
      </c>
      <c r="AJ39" s="11">
        <v>0</v>
      </c>
      <c r="AK39" s="13" t="s">
        <v>16</v>
      </c>
      <c r="AL39" s="11">
        <v>5.142857142857142</v>
      </c>
      <c r="AM39" s="10">
        <v>-7.725321888412017</v>
      </c>
      <c r="AN39" s="11">
        <v>66.57142857142857</v>
      </c>
      <c r="AO39" s="41"/>
      <c r="AP39" s="41"/>
    </row>
    <row r="40" spans="1:42" s="12" customFormat="1" ht="10.5" customHeight="1">
      <c r="A40" s="6" t="s">
        <v>6</v>
      </c>
      <c r="B40" s="6">
        <v>6</v>
      </c>
      <c r="C40" s="7">
        <v>38237</v>
      </c>
      <c r="D40" s="8">
        <v>26.857142857142858</v>
      </c>
      <c r="E40" s="9">
        <v>-40.17094017094017</v>
      </c>
      <c r="F40" s="8">
        <v>5.428571428571429</v>
      </c>
      <c r="G40" s="10">
        <v>-8.11965811965812</v>
      </c>
      <c r="H40" s="8">
        <v>6</v>
      </c>
      <c r="I40" s="10">
        <v>-8.974358974358974</v>
      </c>
      <c r="J40" s="8">
        <v>0</v>
      </c>
      <c r="K40" s="13" t="s">
        <v>16</v>
      </c>
      <c r="L40" s="8">
        <v>0</v>
      </c>
      <c r="M40" s="13" t="s">
        <v>16</v>
      </c>
      <c r="N40" s="8">
        <v>2</v>
      </c>
      <c r="O40" s="10">
        <v>-2.9914529914529915</v>
      </c>
      <c r="P40" s="8">
        <v>6.571428571428571</v>
      </c>
      <c r="Q40" s="10">
        <v>-9.82905982905983</v>
      </c>
      <c r="R40" s="8">
        <v>8.571428571428571</v>
      </c>
      <c r="S40" s="10">
        <v>-12.82051282051282</v>
      </c>
      <c r="T40" s="11">
        <v>1.7142857142857142</v>
      </c>
      <c r="U40" s="10">
        <v>-2.564102564102564</v>
      </c>
      <c r="V40" s="8">
        <v>0</v>
      </c>
      <c r="W40" s="13" t="s">
        <v>16</v>
      </c>
      <c r="X40" s="6"/>
      <c r="Y40" s="6"/>
      <c r="Z40" s="8"/>
      <c r="AA40" s="6" t="s">
        <v>6</v>
      </c>
      <c r="AB40" s="6">
        <v>6</v>
      </c>
      <c r="AC40" s="7">
        <v>38237</v>
      </c>
      <c r="AD40" s="8">
        <v>6.571428571428571</v>
      </c>
      <c r="AE40" s="10">
        <v>-9.82905982905983</v>
      </c>
      <c r="AF40" s="11">
        <v>0.5714285714285714</v>
      </c>
      <c r="AG40" s="10">
        <v>-0.8547008547008548</v>
      </c>
      <c r="AH40" s="11">
        <v>0</v>
      </c>
      <c r="AI40" s="13" t="s">
        <v>16</v>
      </c>
      <c r="AJ40" s="11">
        <v>0</v>
      </c>
      <c r="AK40" s="13" t="s">
        <v>16</v>
      </c>
      <c r="AL40" s="11">
        <v>2.571428571428571</v>
      </c>
      <c r="AM40" s="10">
        <v>-3.8461538461538463</v>
      </c>
      <c r="AN40" s="11">
        <v>66.85714285714286</v>
      </c>
      <c r="AO40" s="41"/>
      <c r="AP40" s="41"/>
    </row>
    <row r="41" spans="1:42" s="12" customFormat="1" ht="10.5" customHeight="1">
      <c r="A41" s="6" t="s">
        <v>6</v>
      </c>
      <c r="B41" s="6">
        <v>7</v>
      </c>
      <c r="C41" s="7">
        <v>38244</v>
      </c>
      <c r="D41" s="8">
        <v>30.571428571428573</v>
      </c>
      <c r="E41" s="9">
        <v>-40.37735849056604</v>
      </c>
      <c r="F41" s="8">
        <v>1.4285714285714286</v>
      </c>
      <c r="G41" s="10">
        <v>-1.8867924528301887</v>
      </c>
      <c r="H41" s="8">
        <v>15.714285714285714</v>
      </c>
      <c r="I41" s="10">
        <v>-20.754716981132077</v>
      </c>
      <c r="J41" s="8">
        <v>0.2857142857142857</v>
      </c>
      <c r="K41" s="10">
        <v>-0.37735849056603776</v>
      </c>
      <c r="L41" s="8">
        <v>0.2857142857142857</v>
      </c>
      <c r="M41" s="10">
        <v>-0.37735849056603776</v>
      </c>
      <c r="N41" s="8">
        <v>2.2857142857142856</v>
      </c>
      <c r="O41" s="10">
        <v>-3.018867924528302</v>
      </c>
      <c r="P41" s="8">
        <v>7.428571428571429</v>
      </c>
      <c r="Q41" s="10">
        <v>-9.811320754716983</v>
      </c>
      <c r="R41" s="8">
        <v>6.571428571428571</v>
      </c>
      <c r="S41" s="10">
        <v>-8.679245283018867</v>
      </c>
      <c r="T41" s="11">
        <v>5.714285714285714</v>
      </c>
      <c r="U41" s="10">
        <v>-7.547169811320755</v>
      </c>
      <c r="V41" s="8">
        <v>0.2857142857142857</v>
      </c>
      <c r="W41" s="10">
        <v>-0.37735849056603776</v>
      </c>
      <c r="X41" s="6"/>
      <c r="Y41" s="6"/>
      <c r="Z41" s="8"/>
      <c r="AA41" s="6" t="s">
        <v>6</v>
      </c>
      <c r="AB41" s="6">
        <v>7</v>
      </c>
      <c r="AC41" s="7">
        <v>38244</v>
      </c>
      <c r="AD41" s="8">
        <v>3.4285714285714284</v>
      </c>
      <c r="AE41" s="10">
        <v>-4.528301886792453</v>
      </c>
      <c r="AF41" s="11">
        <v>0</v>
      </c>
      <c r="AG41" s="13" t="s">
        <v>16</v>
      </c>
      <c r="AH41" s="11">
        <v>0</v>
      </c>
      <c r="AI41" s="13" t="s">
        <v>16</v>
      </c>
      <c r="AJ41" s="11">
        <v>0</v>
      </c>
      <c r="AK41" s="13" t="s">
        <v>16</v>
      </c>
      <c r="AL41" s="11">
        <v>1.714285714285714</v>
      </c>
      <c r="AM41" s="10">
        <v>-2.2641509433962264</v>
      </c>
      <c r="AN41" s="11">
        <v>75.71428571428575</v>
      </c>
      <c r="AO41" s="41"/>
      <c r="AP41" s="41"/>
    </row>
    <row r="42" spans="1:42" s="12" customFormat="1" ht="10.5" customHeight="1">
      <c r="A42" s="14" t="s">
        <v>6</v>
      </c>
      <c r="B42" s="14">
        <v>8</v>
      </c>
      <c r="C42" s="15">
        <v>38251</v>
      </c>
      <c r="D42" s="16">
        <v>12</v>
      </c>
      <c r="E42" s="9">
        <v>-13.90728476821192</v>
      </c>
      <c r="F42" s="16">
        <v>3.142857142857143</v>
      </c>
      <c r="G42" s="10">
        <v>-3.642384105960265</v>
      </c>
      <c r="H42" s="16">
        <v>10.857142857142858</v>
      </c>
      <c r="I42" s="10">
        <v>-12.582781456953644</v>
      </c>
      <c r="J42" s="16">
        <v>5.142857142857142</v>
      </c>
      <c r="K42" s="10">
        <v>-5.960264900662252</v>
      </c>
      <c r="L42" s="16">
        <v>6</v>
      </c>
      <c r="M42" s="10">
        <v>-6.95364238410596</v>
      </c>
      <c r="N42" s="16">
        <v>25.142857142857142</v>
      </c>
      <c r="O42" s="10">
        <v>-29.13907284768212</v>
      </c>
      <c r="P42" s="16">
        <v>3.4285714285714284</v>
      </c>
      <c r="Q42" s="10">
        <v>-3.9735099337748347</v>
      </c>
      <c r="R42" s="16">
        <v>3.142857142857143</v>
      </c>
      <c r="S42" s="10">
        <v>-3.642384105960265</v>
      </c>
      <c r="T42" s="11">
        <v>2.5714285714285716</v>
      </c>
      <c r="U42" s="10">
        <v>-2.980132450331126</v>
      </c>
      <c r="V42" s="16">
        <v>0.2857142857142857</v>
      </c>
      <c r="W42" s="10">
        <v>-0.33112582781456956</v>
      </c>
      <c r="X42" s="6"/>
      <c r="Y42" s="6"/>
      <c r="Z42" s="8"/>
      <c r="AA42" s="6" t="s">
        <v>6</v>
      </c>
      <c r="AB42" s="6">
        <v>8</v>
      </c>
      <c r="AC42" s="7">
        <v>38251</v>
      </c>
      <c r="AD42" s="16">
        <v>3.7142857142857144</v>
      </c>
      <c r="AE42" s="10">
        <v>-4.304635761589404</v>
      </c>
      <c r="AF42" s="11">
        <v>4.285714285714286</v>
      </c>
      <c r="AG42" s="10">
        <v>-4.966887417218543</v>
      </c>
      <c r="AH42" s="11">
        <v>0.2857142857142857</v>
      </c>
      <c r="AI42" s="10">
        <v>-0.33112582781456956</v>
      </c>
      <c r="AJ42" s="11">
        <v>0</v>
      </c>
      <c r="AK42" s="13" t="s">
        <v>16</v>
      </c>
      <c r="AL42" s="11">
        <v>6.285714285714286</v>
      </c>
      <c r="AM42" s="10">
        <v>-7.2847682119205315</v>
      </c>
      <c r="AN42" s="11">
        <v>86.28571428571432</v>
      </c>
      <c r="AO42" s="41"/>
      <c r="AP42" s="41"/>
    </row>
    <row r="43" spans="1:42" s="12" customFormat="1" ht="10.5" customHeight="1">
      <c r="A43" s="6" t="s">
        <v>6</v>
      </c>
      <c r="B43" s="6">
        <v>9</v>
      </c>
      <c r="C43" s="7">
        <v>38258</v>
      </c>
      <c r="D43" s="8">
        <v>15.142857142857142</v>
      </c>
      <c r="E43" s="9">
        <v>-12.95843520782396</v>
      </c>
      <c r="F43" s="8">
        <v>0.8571428571428571</v>
      </c>
      <c r="G43" s="10">
        <v>-0.7334963325183375</v>
      </c>
      <c r="H43" s="8">
        <v>9.142857142857142</v>
      </c>
      <c r="I43" s="10">
        <v>-7.823960880195599</v>
      </c>
      <c r="J43" s="8">
        <v>0.2857142857142857</v>
      </c>
      <c r="K43" s="10">
        <v>-0.24449877750611246</v>
      </c>
      <c r="L43" s="8">
        <v>14.285714285714286</v>
      </c>
      <c r="M43" s="10">
        <v>-12.224938875305623</v>
      </c>
      <c r="N43" s="8">
        <v>22.857142857142858</v>
      </c>
      <c r="O43" s="10">
        <v>-19.559902200489</v>
      </c>
      <c r="P43" s="8">
        <v>31.142857142857142</v>
      </c>
      <c r="Q43" s="10">
        <v>-26.65036674816626</v>
      </c>
      <c r="R43" s="8">
        <v>9.428571428571429</v>
      </c>
      <c r="S43" s="10">
        <v>-8.06845965770171</v>
      </c>
      <c r="T43" s="11">
        <v>5.428571428571429</v>
      </c>
      <c r="U43" s="10">
        <v>-4.645476772616137</v>
      </c>
      <c r="V43" s="8">
        <v>0.2857142857142857</v>
      </c>
      <c r="W43" s="10">
        <v>-0.24449877750611246</v>
      </c>
      <c r="X43" s="6"/>
      <c r="Y43" s="6"/>
      <c r="Z43" s="8"/>
      <c r="AA43" s="6" t="s">
        <v>6</v>
      </c>
      <c r="AB43" s="6">
        <v>9</v>
      </c>
      <c r="AC43" s="7">
        <v>38258</v>
      </c>
      <c r="AD43" s="8">
        <v>1.7142857142857142</v>
      </c>
      <c r="AE43" s="10">
        <v>-1.466992665036675</v>
      </c>
      <c r="AF43" s="11">
        <v>2.2857142857142856</v>
      </c>
      <c r="AG43" s="10">
        <v>-1.9559902200488997</v>
      </c>
      <c r="AH43" s="11">
        <v>0.8571428571428571</v>
      </c>
      <c r="AI43" s="10">
        <v>-0.7334963325183375</v>
      </c>
      <c r="AJ43" s="11">
        <v>0</v>
      </c>
      <c r="AK43" s="13" t="s">
        <v>16</v>
      </c>
      <c r="AL43" s="11">
        <v>3.1428571428571423</v>
      </c>
      <c r="AM43" s="10">
        <v>-2.689486552567237</v>
      </c>
      <c r="AN43" s="11">
        <v>116.85714285714289</v>
      </c>
      <c r="AO43" s="41"/>
      <c r="AP43" s="41"/>
    </row>
    <row r="44" spans="1:42" s="12" customFormat="1" ht="10.5" customHeight="1">
      <c r="A44" s="17" t="s">
        <v>11</v>
      </c>
      <c r="B44" s="18"/>
      <c r="C44" s="19" t="s">
        <v>9</v>
      </c>
      <c r="D44" s="20">
        <f>SUM(D31:D43)</f>
        <v>464.2857142857143</v>
      </c>
      <c r="E44" s="20"/>
      <c r="F44" s="20">
        <f>SUM(F31:F43)</f>
        <v>38.57142857142857</v>
      </c>
      <c r="G44" s="20"/>
      <c r="H44" s="20">
        <f>SUM(H31:H43)</f>
        <v>173.14285714285717</v>
      </c>
      <c r="I44" s="20"/>
      <c r="J44" s="20">
        <f>SUM(J31:J43)</f>
        <v>10.857142857142856</v>
      </c>
      <c r="K44" s="20"/>
      <c r="L44" s="20">
        <f>SUM(L31:L43)</f>
        <v>20.857142857142858</v>
      </c>
      <c r="M44" s="20"/>
      <c r="N44" s="20">
        <f>SUM(N31:N43)</f>
        <v>94.00000000000001</v>
      </c>
      <c r="O44" s="20"/>
      <c r="P44" s="20">
        <f>SUM(P31:P43)</f>
        <v>128</v>
      </c>
      <c r="Q44" s="20"/>
      <c r="R44" s="20">
        <f>SUM(R31:R43)</f>
        <v>81.42857142857143</v>
      </c>
      <c r="S44" s="20"/>
      <c r="T44" s="11">
        <f>SUM(T31:T43)</f>
        <v>84.28571428571426</v>
      </c>
      <c r="U44" s="11"/>
      <c r="V44" s="20">
        <f>SUM(V31:V43)</f>
        <v>3.7142857142857135</v>
      </c>
      <c r="W44" s="21"/>
      <c r="X44" s="6"/>
      <c r="Y44" s="6"/>
      <c r="AA44" s="12" t="s">
        <v>11</v>
      </c>
      <c r="AC44" s="7" t="s">
        <v>9</v>
      </c>
      <c r="AD44" s="20">
        <f>SUM(AD31:AD43)</f>
        <v>53.14285714285715</v>
      </c>
      <c r="AE44" s="20"/>
      <c r="AF44" s="11">
        <f>SUM(AF31:AF43)</f>
        <v>25.42857142857143</v>
      </c>
      <c r="AG44" s="11"/>
      <c r="AH44" s="11">
        <f>SUM(AH31:AH43)</f>
        <v>1.1428571428571428</v>
      </c>
      <c r="AI44" s="11"/>
      <c r="AJ44" s="11">
        <f>SUM(AJ31:AJ43)</f>
        <v>0.2857142857142857</v>
      </c>
      <c r="AK44" s="11"/>
      <c r="AL44" s="11">
        <f>SUM(AL31:AL43)</f>
        <v>40</v>
      </c>
      <c r="AM44" s="11"/>
      <c r="AN44" s="11">
        <f>SUM(AN31:AN43)</f>
        <v>1219.142857142857</v>
      </c>
      <c r="AO44" s="41"/>
      <c r="AP44" s="6"/>
    </row>
    <row r="45" spans="1:42" s="12" customFormat="1" ht="10.5" customHeight="1" thickBot="1">
      <c r="A45" s="22"/>
      <c r="B45" s="22"/>
      <c r="C45" s="23" t="s">
        <v>15</v>
      </c>
      <c r="D45" s="24"/>
      <c r="E45" s="25">
        <f>(D44/1219.14)*-100</f>
        <v>-38.08305151875209</v>
      </c>
      <c r="F45" s="25"/>
      <c r="G45" s="25">
        <f>(F44/1219.14)*-100</f>
        <v>-3.163822741557866</v>
      </c>
      <c r="H45" s="25"/>
      <c r="I45" s="25">
        <f>(H44/1219.14)*-100</f>
        <v>-14.20204875099309</v>
      </c>
      <c r="J45" s="25"/>
      <c r="K45" s="25">
        <f>(J44/1219.14)*-100</f>
        <v>-0.8905575124385103</v>
      </c>
      <c r="L45" s="25"/>
      <c r="M45" s="25">
        <f>(L44/1219.14)*-100</f>
        <v>-1.7108078528424018</v>
      </c>
      <c r="N45" s="25"/>
      <c r="O45" s="25">
        <f>(N44/1219.14)*-100</f>
        <v>-7.710353199796578</v>
      </c>
      <c r="P45" s="25"/>
      <c r="Q45" s="25">
        <f>(P44/1219.14)*-100</f>
        <v>-10.499204357169807</v>
      </c>
      <c r="R45" s="25"/>
      <c r="S45" s="25">
        <f>(R44/1219.14)*-100</f>
        <v>-6.679181343288828</v>
      </c>
      <c r="T45" s="46"/>
      <c r="U45" s="26">
        <f>(T44/1219.14)*-100</f>
        <v>-6.9135385834042244</v>
      </c>
      <c r="V45" s="25"/>
      <c r="W45" s="25">
        <f>(V44/1219.14)*-100</f>
        <v>-0.30466441215001666</v>
      </c>
      <c r="X45" s="63">
        <f>SUM(E45:W45)</f>
        <v>-90.1572302723934</v>
      </c>
      <c r="Y45" s="65"/>
      <c r="Z45" s="40"/>
      <c r="AA45" s="54"/>
      <c r="AB45" s="55"/>
      <c r="AC45" s="91" t="s">
        <v>15</v>
      </c>
      <c r="AD45" s="25"/>
      <c r="AE45" s="25">
        <f>(AD44/1219.14)*-100</f>
        <v>-4.359044666146394</v>
      </c>
      <c r="AF45" s="26"/>
      <c r="AG45" s="26">
        <f>(AF44/1219.14)*-100</f>
        <v>-2.0857794370270377</v>
      </c>
      <c r="AH45" s="26"/>
      <c r="AI45" s="26">
        <f>(AH44/1219.14)*-100</f>
        <v>-0.09374289604615899</v>
      </c>
      <c r="AJ45" s="26"/>
      <c r="AK45" s="26">
        <f>(AJ44/1219.14)*-100</f>
        <v>-0.023435724011539746</v>
      </c>
      <c r="AL45" s="26"/>
      <c r="AM45" s="26">
        <f>(AL44/1219.14)*-100</f>
        <v>-3.2810013616155644</v>
      </c>
      <c r="AN45" s="26"/>
      <c r="AO45" s="59">
        <v>-9.843004084846694</v>
      </c>
      <c r="AP45" s="59">
        <f>(AN44/AN64)*-100</f>
        <v>-12.21521916494506</v>
      </c>
    </row>
    <row r="46" spans="1:42" s="21" customFormat="1" ht="10.5" customHeight="1">
      <c r="A46" s="18"/>
      <c r="B46" s="18"/>
      <c r="C46" s="19"/>
      <c r="D46" s="20"/>
      <c r="E46" s="42"/>
      <c r="F46" s="42"/>
      <c r="G46" s="42"/>
      <c r="H46" s="42"/>
      <c r="I46" s="42"/>
      <c r="J46" s="42"/>
      <c r="K46" s="42"/>
      <c r="L46" s="42"/>
      <c r="M46" s="42"/>
      <c r="N46" s="42"/>
      <c r="O46" s="42"/>
      <c r="P46" s="42"/>
      <c r="Q46" s="42"/>
      <c r="R46" s="42"/>
      <c r="S46" s="42"/>
      <c r="T46" s="56"/>
      <c r="U46" s="40"/>
      <c r="V46" s="42"/>
      <c r="W46" s="42"/>
      <c r="X46" s="65"/>
      <c r="Y46" s="65"/>
      <c r="Z46" s="40"/>
      <c r="AA46" s="71"/>
      <c r="AB46" s="72"/>
      <c r="AC46" s="15"/>
      <c r="AD46" s="42"/>
      <c r="AE46" s="42"/>
      <c r="AF46" s="40"/>
      <c r="AG46" s="40"/>
      <c r="AH46" s="40"/>
      <c r="AI46" s="40"/>
      <c r="AJ46" s="40"/>
      <c r="AK46" s="40"/>
      <c r="AL46" s="40"/>
      <c r="AM46" s="40"/>
      <c r="AN46" s="40"/>
      <c r="AO46" s="66"/>
      <c r="AP46" s="66"/>
    </row>
    <row r="47" spans="1:42" s="12" customFormat="1" ht="10.5" customHeight="1" thickBot="1">
      <c r="A47" s="86" t="s">
        <v>38</v>
      </c>
      <c r="B47" s="22"/>
      <c r="C47" s="23"/>
      <c r="D47" s="24"/>
      <c r="E47" s="25"/>
      <c r="F47" s="25"/>
      <c r="G47" s="25"/>
      <c r="H47" s="25"/>
      <c r="I47" s="25"/>
      <c r="J47" s="25"/>
      <c r="K47" s="25"/>
      <c r="L47" s="25"/>
      <c r="M47" s="25"/>
      <c r="N47" s="25"/>
      <c r="O47" s="25"/>
      <c r="P47" s="25"/>
      <c r="Q47" s="25"/>
      <c r="R47" s="25"/>
      <c r="S47" s="25"/>
      <c r="T47" s="46"/>
      <c r="U47" s="26"/>
      <c r="V47" s="25"/>
      <c r="W47" s="25"/>
      <c r="X47" s="65"/>
      <c r="Y47" s="65"/>
      <c r="Z47" s="40"/>
      <c r="AA47" s="86" t="s">
        <v>38</v>
      </c>
      <c r="AB47" s="55"/>
      <c r="AC47" s="53"/>
      <c r="AD47" s="25"/>
      <c r="AE47" s="25"/>
      <c r="AF47" s="26"/>
      <c r="AG47" s="26"/>
      <c r="AH47" s="26"/>
      <c r="AI47" s="26"/>
      <c r="AJ47" s="26"/>
      <c r="AK47" s="26"/>
      <c r="AL47" s="26"/>
      <c r="AM47" s="26"/>
      <c r="AN47" s="26"/>
      <c r="AO47" s="59"/>
      <c r="AP47" s="59"/>
    </row>
    <row r="48" spans="1:42" ht="33" customHeight="1" thickBot="1">
      <c r="A48" s="82" t="s">
        <v>1</v>
      </c>
      <c r="B48" s="82"/>
      <c r="C48" s="4" t="s">
        <v>13</v>
      </c>
      <c r="D48" s="80" t="s">
        <v>19</v>
      </c>
      <c r="E48" s="80"/>
      <c r="F48" s="80" t="s">
        <v>20</v>
      </c>
      <c r="G48" s="80"/>
      <c r="H48" s="80" t="s">
        <v>21</v>
      </c>
      <c r="I48" s="80"/>
      <c r="J48" s="80" t="s">
        <v>22</v>
      </c>
      <c r="K48" s="80"/>
      <c r="L48" s="80" t="s">
        <v>18</v>
      </c>
      <c r="M48" s="80"/>
      <c r="N48" s="80" t="s">
        <v>2</v>
      </c>
      <c r="O48" s="80"/>
      <c r="P48" s="80" t="s">
        <v>25</v>
      </c>
      <c r="Q48" s="80"/>
      <c r="R48" s="80" t="s">
        <v>3</v>
      </c>
      <c r="S48" s="80"/>
      <c r="T48" s="80" t="s">
        <v>28</v>
      </c>
      <c r="U48" s="80"/>
      <c r="V48" s="80" t="s">
        <v>24</v>
      </c>
      <c r="W48" s="80"/>
      <c r="X48" s="57" t="s">
        <v>36</v>
      </c>
      <c r="Z48" s="39"/>
      <c r="AA48" s="81" t="s">
        <v>1</v>
      </c>
      <c r="AB48" s="81"/>
      <c r="AC48" s="90" t="s">
        <v>13</v>
      </c>
      <c r="AD48" s="80" t="s">
        <v>23</v>
      </c>
      <c r="AE48" s="80"/>
      <c r="AF48" s="80" t="s">
        <v>31</v>
      </c>
      <c r="AG48" s="80"/>
      <c r="AH48" s="80" t="s">
        <v>30</v>
      </c>
      <c r="AI48" s="80"/>
      <c r="AJ48" s="80" t="s">
        <v>29</v>
      </c>
      <c r="AK48" s="80"/>
      <c r="AL48" s="83" t="s">
        <v>32</v>
      </c>
      <c r="AM48" s="83"/>
      <c r="AN48" s="57" t="s">
        <v>14</v>
      </c>
      <c r="AO48" s="57" t="s">
        <v>36</v>
      </c>
      <c r="AP48" s="4" t="s">
        <v>27</v>
      </c>
    </row>
    <row r="49" spans="1:42" s="12" customFormat="1" ht="10.5" customHeight="1">
      <c r="A49" s="6" t="s">
        <v>6</v>
      </c>
      <c r="B49" s="6">
        <v>10</v>
      </c>
      <c r="C49" s="7">
        <v>38265</v>
      </c>
      <c r="D49" s="8">
        <v>39.142857142857146</v>
      </c>
      <c r="E49" s="9">
        <v>-32.159624413145536</v>
      </c>
      <c r="F49" s="8">
        <v>1.4285714285714286</v>
      </c>
      <c r="G49" s="10">
        <v>-1.17370892018779</v>
      </c>
      <c r="H49" s="8">
        <v>8</v>
      </c>
      <c r="I49" s="10">
        <v>-6.572769953051644</v>
      </c>
      <c r="J49" s="8">
        <v>1.1428571428571428</v>
      </c>
      <c r="K49" s="10">
        <v>-0.9389671361502347</v>
      </c>
      <c r="L49" s="8">
        <v>9.714285714285714</v>
      </c>
      <c r="M49" s="10">
        <v>-7.981220657276995</v>
      </c>
      <c r="N49" s="8">
        <v>20</v>
      </c>
      <c r="O49" s="10">
        <v>-16.431924882629108</v>
      </c>
      <c r="P49" s="8">
        <v>16.571428571428573</v>
      </c>
      <c r="Q49" s="10">
        <v>-13.615023474178404</v>
      </c>
      <c r="R49" s="8">
        <v>9.428571428571429</v>
      </c>
      <c r="S49" s="10">
        <v>-7.746478873239436</v>
      </c>
      <c r="T49" s="11">
        <v>8.857142857142858</v>
      </c>
      <c r="U49" s="10">
        <v>-7.276995305164319</v>
      </c>
      <c r="V49" s="8">
        <v>0</v>
      </c>
      <c r="W49" s="13" t="s">
        <v>16</v>
      </c>
      <c r="X49" s="6"/>
      <c r="Y49" s="6"/>
      <c r="Z49" s="8"/>
      <c r="AA49" s="6" t="s">
        <v>6</v>
      </c>
      <c r="AB49" s="6">
        <v>10</v>
      </c>
      <c r="AC49" s="7">
        <v>38265</v>
      </c>
      <c r="AD49" s="8">
        <v>1.4285714285714286</v>
      </c>
      <c r="AE49" s="10">
        <v>-1.1737089201877933</v>
      </c>
      <c r="AF49" s="11">
        <v>4.285714285714286</v>
      </c>
      <c r="AG49" s="10">
        <v>-3.5211267605633805</v>
      </c>
      <c r="AH49" s="11">
        <v>0.2857142857142857</v>
      </c>
      <c r="AI49" s="10">
        <v>-0.2347417840375587</v>
      </c>
      <c r="AJ49" s="11">
        <v>0</v>
      </c>
      <c r="AK49" s="13" t="s">
        <v>16</v>
      </c>
      <c r="AL49" s="11">
        <v>1.4285714285714284</v>
      </c>
      <c r="AM49" s="10">
        <v>-1.1737089201877935</v>
      </c>
      <c r="AN49" s="11">
        <v>121.71428571428575</v>
      </c>
      <c r="AO49" s="41"/>
      <c r="AP49" s="41"/>
    </row>
    <row r="50" spans="1:42" s="12" customFormat="1" ht="10.5" customHeight="1">
      <c r="A50" s="6" t="s">
        <v>6</v>
      </c>
      <c r="B50" s="6">
        <v>11</v>
      </c>
      <c r="C50" s="7">
        <v>38272</v>
      </c>
      <c r="D50" s="8">
        <v>5.142857142857143</v>
      </c>
      <c r="E50" s="9">
        <v>-5.572755417956656</v>
      </c>
      <c r="F50" s="8">
        <v>2.2857142857142856</v>
      </c>
      <c r="G50" s="10">
        <v>-2.476780185758514</v>
      </c>
      <c r="H50" s="8">
        <v>24.857142857142858</v>
      </c>
      <c r="I50" s="10">
        <v>-26.93498452012384</v>
      </c>
      <c r="J50" s="8">
        <v>6</v>
      </c>
      <c r="K50" s="10">
        <v>-6.5015479876160995</v>
      </c>
      <c r="L50" s="8">
        <v>7.142857142857143</v>
      </c>
      <c r="M50" s="10">
        <v>-7.739938080495357</v>
      </c>
      <c r="N50" s="8">
        <v>11.714285714285714</v>
      </c>
      <c r="O50" s="10">
        <v>-12.693498452012383</v>
      </c>
      <c r="P50" s="8">
        <v>11.428571428571429</v>
      </c>
      <c r="Q50" s="10">
        <v>-12.38390092879257</v>
      </c>
      <c r="R50" s="8">
        <v>11.428571428571429</v>
      </c>
      <c r="S50" s="10">
        <v>-12.38390092879257</v>
      </c>
      <c r="T50" s="11">
        <v>5.428571428571429</v>
      </c>
      <c r="U50" s="10">
        <v>-5.88235294117647</v>
      </c>
      <c r="V50" s="8">
        <v>0</v>
      </c>
      <c r="W50" s="13" t="s">
        <v>16</v>
      </c>
      <c r="X50" s="6"/>
      <c r="Y50" s="6"/>
      <c r="Z50" s="8"/>
      <c r="AA50" s="6" t="s">
        <v>6</v>
      </c>
      <c r="AB50" s="6">
        <v>11</v>
      </c>
      <c r="AC50" s="7">
        <v>38272</v>
      </c>
      <c r="AD50" s="8">
        <v>1.1428571428571428</v>
      </c>
      <c r="AE50" s="10">
        <v>-1.238390092879257</v>
      </c>
      <c r="AF50" s="11">
        <v>2.5714285714285716</v>
      </c>
      <c r="AG50" s="10">
        <v>-2.786377708978328</v>
      </c>
      <c r="AH50" s="11">
        <v>0</v>
      </c>
      <c r="AI50" s="13" t="s">
        <v>16</v>
      </c>
      <c r="AJ50" s="11">
        <v>0.2857142857142857</v>
      </c>
      <c r="AK50" s="10">
        <v>-0.30959752321981426</v>
      </c>
      <c r="AL50" s="11">
        <v>2.8571428571428568</v>
      </c>
      <c r="AM50" s="10">
        <v>-3.0959752321981426</v>
      </c>
      <c r="AN50" s="11">
        <v>92.28571428571429</v>
      </c>
      <c r="AO50" s="41"/>
      <c r="AP50" s="41"/>
    </row>
    <row r="51" spans="1:42" s="12" customFormat="1" ht="10.5" customHeight="1">
      <c r="A51" s="6" t="s">
        <v>6</v>
      </c>
      <c r="B51" s="6">
        <v>12</v>
      </c>
      <c r="C51" s="7">
        <v>38279</v>
      </c>
      <c r="D51" s="8">
        <v>6</v>
      </c>
      <c r="E51" s="9">
        <v>-9.95260663507109</v>
      </c>
      <c r="F51" s="8">
        <v>1.1428571428571428</v>
      </c>
      <c r="G51" s="10">
        <v>-1.8957345971563981</v>
      </c>
      <c r="H51" s="8">
        <v>9.142857142857142</v>
      </c>
      <c r="I51" s="10">
        <v>-15.165876777251185</v>
      </c>
      <c r="J51" s="8">
        <v>7.142857142857142</v>
      </c>
      <c r="K51" s="10">
        <v>-11.848341232227488</v>
      </c>
      <c r="L51" s="8">
        <v>5.428571428571429</v>
      </c>
      <c r="M51" s="10">
        <v>-9.004739336492891</v>
      </c>
      <c r="N51" s="8">
        <v>4</v>
      </c>
      <c r="O51" s="10">
        <v>-6.6350710900473935</v>
      </c>
      <c r="P51" s="8">
        <v>5.428571428571429</v>
      </c>
      <c r="Q51" s="10">
        <v>-9.004739336492891</v>
      </c>
      <c r="R51" s="8">
        <v>5.714285714285714</v>
      </c>
      <c r="S51" s="10">
        <v>-9.47867298578199</v>
      </c>
      <c r="T51" s="11">
        <v>5.428571428571429</v>
      </c>
      <c r="U51" s="10">
        <v>-9.004739336492891</v>
      </c>
      <c r="V51" s="8">
        <v>0</v>
      </c>
      <c r="W51" s="13" t="s">
        <v>16</v>
      </c>
      <c r="X51" s="6"/>
      <c r="Y51" s="6"/>
      <c r="Z51" s="8"/>
      <c r="AA51" s="6" t="s">
        <v>6</v>
      </c>
      <c r="AB51" s="6">
        <v>12</v>
      </c>
      <c r="AC51" s="7">
        <v>38279</v>
      </c>
      <c r="AD51" s="8">
        <v>0</v>
      </c>
      <c r="AE51" s="13" t="s">
        <v>16</v>
      </c>
      <c r="AF51" s="11">
        <v>2.857142857142857</v>
      </c>
      <c r="AG51" s="10">
        <v>-4.739336492890995</v>
      </c>
      <c r="AH51" s="11">
        <v>0</v>
      </c>
      <c r="AI51" s="13" t="s">
        <v>16</v>
      </c>
      <c r="AJ51" s="11">
        <v>0</v>
      </c>
      <c r="AK51" s="13" t="s">
        <v>16</v>
      </c>
      <c r="AL51" s="11">
        <v>8</v>
      </c>
      <c r="AM51" s="10">
        <v>-13.270142180094787</v>
      </c>
      <c r="AN51" s="11">
        <v>60.285714285714285</v>
      </c>
      <c r="AO51" s="41"/>
      <c r="AP51" s="41"/>
    </row>
    <row r="52" spans="1:42" s="12" customFormat="1" ht="10.5" customHeight="1">
      <c r="A52" s="6" t="s">
        <v>7</v>
      </c>
      <c r="B52" s="6">
        <v>1</v>
      </c>
      <c r="C52" s="7">
        <v>38289</v>
      </c>
      <c r="D52" s="8">
        <v>12.571428571428571</v>
      </c>
      <c r="E52" s="9">
        <v>-7.801418439716312</v>
      </c>
      <c r="F52" s="8">
        <v>0.5714285714285714</v>
      </c>
      <c r="G52" s="10">
        <v>-0.3546099290780142</v>
      </c>
      <c r="H52" s="8">
        <v>27.142857142857142</v>
      </c>
      <c r="I52" s="10">
        <v>-16.843971631205672</v>
      </c>
      <c r="J52" s="8">
        <v>6</v>
      </c>
      <c r="K52" s="10">
        <v>-3.723404255319149</v>
      </c>
      <c r="L52" s="8">
        <v>20</v>
      </c>
      <c r="M52" s="10">
        <v>-12.411347517730496</v>
      </c>
      <c r="N52" s="8">
        <v>22</v>
      </c>
      <c r="O52" s="10">
        <v>-13.652482269503546</v>
      </c>
      <c r="P52" s="8">
        <v>45.42857142857143</v>
      </c>
      <c r="Q52" s="10">
        <v>-28.191489361702125</v>
      </c>
      <c r="R52" s="8">
        <v>7.142857142857143</v>
      </c>
      <c r="S52" s="10">
        <v>-4.432624113475177</v>
      </c>
      <c r="T52" s="11">
        <v>2.5714285714285716</v>
      </c>
      <c r="U52" s="10">
        <v>-1.5957446808510638</v>
      </c>
      <c r="V52" s="8">
        <v>0</v>
      </c>
      <c r="W52" s="13" t="s">
        <v>16</v>
      </c>
      <c r="X52" s="6"/>
      <c r="Y52" s="6"/>
      <c r="Z52" s="8"/>
      <c r="AA52" s="6" t="s">
        <v>7</v>
      </c>
      <c r="AB52" s="6">
        <v>1</v>
      </c>
      <c r="AC52" s="7">
        <v>38289</v>
      </c>
      <c r="AD52" s="8">
        <v>10</v>
      </c>
      <c r="AE52" s="10">
        <v>-6.205673758865248</v>
      </c>
      <c r="AF52" s="11">
        <v>3.4285714285714284</v>
      </c>
      <c r="AG52" s="10">
        <v>-2.127659574468085</v>
      </c>
      <c r="AH52" s="11">
        <v>0.2857142857142857</v>
      </c>
      <c r="AI52" s="10">
        <v>-0.1773049645390071</v>
      </c>
      <c r="AJ52" s="11">
        <v>0</v>
      </c>
      <c r="AK52" s="13" t="s">
        <v>16</v>
      </c>
      <c r="AL52" s="11">
        <v>4</v>
      </c>
      <c r="AM52" s="10">
        <v>-2.4822695035460995</v>
      </c>
      <c r="AN52" s="11">
        <v>161.14285714285714</v>
      </c>
      <c r="AO52" s="41"/>
      <c r="AP52" s="41"/>
    </row>
    <row r="53" spans="1:42" s="12" customFormat="1" ht="10.5" customHeight="1">
      <c r="A53" s="6" t="s">
        <v>7</v>
      </c>
      <c r="B53" s="6">
        <v>2</v>
      </c>
      <c r="C53" s="7">
        <v>38295</v>
      </c>
      <c r="D53" s="8">
        <v>4</v>
      </c>
      <c r="E53" s="9">
        <v>-2.364864864864865</v>
      </c>
      <c r="F53" s="8">
        <v>1.7142857142857142</v>
      </c>
      <c r="G53" s="10">
        <v>-1.0135135135135136</v>
      </c>
      <c r="H53" s="8">
        <v>16</v>
      </c>
      <c r="I53" s="10">
        <v>-9.45945945945946</v>
      </c>
      <c r="J53" s="8">
        <v>5.142857142857142</v>
      </c>
      <c r="K53" s="10">
        <v>-3.0405405405405403</v>
      </c>
      <c r="L53" s="8">
        <v>68.57142857142857</v>
      </c>
      <c r="M53" s="10">
        <v>-40.54054054054054</v>
      </c>
      <c r="N53" s="8">
        <v>30.285714285714285</v>
      </c>
      <c r="O53" s="10">
        <v>-17.905405405405407</v>
      </c>
      <c r="P53" s="8">
        <v>14.857142857142858</v>
      </c>
      <c r="Q53" s="10">
        <v>-8.783783783783784</v>
      </c>
      <c r="R53" s="8">
        <v>8</v>
      </c>
      <c r="S53" s="10">
        <v>-4.72972972972973</v>
      </c>
      <c r="T53" s="11">
        <v>2.2857142857142856</v>
      </c>
      <c r="U53" s="10">
        <v>-1.3513513513513513</v>
      </c>
      <c r="V53" s="8">
        <v>0</v>
      </c>
      <c r="W53" s="13" t="s">
        <v>16</v>
      </c>
      <c r="X53" s="6"/>
      <c r="Y53" s="6"/>
      <c r="Z53" s="8"/>
      <c r="AA53" s="6" t="s">
        <v>7</v>
      </c>
      <c r="AB53" s="6">
        <v>2</v>
      </c>
      <c r="AC53" s="7">
        <v>38295</v>
      </c>
      <c r="AD53" s="8">
        <v>8.571428571428571</v>
      </c>
      <c r="AE53" s="10">
        <v>-5.0675675675675675</v>
      </c>
      <c r="AF53" s="11">
        <v>9.142857142857142</v>
      </c>
      <c r="AG53" s="10">
        <v>-5.405405405405405</v>
      </c>
      <c r="AH53" s="11">
        <v>0</v>
      </c>
      <c r="AI53" s="13" t="s">
        <v>16</v>
      </c>
      <c r="AJ53" s="11">
        <v>0</v>
      </c>
      <c r="AK53" s="13" t="s">
        <v>16</v>
      </c>
      <c r="AL53" s="11">
        <v>0.5714285714285714</v>
      </c>
      <c r="AM53" s="10">
        <v>-0.33783783783783783</v>
      </c>
      <c r="AN53" s="11">
        <v>169.14285714285717</v>
      </c>
      <c r="AO53" s="41"/>
      <c r="AP53" s="41"/>
    </row>
    <row r="54" spans="1:42" s="12" customFormat="1" ht="10.5" customHeight="1">
      <c r="A54" s="6" t="s">
        <v>7</v>
      </c>
      <c r="B54" s="6">
        <v>3</v>
      </c>
      <c r="C54" s="7">
        <v>38302</v>
      </c>
      <c r="D54" s="8">
        <v>11.428571428571429</v>
      </c>
      <c r="E54" s="9">
        <v>-2.857142857142857</v>
      </c>
      <c r="F54" s="8">
        <v>5.142857142857143</v>
      </c>
      <c r="G54" s="10">
        <v>-1.2857142857142856</v>
      </c>
      <c r="H54" s="8">
        <v>38.285714285714285</v>
      </c>
      <c r="I54" s="10">
        <v>-9.571428571428571</v>
      </c>
      <c r="J54" s="8">
        <v>44</v>
      </c>
      <c r="K54" s="10">
        <v>-11</v>
      </c>
      <c r="L54" s="8">
        <v>177.71428571428572</v>
      </c>
      <c r="M54" s="10">
        <v>-44.42857142857143</v>
      </c>
      <c r="N54" s="8">
        <v>36</v>
      </c>
      <c r="O54" s="10">
        <v>-9</v>
      </c>
      <c r="P54" s="8">
        <v>45.142857142857146</v>
      </c>
      <c r="Q54" s="10">
        <v>-11.285714285714285</v>
      </c>
      <c r="R54" s="8">
        <v>14.285714285714286</v>
      </c>
      <c r="S54" s="10">
        <v>-3.571428571428571</v>
      </c>
      <c r="T54" s="11">
        <v>18.285714285714285</v>
      </c>
      <c r="U54" s="10">
        <v>-4.571428571428571</v>
      </c>
      <c r="V54" s="8">
        <v>0</v>
      </c>
      <c r="W54" s="13" t="s">
        <v>16</v>
      </c>
      <c r="X54" s="6"/>
      <c r="Y54" s="6"/>
      <c r="Z54" s="8"/>
      <c r="AA54" s="6" t="s">
        <v>7</v>
      </c>
      <c r="AB54" s="6">
        <v>3</v>
      </c>
      <c r="AC54" s="7">
        <v>38302</v>
      </c>
      <c r="AD54" s="8">
        <v>1.1428571428571428</v>
      </c>
      <c r="AE54" s="10">
        <v>-0.2857142857142857</v>
      </c>
      <c r="AF54" s="11">
        <v>6.857142857142857</v>
      </c>
      <c r="AG54" s="10">
        <v>-1.7142857142857144</v>
      </c>
      <c r="AH54" s="11">
        <v>0.5714285714285714</v>
      </c>
      <c r="AI54" s="10">
        <v>-0.14285714285714285</v>
      </c>
      <c r="AJ54" s="11">
        <v>0</v>
      </c>
      <c r="AK54" s="13" t="s">
        <v>16</v>
      </c>
      <c r="AL54" s="11">
        <v>1.1428571428571428</v>
      </c>
      <c r="AM54" s="10">
        <v>-0.2857142857142857</v>
      </c>
      <c r="AN54" s="11">
        <v>400</v>
      </c>
      <c r="AO54" s="41"/>
      <c r="AP54" s="41"/>
    </row>
    <row r="55" spans="1:42" s="12" customFormat="1" ht="10.5" customHeight="1">
      <c r="A55" s="6" t="s">
        <v>7</v>
      </c>
      <c r="B55" s="6">
        <v>4</v>
      </c>
      <c r="C55" s="7">
        <v>38309</v>
      </c>
      <c r="D55" s="8">
        <v>11.428571428571429</v>
      </c>
      <c r="E55" s="9">
        <v>-3.389830508474576</v>
      </c>
      <c r="F55" s="8">
        <v>2.857142857142857</v>
      </c>
      <c r="G55" s="10">
        <v>-0.847457627118644</v>
      </c>
      <c r="H55" s="8">
        <v>33.714285714285715</v>
      </c>
      <c r="I55" s="10">
        <v>-10</v>
      </c>
      <c r="J55" s="8">
        <v>34.857142857142854</v>
      </c>
      <c r="K55" s="10">
        <v>-10.338983050847457</v>
      </c>
      <c r="L55" s="8">
        <v>125.14285714285714</v>
      </c>
      <c r="M55" s="10">
        <v>-37.11864406779661</v>
      </c>
      <c r="N55" s="8">
        <v>72</v>
      </c>
      <c r="O55" s="10">
        <v>-21.35593220338983</v>
      </c>
      <c r="P55" s="8">
        <v>19.428571428571427</v>
      </c>
      <c r="Q55" s="10">
        <v>-5.762711864406779</v>
      </c>
      <c r="R55" s="8">
        <v>18.285714285714285</v>
      </c>
      <c r="S55" s="10">
        <v>-5.423728813559322</v>
      </c>
      <c r="T55" s="11">
        <v>6.285714285714286</v>
      </c>
      <c r="U55" s="10">
        <v>-1.864406779661017</v>
      </c>
      <c r="V55" s="8">
        <v>0</v>
      </c>
      <c r="W55" s="13" t="s">
        <v>16</v>
      </c>
      <c r="X55" s="6"/>
      <c r="Y55" s="6"/>
      <c r="Z55" s="8"/>
      <c r="AA55" s="6" t="s">
        <v>7</v>
      </c>
      <c r="AB55" s="6">
        <v>4</v>
      </c>
      <c r="AC55" s="7">
        <v>38309</v>
      </c>
      <c r="AD55" s="8">
        <v>0</v>
      </c>
      <c r="AE55" s="13" t="s">
        <v>16</v>
      </c>
      <c r="AF55" s="11">
        <v>5.142857142857143</v>
      </c>
      <c r="AG55" s="10">
        <v>-1.5254237288135595</v>
      </c>
      <c r="AH55" s="11">
        <v>0.5714285714285714</v>
      </c>
      <c r="AI55" s="10">
        <v>-0.1694915254237288</v>
      </c>
      <c r="AJ55" s="11">
        <v>0.5714285714285714</v>
      </c>
      <c r="AK55" s="10">
        <v>-0.1694915254237288</v>
      </c>
      <c r="AL55" s="11">
        <v>6.857142857142857</v>
      </c>
      <c r="AM55" s="10">
        <v>-2.0338983050847457</v>
      </c>
      <c r="AN55" s="11">
        <v>337.1428571428571</v>
      </c>
      <c r="AO55" s="41"/>
      <c r="AP55" s="41"/>
    </row>
    <row r="56" spans="1:42" s="12" customFormat="1" ht="10.5" customHeight="1">
      <c r="A56" s="6" t="s">
        <v>7</v>
      </c>
      <c r="B56" s="6">
        <v>5</v>
      </c>
      <c r="C56" s="7">
        <v>38316</v>
      </c>
      <c r="D56" s="8">
        <v>8</v>
      </c>
      <c r="E56" s="9">
        <v>-1.511879049676026</v>
      </c>
      <c r="F56" s="8">
        <v>1.1428571428571428</v>
      </c>
      <c r="G56" s="10">
        <v>-0.21598272138228944</v>
      </c>
      <c r="H56" s="8">
        <v>42.857142857142854</v>
      </c>
      <c r="I56" s="10">
        <v>-8.099352051835854</v>
      </c>
      <c r="J56" s="8">
        <v>9.714285714285714</v>
      </c>
      <c r="K56" s="10">
        <v>-1.8358531317494602</v>
      </c>
      <c r="L56" s="8">
        <v>305.14285714285717</v>
      </c>
      <c r="M56" s="10">
        <v>-57.66738660907127</v>
      </c>
      <c r="N56" s="8">
        <v>49.142857142857146</v>
      </c>
      <c r="O56" s="10">
        <v>-9.287257019438446</v>
      </c>
      <c r="P56" s="8">
        <v>84</v>
      </c>
      <c r="Q56" s="10">
        <v>-15.874730021598271</v>
      </c>
      <c r="R56" s="8">
        <v>15.428571428571429</v>
      </c>
      <c r="S56" s="10">
        <v>-2.915766738660907</v>
      </c>
      <c r="T56" s="11">
        <v>2.857142857142857</v>
      </c>
      <c r="U56" s="10">
        <v>-0.5399568034557235</v>
      </c>
      <c r="V56" s="8">
        <v>0</v>
      </c>
      <c r="W56" s="13" t="s">
        <v>16</v>
      </c>
      <c r="X56" s="6"/>
      <c r="Y56" s="6"/>
      <c r="Z56" s="8"/>
      <c r="AA56" s="6" t="s">
        <v>7</v>
      </c>
      <c r="AB56" s="6">
        <v>5</v>
      </c>
      <c r="AC56" s="7">
        <v>38316</v>
      </c>
      <c r="AD56" s="8">
        <v>1.1428571428571428</v>
      </c>
      <c r="AE56" s="10">
        <v>-0.21598272138228944</v>
      </c>
      <c r="AF56" s="11">
        <v>3.4285714285714284</v>
      </c>
      <c r="AG56" s="10">
        <v>-0.6479481641468683</v>
      </c>
      <c r="AH56" s="11">
        <v>5.142857142857143</v>
      </c>
      <c r="AI56" s="10">
        <v>-0.9719222462203023</v>
      </c>
      <c r="AJ56" s="11">
        <v>0</v>
      </c>
      <c r="AK56" s="13" t="s">
        <v>16</v>
      </c>
      <c r="AL56" s="11">
        <v>1.1428571428571428</v>
      </c>
      <c r="AM56" s="10">
        <v>-0.21598272138228944</v>
      </c>
      <c r="AN56" s="11">
        <v>529.1428571428572</v>
      </c>
      <c r="AO56" s="41"/>
      <c r="AP56" s="41"/>
    </row>
    <row r="57" spans="1:42" s="12" customFormat="1" ht="10.5" customHeight="1">
      <c r="A57" s="6" t="s">
        <v>7</v>
      </c>
      <c r="B57" s="6">
        <v>6</v>
      </c>
      <c r="C57" s="7">
        <v>38323</v>
      </c>
      <c r="D57" s="8">
        <v>16</v>
      </c>
      <c r="E57" s="9">
        <v>-2.4263431542461005</v>
      </c>
      <c r="F57" s="8">
        <v>2.857142857142857</v>
      </c>
      <c r="G57" s="10">
        <v>-0.43327556325823224</v>
      </c>
      <c r="H57" s="8">
        <v>54.857142857142854</v>
      </c>
      <c r="I57" s="10">
        <v>-8.31889081455806</v>
      </c>
      <c r="J57" s="8">
        <v>12.571428571428571</v>
      </c>
      <c r="K57" s="10">
        <v>-1.9064124783362217</v>
      </c>
      <c r="L57" s="8">
        <v>322.85714285714283</v>
      </c>
      <c r="M57" s="10">
        <v>-48.96013864818024</v>
      </c>
      <c r="N57" s="8">
        <v>99.42857142857143</v>
      </c>
      <c r="O57" s="10">
        <v>-15.077989601386482</v>
      </c>
      <c r="P57" s="8">
        <v>33.142857142857146</v>
      </c>
      <c r="Q57" s="10">
        <v>-5.025996533795494</v>
      </c>
      <c r="R57" s="8">
        <v>41.714285714285715</v>
      </c>
      <c r="S57" s="10">
        <v>-6.32582322357019</v>
      </c>
      <c r="T57" s="11">
        <v>2.857142857142857</v>
      </c>
      <c r="U57" s="10">
        <v>-0.43327556325823224</v>
      </c>
      <c r="V57" s="8">
        <v>0</v>
      </c>
      <c r="W57" s="13" t="s">
        <v>16</v>
      </c>
      <c r="X57" s="6"/>
      <c r="Y57" s="6"/>
      <c r="Z57" s="8"/>
      <c r="AA57" s="6" t="s">
        <v>7</v>
      </c>
      <c r="AB57" s="6">
        <v>6</v>
      </c>
      <c r="AC57" s="7">
        <v>38323</v>
      </c>
      <c r="AD57" s="8">
        <v>1.1428571428571428</v>
      </c>
      <c r="AE57" s="10">
        <v>-0.17331022530329288</v>
      </c>
      <c r="AF57" s="11">
        <v>6.285714285714286</v>
      </c>
      <c r="AG57" s="10">
        <v>-0.9532062391681109</v>
      </c>
      <c r="AH57" s="11">
        <v>47.42857142857143</v>
      </c>
      <c r="AI57" s="10">
        <v>-7.192374350086656</v>
      </c>
      <c r="AJ57" s="11">
        <v>16.571428571428573</v>
      </c>
      <c r="AK57" s="10">
        <v>-2.512998266897747</v>
      </c>
      <c r="AL57" s="11">
        <v>1.7142857142857142</v>
      </c>
      <c r="AM57" s="10">
        <v>-0.2599653379549393</v>
      </c>
      <c r="AN57" s="11">
        <v>659.4285714285713</v>
      </c>
      <c r="AO57" s="41"/>
      <c r="AP57" s="41"/>
    </row>
    <row r="58" spans="1:42" s="12" customFormat="1" ht="10.5" customHeight="1">
      <c r="A58" s="6" t="s">
        <v>7</v>
      </c>
      <c r="B58" s="6">
        <v>7</v>
      </c>
      <c r="C58" s="7">
        <v>38330</v>
      </c>
      <c r="D58" s="8">
        <v>2.857142857142857</v>
      </c>
      <c r="E58" s="9">
        <v>-1.2285012285012284</v>
      </c>
      <c r="F58" s="8">
        <v>0.5714285714285714</v>
      </c>
      <c r="G58" s="10">
        <v>-0.2457002457002457</v>
      </c>
      <c r="H58" s="8">
        <v>28.571428571428573</v>
      </c>
      <c r="I58" s="10">
        <v>-12.285012285012286</v>
      </c>
      <c r="J58" s="8">
        <v>4</v>
      </c>
      <c r="K58" s="10">
        <v>-1.71990171990172</v>
      </c>
      <c r="L58" s="8">
        <v>76</v>
      </c>
      <c r="M58" s="10">
        <v>-32.67813267813268</v>
      </c>
      <c r="N58" s="8">
        <v>64.57142857142857</v>
      </c>
      <c r="O58" s="10">
        <v>-27.764127764127768</v>
      </c>
      <c r="P58" s="8">
        <v>16.571428571428573</v>
      </c>
      <c r="Q58" s="10">
        <v>-7.125307125307126</v>
      </c>
      <c r="R58" s="8">
        <v>19.428571428571427</v>
      </c>
      <c r="S58" s="10">
        <v>-8.353808353808354</v>
      </c>
      <c r="T58" s="11">
        <v>1.7142857142857142</v>
      </c>
      <c r="U58" s="10">
        <v>-0.7371007371007371</v>
      </c>
      <c r="V58" s="8">
        <v>0</v>
      </c>
      <c r="W58" s="13" t="s">
        <v>16</v>
      </c>
      <c r="X58" s="6"/>
      <c r="Y58" s="6"/>
      <c r="Z58" s="8"/>
      <c r="AA58" s="6" t="s">
        <v>7</v>
      </c>
      <c r="AB58" s="6">
        <v>7</v>
      </c>
      <c r="AC58" s="7">
        <v>38330</v>
      </c>
      <c r="AD58" s="8">
        <v>1.1428571428571428</v>
      </c>
      <c r="AE58" s="10">
        <v>-0.4914004914004914</v>
      </c>
      <c r="AF58" s="11">
        <v>0.5714285714285714</v>
      </c>
      <c r="AG58" s="10">
        <v>-0.2457002457002457</v>
      </c>
      <c r="AH58" s="11">
        <v>9.142857142857142</v>
      </c>
      <c r="AI58" s="10">
        <v>-3.9312039312039313</v>
      </c>
      <c r="AJ58" s="11">
        <v>4.571428571428571</v>
      </c>
      <c r="AK58" s="10">
        <v>-1.9656019656019657</v>
      </c>
      <c r="AL58" s="11">
        <v>2.8571428571428568</v>
      </c>
      <c r="AM58" s="10">
        <v>-1.2285012285012284</v>
      </c>
      <c r="AN58" s="11">
        <v>232.57142857142858</v>
      </c>
      <c r="AO58" s="41"/>
      <c r="AP58" s="41"/>
    </row>
    <row r="59" spans="1:42" s="12" customFormat="1" ht="10.5" customHeight="1">
      <c r="A59" s="14" t="s">
        <v>7</v>
      </c>
      <c r="B59" s="14">
        <v>8</v>
      </c>
      <c r="C59" s="15">
        <v>38337</v>
      </c>
      <c r="D59" s="16">
        <v>2.857142857142857</v>
      </c>
      <c r="E59" s="9">
        <v>-0.9107468123861567</v>
      </c>
      <c r="F59" s="16">
        <v>3.4285714285714284</v>
      </c>
      <c r="G59" s="10">
        <v>-1.092896174863388</v>
      </c>
      <c r="H59" s="16">
        <v>18.857142857142858</v>
      </c>
      <c r="I59" s="10">
        <v>-6.0109289617486334</v>
      </c>
      <c r="J59" s="16">
        <v>3.428571428571429</v>
      </c>
      <c r="K59" s="10">
        <v>-1.092896174863388</v>
      </c>
      <c r="L59" s="16">
        <v>120</v>
      </c>
      <c r="M59" s="10">
        <v>-38.25136612021858</v>
      </c>
      <c r="N59" s="16">
        <v>72.57142857142857</v>
      </c>
      <c r="O59" s="10">
        <v>-23.13296903460838</v>
      </c>
      <c r="P59" s="16">
        <v>12</v>
      </c>
      <c r="Q59" s="10">
        <v>-3.825136612021858</v>
      </c>
      <c r="R59" s="16">
        <v>37.714285714285715</v>
      </c>
      <c r="S59" s="10">
        <v>-12.021857923497267</v>
      </c>
      <c r="T59" s="11">
        <v>1.1428571428571428</v>
      </c>
      <c r="U59" s="10">
        <v>-0.36429872495446264</v>
      </c>
      <c r="V59" s="16">
        <v>4</v>
      </c>
      <c r="W59" s="10">
        <v>-1.2750455373406193</v>
      </c>
      <c r="X59" s="6"/>
      <c r="Y59" s="6"/>
      <c r="Z59" s="8"/>
      <c r="AA59" s="6" t="s">
        <v>7</v>
      </c>
      <c r="AB59" s="6">
        <v>8</v>
      </c>
      <c r="AC59" s="7">
        <v>38337</v>
      </c>
      <c r="AD59" s="16">
        <v>1.1428571428571428</v>
      </c>
      <c r="AE59" s="10">
        <v>-0.36429872495446264</v>
      </c>
      <c r="AF59" s="11">
        <v>12</v>
      </c>
      <c r="AG59" s="10">
        <v>-3.825136612021858</v>
      </c>
      <c r="AH59" s="11">
        <v>12.571428571428571</v>
      </c>
      <c r="AI59" s="10">
        <v>-4.007285974499089</v>
      </c>
      <c r="AJ59" s="11">
        <v>10.285714285714286</v>
      </c>
      <c r="AK59" s="10">
        <v>-3.278688524590164</v>
      </c>
      <c r="AL59" s="11">
        <v>1.7142857142857142</v>
      </c>
      <c r="AM59" s="10">
        <v>-0.546448087431694</v>
      </c>
      <c r="AN59" s="11">
        <v>313.7142857142857</v>
      </c>
      <c r="AO59" s="41"/>
      <c r="AP59" s="41"/>
    </row>
    <row r="60" spans="1:42" s="12" customFormat="1" ht="10.5" customHeight="1">
      <c r="A60" s="6" t="s">
        <v>7</v>
      </c>
      <c r="B60" s="6">
        <v>9</v>
      </c>
      <c r="C60" s="7">
        <v>38344</v>
      </c>
      <c r="D60" s="8">
        <v>14.285714285714286</v>
      </c>
      <c r="E60" s="9">
        <v>-2.9342723004694835</v>
      </c>
      <c r="F60" s="8">
        <v>6.285714285714286</v>
      </c>
      <c r="G60" s="10">
        <v>-1.2910798122065728</v>
      </c>
      <c r="H60" s="8">
        <v>27.428571428571427</v>
      </c>
      <c r="I60" s="10">
        <v>-5.633802816901409</v>
      </c>
      <c r="J60" s="8">
        <v>1.7142857142857142</v>
      </c>
      <c r="K60" s="10">
        <v>-0.35211267605633806</v>
      </c>
      <c r="L60" s="8">
        <v>97.14285714285714</v>
      </c>
      <c r="M60" s="10">
        <v>-19.953051643192488</v>
      </c>
      <c r="N60" s="8">
        <v>67.42857142857143</v>
      </c>
      <c r="O60" s="10">
        <v>-13.849765258215962</v>
      </c>
      <c r="P60" s="8">
        <v>39.42857142857143</v>
      </c>
      <c r="Q60" s="10">
        <v>-8.098591549295776</v>
      </c>
      <c r="R60" s="8">
        <v>108</v>
      </c>
      <c r="S60" s="10">
        <v>-22.183098591549296</v>
      </c>
      <c r="T60" s="11">
        <v>1.7142857142857142</v>
      </c>
      <c r="U60" s="10">
        <v>-0.35211267605633806</v>
      </c>
      <c r="V60" s="8">
        <v>24</v>
      </c>
      <c r="W60" s="10">
        <v>-4.929577464788732</v>
      </c>
      <c r="X60" s="6"/>
      <c r="Y60" s="6"/>
      <c r="Z60" s="8"/>
      <c r="AA60" s="6" t="s">
        <v>7</v>
      </c>
      <c r="AB60" s="6">
        <v>9</v>
      </c>
      <c r="AC60" s="7">
        <v>38344</v>
      </c>
      <c r="AD60" s="8">
        <v>0.5714285714285714</v>
      </c>
      <c r="AE60" s="10">
        <v>-0.11737089201877934</v>
      </c>
      <c r="AF60" s="11">
        <v>2.2857142857142856</v>
      </c>
      <c r="AG60" s="10">
        <v>-0.4694835680751174</v>
      </c>
      <c r="AH60" s="11">
        <v>24</v>
      </c>
      <c r="AI60" s="10">
        <v>-4.929577464788732</v>
      </c>
      <c r="AJ60" s="11">
        <v>68.57142857142857</v>
      </c>
      <c r="AK60" s="10">
        <v>-14.084507042253522</v>
      </c>
      <c r="AL60" s="11">
        <v>4</v>
      </c>
      <c r="AM60" s="10">
        <v>-0.8215962441314555</v>
      </c>
      <c r="AN60" s="11">
        <v>486.85714285714283</v>
      </c>
      <c r="AO60" s="41"/>
      <c r="AP60" s="41"/>
    </row>
    <row r="61" spans="1:42" s="12" customFormat="1" ht="10.5" customHeight="1">
      <c r="A61" s="6" t="s">
        <v>7</v>
      </c>
      <c r="B61" s="6">
        <v>10</v>
      </c>
      <c r="C61" s="7">
        <v>38351</v>
      </c>
      <c r="D61" s="8">
        <v>4.571428571428571</v>
      </c>
      <c r="E61" s="9">
        <v>-1.381692573402418</v>
      </c>
      <c r="F61" s="8">
        <v>0.5714285714285714</v>
      </c>
      <c r="G61" s="10">
        <v>-0.17271157167530224</v>
      </c>
      <c r="H61" s="8">
        <v>9.142857142857142</v>
      </c>
      <c r="I61" s="10">
        <v>-2.763385146804836</v>
      </c>
      <c r="J61" s="8">
        <v>0.5714285714285714</v>
      </c>
      <c r="K61" s="10">
        <v>-0.17271157167530224</v>
      </c>
      <c r="L61" s="8">
        <v>53.714285714285715</v>
      </c>
      <c r="M61" s="10">
        <v>-16.234887737478413</v>
      </c>
      <c r="N61" s="8">
        <v>42.285714285714285</v>
      </c>
      <c r="O61" s="10">
        <v>-12.780656303972366</v>
      </c>
      <c r="P61" s="8">
        <v>22.857142857142858</v>
      </c>
      <c r="Q61" s="10">
        <v>-6.90846286701209</v>
      </c>
      <c r="R61" s="8">
        <v>89.14285714285714</v>
      </c>
      <c r="S61" s="10">
        <v>-26.94300518134715</v>
      </c>
      <c r="T61" s="11">
        <v>1.7142857142857142</v>
      </c>
      <c r="U61" s="10">
        <v>-0.5181347150259068</v>
      </c>
      <c r="V61" s="8">
        <v>85.14285714285714</v>
      </c>
      <c r="W61" s="10">
        <v>-25.734024179620036</v>
      </c>
      <c r="X61" s="6"/>
      <c r="Y61" s="6"/>
      <c r="Z61" s="8"/>
      <c r="AA61" s="6" t="s">
        <v>7</v>
      </c>
      <c r="AB61" s="6">
        <v>10</v>
      </c>
      <c r="AC61" s="7">
        <v>38351</v>
      </c>
      <c r="AD61" s="8">
        <v>0.5714285714285714</v>
      </c>
      <c r="AE61" s="10">
        <v>-0.17271157167530224</v>
      </c>
      <c r="AF61" s="11">
        <v>3.4285714285714284</v>
      </c>
      <c r="AG61" s="10">
        <v>-1.0362694300518136</v>
      </c>
      <c r="AH61" s="11">
        <v>6.857142857142857</v>
      </c>
      <c r="AI61" s="10">
        <v>-2.072538860103627</v>
      </c>
      <c r="AJ61" s="11">
        <v>6.857142857142857</v>
      </c>
      <c r="AK61" s="10">
        <v>-2.072538860103627</v>
      </c>
      <c r="AL61" s="11">
        <v>3.4285714285714284</v>
      </c>
      <c r="AM61" s="10">
        <v>-1.0362694300518134</v>
      </c>
      <c r="AN61" s="11">
        <v>330.8571428571428</v>
      </c>
      <c r="AO61" s="41"/>
      <c r="AP61" s="41"/>
    </row>
    <row r="62" spans="1:42" s="12" customFormat="1" ht="10.5" customHeight="1">
      <c r="A62" s="17" t="s">
        <v>17</v>
      </c>
      <c r="B62" s="18"/>
      <c r="C62" s="19" t="s">
        <v>9</v>
      </c>
      <c r="D62" s="20">
        <f>SUM(D49:D61)</f>
        <v>138.2857142857143</v>
      </c>
      <c r="E62" s="20"/>
      <c r="F62" s="20">
        <f>SUM(F49:F61)</f>
        <v>30.000000000000004</v>
      </c>
      <c r="G62" s="20"/>
      <c r="H62" s="20">
        <f>SUM(H49:H61)</f>
        <v>338.8571428571429</v>
      </c>
      <c r="I62" s="20"/>
      <c r="J62" s="20">
        <f>SUM(J49:J61)</f>
        <v>136.28571428571428</v>
      </c>
      <c r="K62" s="20"/>
      <c r="L62" s="20">
        <f>SUM(L49:L61)</f>
        <v>1388.5714285714287</v>
      </c>
      <c r="M62" s="20"/>
      <c r="N62" s="20">
        <f>SUM(N49:N61)</f>
        <v>591.4285714285714</v>
      </c>
      <c r="O62" s="20"/>
      <c r="P62" s="20">
        <f>SUM(P49:P61)</f>
        <v>366.2857142857143</v>
      </c>
      <c r="Q62" s="20"/>
      <c r="R62" s="20">
        <f>SUM(R49:R61)</f>
        <v>385.71428571428567</v>
      </c>
      <c r="S62" s="20"/>
      <c r="T62" s="11">
        <f>SUM(T49:T61)</f>
        <v>61.142857142857146</v>
      </c>
      <c r="U62" s="11"/>
      <c r="V62" s="20">
        <f>SUM(V49:V61)</f>
        <v>113.14285714285714</v>
      </c>
      <c r="W62" s="21"/>
      <c r="X62" s="6"/>
      <c r="Y62" s="6"/>
      <c r="AA62" s="12" t="s">
        <v>17</v>
      </c>
      <c r="AC62" s="7" t="s">
        <v>9</v>
      </c>
      <c r="AD62" s="20">
        <f>SUM(AD49:AD61)</f>
        <v>28</v>
      </c>
      <c r="AE62" s="20"/>
      <c r="AF62" s="11">
        <f>SUM(AF49:AF61)</f>
        <v>62.285714285714285</v>
      </c>
      <c r="AG62" s="11"/>
      <c r="AH62" s="11">
        <f>SUM(AH49:AH61)</f>
        <v>106.85714285714286</v>
      </c>
      <c r="AI62" s="11"/>
      <c r="AJ62" s="11">
        <f>SUM(AJ49:AJ61)</f>
        <v>107.71428571428572</v>
      </c>
      <c r="AK62" s="11"/>
      <c r="AL62" s="11">
        <f>SUM(AL49:AL61)</f>
        <v>39.714285714285715</v>
      </c>
      <c r="AM62" s="11"/>
      <c r="AN62" s="11">
        <f>SUM(AN49:AN61)</f>
        <v>3894.285714285714</v>
      </c>
      <c r="AO62" s="41"/>
      <c r="AP62" s="6"/>
    </row>
    <row r="63" spans="1:42" s="12" customFormat="1" ht="10.5" customHeight="1" thickBot="1">
      <c r="A63" s="22"/>
      <c r="B63" s="22"/>
      <c r="C63" s="23" t="s">
        <v>15</v>
      </c>
      <c r="D63" s="24"/>
      <c r="E63" s="25">
        <f>(D62/3894.29)*-100</f>
        <v>-3.550986554306801</v>
      </c>
      <c r="F63" s="25"/>
      <c r="G63" s="25">
        <f>(F62/3894.29)*-100</f>
        <v>-0.7703586533103596</v>
      </c>
      <c r="H63" s="25"/>
      <c r="I63" s="25">
        <f>(H62/3894.29)*-100</f>
        <v>-8.70138440786749</v>
      </c>
      <c r="J63" s="25"/>
      <c r="K63" s="25">
        <f>(J62/3894.29)*-100</f>
        <v>-3.499629310752776</v>
      </c>
      <c r="L63" s="25"/>
      <c r="M63" s="25">
        <f>(L62/3894.29)*-100</f>
        <v>-35.656600524650926</v>
      </c>
      <c r="N63" s="25"/>
      <c r="O63" s="25">
        <f>(N62/3894.29)*-100</f>
        <v>-15.187070593832802</v>
      </c>
      <c r="P63" s="25"/>
      <c r="Q63" s="25">
        <f>(P62/3894.29)*-100</f>
        <v>-9.405712319465533</v>
      </c>
      <c r="R63" s="25"/>
      <c r="S63" s="25">
        <f>(R62/3894.29)*-100</f>
        <v>-9.90461125684748</v>
      </c>
      <c r="T63" s="11"/>
      <c r="U63" s="10">
        <f>(T62/3894.29)*-100</f>
        <v>-1.5700643029373043</v>
      </c>
      <c r="V63" s="25"/>
      <c r="W63" s="25">
        <f>(V62/3894.29)*-100</f>
        <v>-2.9053526353419272</v>
      </c>
      <c r="X63" s="63">
        <f>SUM(E63:W63)</f>
        <v>-91.1517705593134</v>
      </c>
      <c r="Y63" s="65"/>
      <c r="Z63" s="40"/>
      <c r="AC63" s="92" t="s">
        <v>15</v>
      </c>
      <c r="AD63" s="25"/>
      <c r="AE63" s="25">
        <f>(AD62/3894.29)*-100</f>
        <v>-0.7190014097563355</v>
      </c>
      <c r="AF63" s="10"/>
      <c r="AG63" s="10">
        <f>(AF62/3894.29)*-100</f>
        <v>-1.5994112992538894</v>
      </c>
      <c r="AH63" s="10"/>
      <c r="AI63" s="10">
        <f>(AH62/3894.29)*-100</f>
        <v>-2.743944155600709</v>
      </c>
      <c r="AJ63" s="10"/>
      <c r="AK63" s="10">
        <f>(AJ62/3894.29)*-100</f>
        <v>-2.7659544028381484</v>
      </c>
      <c r="AL63" s="10"/>
      <c r="AM63" s="10">
        <f>(AL62/3894.29)*-100</f>
        <v>-1.019808122001333</v>
      </c>
      <c r="AN63" s="26"/>
      <c r="AO63" s="59">
        <v>-8.848119389450416</v>
      </c>
      <c r="AP63" s="59">
        <f>(AN62/AN64)*-100</f>
        <v>-39.0188510002815</v>
      </c>
    </row>
    <row r="64" spans="1:44" s="12" customFormat="1" ht="10.5" customHeight="1">
      <c r="A64" s="27" t="s">
        <v>12</v>
      </c>
      <c r="B64" s="6"/>
      <c r="C64" s="19" t="s">
        <v>9</v>
      </c>
      <c r="D64" s="28">
        <f>SUM(D62,D44,D29,D14)</f>
        <v>1015.9047619047619</v>
      </c>
      <c r="E64" s="28"/>
      <c r="F64" s="28">
        <f>SUM(F62,F44,F29,F14)</f>
        <v>150</v>
      </c>
      <c r="G64" s="28"/>
      <c r="H64" s="28">
        <f>SUM(H62,H44,H29,H14)</f>
        <v>1196.4761904761906</v>
      </c>
      <c r="I64" s="28"/>
      <c r="J64" s="28">
        <f>SUM(J62,J44,J29,J14)</f>
        <v>343.95238095238096</v>
      </c>
      <c r="K64" s="10"/>
      <c r="L64" s="28">
        <f>SUM(L62,L44,L29,L14)</f>
        <v>1613.5714285714287</v>
      </c>
      <c r="M64" s="10"/>
      <c r="N64" s="28">
        <f>SUM(N62,N44,N29,N14)</f>
        <v>956.7142857142858</v>
      </c>
      <c r="O64" s="28"/>
      <c r="P64" s="28">
        <f>SUM(P62,P44,P29,P14)</f>
        <v>870.8095238095239</v>
      </c>
      <c r="Q64" s="28"/>
      <c r="R64" s="28">
        <f>SUM(R62,R44,R29,R14)</f>
        <v>860.2380952380952</v>
      </c>
      <c r="S64" s="28"/>
      <c r="T64" s="50">
        <f>SUM(T62,T44,T29,T14)</f>
        <v>426.3809523809524</v>
      </c>
      <c r="U64" s="50"/>
      <c r="V64" s="28">
        <f>SUM(V62,V44,V29,V14)</f>
        <v>1708.285714285714</v>
      </c>
      <c r="W64" s="10"/>
      <c r="X64" s="6"/>
      <c r="Y64" s="6"/>
      <c r="Z64" s="8"/>
      <c r="AA64" s="47" t="s">
        <v>12</v>
      </c>
      <c r="AB64" s="48"/>
      <c r="AC64" s="49" t="s">
        <v>9</v>
      </c>
      <c r="AD64" s="28">
        <f>SUM(AD62,AD44,AD29,AD14)</f>
        <v>204</v>
      </c>
      <c r="AE64" s="28"/>
      <c r="AF64" s="50">
        <f>SUM(AF62,AF44,AF29,AF14)</f>
        <v>222.66666666666669</v>
      </c>
      <c r="AG64" s="50"/>
      <c r="AH64" s="50">
        <f>SUM(AH62,AH44,AH29,AH14)</f>
        <v>112.57142857142857</v>
      </c>
      <c r="AI64" s="50"/>
      <c r="AJ64" s="50">
        <f>SUM(AJ62,AJ44,AJ29,AJ14)</f>
        <v>110.85714285714288</v>
      </c>
      <c r="AK64" s="51"/>
      <c r="AL64" s="50">
        <f>SUM(AL62,AL44,AL29,AL14)</f>
        <v>188.0952380952381</v>
      </c>
      <c r="AM64" s="50"/>
      <c r="AN64" s="28">
        <f>SUM(AN62,AN44,AN29,AN14)</f>
        <v>9980.52380952381</v>
      </c>
      <c r="AO64" s="61"/>
      <c r="AP64" s="41"/>
      <c r="AQ64" s="20"/>
      <c r="AR64" s="16"/>
    </row>
    <row r="65" spans="1:44" s="12" customFormat="1" ht="10.5" customHeight="1" thickBot="1">
      <c r="A65" s="43"/>
      <c r="B65" s="44"/>
      <c r="C65" s="44" t="s">
        <v>15</v>
      </c>
      <c r="D65" s="45"/>
      <c r="E65" s="26">
        <f>(D64/9980.52)*-100</f>
        <v>-10.178876069631261</v>
      </c>
      <c r="F65" s="26"/>
      <c r="G65" s="26">
        <f>(F64/9980.52)*-100</f>
        <v>-1.5029277031657668</v>
      </c>
      <c r="H65" s="26"/>
      <c r="I65" s="26">
        <f>(H64/9980.52)*-100</f>
        <v>-11.988114752299385</v>
      </c>
      <c r="J65" s="26"/>
      <c r="K65" s="26">
        <f>(J64/9980.52)*-100</f>
        <v>-3.4462370793543915</v>
      </c>
      <c r="L65" s="26"/>
      <c r="M65" s="26">
        <f>(L64/9980.52)*-100</f>
        <v>-16.16720800691175</v>
      </c>
      <c r="N65" s="26"/>
      <c r="O65" s="26">
        <f>(N64/9980.52)*-100</f>
        <v>-9.585816026762991</v>
      </c>
      <c r="P65" s="26"/>
      <c r="Q65" s="26">
        <f>(P64/9980.52)*-100</f>
        <v>-8.725091716759485</v>
      </c>
      <c r="R65" s="26"/>
      <c r="S65" s="26">
        <f>(R64/9980.52)*-100</f>
        <v>-8.61917109767923</v>
      </c>
      <c r="T65" s="45"/>
      <c r="U65" s="26">
        <f>(T64/9980.52)*-100</f>
        <v>-4.272131636236914</v>
      </c>
      <c r="V65" s="26"/>
      <c r="W65" s="26">
        <f>(V64/9980.52)*-100</f>
        <v>-17.11619949948213</v>
      </c>
      <c r="X65" s="59">
        <f>SUM(E65:W65)</f>
        <v>-91.6017735882833</v>
      </c>
      <c r="Y65" s="66"/>
      <c r="Z65" s="11"/>
      <c r="AA65" s="43"/>
      <c r="AB65" s="44"/>
      <c r="AC65" s="44" t="s">
        <v>15</v>
      </c>
      <c r="AD65" s="26"/>
      <c r="AE65" s="26">
        <f>(AD64/9980.52)*-100</f>
        <v>-2.043981676305443</v>
      </c>
      <c r="AF65" s="26"/>
      <c r="AG65" s="26">
        <f>(AF64/9980.52)*-100</f>
        <v>-2.231012679366072</v>
      </c>
      <c r="AH65" s="26"/>
      <c r="AI65" s="26">
        <f>(AH64/9980.52)*-100</f>
        <v>-1.1279114572329754</v>
      </c>
      <c r="AJ65" s="26"/>
      <c r="AK65" s="26">
        <f>(AJ64/9980.52)*-100</f>
        <v>-1.110735140625367</v>
      </c>
      <c r="AL65" s="26"/>
      <c r="AM65" s="26">
        <f>(AL64/9980.52)*-100</f>
        <v>-1.8846236277792952</v>
      </c>
      <c r="AN65" s="26"/>
      <c r="AO65" s="59">
        <v>-8.398264581309151</v>
      </c>
      <c r="AP65" s="62"/>
      <c r="AQ65" s="21"/>
      <c r="AR65" s="56"/>
    </row>
    <row r="66" spans="1:42" s="12" customFormat="1" ht="10.5" customHeight="1">
      <c r="A66" s="6" t="s">
        <v>7</v>
      </c>
      <c r="B66" s="6">
        <v>11</v>
      </c>
      <c r="C66" s="7">
        <v>38358</v>
      </c>
      <c r="D66" s="8">
        <v>1</v>
      </c>
      <c r="E66" s="9">
        <v>-0.5235602094240838</v>
      </c>
      <c r="F66" s="8">
        <v>0</v>
      </c>
      <c r="G66" s="13" t="s">
        <v>16</v>
      </c>
      <c r="H66" s="8">
        <v>4</v>
      </c>
      <c r="I66" s="10">
        <v>-2.094240837696335</v>
      </c>
      <c r="J66" s="8">
        <v>2</v>
      </c>
      <c r="K66" s="10">
        <v>-1.0471204188481675</v>
      </c>
      <c r="L66" s="8">
        <v>8</v>
      </c>
      <c r="M66" s="10">
        <v>-4.18848167539267</v>
      </c>
      <c r="N66" s="8">
        <v>10</v>
      </c>
      <c r="O66" s="10">
        <v>-5.2356020942408374</v>
      </c>
      <c r="P66" s="8">
        <v>7</v>
      </c>
      <c r="Q66" s="10">
        <v>-3.664921465968586</v>
      </c>
      <c r="R66" s="8">
        <v>40</v>
      </c>
      <c r="S66" s="10">
        <v>-20.94240837696335</v>
      </c>
      <c r="T66" s="11">
        <v>0</v>
      </c>
      <c r="U66" s="13" t="s">
        <v>16</v>
      </c>
      <c r="V66" s="8">
        <v>107</v>
      </c>
      <c r="W66" s="10">
        <v>-56.02094240837696</v>
      </c>
      <c r="X66" s="6"/>
      <c r="Y66" s="6"/>
      <c r="Z66" s="8"/>
      <c r="AA66" s="6" t="s">
        <v>7</v>
      </c>
      <c r="AB66" s="6">
        <v>11</v>
      </c>
      <c r="AC66" s="7">
        <v>38358</v>
      </c>
      <c r="AD66" s="8">
        <v>0</v>
      </c>
      <c r="AE66" s="13" t="s">
        <v>16</v>
      </c>
      <c r="AF66" s="11">
        <v>3</v>
      </c>
      <c r="AG66" s="10">
        <v>-1.5706806282722512</v>
      </c>
      <c r="AH66" s="11">
        <v>3</v>
      </c>
      <c r="AI66" s="10">
        <v>-1.5706806282722512</v>
      </c>
      <c r="AJ66" s="11">
        <v>3</v>
      </c>
      <c r="AK66" s="10">
        <v>-1.5706806282722512</v>
      </c>
      <c r="AL66" s="11">
        <v>3</v>
      </c>
      <c r="AM66" s="10">
        <v>-1.5706806282722512</v>
      </c>
      <c r="AN66" s="11">
        <v>191</v>
      </c>
      <c r="AO66" s="41"/>
      <c r="AP66" s="41"/>
    </row>
    <row r="67" spans="1:41" ht="12.75">
      <c r="A67" s="6" t="s">
        <v>33</v>
      </c>
      <c r="B67" s="6">
        <v>1</v>
      </c>
      <c r="C67" s="7">
        <v>38364</v>
      </c>
      <c r="D67" s="8">
        <v>8.857142857142858</v>
      </c>
      <c r="E67" s="9">
        <v>-3.9240506329113924</v>
      </c>
      <c r="F67" s="8">
        <v>2.5714285714285716</v>
      </c>
      <c r="G67" s="9">
        <v>-1.139240506329114</v>
      </c>
      <c r="H67" s="8">
        <v>32.857142857142854</v>
      </c>
      <c r="I67" s="10">
        <v>-14.556962025316455</v>
      </c>
      <c r="J67" s="8">
        <v>1.4285714285714286</v>
      </c>
      <c r="K67" s="10">
        <v>-0.6329113924050633</v>
      </c>
      <c r="L67" s="8">
        <v>3.7142857142857144</v>
      </c>
      <c r="M67" s="10">
        <v>-1.6455696202531647</v>
      </c>
      <c r="N67" s="8">
        <v>10</v>
      </c>
      <c r="O67" s="10">
        <v>-4.430379746835443</v>
      </c>
      <c r="P67" s="8">
        <v>3.4285714285714284</v>
      </c>
      <c r="Q67" s="10">
        <v>-1.5189873417721518</v>
      </c>
      <c r="R67" s="8">
        <v>19.714285714285715</v>
      </c>
      <c r="S67" s="10">
        <v>-8.734177215189872</v>
      </c>
      <c r="T67" s="8">
        <v>1.7142857142857142</v>
      </c>
      <c r="U67" s="9">
        <v>-0.7594936708860759</v>
      </c>
      <c r="V67" s="8">
        <v>138.85714285714286</v>
      </c>
      <c r="W67" s="10">
        <v>-61.518987341772146</v>
      </c>
      <c r="AA67" s="6" t="s">
        <v>33</v>
      </c>
      <c r="AB67" s="6">
        <v>1</v>
      </c>
      <c r="AC67" s="7">
        <v>38364</v>
      </c>
      <c r="AD67" s="10">
        <v>1.1428571428571428</v>
      </c>
      <c r="AE67" s="10">
        <v>-0.5063291139240507</v>
      </c>
      <c r="AF67" s="8">
        <v>0</v>
      </c>
      <c r="AG67" s="13" t="s">
        <v>16</v>
      </c>
      <c r="AH67" s="8">
        <v>0.2857142857142857</v>
      </c>
      <c r="AI67" s="10">
        <v>-0.12658227848101267</v>
      </c>
      <c r="AJ67" s="8">
        <v>0</v>
      </c>
      <c r="AK67" s="13" t="s">
        <v>16</v>
      </c>
      <c r="AL67" s="8">
        <v>1.1428571428571428</v>
      </c>
      <c r="AM67" s="10">
        <v>-0.5063291139240507</v>
      </c>
      <c r="AN67" s="11">
        <v>225.71428571428572</v>
      </c>
      <c r="AO67" s="41"/>
    </row>
    <row r="68" spans="1:41" ht="12.75">
      <c r="A68" s="6" t="s">
        <v>33</v>
      </c>
      <c r="B68" s="6">
        <v>2</v>
      </c>
      <c r="C68" s="7">
        <v>38371</v>
      </c>
      <c r="D68" s="8">
        <v>48</v>
      </c>
      <c r="E68" s="9">
        <v>-10.486891385767791</v>
      </c>
      <c r="F68" s="8">
        <v>18.285714285714285</v>
      </c>
      <c r="G68" s="9">
        <v>-3.9950062421972534</v>
      </c>
      <c r="H68" s="8">
        <v>42.857142857142854</v>
      </c>
      <c r="I68" s="10">
        <v>-9.363295880149813</v>
      </c>
      <c r="J68" s="8">
        <v>5.7142857142857135</v>
      </c>
      <c r="K68" s="9">
        <v>-1.2484394506866416</v>
      </c>
      <c r="L68" s="8">
        <v>8</v>
      </c>
      <c r="M68" s="10">
        <v>-1.7478152309612984</v>
      </c>
      <c r="N68" s="8">
        <v>25.142857142857142</v>
      </c>
      <c r="O68" s="10">
        <v>-5.493133583021224</v>
      </c>
      <c r="P68" s="8">
        <v>12</v>
      </c>
      <c r="Q68" s="10">
        <v>-2.6217228464419478</v>
      </c>
      <c r="R68" s="8">
        <v>30.857142857142858</v>
      </c>
      <c r="S68" s="10">
        <v>-6.741573033707865</v>
      </c>
      <c r="T68" s="8">
        <v>2.2857142857142856</v>
      </c>
      <c r="U68" s="9">
        <v>-0.4993757802746567</v>
      </c>
      <c r="V68" s="8">
        <v>257.7142857142857</v>
      </c>
      <c r="W68" s="10">
        <v>-56.30461922596754</v>
      </c>
      <c r="AA68" s="6" t="s">
        <v>33</v>
      </c>
      <c r="AB68" s="6">
        <v>2</v>
      </c>
      <c r="AC68" s="7">
        <v>38371</v>
      </c>
      <c r="AD68" s="10">
        <v>0</v>
      </c>
      <c r="AE68" s="13" t="s">
        <v>16</v>
      </c>
      <c r="AF68" s="8">
        <v>4</v>
      </c>
      <c r="AG68" s="9">
        <v>-0.8739076154806492</v>
      </c>
      <c r="AH68" s="8">
        <v>0</v>
      </c>
      <c r="AI68" s="13" t="s">
        <v>16</v>
      </c>
      <c r="AJ68" s="8">
        <v>0</v>
      </c>
      <c r="AK68" s="13" t="s">
        <v>16</v>
      </c>
      <c r="AL68" s="8">
        <v>2.8571428571428568</v>
      </c>
      <c r="AM68" s="10">
        <v>-0.6242197253433208</v>
      </c>
      <c r="AN68" s="11">
        <v>457.7142857142857</v>
      </c>
      <c r="AO68" s="41"/>
    </row>
    <row r="69" spans="1:41" ht="12.75">
      <c r="A69" s="6" t="s">
        <v>33</v>
      </c>
      <c r="B69" s="6">
        <v>3</v>
      </c>
      <c r="C69" s="7">
        <v>38378</v>
      </c>
      <c r="D69" s="8">
        <v>25.142857142857142</v>
      </c>
      <c r="E69" s="9">
        <v>-17.635270541082164</v>
      </c>
      <c r="F69" s="8">
        <v>10.285714285714286</v>
      </c>
      <c r="G69" s="10">
        <v>-7.214428857715431</v>
      </c>
      <c r="H69" s="8">
        <v>11.428571428571429</v>
      </c>
      <c r="I69" s="10">
        <v>-8.016032064128256</v>
      </c>
      <c r="J69" s="8">
        <v>4</v>
      </c>
      <c r="K69" s="10">
        <v>-2.80561122244489</v>
      </c>
      <c r="L69" s="8">
        <v>4.285714285714286</v>
      </c>
      <c r="M69" s="10">
        <v>-3.006012024048096</v>
      </c>
      <c r="N69" s="8">
        <v>7.142857142857143</v>
      </c>
      <c r="O69" s="10">
        <v>-5.01002004008016</v>
      </c>
      <c r="P69" s="8">
        <v>10</v>
      </c>
      <c r="Q69" s="10">
        <v>-7.014028056112225</v>
      </c>
      <c r="R69" s="8">
        <v>6.285714285714286</v>
      </c>
      <c r="S69" s="10">
        <v>-4.408817635270541</v>
      </c>
      <c r="T69" s="8">
        <v>5.714285714285714</v>
      </c>
      <c r="U69" s="9">
        <v>-4.008016032064128</v>
      </c>
      <c r="V69" s="8">
        <v>53.42857142857143</v>
      </c>
      <c r="W69" s="10">
        <v>-37.4749498997996</v>
      </c>
      <c r="X69" s="77"/>
      <c r="AA69" s="6" t="s">
        <v>33</v>
      </c>
      <c r="AB69" s="6">
        <v>3</v>
      </c>
      <c r="AC69" s="7">
        <v>38378</v>
      </c>
      <c r="AD69" s="10">
        <v>0.5714285714285714</v>
      </c>
      <c r="AE69" s="10">
        <v>-0.4008016032064128</v>
      </c>
      <c r="AF69" s="8">
        <v>1.7142857142857142</v>
      </c>
      <c r="AG69" s="10">
        <v>-1.2024048096192386</v>
      </c>
      <c r="AH69" s="8">
        <v>0.2857142857142857</v>
      </c>
      <c r="AI69" s="10">
        <v>-0.2004008016032064</v>
      </c>
      <c r="AJ69" s="8">
        <v>0.2857142857142857</v>
      </c>
      <c r="AK69" s="10">
        <v>-0.2004008016032064</v>
      </c>
      <c r="AL69" s="8">
        <v>2</v>
      </c>
      <c r="AM69" s="10">
        <v>-1.4028056112224447</v>
      </c>
      <c r="AN69" s="11">
        <v>142.57142857142858</v>
      </c>
      <c r="AO69" s="41"/>
    </row>
    <row r="70" spans="1:41" ht="12.75">
      <c r="A70" s="6" t="s">
        <v>33</v>
      </c>
      <c r="B70" s="6">
        <v>4</v>
      </c>
      <c r="C70" s="7">
        <v>38385</v>
      </c>
      <c r="D70" s="8">
        <v>68</v>
      </c>
      <c r="E70" s="9">
        <v>-7.85997357992074</v>
      </c>
      <c r="F70" s="8">
        <v>8.571428571428571</v>
      </c>
      <c r="G70" s="10">
        <v>-0.9907529722589168</v>
      </c>
      <c r="H70" s="8">
        <v>40.57142857142857</v>
      </c>
      <c r="I70" s="10">
        <v>-4.689564068692206</v>
      </c>
      <c r="J70" s="8">
        <v>14.857142857142856</v>
      </c>
      <c r="K70" s="10">
        <v>-1.7173051519154556</v>
      </c>
      <c r="L70" s="8">
        <v>35.42857142857143</v>
      </c>
      <c r="M70" s="10">
        <v>-4.095112285336857</v>
      </c>
      <c r="N70" s="8">
        <v>30.857142857142858</v>
      </c>
      <c r="O70" s="10">
        <v>-3.5667107001321003</v>
      </c>
      <c r="P70" s="8">
        <v>40</v>
      </c>
      <c r="Q70" s="10">
        <v>-4.623513870541611</v>
      </c>
      <c r="R70" s="8">
        <v>54.285714285714285</v>
      </c>
      <c r="S70" s="10">
        <v>-6.274768824306473</v>
      </c>
      <c r="T70" s="8">
        <v>19.428571428571427</v>
      </c>
      <c r="U70" s="9">
        <v>-2.2457067371202113</v>
      </c>
      <c r="V70" s="8">
        <v>546.8571428571429</v>
      </c>
      <c r="W70" s="10">
        <v>-63.210039630118885</v>
      </c>
      <c r="AA70" s="6" t="s">
        <v>33</v>
      </c>
      <c r="AB70" s="6">
        <v>4</v>
      </c>
      <c r="AC70" s="7">
        <v>38385</v>
      </c>
      <c r="AD70" s="10">
        <v>1.7142857142857142</v>
      </c>
      <c r="AE70" s="10">
        <v>-0.19815059445178335</v>
      </c>
      <c r="AF70" s="8">
        <v>2.857142857142857</v>
      </c>
      <c r="AG70" s="10">
        <v>-0.33025099075297226</v>
      </c>
      <c r="AH70" s="8">
        <v>0</v>
      </c>
      <c r="AI70" s="13" t="s">
        <v>16</v>
      </c>
      <c r="AJ70" s="8">
        <v>0</v>
      </c>
      <c r="AK70" s="13" t="s">
        <v>16</v>
      </c>
      <c r="AL70" s="8">
        <v>1.7142857142857142</v>
      </c>
      <c r="AM70" s="10">
        <v>-0.19815059445178337</v>
      </c>
      <c r="AN70" s="11">
        <v>865.1428571428571</v>
      </c>
      <c r="AO70" s="41"/>
    </row>
    <row r="71" spans="1:41" ht="12.75">
      <c r="A71" s="6" t="s">
        <v>33</v>
      </c>
      <c r="B71" s="6">
        <v>5</v>
      </c>
      <c r="C71" s="7">
        <v>38392</v>
      </c>
      <c r="D71" s="8">
        <v>36.57142857142857</v>
      </c>
      <c r="E71" s="9">
        <v>-6.8891280947255105</v>
      </c>
      <c r="F71" s="8">
        <v>17.714285714285715</v>
      </c>
      <c r="G71" s="10">
        <v>-3.3369214208826694</v>
      </c>
      <c r="H71" s="8">
        <v>13.142857142857142</v>
      </c>
      <c r="I71" s="10">
        <v>-2.4757804090419806</v>
      </c>
      <c r="J71" s="8">
        <v>41.714285714285715</v>
      </c>
      <c r="K71" s="10">
        <v>-7.8579117330462855</v>
      </c>
      <c r="L71" s="8">
        <v>42.857142857142854</v>
      </c>
      <c r="M71" s="10">
        <v>-8.073196986006458</v>
      </c>
      <c r="N71" s="8">
        <v>37.714285714285715</v>
      </c>
      <c r="O71" s="10">
        <v>-7.104413347685684</v>
      </c>
      <c r="P71" s="8">
        <v>22.857142857142858</v>
      </c>
      <c r="Q71" s="10">
        <v>-4.3057050592034445</v>
      </c>
      <c r="R71" s="8">
        <v>32.57142857142857</v>
      </c>
      <c r="S71" s="10">
        <v>-6.135629709364909</v>
      </c>
      <c r="T71" s="8">
        <v>20</v>
      </c>
      <c r="U71" s="9">
        <v>-3.767491926803014</v>
      </c>
      <c r="V71" s="8">
        <v>254.28571428571428</v>
      </c>
      <c r="W71" s="10">
        <v>-47.90096878363832</v>
      </c>
      <c r="X71" s="76"/>
      <c r="AA71" s="6" t="s">
        <v>33</v>
      </c>
      <c r="AB71" s="6">
        <v>5</v>
      </c>
      <c r="AC71" s="7">
        <v>38392</v>
      </c>
      <c r="AD71" s="10">
        <v>4</v>
      </c>
      <c r="AE71" s="10">
        <v>-0.7534983853606028</v>
      </c>
      <c r="AF71" s="8">
        <v>4.571428571428571</v>
      </c>
      <c r="AG71" s="10">
        <v>-0.8611410118406888</v>
      </c>
      <c r="AH71" s="8">
        <v>0</v>
      </c>
      <c r="AI71" s="13" t="s">
        <v>16</v>
      </c>
      <c r="AJ71" s="8">
        <v>0.5714285714285714</v>
      </c>
      <c r="AK71" s="10">
        <v>-0.1076426264800861</v>
      </c>
      <c r="AL71" s="8">
        <v>2.2857142857142856</v>
      </c>
      <c r="AM71" s="10">
        <v>-0.4305705059203444</v>
      </c>
      <c r="AN71" s="11">
        <v>530.8571428571429</v>
      </c>
      <c r="AO71" s="41"/>
    </row>
    <row r="72" spans="1:41" ht="12.75">
      <c r="A72" s="6" t="s">
        <v>33</v>
      </c>
      <c r="B72" s="6">
        <v>6</v>
      </c>
      <c r="C72" s="7">
        <v>38399</v>
      </c>
      <c r="D72" s="8">
        <v>103.42857142857143</v>
      </c>
      <c r="E72" s="9">
        <v>-17.797443461160274</v>
      </c>
      <c r="F72" s="8">
        <v>37.714285714285715</v>
      </c>
      <c r="G72" s="10">
        <v>-6.489675516224189</v>
      </c>
      <c r="H72" s="8">
        <v>30.285714285714285</v>
      </c>
      <c r="I72" s="10">
        <v>-5.2114060963618485</v>
      </c>
      <c r="J72" s="8">
        <v>48</v>
      </c>
      <c r="K72" s="10">
        <v>-8.259587020648969</v>
      </c>
      <c r="L72" s="8">
        <v>118.85714285714286</v>
      </c>
      <c r="M72" s="10">
        <v>-20.45231071779744</v>
      </c>
      <c r="N72" s="8">
        <v>101.14285714285714</v>
      </c>
      <c r="O72" s="10">
        <v>-17.404129793510325</v>
      </c>
      <c r="P72" s="8">
        <v>8</v>
      </c>
      <c r="Q72" s="10">
        <v>-1.376597836774828</v>
      </c>
      <c r="R72" s="8">
        <v>22.857142857142858</v>
      </c>
      <c r="S72" s="10">
        <v>-3.933136676499508</v>
      </c>
      <c r="T72" s="8">
        <v>5.714285714285714</v>
      </c>
      <c r="U72" s="9">
        <v>-0.983284169124877</v>
      </c>
      <c r="V72" s="8">
        <v>62.857142857142854</v>
      </c>
      <c r="W72" s="10">
        <v>-10.816125860373647</v>
      </c>
      <c r="X72" s="76"/>
      <c r="AA72" s="6" t="s">
        <v>33</v>
      </c>
      <c r="AB72" s="6">
        <v>6</v>
      </c>
      <c r="AC72" s="7">
        <v>38399</v>
      </c>
      <c r="AD72" s="10">
        <v>0.5714285714285714</v>
      </c>
      <c r="AE72" s="10">
        <v>-0.09832841691248771</v>
      </c>
      <c r="AF72" s="8">
        <v>32.57142857142857</v>
      </c>
      <c r="AG72" s="10">
        <v>-5.604719764011799</v>
      </c>
      <c r="AH72" s="8">
        <v>7.428571428571429</v>
      </c>
      <c r="AI72" s="10">
        <v>-1.27826941986234</v>
      </c>
      <c r="AJ72" s="8">
        <v>0</v>
      </c>
      <c r="AK72" s="13" t="s">
        <v>16</v>
      </c>
      <c r="AL72" s="8">
        <v>1.7142857142857142</v>
      </c>
      <c r="AM72" s="10">
        <v>-0.2949852507374631</v>
      </c>
      <c r="AN72" s="11">
        <v>581.142857142857</v>
      </c>
      <c r="AO72" s="41"/>
    </row>
    <row r="73" spans="1:41" ht="12.75">
      <c r="A73" s="6" t="s">
        <v>33</v>
      </c>
      <c r="B73" s="6">
        <v>7</v>
      </c>
      <c r="C73" s="7">
        <v>38406</v>
      </c>
      <c r="D73" s="8">
        <v>35.142857142857146</v>
      </c>
      <c r="E73" s="9">
        <v>-13.254310344827585</v>
      </c>
      <c r="F73" s="8">
        <v>6.571428571428571</v>
      </c>
      <c r="G73" s="10">
        <v>-2.478448275862069</v>
      </c>
      <c r="H73" s="8">
        <v>13.142857142857142</v>
      </c>
      <c r="I73" s="10">
        <v>-4.956896551724138</v>
      </c>
      <c r="J73" s="8">
        <v>4.857142857142857</v>
      </c>
      <c r="K73" s="10">
        <v>-1.831896551724138</v>
      </c>
      <c r="L73" s="8">
        <v>12</v>
      </c>
      <c r="M73" s="10">
        <v>-4.525862068965517</v>
      </c>
      <c r="N73" s="8">
        <v>24</v>
      </c>
      <c r="O73" s="10">
        <v>-9.051724137931034</v>
      </c>
      <c r="P73" s="8">
        <v>84.28571428571429</v>
      </c>
      <c r="Q73" s="10">
        <v>-31.788793103448278</v>
      </c>
      <c r="R73" s="8">
        <v>13.714285714285714</v>
      </c>
      <c r="S73" s="10">
        <v>-5.172413793103448</v>
      </c>
      <c r="T73" s="8">
        <v>3.7142857142857144</v>
      </c>
      <c r="U73" s="9">
        <v>-1.4008620689655173</v>
      </c>
      <c r="V73" s="8">
        <v>60.285714285714285</v>
      </c>
      <c r="W73" s="10">
        <v>-22.737068965517242</v>
      </c>
      <c r="AA73" s="6" t="s">
        <v>33</v>
      </c>
      <c r="AB73" s="6">
        <v>7</v>
      </c>
      <c r="AC73" s="7">
        <v>38406</v>
      </c>
      <c r="AD73" s="10">
        <v>4</v>
      </c>
      <c r="AE73" s="10">
        <v>-1.5086206896551724</v>
      </c>
      <c r="AF73" s="8">
        <v>2.5714285714285716</v>
      </c>
      <c r="AG73" s="10">
        <v>-0.9698275862068966</v>
      </c>
      <c r="AH73" s="8">
        <v>0</v>
      </c>
      <c r="AI73" s="13" t="s">
        <v>16</v>
      </c>
      <c r="AJ73" s="8">
        <v>0</v>
      </c>
      <c r="AK73" s="13" t="s">
        <v>16</v>
      </c>
      <c r="AL73" s="8">
        <v>0.8571428571428571</v>
      </c>
      <c r="AM73" s="10">
        <v>-0.3232758620689655</v>
      </c>
      <c r="AN73" s="11">
        <v>265.1428571428571</v>
      </c>
      <c r="AO73" s="41"/>
    </row>
    <row r="74" spans="1:41" ht="12.75">
      <c r="A74" s="6" t="s">
        <v>33</v>
      </c>
      <c r="B74" s="6">
        <v>8</v>
      </c>
      <c r="C74" s="7">
        <v>38413</v>
      </c>
      <c r="D74" s="8">
        <v>65.71428571428571</v>
      </c>
      <c r="E74" s="9">
        <v>-21.435228331780056</v>
      </c>
      <c r="F74" s="8">
        <v>29.714285714285715</v>
      </c>
      <c r="G74" s="10">
        <v>-9.692451071761417</v>
      </c>
      <c r="H74" s="8">
        <v>23.714285714285715</v>
      </c>
      <c r="I74" s="10">
        <v>-7.735321528424977</v>
      </c>
      <c r="J74" s="8">
        <v>6.571428571428571</v>
      </c>
      <c r="K74" s="10">
        <v>-2.1435228331780056</v>
      </c>
      <c r="L74" s="8">
        <v>9.428571428571429</v>
      </c>
      <c r="M74" s="10">
        <v>-3.075489282385834</v>
      </c>
      <c r="N74" s="8">
        <v>25.428571428571427</v>
      </c>
      <c r="O74" s="10">
        <v>-8.294501397949674</v>
      </c>
      <c r="P74" s="8">
        <v>19.714285714285715</v>
      </c>
      <c r="Q74" s="10">
        <v>-6.430568499534017</v>
      </c>
      <c r="R74" s="8">
        <v>58.57142857142857</v>
      </c>
      <c r="S74" s="10">
        <v>-19.105312208760488</v>
      </c>
      <c r="T74" s="8">
        <v>8.571428571428571</v>
      </c>
      <c r="U74" s="9">
        <v>-2.7958993476234855</v>
      </c>
      <c r="V74" s="8">
        <v>35.42857142857143</v>
      </c>
      <c r="W74" s="10">
        <v>-11.556383970177073</v>
      </c>
      <c r="AA74" s="6" t="s">
        <v>33</v>
      </c>
      <c r="AB74" s="6">
        <v>8</v>
      </c>
      <c r="AC74" s="7">
        <v>38413</v>
      </c>
      <c r="AD74" s="10">
        <v>0.2857142857142857</v>
      </c>
      <c r="AE74" s="10">
        <v>-0.09319664492078285</v>
      </c>
      <c r="AF74" s="8">
        <v>8.285714285714286</v>
      </c>
      <c r="AG74" s="10">
        <v>-2.7027027027027026</v>
      </c>
      <c r="AH74" s="8">
        <v>11.142857142857142</v>
      </c>
      <c r="AI74" s="10">
        <v>-3.6346691519105314</v>
      </c>
      <c r="AJ74" s="8">
        <v>0</v>
      </c>
      <c r="AK74" s="13" t="s">
        <v>16</v>
      </c>
      <c r="AL74" s="8">
        <v>4</v>
      </c>
      <c r="AM74" s="10">
        <v>-1.30475302889096</v>
      </c>
      <c r="AN74" s="11">
        <v>306.5714285714285</v>
      </c>
      <c r="AO74" s="41"/>
    </row>
    <row r="75" spans="1:41" ht="12.75">
      <c r="A75" s="6" t="s">
        <v>33</v>
      </c>
      <c r="B75" s="6">
        <v>9</v>
      </c>
      <c r="C75" s="7">
        <v>38420</v>
      </c>
      <c r="D75" s="8">
        <v>106.57142857142857</v>
      </c>
      <c r="E75" s="9">
        <v>-29.231974921630094</v>
      </c>
      <c r="F75" s="8">
        <v>54.57142857142857</v>
      </c>
      <c r="G75" s="10">
        <v>-14.968652037617556</v>
      </c>
      <c r="H75" s="8">
        <v>48.857142857142854</v>
      </c>
      <c r="I75" s="10">
        <v>-13.401253918495298</v>
      </c>
      <c r="J75" s="8">
        <v>28.285714285714285</v>
      </c>
      <c r="K75" s="10">
        <v>-7.758620689655173</v>
      </c>
      <c r="L75" s="8">
        <v>8.285714285714286</v>
      </c>
      <c r="M75" s="10">
        <v>-2.272727272727273</v>
      </c>
      <c r="N75" s="8">
        <v>26</v>
      </c>
      <c r="O75" s="10">
        <v>-7.131661442006269</v>
      </c>
      <c r="P75" s="8">
        <v>27.714285714285715</v>
      </c>
      <c r="Q75" s="10">
        <v>-7.601880877742946</v>
      </c>
      <c r="R75" s="8">
        <v>22.571428571428573</v>
      </c>
      <c r="S75" s="10">
        <v>-6.191222570532915</v>
      </c>
      <c r="T75" s="8">
        <v>13.142857142857142</v>
      </c>
      <c r="U75" s="9">
        <v>-3.605015673981191</v>
      </c>
      <c r="V75" s="8">
        <v>15.428571428571429</v>
      </c>
      <c r="W75" s="10">
        <v>-4.231974921630094</v>
      </c>
      <c r="AA75" s="6" t="s">
        <v>33</v>
      </c>
      <c r="AB75" s="6">
        <v>9</v>
      </c>
      <c r="AC75" s="7">
        <v>38420</v>
      </c>
      <c r="AD75" s="10">
        <v>0</v>
      </c>
      <c r="AE75" s="13" t="s">
        <v>16</v>
      </c>
      <c r="AF75" s="8">
        <v>2.857142857142857</v>
      </c>
      <c r="AG75" s="10">
        <v>-0.7836990595611284</v>
      </c>
      <c r="AH75" s="8">
        <v>1.4285714285714286</v>
      </c>
      <c r="AI75" s="10">
        <v>-0.3918495297805642</v>
      </c>
      <c r="AJ75" s="8">
        <v>0</v>
      </c>
      <c r="AK75" s="13" t="s">
        <v>16</v>
      </c>
      <c r="AL75" s="8">
        <v>8.857142857142858</v>
      </c>
      <c r="AM75" s="10">
        <v>-2.4294670846394983</v>
      </c>
      <c r="AN75" s="11">
        <v>364.57142857142856</v>
      </c>
      <c r="AO75" s="41"/>
    </row>
    <row r="76" spans="1:41" ht="12.75">
      <c r="A76" s="6" t="s">
        <v>33</v>
      </c>
      <c r="B76" s="6">
        <v>11</v>
      </c>
      <c r="C76" s="7">
        <v>38434</v>
      </c>
      <c r="D76" s="16">
        <v>17.428571428571427</v>
      </c>
      <c r="E76" s="9">
        <v>-12.525667351129362</v>
      </c>
      <c r="F76" s="16">
        <v>6.857142857142857</v>
      </c>
      <c r="G76" s="10">
        <v>-4.9281314168377826</v>
      </c>
      <c r="H76" s="16">
        <v>10.857142857142858</v>
      </c>
      <c r="I76" s="10">
        <v>-7.802874743326489</v>
      </c>
      <c r="J76" s="8">
        <v>7.428571428571429</v>
      </c>
      <c r="K76" s="10">
        <v>-5.338809034907598</v>
      </c>
      <c r="L76" s="8">
        <v>0.5714285714285714</v>
      </c>
      <c r="M76" s="10">
        <v>-0.41067761806981523</v>
      </c>
      <c r="N76" s="8">
        <v>3.7142857142857144</v>
      </c>
      <c r="O76" s="10">
        <v>-2.6694045174537986</v>
      </c>
      <c r="P76" s="8">
        <v>20.285714285714285</v>
      </c>
      <c r="Q76" s="10">
        <v>-14.579055441478438</v>
      </c>
      <c r="R76" s="8">
        <v>35.42857142857143</v>
      </c>
      <c r="S76" s="10">
        <v>-25.46201232032854</v>
      </c>
      <c r="T76" s="16">
        <v>4.571428571428571</v>
      </c>
      <c r="U76" s="9">
        <v>-3.285420944558522</v>
      </c>
      <c r="V76" s="8">
        <v>27.142857142857142</v>
      </c>
      <c r="W76" s="10">
        <v>-19.50718685831622</v>
      </c>
      <c r="AA76" s="6" t="s">
        <v>33</v>
      </c>
      <c r="AB76" s="6">
        <v>11</v>
      </c>
      <c r="AC76" s="7">
        <v>38434</v>
      </c>
      <c r="AD76" s="10">
        <v>1.4285714285714286</v>
      </c>
      <c r="AE76" s="10">
        <v>-1.0266940451745379</v>
      </c>
      <c r="AF76" s="16">
        <v>0.8571428571428571</v>
      </c>
      <c r="AG76" s="10">
        <v>-0.6160164271047228</v>
      </c>
      <c r="AH76" s="16">
        <v>0.5714285714285714</v>
      </c>
      <c r="AI76" s="10">
        <v>-0.41067761806981523</v>
      </c>
      <c r="AJ76" s="8">
        <v>0</v>
      </c>
      <c r="AK76" s="13" t="s">
        <v>16</v>
      </c>
      <c r="AL76" s="8">
        <v>2</v>
      </c>
      <c r="AM76" s="10">
        <v>-1.4373716632443532</v>
      </c>
      <c r="AN76" s="11">
        <v>139.14285714285717</v>
      </c>
      <c r="AO76" s="41"/>
    </row>
    <row r="77" spans="1:41" ht="12.75">
      <c r="A77" s="14" t="s">
        <v>33</v>
      </c>
      <c r="B77" s="6">
        <v>12</v>
      </c>
      <c r="C77" s="15">
        <v>38441</v>
      </c>
      <c r="D77" s="20">
        <v>25.714285714285715</v>
      </c>
      <c r="E77" s="9">
        <v>-30.303030303030305</v>
      </c>
      <c r="F77" s="20">
        <v>17.714285714285715</v>
      </c>
      <c r="G77" s="10">
        <v>-20.875420875420875</v>
      </c>
      <c r="H77" s="20">
        <v>7.142857142857143</v>
      </c>
      <c r="I77" s="10">
        <v>-8.417508417508419</v>
      </c>
      <c r="J77" s="16">
        <v>2.571428571428571</v>
      </c>
      <c r="K77" s="10">
        <v>-3.0303030303030303</v>
      </c>
      <c r="L77" s="16">
        <v>1.1428571428571428</v>
      </c>
      <c r="M77" s="10">
        <v>-1.3468013468013467</v>
      </c>
      <c r="N77" s="16">
        <v>3.142857142857143</v>
      </c>
      <c r="O77" s="10">
        <v>-3.7037037037037033</v>
      </c>
      <c r="P77" s="16">
        <v>7.714285714285714</v>
      </c>
      <c r="Q77" s="10">
        <v>-9.090909090909092</v>
      </c>
      <c r="R77" s="16">
        <v>9.142857142857142</v>
      </c>
      <c r="S77" s="10">
        <v>-10.774410774410773</v>
      </c>
      <c r="T77" s="20">
        <v>3.142857142857143</v>
      </c>
      <c r="U77" s="9">
        <v>-3.7037037037037033</v>
      </c>
      <c r="V77" s="16">
        <v>4.857142857142857</v>
      </c>
      <c r="W77" s="10">
        <v>-5.723905723905724</v>
      </c>
      <c r="AA77" s="14" t="s">
        <v>33</v>
      </c>
      <c r="AB77" s="6">
        <v>12</v>
      </c>
      <c r="AC77" s="15">
        <v>38441</v>
      </c>
      <c r="AD77" s="10">
        <v>0</v>
      </c>
      <c r="AE77" s="13" t="s">
        <v>16</v>
      </c>
      <c r="AF77" s="20">
        <v>0.2857142857142857</v>
      </c>
      <c r="AG77" s="10">
        <v>-0.33670033670033667</v>
      </c>
      <c r="AH77" s="20">
        <v>0</v>
      </c>
      <c r="AI77" s="13" t="s">
        <v>16</v>
      </c>
      <c r="AJ77" s="16">
        <v>0</v>
      </c>
      <c r="AK77" s="13" t="s">
        <v>16</v>
      </c>
      <c r="AL77" s="16">
        <v>2.2857142857142856</v>
      </c>
      <c r="AM77" s="10">
        <v>-2.6936026936026938</v>
      </c>
      <c r="AN77" s="11">
        <v>84.85714285714286</v>
      </c>
      <c r="AO77" s="41"/>
    </row>
    <row r="78" spans="1:41" ht="12.75">
      <c r="A78" s="17" t="s">
        <v>10</v>
      </c>
      <c r="B78" s="18"/>
      <c r="C78" s="19" t="s">
        <v>9</v>
      </c>
      <c r="D78" s="11">
        <f>SUM(D66:D77)</f>
        <v>541.5714285714286</v>
      </c>
      <c r="E78" s="20"/>
      <c r="F78" s="11">
        <f>SUM(F66:F77)</f>
        <v>210.57142857142858</v>
      </c>
      <c r="G78" s="20"/>
      <c r="H78" s="11">
        <f>SUM(H66:H77)</f>
        <v>278.85714285714283</v>
      </c>
      <c r="I78" s="20"/>
      <c r="J78" s="11">
        <f>SUM(J66:J77)</f>
        <v>167.42857142857144</v>
      </c>
      <c r="K78" s="20"/>
      <c r="L78" s="11">
        <f>SUM(L66:L77)</f>
        <v>252.57142857142856</v>
      </c>
      <c r="M78" s="20"/>
      <c r="N78" s="11">
        <f>SUM(N66:N77)</f>
        <v>304.28571428571433</v>
      </c>
      <c r="O78" s="20"/>
      <c r="P78" s="11">
        <f>SUM(P66:P77)</f>
        <v>263</v>
      </c>
      <c r="Q78" s="20"/>
      <c r="R78" s="11">
        <f>SUM(R66:R77)</f>
        <v>346.00000000000006</v>
      </c>
      <c r="S78" s="20"/>
      <c r="T78" s="11">
        <f>SUM(T66:T77)</f>
        <v>87.99999999999999</v>
      </c>
      <c r="U78" s="20"/>
      <c r="V78" s="11">
        <f>SUM(V66:V77)</f>
        <v>1564.1428571428569</v>
      </c>
      <c r="W78" s="20"/>
      <c r="AA78" s="17" t="s">
        <v>10</v>
      </c>
      <c r="AB78" s="18"/>
      <c r="AC78" s="19" t="s">
        <v>9</v>
      </c>
      <c r="AD78" s="11">
        <f>SUM(AD66:AD77)</f>
        <v>13.714285714285715</v>
      </c>
      <c r="AE78" s="20"/>
      <c r="AF78" s="11">
        <f>SUM(AF66:AF77)</f>
        <v>63.571428571428555</v>
      </c>
      <c r="AG78" s="20"/>
      <c r="AH78" s="11">
        <f>SUM(AH66:AH77)</f>
        <v>24.142857142857142</v>
      </c>
      <c r="AI78" s="20"/>
      <c r="AJ78" s="11">
        <f>SUM(AJ66:AJ77)</f>
        <v>3.8571428571428568</v>
      </c>
      <c r="AK78" s="20"/>
      <c r="AL78" s="11">
        <f>SUM(AL66:AL77)</f>
        <v>32.714285714285715</v>
      </c>
      <c r="AM78" s="20"/>
      <c r="AN78" s="11">
        <f>SUM(AN66:AN77)</f>
        <v>4154.428571428571</v>
      </c>
      <c r="AO78" s="41"/>
    </row>
    <row r="79" spans="1:43" ht="12.75" thickBot="1">
      <c r="A79" s="22"/>
      <c r="B79" s="22"/>
      <c r="C79" s="23" t="s">
        <v>15</v>
      </c>
      <c r="D79" s="24"/>
      <c r="E79" s="25">
        <f>(D78/4154.43)*-100</f>
        <v>-13.035998405832533</v>
      </c>
      <c r="F79" s="25"/>
      <c r="G79" s="25">
        <f>(F78/4154.43)*-100</f>
        <v>-5.068599749458495</v>
      </c>
      <c r="H79" s="25"/>
      <c r="I79" s="25">
        <f>(H78/4154.43)*-100</f>
        <v>-6.712284064411792</v>
      </c>
      <c r="J79" s="25"/>
      <c r="K79" s="25">
        <f>(J78/4154.43)*-100</f>
        <v>-4.030121374739048</v>
      </c>
      <c r="L79" s="25"/>
      <c r="M79" s="25">
        <f>(L78/4154.43)*-100</f>
        <v>-6.079568763258222</v>
      </c>
      <c r="N79" s="25"/>
      <c r="O79" s="25">
        <f>(N78/4154.43)*-100</f>
        <v>-7.324367344875574</v>
      </c>
      <c r="P79" s="25"/>
      <c r="Q79" s="25">
        <f>(P78/4154.43)*-100</f>
        <v>-6.330591681650671</v>
      </c>
      <c r="R79" s="25"/>
      <c r="S79" s="25">
        <f>(R78/4154.43)*-100</f>
        <v>-8.32845901844537</v>
      </c>
      <c r="T79" s="24"/>
      <c r="U79" s="25">
        <f>(T78/4154.43)*-100</f>
        <v>-2.118220790818475</v>
      </c>
      <c r="V79" s="25"/>
      <c r="W79" s="25">
        <f>(V78/4154.43)*-100</f>
        <v>-37.64999908875241</v>
      </c>
      <c r="X79" s="63">
        <f>SUM((E79:W79))</f>
        <v>-96.67821028224259</v>
      </c>
      <c r="Y79" s="65"/>
      <c r="AA79" s="22"/>
      <c r="AB79" s="22"/>
      <c r="AC79" s="23" t="s">
        <v>15</v>
      </c>
      <c r="AD79" s="25"/>
      <c r="AE79" s="25">
        <f>(AD78/4154.43)*-100</f>
        <v>-0.33011233103664556</v>
      </c>
      <c r="AF79" s="25"/>
      <c r="AG79" s="25">
        <f>(AF78/4154.43)*-100</f>
        <v>-1.5302082011594502</v>
      </c>
      <c r="AH79" s="25"/>
      <c r="AI79" s="25">
        <f>(AH78/4154.43)*-100</f>
        <v>-0.5811352494290947</v>
      </c>
      <c r="AJ79" s="25"/>
      <c r="AK79" s="25">
        <f>(AJ78/4154.43)*-100</f>
        <v>-0.09284409310405654</v>
      </c>
      <c r="AL79" s="25"/>
      <c r="AM79" s="25">
        <f>(AL78/4154.43)*-100</f>
        <v>-0.7874554563269982</v>
      </c>
      <c r="AN79" s="25"/>
      <c r="AO79" s="63">
        <v>-3.321755331056245</v>
      </c>
      <c r="AP79" s="59">
        <f>(AN78/AN104)*-100</f>
        <v>-66.4365379255516</v>
      </c>
      <c r="AQ79" s="42"/>
    </row>
    <row r="80" spans="1:41" ht="13.5">
      <c r="A80" s="6" t="s">
        <v>33</v>
      </c>
      <c r="B80" s="6">
        <v>14</v>
      </c>
      <c r="C80" s="7">
        <v>38455</v>
      </c>
      <c r="D80" s="8">
        <v>33.714285714285715</v>
      </c>
      <c r="E80" s="9">
        <v>-17.98780487804878</v>
      </c>
      <c r="F80" s="8">
        <v>8.285714285714286</v>
      </c>
      <c r="G80" s="10">
        <v>-4.420731707317073</v>
      </c>
      <c r="H80" s="8">
        <v>64.28571428571429</v>
      </c>
      <c r="I80" s="10">
        <v>-34.29878048780488</v>
      </c>
      <c r="J80" s="8">
        <v>21.142857142857142</v>
      </c>
      <c r="K80" s="10">
        <v>-11.28048780487805</v>
      </c>
      <c r="L80" s="8">
        <v>8.285714285714286</v>
      </c>
      <c r="M80" s="10">
        <v>-4.420731707317073</v>
      </c>
      <c r="N80" s="8">
        <v>8.571428571428571</v>
      </c>
      <c r="O80" s="10">
        <v>-4.573170731707317</v>
      </c>
      <c r="P80" s="8">
        <v>10.857142857142858</v>
      </c>
      <c r="Q80" s="10">
        <v>-5.7926829268292686</v>
      </c>
      <c r="R80" s="8">
        <v>11.142857142857142</v>
      </c>
      <c r="S80" s="10">
        <v>-5.945121951219512</v>
      </c>
      <c r="T80" s="8">
        <v>6</v>
      </c>
      <c r="U80" s="9">
        <v>-3.201219512195122</v>
      </c>
      <c r="V80" s="11">
        <v>10.285714285714286</v>
      </c>
      <c r="W80" s="10">
        <v>-5.487804878048781</v>
      </c>
      <c r="Y80" s="78"/>
      <c r="AA80" s="6" t="s">
        <v>33</v>
      </c>
      <c r="AB80" s="6">
        <v>14</v>
      </c>
      <c r="AC80" s="7">
        <v>38455</v>
      </c>
      <c r="AD80" s="8">
        <v>0.8571428571428571</v>
      </c>
      <c r="AE80" s="10">
        <v>-0.45731707317073167</v>
      </c>
      <c r="AF80" s="8">
        <v>0</v>
      </c>
      <c r="AG80" s="13" t="s">
        <v>16</v>
      </c>
      <c r="AH80" s="8">
        <v>0.5714285714285714</v>
      </c>
      <c r="AI80" s="10">
        <v>-0.3048780487804878</v>
      </c>
      <c r="AJ80" s="8">
        <v>0</v>
      </c>
      <c r="AK80" s="13" t="s">
        <v>16</v>
      </c>
      <c r="AL80" s="8">
        <v>3.4285714285714284</v>
      </c>
      <c r="AM80" s="10">
        <v>-1.8292682926829267</v>
      </c>
      <c r="AN80" s="8">
        <v>187.42857142857142</v>
      </c>
      <c r="AO80" s="41"/>
    </row>
    <row r="81" spans="1:41" ht="13.5">
      <c r="A81" s="6" t="s">
        <v>33</v>
      </c>
      <c r="B81" s="6">
        <v>15</v>
      </c>
      <c r="C81" s="7">
        <v>38462</v>
      </c>
      <c r="D81" s="8">
        <v>28.285714285714285</v>
      </c>
      <c r="E81" s="9">
        <v>-13.580246913580247</v>
      </c>
      <c r="F81" s="8">
        <v>6.571428571428571</v>
      </c>
      <c r="G81" s="10">
        <v>-3.155006858710562</v>
      </c>
      <c r="H81" s="8">
        <v>39.714285714285715</v>
      </c>
      <c r="I81" s="10">
        <v>-19.06721536351166</v>
      </c>
      <c r="J81" s="8">
        <v>7.142857142857143</v>
      </c>
      <c r="K81" s="10">
        <v>-3.4293552812071333</v>
      </c>
      <c r="L81" s="8">
        <v>7.714285714285714</v>
      </c>
      <c r="M81" s="33">
        <v>-3.7037037037037033</v>
      </c>
      <c r="N81" s="8">
        <v>9.142857142857142</v>
      </c>
      <c r="O81" s="10">
        <v>-4.38957475994513</v>
      </c>
      <c r="P81" s="8">
        <v>42.57142857142857</v>
      </c>
      <c r="Q81" s="10">
        <v>-20.438957475994513</v>
      </c>
      <c r="R81" s="8">
        <v>36</v>
      </c>
      <c r="S81" s="10">
        <v>-17.28395061728395</v>
      </c>
      <c r="T81" s="8">
        <v>8.285714285714286</v>
      </c>
      <c r="U81" s="9">
        <v>-3.9780521262002746</v>
      </c>
      <c r="V81" s="11">
        <v>14.571428571428571</v>
      </c>
      <c r="W81" s="10">
        <v>-6.995884773662551</v>
      </c>
      <c r="Y81" s="78"/>
      <c r="AA81" s="6" t="s">
        <v>33</v>
      </c>
      <c r="AB81" s="6">
        <v>15</v>
      </c>
      <c r="AC81" s="7">
        <v>38462</v>
      </c>
      <c r="AD81" s="8">
        <v>4.857142857142857</v>
      </c>
      <c r="AE81" s="10">
        <v>-2.3319615912208507</v>
      </c>
      <c r="AF81" s="8">
        <v>0.2857142857142857</v>
      </c>
      <c r="AG81" s="10">
        <v>-0.1371742112482853</v>
      </c>
      <c r="AH81" s="8">
        <v>0.2857142857142857</v>
      </c>
      <c r="AI81" s="10">
        <v>-0.1371742112482853</v>
      </c>
      <c r="AJ81" s="8">
        <v>0</v>
      </c>
      <c r="AK81" s="13" t="s">
        <v>16</v>
      </c>
      <c r="AL81" s="8">
        <v>2.8571428571428568</v>
      </c>
      <c r="AM81" s="10">
        <v>-1.371742112482853</v>
      </c>
      <c r="AN81" s="8">
        <v>208.28571428571425</v>
      </c>
      <c r="AO81" s="41"/>
    </row>
    <row r="82" spans="1:41" ht="13.5">
      <c r="A82" s="6" t="s">
        <v>33</v>
      </c>
      <c r="B82" s="6">
        <v>16</v>
      </c>
      <c r="C82" s="73" t="s">
        <v>40</v>
      </c>
      <c r="D82" s="16">
        <v>6.571428571428571</v>
      </c>
      <c r="E82" s="9">
        <v>-17.829457364341085</v>
      </c>
      <c r="F82" s="16">
        <v>1.7142857142857142</v>
      </c>
      <c r="G82" s="10">
        <v>-4.651162790697675</v>
      </c>
      <c r="H82" s="16">
        <v>4</v>
      </c>
      <c r="I82" s="10">
        <v>-10.852713178294573</v>
      </c>
      <c r="J82" s="16">
        <v>0.5714285714285714</v>
      </c>
      <c r="K82" s="10">
        <v>-1.550387596899225</v>
      </c>
      <c r="L82" s="16">
        <v>1.1428571428571428</v>
      </c>
      <c r="M82" s="10">
        <v>-3.10077519379845</v>
      </c>
      <c r="N82" s="16">
        <v>1.7142857142857142</v>
      </c>
      <c r="O82" s="10">
        <v>-4.651162790697675</v>
      </c>
      <c r="P82" s="16">
        <v>7.714285714285714</v>
      </c>
      <c r="Q82" s="10">
        <v>-20.930232558139537</v>
      </c>
      <c r="R82" s="16">
        <v>6</v>
      </c>
      <c r="S82" s="10">
        <v>-16.27906976744186</v>
      </c>
      <c r="T82" s="16">
        <v>1.1428571428571428</v>
      </c>
      <c r="U82" s="9">
        <v>-3.10077519379845</v>
      </c>
      <c r="V82" s="11">
        <v>4</v>
      </c>
      <c r="W82" s="10">
        <v>-10.852713178294573</v>
      </c>
      <c r="Y82" s="78"/>
      <c r="Z82" s="79"/>
      <c r="AA82" s="6" t="s">
        <v>33</v>
      </c>
      <c r="AB82" s="6">
        <v>16</v>
      </c>
      <c r="AC82" s="15">
        <v>38469</v>
      </c>
      <c r="AD82" s="16">
        <v>0.8571428571428571</v>
      </c>
      <c r="AE82" s="10">
        <v>-2.3255813953488373</v>
      </c>
      <c r="AF82" s="16">
        <v>0</v>
      </c>
      <c r="AG82" s="13" t="s">
        <v>16</v>
      </c>
      <c r="AH82" s="16">
        <v>0</v>
      </c>
      <c r="AI82" s="13" t="s">
        <v>16</v>
      </c>
      <c r="AJ82" s="16">
        <v>0</v>
      </c>
      <c r="AK82" s="13" t="s">
        <v>16</v>
      </c>
      <c r="AL82" s="16">
        <v>1.4285714285714284</v>
      </c>
      <c r="AM82" s="10">
        <v>-3.8759689922480622</v>
      </c>
      <c r="AN82" s="16">
        <v>36.85714285714285</v>
      </c>
      <c r="AO82" s="64"/>
    </row>
    <row r="83" spans="1:41" ht="13.5">
      <c r="A83" s="29" t="s">
        <v>33</v>
      </c>
      <c r="B83" s="29">
        <v>18</v>
      </c>
      <c r="C83" s="30">
        <v>38483</v>
      </c>
      <c r="D83" s="31">
        <v>53.714285714285715</v>
      </c>
      <c r="E83" s="32">
        <v>-33.27433628318584</v>
      </c>
      <c r="F83" s="31">
        <v>9.142857142857142</v>
      </c>
      <c r="G83" s="33">
        <v>-5.663716814159292</v>
      </c>
      <c r="H83" s="31">
        <v>26.571428571428573</v>
      </c>
      <c r="I83" s="33">
        <v>-16.460176991150444</v>
      </c>
      <c r="J83" s="31">
        <v>5.428571428571429</v>
      </c>
      <c r="K83" s="33">
        <v>-3.3628318584070795</v>
      </c>
      <c r="L83" s="31">
        <v>6.285714285714286</v>
      </c>
      <c r="M83" s="33">
        <v>-3.893805309734513</v>
      </c>
      <c r="N83" s="31">
        <v>3.7142857142857144</v>
      </c>
      <c r="O83" s="33">
        <v>-2.3008849557522124</v>
      </c>
      <c r="P83" s="31">
        <v>22</v>
      </c>
      <c r="Q83" s="33">
        <v>-13.628318584070797</v>
      </c>
      <c r="R83" s="31">
        <v>12.857142857142858</v>
      </c>
      <c r="S83" s="33">
        <v>-7.964601769911504</v>
      </c>
      <c r="T83" s="31">
        <v>12</v>
      </c>
      <c r="U83" s="32">
        <v>-7.433628318584071</v>
      </c>
      <c r="V83" s="34">
        <v>5.428571428571429</v>
      </c>
      <c r="W83" s="10">
        <v>-3.3628318584070795</v>
      </c>
      <c r="Y83" s="78"/>
      <c r="AA83" s="29" t="s">
        <v>33</v>
      </c>
      <c r="AB83" s="29">
        <v>18</v>
      </c>
      <c r="AC83" s="30">
        <v>38483</v>
      </c>
      <c r="AD83" s="31">
        <v>1.1428571428571428</v>
      </c>
      <c r="AE83" s="33">
        <v>-0.7079646017699115</v>
      </c>
      <c r="AF83" s="31">
        <v>0.5714285714285714</v>
      </c>
      <c r="AG83" s="33">
        <v>-0.35398230088495575</v>
      </c>
      <c r="AH83" s="31">
        <v>0</v>
      </c>
      <c r="AI83" s="13" t="s">
        <v>16</v>
      </c>
      <c r="AJ83" s="31">
        <v>0</v>
      </c>
      <c r="AK83" s="36" t="s">
        <v>16</v>
      </c>
      <c r="AL83" s="31">
        <v>2.571428571428571</v>
      </c>
      <c r="AM83" s="33">
        <v>-1.592920353982301</v>
      </c>
      <c r="AN83" s="31">
        <v>161.4285714285714</v>
      </c>
      <c r="AO83" s="60"/>
    </row>
    <row r="84" spans="1:41" ht="13.5">
      <c r="A84" s="29" t="s">
        <v>33</v>
      </c>
      <c r="B84" s="29">
        <v>19</v>
      </c>
      <c r="C84" s="30">
        <v>38490</v>
      </c>
      <c r="D84" s="31">
        <v>22.857142857142858</v>
      </c>
      <c r="E84" s="32">
        <v>-24.169184290030213</v>
      </c>
      <c r="F84" s="31">
        <v>4.857142857142857</v>
      </c>
      <c r="G84" s="33">
        <v>-5.13595166163142</v>
      </c>
      <c r="H84" s="31">
        <v>17.142857142857142</v>
      </c>
      <c r="I84" s="33">
        <v>-18.12688821752266</v>
      </c>
      <c r="J84" s="31">
        <v>2.8571428571428568</v>
      </c>
      <c r="K84" s="33">
        <v>-3.0211480362537766</v>
      </c>
      <c r="L84" s="31">
        <v>2.5714285714285716</v>
      </c>
      <c r="M84" s="33">
        <v>-2.719033232628399</v>
      </c>
      <c r="N84" s="31">
        <v>2.5714285714285716</v>
      </c>
      <c r="O84" s="33">
        <v>-2.719033232628399</v>
      </c>
      <c r="P84" s="31">
        <v>11.714285714285714</v>
      </c>
      <c r="Q84" s="33">
        <v>-12.386706948640484</v>
      </c>
      <c r="R84" s="31">
        <v>12.857142857142858</v>
      </c>
      <c r="S84" s="33">
        <v>-13.595166163141995</v>
      </c>
      <c r="T84" s="31">
        <v>6</v>
      </c>
      <c r="U84" s="32">
        <v>-6.3444108761329305</v>
      </c>
      <c r="V84" s="34">
        <v>6</v>
      </c>
      <c r="W84" s="10">
        <v>-6.3444108761329305</v>
      </c>
      <c r="Y84" s="78"/>
      <c r="AA84" s="29" t="s">
        <v>33</v>
      </c>
      <c r="AB84" s="29">
        <v>19</v>
      </c>
      <c r="AC84" s="30">
        <v>38490</v>
      </c>
      <c r="AD84" s="31">
        <v>1.1428571428571428</v>
      </c>
      <c r="AE84" s="33">
        <v>-1.2084592145015105</v>
      </c>
      <c r="AF84" s="31">
        <v>1.1428571428571428</v>
      </c>
      <c r="AG84" s="33">
        <v>-1.2084592145015105</v>
      </c>
      <c r="AH84" s="31">
        <v>0.2857142857142857</v>
      </c>
      <c r="AI84" s="33">
        <v>-0.3021148036253776</v>
      </c>
      <c r="AJ84" s="31">
        <v>0</v>
      </c>
      <c r="AK84" s="36" t="s">
        <v>16</v>
      </c>
      <c r="AL84" s="31">
        <v>2.571428571428571</v>
      </c>
      <c r="AM84" s="33">
        <v>-2.719033232628399</v>
      </c>
      <c r="AN84" s="31">
        <v>94.57142857142858</v>
      </c>
      <c r="AO84" s="60"/>
    </row>
    <row r="85" spans="1:41" ht="13.5">
      <c r="A85" s="29" t="s">
        <v>33</v>
      </c>
      <c r="B85" s="29">
        <v>20</v>
      </c>
      <c r="C85" s="30">
        <v>38495</v>
      </c>
      <c r="D85" s="31">
        <v>28.8</v>
      </c>
      <c r="E85" s="32">
        <v>-38.50267379679144</v>
      </c>
      <c r="F85" s="31">
        <v>3.2</v>
      </c>
      <c r="G85" s="33">
        <v>-4.27807486631016</v>
      </c>
      <c r="H85" s="31">
        <v>8</v>
      </c>
      <c r="I85" s="33">
        <v>-10.695187165775401</v>
      </c>
      <c r="J85" s="31">
        <v>0.4</v>
      </c>
      <c r="K85" s="33">
        <v>-0.53475935828877</v>
      </c>
      <c r="L85" s="31">
        <v>1.2</v>
      </c>
      <c r="M85" s="33">
        <v>-1.6042780748663104</v>
      </c>
      <c r="N85" s="31">
        <v>1.2</v>
      </c>
      <c r="O85" s="33">
        <v>-1.6042780748663104</v>
      </c>
      <c r="P85" s="31">
        <v>14</v>
      </c>
      <c r="Q85" s="33">
        <v>-18.71657754010695</v>
      </c>
      <c r="R85" s="31">
        <v>6.8</v>
      </c>
      <c r="S85" s="33">
        <v>-9.090909090909092</v>
      </c>
      <c r="T85" s="31">
        <v>2.8</v>
      </c>
      <c r="U85" s="32">
        <v>-3.7433155080213902</v>
      </c>
      <c r="V85" s="34">
        <v>5.2</v>
      </c>
      <c r="W85" s="10">
        <v>-6.951871657754011</v>
      </c>
      <c r="Y85" s="78"/>
      <c r="AA85" s="29" t="s">
        <v>33</v>
      </c>
      <c r="AB85" s="29">
        <v>20</v>
      </c>
      <c r="AC85" s="30">
        <v>38495</v>
      </c>
      <c r="AD85" s="31">
        <v>1.6</v>
      </c>
      <c r="AE85" s="33">
        <v>-2.13903743315508</v>
      </c>
      <c r="AF85" s="31">
        <v>0.8</v>
      </c>
      <c r="AG85" s="33">
        <v>-1.06951871657754</v>
      </c>
      <c r="AH85" s="31">
        <v>0</v>
      </c>
      <c r="AI85" s="13" t="s">
        <v>16</v>
      </c>
      <c r="AJ85" s="31">
        <v>0</v>
      </c>
      <c r="AK85" s="36" t="s">
        <v>16</v>
      </c>
      <c r="AL85" s="31">
        <v>0.8</v>
      </c>
      <c r="AM85" s="33">
        <v>-1.06951871657754</v>
      </c>
      <c r="AN85" s="31">
        <v>74.8</v>
      </c>
      <c r="AO85" s="60"/>
    </row>
    <row r="86" spans="1:41" ht="12.75">
      <c r="A86" s="17" t="s">
        <v>8</v>
      </c>
      <c r="B86" s="18"/>
      <c r="C86" s="19" t="s">
        <v>9</v>
      </c>
      <c r="D86" s="11">
        <f>SUM(D80:D85)</f>
        <v>173.94285714285715</v>
      </c>
      <c r="E86" s="20"/>
      <c r="F86" s="11">
        <f>SUM(F80:F85)</f>
        <v>33.77142857142857</v>
      </c>
      <c r="G86" s="20"/>
      <c r="H86" s="11">
        <f>SUM(H80:H85)</f>
        <v>159.71428571428572</v>
      </c>
      <c r="I86" s="20"/>
      <c r="J86" s="11">
        <f>SUM(J80:J85)</f>
        <v>37.54285714285714</v>
      </c>
      <c r="K86" s="20"/>
      <c r="L86" s="11">
        <f>SUM(L80:L85)</f>
        <v>27.2</v>
      </c>
      <c r="M86" s="20"/>
      <c r="N86" s="11">
        <f>SUM(N80:N85)</f>
        <v>26.914285714285718</v>
      </c>
      <c r="O86" s="20"/>
      <c r="P86" s="11">
        <f>SUM(P80:P85)</f>
        <v>108.85714285714285</v>
      </c>
      <c r="Q86" s="20"/>
      <c r="R86" s="11">
        <f>SUM(R80:R85)</f>
        <v>85.65714285714286</v>
      </c>
      <c r="S86" s="20"/>
      <c r="T86" s="11">
        <f>SUM(T80:T85)</f>
        <v>36.22857142857143</v>
      </c>
      <c r="U86" s="20"/>
      <c r="V86" s="11">
        <f>SUM(V80:V85)</f>
        <v>45.48571428571429</v>
      </c>
      <c r="W86" s="12"/>
      <c r="AA86" s="17" t="s">
        <v>8</v>
      </c>
      <c r="AB86" s="18"/>
      <c r="AC86" s="19" t="s">
        <v>9</v>
      </c>
      <c r="AD86" s="11">
        <f>SUM(AD80:AD85)</f>
        <v>10.457142857142856</v>
      </c>
      <c r="AE86" s="20"/>
      <c r="AF86" s="11">
        <f>SUM(AF80:AF85)</f>
        <v>2.8</v>
      </c>
      <c r="AG86" s="20"/>
      <c r="AH86" s="11">
        <f>SUM(AH80:AH85)</f>
        <v>1.1428571428571428</v>
      </c>
      <c r="AI86" s="20"/>
      <c r="AJ86" s="11">
        <f>SUM(AJ80:AJ85)</f>
        <v>0</v>
      </c>
      <c r="AK86" s="20"/>
      <c r="AL86" s="11">
        <f>SUM(AL80:AL85)</f>
        <v>13.657142857142857</v>
      </c>
      <c r="AM86" s="20"/>
      <c r="AN86" s="11">
        <f>SUM(AN80:AN85)</f>
        <v>763.3714285714284</v>
      </c>
      <c r="AO86" s="41"/>
    </row>
    <row r="87" spans="1:42" ht="12.75" thickBot="1">
      <c r="A87" s="22"/>
      <c r="B87" s="22"/>
      <c r="C87" s="23" t="s">
        <v>15</v>
      </c>
      <c r="D87" s="24"/>
      <c r="E87" s="25">
        <f>(D86/763.37)*-100</f>
        <v>-22.786179328878152</v>
      </c>
      <c r="F87" s="25"/>
      <c r="G87" s="25">
        <f>(F86/763.37)*-100</f>
        <v>-4.423992110173123</v>
      </c>
      <c r="H87" s="25"/>
      <c r="I87" s="25">
        <f>(H86/763.37)*-100</f>
        <v>-20.92226387129252</v>
      </c>
      <c r="J87" s="25"/>
      <c r="K87" s="25">
        <f>(J86/763.37)*-100</f>
        <v>-4.9180419904970245</v>
      </c>
      <c r="L87" s="25"/>
      <c r="M87" s="25">
        <f>(L86/763.37)*-100</f>
        <v>-3.5631476217299602</v>
      </c>
      <c r="N87" s="25"/>
      <c r="O87" s="25">
        <f>(N86/763.37)*-100</f>
        <v>-3.525719600493302</v>
      </c>
      <c r="P87" s="25"/>
      <c r="Q87" s="25">
        <f>(P86/763.37)*-100</f>
        <v>-14.260076091167173</v>
      </c>
      <c r="R87" s="25"/>
      <c r="S87" s="25">
        <f>(R86/763.37)*-100</f>
        <v>-11.220920766750444</v>
      </c>
      <c r="T87" s="24"/>
      <c r="U87" s="25">
        <f>(T86/763.37)*-100</f>
        <v>-4.7458730928083925</v>
      </c>
      <c r="V87" s="25"/>
      <c r="W87" s="25">
        <f>(V86/763.37)*-100</f>
        <v>-5.958540980876153</v>
      </c>
      <c r="X87" s="63">
        <f>SUM((E87:W87))</f>
        <v>-96.32475545466625</v>
      </c>
      <c r="Y87" s="65"/>
      <c r="AA87" s="22"/>
      <c r="AB87" s="22"/>
      <c r="AC87" s="23" t="s">
        <v>15</v>
      </c>
      <c r="AD87" s="25"/>
      <c r="AE87" s="25">
        <f>(AD86/763.37)*-100</f>
        <v>-1.3698655772617283</v>
      </c>
      <c r="AF87" s="25"/>
      <c r="AG87" s="25">
        <f>(AF86/763.37)*-100</f>
        <v>-0.3667946081192606</v>
      </c>
      <c r="AH87" s="25"/>
      <c r="AI87" s="25">
        <f>(AH86/763.37)*-100</f>
        <v>-0.149712084946637</v>
      </c>
      <c r="AJ87" s="25"/>
      <c r="AK87" s="52" t="s">
        <v>16</v>
      </c>
      <c r="AL87" s="25"/>
      <c r="AM87" s="25">
        <f>(AL86/763.37)*-100</f>
        <v>-1.789059415112312</v>
      </c>
      <c r="AN87" s="25"/>
      <c r="AO87" s="63">
        <v>-3.675431685439938</v>
      </c>
      <c r="AP87" s="59">
        <f>(AN86/AN104)*-100</f>
        <v>-12.207636740792186</v>
      </c>
    </row>
    <row r="88" spans="1:42" ht="12">
      <c r="A88" s="18"/>
      <c r="B88" s="18"/>
      <c r="C88" s="19"/>
      <c r="D88" s="20"/>
      <c r="E88" s="42"/>
      <c r="F88" s="42"/>
      <c r="G88" s="42"/>
      <c r="H88" s="42"/>
      <c r="I88" s="42"/>
      <c r="J88" s="42"/>
      <c r="K88" s="42"/>
      <c r="L88" s="42"/>
      <c r="M88" s="42"/>
      <c r="N88" s="42"/>
      <c r="O88" s="42"/>
      <c r="P88" s="42"/>
      <c r="Q88" s="42"/>
      <c r="R88" s="42"/>
      <c r="S88" s="42"/>
      <c r="T88" s="20"/>
      <c r="U88" s="42"/>
      <c r="V88" s="42"/>
      <c r="W88" s="42"/>
      <c r="X88" s="65"/>
      <c r="Y88" s="65"/>
      <c r="AA88" s="18"/>
      <c r="AB88" s="18"/>
      <c r="AC88" s="19"/>
      <c r="AD88" s="42"/>
      <c r="AE88" s="42"/>
      <c r="AF88" s="42"/>
      <c r="AG88" s="42"/>
      <c r="AH88" s="42"/>
      <c r="AI88" s="42"/>
      <c r="AJ88" s="42"/>
      <c r="AK88" s="58"/>
      <c r="AL88" s="42"/>
      <c r="AM88" s="42"/>
      <c r="AN88" s="42"/>
      <c r="AO88" s="65"/>
      <c r="AP88" s="66"/>
    </row>
    <row r="89" spans="1:42" ht="12.75" thickBot="1">
      <c r="A89" s="86" t="s">
        <v>38</v>
      </c>
      <c r="B89" s="18"/>
      <c r="C89" s="19"/>
      <c r="D89" s="20"/>
      <c r="E89" s="42"/>
      <c r="F89" s="42"/>
      <c r="G89" s="42"/>
      <c r="H89" s="42"/>
      <c r="I89" s="42"/>
      <c r="J89" s="42"/>
      <c r="K89" s="42"/>
      <c r="L89" s="42"/>
      <c r="M89" s="42"/>
      <c r="N89" s="42"/>
      <c r="O89" s="42"/>
      <c r="P89" s="42"/>
      <c r="Q89" s="42"/>
      <c r="R89" s="42"/>
      <c r="S89" s="42"/>
      <c r="T89" s="20"/>
      <c r="U89" s="42"/>
      <c r="V89" s="42"/>
      <c r="W89" s="42"/>
      <c r="X89" s="65"/>
      <c r="Y89" s="65"/>
      <c r="AA89" s="86" t="s">
        <v>38</v>
      </c>
      <c r="AB89" s="18"/>
      <c r="AC89" s="19"/>
      <c r="AD89" s="42"/>
      <c r="AE89" s="42"/>
      <c r="AF89" s="42"/>
      <c r="AG89" s="42"/>
      <c r="AH89" s="42"/>
      <c r="AI89" s="42"/>
      <c r="AJ89" s="42"/>
      <c r="AK89" s="58"/>
      <c r="AL89" s="42"/>
      <c r="AM89" s="42"/>
      <c r="AN89" s="42"/>
      <c r="AO89" s="65"/>
      <c r="AP89" s="66"/>
    </row>
    <row r="90" spans="1:42" ht="33" customHeight="1" thickBot="1">
      <c r="A90" s="82" t="s">
        <v>1</v>
      </c>
      <c r="B90" s="82"/>
      <c r="C90" s="4" t="s">
        <v>13</v>
      </c>
      <c r="D90" s="80" t="s">
        <v>19</v>
      </c>
      <c r="E90" s="80"/>
      <c r="F90" s="80" t="s">
        <v>20</v>
      </c>
      <c r="G90" s="80"/>
      <c r="H90" s="80" t="s">
        <v>21</v>
      </c>
      <c r="I90" s="80"/>
      <c r="J90" s="80" t="s">
        <v>22</v>
      </c>
      <c r="K90" s="80"/>
      <c r="L90" s="80" t="s">
        <v>18</v>
      </c>
      <c r="M90" s="80"/>
      <c r="N90" s="80" t="s">
        <v>2</v>
      </c>
      <c r="O90" s="80"/>
      <c r="P90" s="80" t="s">
        <v>25</v>
      </c>
      <c r="Q90" s="80"/>
      <c r="R90" s="80" t="s">
        <v>3</v>
      </c>
      <c r="S90" s="80"/>
      <c r="T90" s="80" t="s">
        <v>28</v>
      </c>
      <c r="U90" s="80"/>
      <c r="V90" s="80" t="s">
        <v>24</v>
      </c>
      <c r="W90" s="80"/>
      <c r="X90" s="57" t="s">
        <v>36</v>
      </c>
      <c r="Z90" s="39"/>
      <c r="AA90" s="81" t="s">
        <v>1</v>
      </c>
      <c r="AB90" s="81"/>
      <c r="AC90" s="90" t="s">
        <v>13</v>
      </c>
      <c r="AD90" s="80" t="s">
        <v>23</v>
      </c>
      <c r="AE90" s="80"/>
      <c r="AF90" s="80" t="s">
        <v>31</v>
      </c>
      <c r="AG90" s="80"/>
      <c r="AH90" s="80" t="s">
        <v>30</v>
      </c>
      <c r="AI90" s="80"/>
      <c r="AJ90" s="80" t="s">
        <v>29</v>
      </c>
      <c r="AK90" s="80"/>
      <c r="AL90" s="83" t="s">
        <v>32</v>
      </c>
      <c r="AM90" s="83"/>
      <c r="AN90" s="57" t="s">
        <v>14</v>
      </c>
      <c r="AO90" s="57" t="s">
        <v>36</v>
      </c>
      <c r="AP90" s="4" t="s">
        <v>27</v>
      </c>
    </row>
    <row r="91" spans="1:41" ht="12.75">
      <c r="A91" s="6" t="s">
        <v>34</v>
      </c>
      <c r="B91" s="6">
        <v>1</v>
      </c>
      <c r="C91" s="75" t="s">
        <v>42</v>
      </c>
      <c r="D91" s="8">
        <v>4</v>
      </c>
      <c r="E91" s="9">
        <v>-23.728813559322035</v>
      </c>
      <c r="F91" s="8">
        <v>0.2857142857142857</v>
      </c>
      <c r="G91" s="10">
        <v>-1.694915254237288</v>
      </c>
      <c r="H91" s="8">
        <v>2.5714285714285716</v>
      </c>
      <c r="I91" s="10">
        <v>-15.254237288135593</v>
      </c>
      <c r="J91" s="8">
        <v>1.4285714285714286</v>
      </c>
      <c r="K91" s="10">
        <v>-8.47457627118644</v>
      </c>
      <c r="L91" s="8">
        <v>0</v>
      </c>
      <c r="M91" s="13" t="s">
        <v>16</v>
      </c>
      <c r="N91" s="8">
        <v>0.5714285714285714</v>
      </c>
      <c r="O91" s="10">
        <v>-3.389830508474576</v>
      </c>
      <c r="P91" s="8">
        <v>0.5714285714285714</v>
      </c>
      <c r="Q91" s="10">
        <v>-3.389830508474576</v>
      </c>
      <c r="R91" s="8">
        <v>1.4285714285714286</v>
      </c>
      <c r="S91" s="10">
        <v>-8.47457627118644</v>
      </c>
      <c r="T91" s="8">
        <v>3.7142857142857144</v>
      </c>
      <c r="U91" s="9">
        <v>-22.033898305084744</v>
      </c>
      <c r="V91" s="11">
        <v>0</v>
      </c>
      <c r="W91" s="13" t="s">
        <v>16</v>
      </c>
      <c r="AA91" s="6" t="s">
        <v>34</v>
      </c>
      <c r="AB91" s="6">
        <v>1</v>
      </c>
      <c r="AC91" s="7">
        <v>38625</v>
      </c>
      <c r="AD91" s="8">
        <v>1.7142857142857142</v>
      </c>
      <c r="AE91" s="10">
        <v>-10.16949152542373</v>
      </c>
      <c r="AF91" s="8">
        <v>0.2857142857142857</v>
      </c>
      <c r="AG91" s="10">
        <v>-1.694915254237288</v>
      </c>
      <c r="AH91" s="8">
        <v>0.2857142857142857</v>
      </c>
      <c r="AI91" s="10">
        <v>-1.694915254237288</v>
      </c>
      <c r="AJ91" s="8">
        <v>0</v>
      </c>
      <c r="AK91" s="13" t="s">
        <v>16</v>
      </c>
      <c r="AL91" s="8">
        <v>0</v>
      </c>
      <c r="AM91" s="13" t="s">
        <v>16</v>
      </c>
      <c r="AN91" s="11">
        <v>16.8571428571429</v>
      </c>
      <c r="AO91" s="41"/>
    </row>
    <row r="92" spans="1:41" ht="12.75">
      <c r="A92" s="6" t="s">
        <v>34</v>
      </c>
      <c r="B92" s="6">
        <v>2</v>
      </c>
      <c r="C92" s="7">
        <v>38632</v>
      </c>
      <c r="D92" s="8">
        <v>15.714285714285714</v>
      </c>
      <c r="E92" s="9">
        <v>-22.727272727272727</v>
      </c>
      <c r="F92" s="8">
        <v>9.428571428571429</v>
      </c>
      <c r="G92" s="10">
        <v>-13.636363636363635</v>
      </c>
      <c r="H92" s="8">
        <v>2.5714285714285716</v>
      </c>
      <c r="I92" s="10">
        <v>-3.71900826446281</v>
      </c>
      <c r="J92" s="8">
        <v>17.714285714285715</v>
      </c>
      <c r="K92" s="10">
        <v>-25.6198347107438</v>
      </c>
      <c r="L92" s="8">
        <v>0.2857142857142857</v>
      </c>
      <c r="M92" s="10">
        <v>-0.4132231404958678</v>
      </c>
      <c r="N92" s="8">
        <v>1.1428571428571428</v>
      </c>
      <c r="O92" s="10">
        <v>-1.6528925619834711</v>
      </c>
      <c r="P92" s="8">
        <v>1.1428571428571428</v>
      </c>
      <c r="Q92" s="10">
        <v>-1.6528925619834711</v>
      </c>
      <c r="R92" s="8">
        <v>13.142857142857142</v>
      </c>
      <c r="S92" s="10">
        <v>-19.00826446280992</v>
      </c>
      <c r="T92" s="8">
        <v>1.4285714285714286</v>
      </c>
      <c r="U92" s="9">
        <v>-2.066115702479339</v>
      </c>
      <c r="V92" s="11">
        <v>0.5714285714285714</v>
      </c>
      <c r="W92" s="10">
        <v>-0.8264462809917356</v>
      </c>
      <c r="AA92" s="6" t="s">
        <v>34</v>
      </c>
      <c r="AB92" s="6">
        <v>2</v>
      </c>
      <c r="AC92" s="7">
        <v>38632</v>
      </c>
      <c r="AD92" s="8">
        <v>5.428571428571429</v>
      </c>
      <c r="AE92" s="10">
        <v>-7.851239669421488</v>
      </c>
      <c r="AF92" s="8">
        <v>0.5714285714285714</v>
      </c>
      <c r="AG92" s="10">
        <v>-0.8264462809917356</v>
      </c>
      <c r="AH92" s="8">
        <v>0</v>
      </c>
      <c r="AI92" s="13" t="s">
        <v>16</v>
      </c>
      <c r="AJ92" s="8">
        <v>0</v>
      </c>
      <c r="AK92" s="13" t="s">
        <v>16</v>
      </c>
      <c r="AL92" s="8">
        <v>0</v>
      </c>
      <c r="AM92" s="13" t="s">
        <v>16</v>
      </c>
      <c r="AN92" s="11">
        <v>69.14285714285714</v>
      </c>
      <c r="AO92" s="41"/>
    </row>
    <row r="93" spans="1:41" ht="12.75">
      <c r="A93" s="6" t="s">
        <v>34</v>
      </c>
      <c r="B93" s="6">
        <v>3</v>
      </c>
      <c r="C93" s="7">
        <v>38639</v>
      </c>
      <c r="D93" s="8">
        <v>30</v>
      </c>
      <c r="E93" s="9">
        <v>-34.7682119205298</v>
      </c>
      <c r="F93" s="8">
        <v>14.571428571428571</v>
      </c>
      <c r="G93" s="10">
        <v>-16.887417218543046</v>
      </c>
      <c r="H93" s="8">
        <v>7.428571428571429</v>
      </c>
      <c r="I93" s="10">
        <v>-8.609271523178808</v>
      </c>
      <c r="J93" s="8">
        <v>12.571428571428573</v>
      </c>
      <c r="K93" s="10">
        <v>-14.56953642384106</v>
      </c>
      <c r="L93" s="8">
        <v>0</v>
      </c>
      <c r="M93" s="13" t="s">
        <v>16</v>
      </c>
      <c r="N93" s="8">
        <v>3.142857142857143</v>
      </c>
      <c r="O93" s="10">
        <v>-3.642384105960265</v>
      </c>
      <c r="P93" s="8">
        <v>7.142857142857143</v>
      </c>
      <c r="Q93" s="10">
        <v>-8.27814569536424</v>
      </c>
      <c r="R93" s="8">
        <v>6.857142857142857</v>
      </c>
      <c r="S93" s="10">
        <v>-7.9470198675496695</v>
      </c>
      <c r="T93" s="8">
        <v>0.2857142857142857</v>
      </c>
      <c r="U93" s="9">
        <v>-0.33112582781456956</v>
      </c>
      <c r="V93" s="11">
        <v>0</v>
      </c>
      <c r="W93" s="13" t="s">
        <v>16</v>
      </c>
      <c r="AA93" s="6" t="s">
        <v>34</v>
      </c>
      <c r="AB93" s="6">
        <v>3</v>
      </c>
      <c r="AC93" s="7">
        <v>38639</v>
      </c>
      <c r="AD93" s="8">
        <v>2</v>
      </c>
      <c r="AE93" s="10">
        <v>-2.3178807947019866</v>
      </c>
      <c r="AF93" s="8">
        <v>0.5714285714285714</v>
      </c>
      <c r="AG93" s="10">
        <v>-0.6622516556291391</v>
      </c>
      <c r="AH93" s="8">
        <v>0</v>
      </c>
      <c r="AI93" s="13" t="s">
        <v>16</v>
      </c>
      <c r="AJ93" s="8">
        <v>0.8571428571428571</v>
      </c>
      <c r="AK93" s="10">
        <v>-0.9933774834437087</v>
      </c>
      <c r="AL93" s="8">
        <v>0.8571428571428571</v>
      </c>
      <c r="AM93" s="10">
        <v>-0.9933774834437087</v>
      </c>
      <c r="AN93" s="11">
        <v>86.28571428571432</v>
      </c>
      <c r="AO93" s="41"/>
    </row>
    <row r="94" spans="1:41" ht="12.75">
      <c r="A94" s="6" t="s">
        <v>34</v>
      </c>
      <c r="B94" s="6">
        <v>5</v>
      </c>
      <c r="C94" s="7">
        <v>38653</v>
      </c>
      <c r="D94" s="8">
        <v>10.285714285714286</v>
      </c>
      <c r="E94" s="9">
        <v>-14.342629482071715</v>
      </c>
      <c r="F94" s="8">
        <v>21.714285714285715</v>
      </c>
      <c r="G94" s="10">
        <v>-30.278884462151396</v>
      </c>
      <c r="H94" s="8">
        <v>5.714285714285714</v>
      </c>
      <c r="I94" s="10">
        <v>-7.968127490039841</v>
      </c>
      <c r="J94" s="8">
        <v>4.857142857142857</v>
      </c>
      <c r="K94" s="10">
        <v>-6.772908366533864</v>
      </c>
      <c r="L94" s="8">
        <v>0.2857142857142857</v>
      </c>
      <c r="M94" s="10">
        <v>-0.398406374501992</v>
      </c>
      <c r="N94" s="8">
        <v>4.857142857142857</v>
      </c>
      <c r="O94" s="10">
        <v>-6.772908366533864</v>
      </c>
      <c r="P94" s="8">
        <v>3.4285714285714284</v>
      </c>
      <c r="Q94" s="10">
        <v>-4.780876494023905</v>
      </c>
      <c r="R94" s="8">
        <v>16.285714285714285</v>
      </c>
      <c r="S94" s="10">
        <v>-22.709163346613543</v>
      </c>
      <c r="T94" s="8">
        <v>0</v>
      </c>
      <c r="U94" s="13" t="s">
        <v>16</v>
      </c>
      <c r="V94" s="11">
        <v>0.2857142857142857</v>
      </c>
      <c r="W94" s="10">
        <v>-0.398406374501992</v>
      </c>
      <c r="AA94" s="6" t="s">
        <v>34</v>
      </c>
      <c r="AB94" s="6">
        <v>5</v>
      </c>
      <c r="AC94" s="7">
        <v>38653</v>
      </c>
      <c r="AD94" s="8">
        <v>0.5714285714285714</v>
      </c>
      <c r="AE94" s="10">
        <v>-0.796812749003984</v>
      </c>
      <c r="AF94" s="8">
        <v>2.2857142857142856</v>
      </c>
      <c r="AG94" s="10">
        <v>-3.187250996015936</v>
      </c>
      <c r="AH94" s="8">
        <v>0</v>
      </c>
      <c r="AI94" s="13" t="s">
        <v>16</v>
      </c>
      <c r="AJ94" s="8">
        <v>0</v>
      </c>
      <c r="AK94" s="13" t="s">
        <v>16</v>
      </c>
      <c r="AL94" s="8">
        <v>1.1428571428571428</v>
      </c>
      <c r="AM94" s="10">
        <v>-1.593625498007968</v>
      </c>
      <c r="AN94" s="11">
        <v>71.71428571428572</v>
      </c>
      <c r="AO94" s="41"/>
    </row>
    <row r="95" spans="1:41" ht="12.75">
      <c r="A95" s="6" t="s">
        <v>34</v>
      </c>
      <c r="B95" s="6">
        <v>6</v>
      </c>
      <c r="C95" s="7">
        <v>38660</v>
      </c>
      <c r="D95" s="8">
        <v>6.857142857142857</v>
      </c>
      <c r="E95" s="9">
        <v>-12.5</v>
      </c>
      <c r="F95" s="8">
        <v>3.7142857142857144</v>
      </c>
      <c r="G95" s="10">
        <v>-6.770833333333333</v>
      </c>
      <c r="H95" s="8">
        <v>6.571428571428571</v>
      </c>
      <c r="I95" s="10">
        <v>-11.979166666666668</v>
      </c>
      <c r="J95" s="8">
        <v>6.2857142857142865</v>
      </c>
      <c r="K95" s="10">
        <v>-11.458333333333332</v>
      </c>
      <c r="L95" s="8">
        <v>1.7142857142857142</v>
      </c>
      <c r="M95" s="10">
        <v>-3.125</v>
      </c>
      <c r="N95" s="8">
        <v>12</v>
      </c>
      <c r="O95" s="10">
        <v>-21.875</v>
      </c>
      <c r="P95" s="8">
        <v>3.7142857142857144</v>
      </c>
      <c r="Q95" s="10">
        <v>-6.770833333333333</v>
      </c>
      <c r="R95" s="8">
        <v>9.428571428571429</v>
      </c>
      <c r="S95" s="10">
        <v>-17.1875</v>
      </c>
      <c r="T95" s="8">
        <v>0.8571428571428571</v>
      </c>
      <c r="U95" s="9">
        <v>-1.5625</v>
      </c>
      <c r="V95" s="11">
        <v>0.2857142857142857</v>
      </c>
      <c r="W95" s="10">
        <v>-0.5208333333333333</v>
      </c>
      <c r="AA95" s="6" t="s">
        <v>34</v>
      </c>
      <c r="AB95" s="6">
        <v>6</v>
      </c>
      <c r="AC95" s="7">
        <v>38660</v>
      </c>
      <c r="AD95" s="8">
        <v>0.5714285714285714</v>
      </c>
      <c r="AE95" s="10">
        <v>-1.0416666666666665</v>
      </c>
      <c r="AF95" s="8">
        <v>2.2857142857142856</v>
      </c>
      <c r="AG95" s="10">
        <v>-4.166666666666666</v>
      </c>
      <c r="AH95" s="8">
        <v>0</v>
      </c>
      <c r="AI95" s="13" t="s">
        <v>16</v>
      </c>
      <c r="AJ95" s="8">
        <v>0</v>
      </c>
      <c r="AK95" s="13" t="s">
        <v>16</v>
      </c>
      <c r="AL95" s="8">
        <v>0.5714285714285714</v>
      </c>
      <c r="AM95" s="10">
        <v>-1.0416666666666665</v>
      </c>
      <c r="AN95" s="11">
        <v>54.857142857142854</v>
      </c>
      <c r="AO95" s="41"/>
    </row>
    <row r="96" spans="1:41" ht="12.75">
      <c r="A96" s="6" t="s">
        <v>34</v>
      </c>
      <c r="B96" s="6">
        <v>7</v>
      </c>
      <c r="C96" s="75" t="s">
        <v>41</v>
      </c>
      <c r="D96" s="8">
        <v>1.1428571428571428</v>
      </c>
      <c r="E96" s="9">
        <v>-3.3333333333333335</v>
      </c>
      <c r="F96" s="8">
        <v>1.1428571428571428</v>
      </c>
      <c r="G96" s="10">
        <v>-3.3333333333333335</v>
      </c>
      <c r="H96" s="8">
        <v>3.142857142857143</v>
      </c>
      <c r="I96" s="10">
        <v>-9.166666666666666</v>
      </c>
      <c r="J96" s="8">
        <v>5.142857142857143</v>
      </c>
      <c r="K96" s="10">
        <v>-15</v>
      </c>
      <c r="L96" s="8">
        <v>2.5714285714285716</v>
      </c>
      <c r="M96" s="10">
        <v>-7.5</v>
      </c>
      <c r="N96" s="8">
        <v>7.142857142857143</v>
      </c>
      <c r="O96" s="10">
        <v>-20.833333333333336</v>
      </c>
      <c r="P96" s="8">
        <v>3.142857142857143</v>
      </c>
      <c r="Q96" s="10">
        <v>-9.166666666666666</v>
      </c>
      <c r="R96" s="8">
        <v>4</v>
      </c>
      <c r="S96" s="10">
        <v>-11.666666666666666</v>
      </c>
      <c r="T96" s="8">
        <v>1.1428571428571428</v>
      </c>
      <c r="U96" s="9">
        <v>-3.3333333333333335</v>
      </c>
      <c r="V96" s="11">
        <v>0</v>
      </c>
      <c r="W96" s="13" t="s">
        <v>16</v>
      </c>
      <c r="AA96" s="6" t="s">
        <v>34</v>
      </c>
      <c r="AB96" s="6">
        <v>7</v>
      </c>
      <c r="AC96" s="7">
        <v>38667</v>
      </c>
      <c r="AD96" s="8">
        <v>0.8571428571428571</v>
      </c>
      <c r="AE96" s="10">
        <v>-2.5</v>
      </c>
      <c r="AF96" s="8">
        <v>3.4285714285714284</v>
      </c>
      <c r="AG96" s="10">
        <v>-10</v>
      </c>
      <c r="AH96" s="8">
        <v>0</v>
      </c>
      <c r="AI96" s="13" t="s">
        <v>16</v>
      </c>
      <c r="AJ96" s="8">
        <v>0</v>
      </c>
      <c r="AK96" s="13" t="s">
        <v>16</v>
      </c>
      <c r="AL96" s="8">
        <v>1.4285714285714284</v>
      </c>
      <c r="AM96" s="10">
        <v>-4.166666666666667</v>
      </c>
      <c r="AN96" s="11">
        <v>34.285714285714285</v>
      </c>
      <c r="AO96" s="41"/>
    </row>
    <row r="97" spans="1:41" ht="12.75">
      <c r="A97" s="6" t="s">
        <v>34</v>
      </c>
      <c r="B97" s="6">
        <v>9</v>
      </c>
      <c r="C97" s="7">
        <v>38681</v>
      </c>
      <c r="D97" s="8">
        <v>2.5714285714285716</v>
      </c>
      <c r="E97" s="9">
        <v>-1.615798922800718</v>
      </c>
      <c r="F97" s="8">
        <v>2.857142857142857</v>
      </c>
      <c r="G97" s="10">
        <v>-1.7953321364452424</v>
      </c>
      <c r="H97" s="8">
        <v>2.2857142857142856</v>
      </c>
      <c r="I97" s="10">
        <v>-1.436265709156194</v>
      </c>
      <c r="J97" s="8">
        <v>13.714285714285714</v>
      </c>
      <c r="K97" s="10">
        <v>-8.617594254937163</v>
      </c>
      <c r="L97" s="8">
        <v>69.14285714285714</v>
      </c>
      <c r="M97" s="10">
        <v>-43.447037701974864</v>
      </c>
      <c r="N97" s="8">
        <v>42.857142857142854</v>
      </c>
      <c r="O97" s="10">
        <v>-26.929982046678635</v>
      </c>
      <c r="P97" s="8">
        <v>8.571428571428571</v>
      </c>
      <c r="Q97" s="10">
        <v>-5.385996409335727</v>
      </c>
      <c r="R97" s="8">
        <v>10</v>
      </c>
      <c r="S97" s="10">
        <v>-6.283662477558348</v>
      </c>
      <c r="T97" s="8">
        <v>3.142857142857143</v>
      </c>
      <c r="U97" s="9">
        <v>-1.9748653500897666</v>
      </c>
      <c r="V97" s="11">
        <v>0</v>
      </c>
      <c r="W97" s="13" t="s">
        <v>16</v>
      </c>
      <c r="AA97" s="6" t="s">
        <v>34</v>
      </c>
      <c r="AB97" s="6">
        <v>9</v>
      </c>
      <c r="AC97" s="7">
        <v>38681</v>
      </c>
      <c r="AD97" s="8">
        <v>1.4285714285714286</v>
      </c>
      <c r="AE97" s="10">
        <v>-0.8976660682226212</v>
      </c>
      <c r="AF97" s="8">
        <v>0.2857142857142857</v>
      </c>
      <c r="AG97" s="10">
        <v>-0.17953321364452424</v>
      </c>
      <c r="AH97" s="8">
        <v>0.8571428571428571</v>
      </c>
      <c r="AI97" s="10">
        <v>-0.5385996409335727</v>
      </c>
      <c r="AJ97" s="8">
        <v>0.2857142857142857</v>
      </c>
      <c r="AK97" s="10">
        <v>-0.17953321364452424</v>
      </c>
      <c r="AL97" s="8">
        <v>1.1428571428571428</v>
      </c>
      <c r="AM97" s="10">
        <v>-0.718132854578097</v>
      </c>
      <c r="AN97" s="11">
        <v>159.1428571428571</v>
      </c>
      <c r="AO97" s="41"/>
    </row>
    <row r="98" spans="1:41" ht="12.75">
      <c r="A98" s="6" t="s">
        <v>34</v>
      </c>
      <c r="B98" s="6">
        <v>10</v>
      </c>
      <c r="C98" s="7">
        <v>38688</v>
      </c>
      <c r="D98" s="8">
        <v>2.2857142857142856</v>
      </c>
      <c r="E98" s="9">
        <v>-1.2965964343598055</v>
      </c>
      <c r="F98" s="8">
        <v>0.5714285714285714</v>
      </c>
      <c r="G98" s="10">
        <v>-0.3241491085899514</v>
      </c>
      <c r="H98" s="8">
        <v>3.4285714285714284</v>
      </c>
      <c r="I98" s="10">
        <v>-1.9448946515397085</v>
      </c>
      <c r="J98" s="8">
        <v>30.857142857142858</v>
      </c>
      <c r="K98" s="10">
        <v>-17.504051863857377</v>
      </c>
      <c r="L98" s="8">
        <v>50.857142857142854</v>
      </c>
      <c r="M98" s="10">
        <v>-28.84927066450567</v>
      </c>
      <c r="N98" s="8">
        <v>69.14285714285714</v>
      </c>
      <c r="O98" s="10">
        <v>-39.222042139384115</v>
      </c>
      <c r="P98" s="8">
        <v>6</v>
      </c>
      <c r="Q98" s="10">
        <v>-3.403565640194489</v>
      </c>
      <c r="R98" s="8">
        <v>8</v>
      </c>
      <c r="S98" s="10">
        <v>-4.538087520259319</v>
      </c>
      <c r="T98" s="8">
        <v>0.2857142857142857</v>
      </c>
      <c r="U98" s="9">
        <v>-0.1620745542949757</v>
      </c>
      <c r="V98" s="11">
        <v>0.2857142857142857</v>
      </c>
      <c r="W98" s="10">
        <v>-0.1620745542949757</v>
      </c>
      <c r="AA98" s="6" t="s">
        <v>34</v>
      </c>
      <c r="AB98" s="6">
        <v>10</v>
      </c>
      <c r="AC98" s="7">
        <v>38688</v>
      </c>
      <c r="AD98" s="8">
        <v>2.2857142857142856</v>
      </c>
      <c r="AE98" s="10">
        <v>-1.2965964343598055</v>
      </c>
      <c r="AF98" s="8">
        <v>0</v>
      </c>
      <c r="AG98" s="13" t="s">
        <v>16</v>
      </c>
      <c r="AH98" s="8">
        <v>0.2857142857142857</v>
      </c>
      <c r="AI98" s="10">
        <v>-0.1620745542949757</v>
      </c>
      <c r="AJ98" s="8">
        <v>0.5714285714285714</v>
      </c>
      <c r="AK98" s="10">
        <v>-0.3241491085899514</v>
      </c>
      <c r="AL98" s="8">
        <v>1.4285714285714284</v>
      </c>
      <c r="AM98" s="10">
        <v>-0.8103727714748785</v>
      </c>
      <c r="AN98" s="11">
        <v>176.28571428571425</v>
      </c>
      <c r="AO98" s="41"/>
    </row>
    <row r="99" spans="1:41" ht="12.75">
      <c r="A99" s="6" t="s">
        <v>34</v>
      </c>
      <c r="B99" s="6">
        <v>12</v>
      </c>
      <c r="C99" s="7">
        <v>38702</v>
      </c>
      <c r="D99" s="8">
        <v>1.1428571428571428</v>
      </c>
      <c r="E99" s="9">
        <v>-0.6191950464396285</v>
      </c>
      <c r="F99" s="8">
        <v>3.4285714285714284</v>
      </c>
      <c r="G99" s="10">
        <v>-1.8575851393188854</v>
      </c>
      <c r="H99" s="8">
        <v>1.7142857142857142</v>
      </c>
      <c r="I99" s="10">
        <v>-0.9287925696594427</v>
      </c>
      <c r="J99" s="8">
        <v>1.1428571428571428</v>
      </c>
      <c r="K99" s="10">
        <v>-0.6191950464396285</v>
      </c>
      <c r="L99" s="8">
        <v>38.285714285714285</v>
      </c>
      <c r="M99" s="10">
        <v>-20.743034055727556</v>
      </c>
      <c r="N99" s="8">
        <v>76</v>
      </c>
      <c r="O99" s="10">
        <v>-41.17647058823529</v>
      </c>
      <c r="P99" s="8">
        <v>12</v>
      </c>
      <c r="Q99" s="10">
        <v>-6.5015479876160995</v>
      </c>
      <c r="R99" s="8">
        <v>26.285714285714285</v>
      </c>
      <c r="S99" s="10">
        <v>-14.241486068111456</v>
      </c>
      <c r="T99" s="8">
        <v>1.1428571428571428</v>
      </c>
      <c r="U99" s="9">
        <v>-0.6191950464396285</v>
      </c>
      <c r="V99" s="11">
        <v>0</v>
      </c>
      <c r="W99" s="13" t="s">
        <v>16</v>
      </c>
      <c r="AA99" s="6" t="s">
        <v>34</v>
      </c>
      <c r="AB99" s="6">
        <v>12</v>
      </c>
      <c r="AC99" s="7">
        <v>38702</v>
      </c>
      <c r="AD99" s="8">
        <v>0.5714285714285714</v>
      </c>
      <c r="AE99" s="10">
        <v>-0.30959752321981426</v>
      </c>
      <c r="AF99" s="8">
        <v>1.1428571428571428</v>
      </c>
      <c r="AG99" s="10">
        <v>-0.6191950464396285</v>
      </c>
      <c r="AH99" s="8">
        <v>3.4285714285714284</v>
      </c>
      <c r="AI99" s="10">
        <v>-1.8575851393188854</v>
      </c>
      <c r="AJ99" s="8">
        <v>17.714285714285715</v>
      </c>
      <c r="AK99" s="10">
        <v>-9.597523219814242</v>
      </c>
      <c r="AL99" s="8">
        <v>0.5714285714285714</v>
      </c>
      <c r="AM99" s="10">
        <v>-0.30959752321981426</v>
      </c>
      <c r="AN99" s="11">
        <v>184.57142857142858</v>
      </c>
      <c r="AO99" s="41"/>
    </row>
    <row r="100" spans="1:41" ht="12.75">
      <c r="A100" s="6" t="s">
        <v>34</v>
      </c>
      <c r="B100" s="6">
        <v>13</v>
      </c>
      <c r="C100" s="7">
        <v>38709</v>
      </c>
      <c r="D100" s="8">
        <v>0</v>
      </c>
      <c r="E100" s="13" t="s">
        <v>16</v>
      </c>
      <c r="F100" s="8">
        <v>0.5714285714285714</v>
      </c>
      <c r="G100" s="10">
        <v>-0.5847953216374269</v>
      </c>
      <c r="H100" s="8">
        <v>1.1428571428571428</v>
      </c>
      <c r="I100" s="10">
        <v>-1.1695906432748537</v>
      </c>
      <c r="J100" s="8">
        <v>0.8571428571428571</v>
      </c>
      <c r="K100" s="10">
        <v>-0.8771929824561403</v>
      </c>
      <c r="L100" s="8">
        <v>7.714285714285714</v>
      </c>
      <c r="M100" s="10">
        <v>-7.894736842105263</v>
      </c>
      <c r="N100" s="8">
        <v>28.571428571428573</v>
      </c>
      <c r="O100" s="10">
        <v>-29.239766081871345</v>
      </c>
      <c r="P100" s="8">
        <v>7.714285714285714</v>
      </c>
      <c r="Q100" s="10">
        <v>-7.894736842105263</v>
      </c>
      <c r="R100" s="8">
        <v>39.42857142857143</v>
      </c>
      <c r="S100" s="10">
        <v>-40.35087719298245</v>
      </c>
      <c r="T100" s="8">
        <v>0</v>
      </c>
      <c r="U100" s="13" t="s">
        <v>16</v>
      </c>
      <c r="V100" s="11">
        <v>3.142857142857143</v>
      </c>
      <c r="W100" s="10">
        <v>-3.216374269005848</v>
      </c>
      <c r="AA100" s="6" t="s">
        <v>34</v>
      </c>
      <c r="AB100" s="6">
        <v>13</v>
      </c>
      <c r="AC100" s="7">
        <v>38709</v>
      </c>
      <c r="AD100" s="8">
        <v>1.4285714285714286</v>
      </c>
      <c r="AE100" s="10">
        <v>-1.461988304093567</v>
      </c>
      <c r="AF100" s="8">
        <v>0</v>
      </c>
      <c r="AG100" s="13" t="s">
        <v>16</v>
      </c>
      <c r="AH100" s="8">
        <v>2.857142857142857</v>
      </c>
      <c r="AI100" s="10">
        <v>-2.923976608187134</v>
      </c>
      <c r="AJ100" s="8">
        <v>3.7142857142857144</v>
      </c>
      <c r="AK100" s="10">
        <v>-3.8011695906432745</v>
      </c>
      <c r="AL100" s="8">
        <v>0.5714285714285714</v>
      </c>
      <c r="AM100" s="10">
        <v>-0.5847953216374269</v>
      </c>
      <c r="AN100" s="11">
        <v>97.71428571428571</v>
      </c>
      <c r="AO100" s="41"/>
    </row>
    <row r="101" spans="1:41" ht="12.75">
      <c r="A101" s="6" t="s">
        <v>34</v>
      </c>
      <c r="B101" s="6">
        <v>14</v>
      </c>
      <c r="C101" s="7">
        <v>38716</v>
      </c>
      <c r="D101" s="8">
        <v>2.2857142857142856</v>
      </c>
      <c r="E101" s="9">
        <v>-0.5943536404160475</v>
      </c>
      <c r="F101" s="8">
        <v>3.4285714285714284</v>
      </c>
      <c r="G101" s="10">
        <v>-0.8915304606240713</v>
      </c>
      <c r="H101" s="8">
        <v>1.1428571428571428</v>
      </c>
      <c r="I101" s="10">
        <v>-0.2971768202080238</v>
      </c>
      <c r="J101" s="8">
        <v>5.142857142857143</v>
      </c>
      <c r="K101" s="10">
        <v>-1.337295690936107</v>
      </c>
      <c r="L101" s="8">
        <v>46.285714285714285</v>
      </c>
      <c r="M101" s="10">
        <v>-12.035661218424963</v>
      </c>
      <c r="N101" s="8">
        <v>57.714285714285715</v>
      </c>
      <c r="O101" s="10">
        <v>-15.0074294205052</v>
      </c>
      <c r="P101" s="8">
        <v>4.571428571428571</v>
      </c>
      <c r="Q101" s="10">
        <v>-1.188707280832095</v>
      </c>
      <c r="R101" s="8">
        <v>187.42857142857142</v>
      </c>
      <c r="S101" s="10">
        <v>-48.736998514115896</v>
      </c>
      <c r="T101" s="8">
        <v>0</v>
      </c>
      <c r="U101" s="13" t="s">
        <v>16</v>
      </c>
      <c r="V101" s="11">
        <v>22.857142857142858</v>
      </c>
      <c r="W101" s="10">
        <v>-5.943536404160475</v>
      </c>
      <c r="AA101" s="6" t="s">
        <v>34</v>
      </c>
      <c r="AB101" s="6">
        <v>14</v>
      </c>
      <c r="AC101" s="7">
        <v>38716</v>
      </c>
      <c r="AD101" s="8">
        <v>2.857142857142857</v>
      </c>
      <c r="AE101" s="10">
        <v>-0.7429420505200593</v>
      </c>
      <c r="AF101" s="8">
        <v>2.2857142857142856</v>
      </c>
      <c r="AG101" s="10">
        <v>-0.5943536404160475</v>
      </c>
      <c r="AH101" s="8">
        <v>28</v>
      </c>
      <c r="AI101" s="10">
        <v>-7.280832095096583</v>
      </c>
      <c r="AJ101" s="8">
        <v>20.571428571428573</v>
      </c>
      <c r="AK101" s="10">
        <v>-5.349182763744428</v>
      </c>
      <c r="AL101" s="8">
        <v>0</v>
      </c>
      <c r="AM101" s="13" t="s">
        <v>16</v>
      </c>
      <c r="AN101" s="11">
        <v>384.5714285714285</v>
      </c>
      <c r="AO101" s="41"/>
    </row>
    <row r="102" spans="1:41" ht="12.75">
      <c r="A102" s="17" t="s">
        <v>17</v>
      </c>
      <c r="B102" s="18"/>
      <c r="C102" s="19" t="s">
        <v>9</v>
      </c>
      <c r="D102" s="20">
        <f>SUM(D91:D101)</f>
        <v>76.28571428571429</v>
      </c>
      <c r="E102" s="20"/>
      <c r="F102" s="20">
        <f>SUM(F91:F101)</f>
        <v>61.714285714285715</v>
      </c>
      <c r="G102" s="20"/>
      <c r="H102" s="20">
        <f>SUM(H91:H101)</f>
        <v>37.71428571428572</v>
      </c>
      <c r="I102" s="20"/>
      <c r="J102" s="20">
        <f>SUM(J91:J101)</f>
        <v>99.71428571428571</v>
      </c>
      <c r="K102" s="20"/>
      <c r="L102" s="20">
        <f>SUM(L91:L101)</f>
        <v>217.14285714285714</v>
      </c>
      <c r="M102" s="20"/>
      <c r="N102" s="20">
        <f>SUM(N91:N101)</f>
        <v>303.1428571428571</v>
      </c>
      <c r="O102" s="20"/>
      <c r="P102" s="20">
        <f>SUM(P91:P101)</f>
        <v>58</v>
      </c>
      <c r="Q102" s="20"/>
      <c r="R102" s="20">
        <f>SUM(R91:R101)</f>
        <v>322.2857142857142</v>
      </c>
      <c r="S102" s="20"/>
      <c r="T102" s="20">
        <f>SUM(T91:T101)</f>
        <v>12</v>
      </c>
      <c r="U102" s="20"/>
      <c r="V102" s="20">
        <f>SUM(V91:V101)</f>
        <v>27.42857142857143</v>
      </c>
      <c r="W102" s="12"/>
      <c r="AA102" s="17" t="s">
        <v>17</v>
      </c>
      <c r="AB102" s="18"/>
      <c r="AC102" s="19" t="s">
        <v>9</v>
      </c>
      <c r="AD102" s="20">
        <f>SUM(AD91:AD101)</f>
        <v>19.714285714285715</v>
      </c>
      <c r="AE102" s="21"/>
      <c r="AF102" s="20">
        <f>SUM(AF91:AF101)</f>
        <v>13.142857142857142</v>
      </c>
      <c r="AG102" s="20"/>
      <c r="AH102" s="20">
        <f>SUM(AH91:AH101)</f>
        <v>35.714285714285715</v>
      </c>
      <c r="AI102" s="20"/>
      <c r="AJ102" s="20">
        <f>SUM(AJ91:AJ101)</f>
        <v>43.71428571428572</v>
      </c>
      <c r="AK102" s="20"/>
      <c r="AL102" s="20">
        <f>SUM(AL91:AL101)</f>
        <v>7.7142857142857135</v>
      </c>
      <c r="AM102" s="20"/>
      <c r="AN102" s="20">
        <f>SUM(AN91:AN101)</f>
        <v>1335.4285714285713</v>
      </c>
      <c r="AO102" s="67"/>
    </row>
    <row r="103" spans="1:42" ht="12.75" thickBot="1">
      <c r="A103" s="22"/>
      <c r="B103" s="22"/>
      <c r="C103" s="23" t="s">
        <v>15</v>
      </c>
      <c r="D103" s="24"/>
      <c r="E103" s="25">
        <f>(D102/1335.43)*-100</f>
        <v>-5.712445750485933</v>
      </c>
      <c r="F103" s="25"/>
      <c r="G103" s="25">
        <f>(F102/1335.43)*-100</f>
        <v>-4.621304427359406</v>
      </c>
      <c r="H103" s="25"/>
      <c r="I103" s="25">
        <f>(H102/1335.43)*-100</f>
        <v>-2.824130483386304</v>
      </c>
      <c r="J103" s="25"/>
      <c r="K103" s="25">
        <f>(J102/1335.43)*-100</f>
        <v>-7.466829838650151</v>
      </c>
      <c r="L103" s="25"/>
      <c r="M103" s="25">
        <f>(L102/1335.43)*-100</f>
        <v>-16.260145207375686</v>
      </c>
      <c r="N103" s="25"/>
      <c r="O103" s="25">
        <f>(N102/1335.43)*-100</f>
        <v>-22.700018506612636</v>
      </c>
      <c r="P103" s="25"/>
      <c r="Q103" s="25">
        <f>(P102/1335.43)*-100</f>
        <v>-4.343170364601664</v>
      </c>
      <c r="R103" s="25"/>
      <c r="S103" s="25">
        <f>(R102/1335.43)*-100</f>
        <v>-24.133478676210224</v>
      </c>
      <c r="T103" s="24"/>
      <c r="U103" s="25">
        <f>(T102/1334.57)*-100</f>
        <v>-0.8991660235131916</v>
      </c>
      <c r="V103" s="25"/>
      <c r="W103" s="25">
        <f>(V102/1335.43)*-100</f>
        <v>-2.053913078826403</v>
      </c>
      <c r="X103" s="63">
        <f>SUM((E103:W103))</f>
        <v>-91.01460235702159</v>
      </c>
      <c r="Y103" s="65"/>
      <c r="AA103" s="22"/>
      <c r="AB103" s="22"/>
      <c r="AC103" s="23" t="s">
        <v>15</v>
      </c>
      <c r="AD103" s="25"/>
      <c r="AE103" s="25">
        <f>(AD102/1335.43)*-100</f>
        <v>-1.476250025406477</v>
      </c>
      <c r="AF103" s="25"/>
      <c r="AG103" s="25">
        <f>(AF102/1334.57)*-100</f>
        <v>-0.9848008828954002</v>
      </c>
      <c r="AH103" s="25"/>
      <c r="AI103" s="25">
        <f>(AH102/1334.57)*-100</f>
        <v>-2.6760893556940224</v>
      </c>
      <c r="AJ103" s="25"/>
      <c r="AK103" s="25">
        <f>(AJ102/1334.57)*-100</f>
        <v>-3.2755333713694843</v>
      </c>
      <c r="AL103" s="25"/>
      <c r="AM103" s="25">
        <f>(AL102/1334.57)*-100</f>
        <v>-0.5780353008299088</v>
      </c>
      <c r="AN103" s="25"/>
      <c r="AO103" s="63">
        <v>-8.990708936195292</v>
      </c>
      <c r="AP103" s="59">
        <f>(AN102/AN104)*-100</f>
        <v>-21.355825333656217</v>
      </c>
    </row>
    <row r="104" spans="1:41" ht="12.75">
      <c r="A104" s="27" t="s">
        <v>12</v>
      </c>
      <c r="B104" s="6"/>
      <c r="C104" s="19" t="s">
        <v>9</v>
      </c>
      <c r="D104" s="28">
        <f>SUM(D102,D86,D78)</f>
        <v>791.8</v>
      </c>
      <c r="E104" s="28"/>
      <c r="F104" s="28">
        <f>SUM(F102,F86,F78)</f>
        <v>306.0571428571429</v>
      </c>
      <c r="G104" s="28"/>
      <c r="H104" s="28">
        <f>SUM(H102,H86,H78)</f>
        <v>476.2857142857143</v>
      </c>
      <c r="I104" s="28"/>
      <c r="J104" s="28">
        <f>SUM(J102,J86,J78)</f>
        <v>304.6857142857143</v>
      </c>
      <c r="K104" s="10"/>
      <c r="L104" s="28">
        <f>SUM(L102,L86,L78)</f>
        <v>496.9142857142857</v>
      </c>
      <c r="M104" s="10"/>
      <c r="N104" s="28">
        <f>SUM(N102,N86,N78)</f>
        <v>634.3428571428572</v>
      </c>
      <c r="O104" s="28"/>
      <c r="P104" s="28">
        <f>SUM(P102,P86,P78)</f>
        <v>429.85714285714283</v>
      </c>
      <c r="Q104" s="28"/>
      <c r="R104" s="28">
        <f>SUM(R102,R86,R78)</f>
        <v>753.9428571428571</v>
      </c>
      <c r="S104" s="28"/>
      <c r="T104" s="28">
        <f>SUM(T102,T86,T78)</f>
        <v>136.2285714285714</v>
      </c>
      <c r="U104" s="28"/>
      <c r="V104" s="28">
        <f>SUM(V102,V86,V78)</f>
        <v>1637.0571428571425</v>
      </c>
      <c r="W104" s="8"/>
      <c r="AA104" s="27" t="s">
        <v>12</v>
      </c>
      <c r="AB104" s="6"/>
      <c r="AC104" s="19" t="s">
        <v>9</v>
      </c>
      <c r="AD104" s="28">
        <f>SUM(AD102,AD86,AD78)</f>
        <v>43.885714285714286</v>
      </c>
      <c r="AE104" s="10"/>
      <c r="AF104" s="28">
        <f>SUM(AF102,AF86,AF78)</f>
        <v>79.5142857142857</v>
      </c>
      <c r="AG104" s="28"/>
      <c r="AH104" s="28">
        <f>SUM(AH102,AH86,AH78)</f>
        <v>61</v>
      </c>
      <c r="AI104" s="28"/>
      <c r="AJ104" s="28">
        <f>SUM(AJ102,AJ86,AJ78)</f>
        <v>47.57142857142858</v>
      </c>
      <c r="AK104" s="10"/>
      <c r="AL104" s="28">
        <f>SUM(AL102,AL86,AL78)</f>
        <v>54.08571428571429</v>
      </c>
      <c r="AM104" s="28"/>
      <c r="AN104" s="28">
        <f>SUM(AN102,AN86,AN78)</f>
        <v>6253.22857142857</v>
      </c>
      <c r="AO104" s="61"/>
    </row>
    <row r="105" spans="1:41" ht="12">
      <c r="A105" s="5"/>
      <c r="B105" s="6"/>
      <c r="C105" s="6" t="s">
        <v>15</v>
      </c>
      <c r="D105" s="12"/>
      <c r="E105" s="10">
        <f>(D104/6253.23)*-100</f>
        <v>-12.662256146023735</v>
      </c>
      <c r="F105" s="10"/>
      <c r="G105" s="10">
        <f>(F104/6253.23)*-100</f>
        <v>-4.894384867614703</v>
      </c>
      <c r="H105" s="10"/>
      <c r="I105" s="10">
        <f>(H104/6253.23)*-100</f>
        <v>-7.616635151525121</v>
      </c>
      <c r="J105" s="10"/>
      <c r="K105" s="10">
        <f>(J104/6253.23)*-100</f>
        <v>-4.872453344682897</v>
      </c>
      <c r="L105" s="10"/>
      <c r="M105" s="10">
        <f>(L104/6253.23)*-100</f>
        <v>-7.946521808957703</v>
      </c>
      <c r="N105" s="10"/>
      <c r="O105" s="10">
        <f>(N104/6253.23)*-100</f>
        <v>-10.14424316941576</v>
      </c>
      <c r="P105" s="10"/>
      <c r="Q105" s="10">
        <f>(P104/6253.23)*-100</f>
        <v>-6.874161718937939</v>
      </c>
      <c r="R105" s="10"/>
      <c r="S105" s="10">
        <f>(R104/6253.23)*-100</f>
        <v>-12.05685473176034</v>
      </c>
      <c r="T105" s="12"/>
      <c r="U105" s="10">
        <f>(T104/6253.23)*-100</f>
        <v>-2.1785312778927275</v>
      </c>
      <c r="V105" s="12"/>
      <c r="W105" s="10">
        <f>(V104/6253.23)*-100</f>
        <v>-26.179384779660154</v>
      </c>
      <c r="X105" s="68">
        <f>SUM(E105:W105)</f>
        <v>-95.42542699647109</v>
      </c>
      <c r="Y105" s="68"/>
      <c r="AA105" s="5"/>
      <c r="AB105" s="6"/>
      <c r="AC105" s="6" t="s">
        <v>15</v>
      </c>
      <c r="AD105" s="10"/>
      <c r="AE105" s="10">
        <f>(AD104/6253.23)*-100</f>
        <v>-0.7018087338177916</v>
      </c>
      <c r="AF105" s="10"/>
      <c r="AG105" s="10">
        <f>(AF104/6253.23)*-100</f>
        <v>-1.2715714233170012</v>
      </c>
      <c r="AH105" s="10"/>
      <c r="AI105" s="10">
        <f>(AH104/6253.23)*-100</f>
        <v>-0.9754958637376205</v>
      </c>
      <c r="AJ105" s="10"/>
      <c r="AK105" s="10">
        <f>(AJ104/6253.23)*-100</f>
        <v>-0.7607497016970203</v>
      </c>
      <c r="AL105" s="10"/>
      <c r="AM105" s="10">
        <f>(AL104/6253.23)*-100</f>
        <v>-0.8649244356230986</v>
      </c>
      <c r="AN105" s="10"/>
      <c r="AO105" s="68">
        <v>-4.574550158192532</v>
      </c>
    </row>
    <row r="107" ht="12.75">
      <c r="A107" s="37"/>
    </row>
    <row r="109" ht="12.75">
      <c r="U109" s="38"/>
    </row>
  </sheetData>
  <mergeCells count="52">
    <mergeCell ref="A1:X1"/>
    <mergeCell ref="AF90:AG90"/>
    <mergeCell ref="AH90:AI90"/>
    <mergeCell ref="AJ90:AK90"/>
    <mergeCell ref="AL90:AM90"/>
    <mergeCell ref="AA2:AB2"/>
    <mergeCell ref="AA48:AB48"/>
    <mergeCell ref="D48:E48"/>
    <mergeCell ref="F48:G48"/>
    <mergeCell ref="H48:I48"/>
    <mergeCell ref="J48:K48"/>
    <mergeCell ref="L48:M48"/>
    <mergeCell ref="N48:O48"/>
    <mergeCell ref="P48:Q48"/>
    <mergeCell ref="R48:S48"/>
    <mergeCell ref="T48:U48"/>
    <mergeCell ref="V48:W48"/>
    <mergeCell ref="AF48:AG48"/>
    <mergeCell ref="AD48:AE48"/>
    <mergeCell ref="AH48:AI48"/>
    <mergeCell ref="AJ48:AK48"/>
    <mergeCell ref="AL48:AM48"/>
    <mergeCell ref="AF2:AG2"/>
    <mergeCell ref="AH2:AI2"/>
    <mergeCell ref="AJ2:AK2"/>
    <mergeCell ref="AL2:AM2"/>
    <mergeCell ref="J90:K90"/>
    <mergeCell ref="L90:M90"/>
    <mergeCell ref="N90:O90"/>
    <mergeCell ref="P90:Q90"/>
    <mergeCell ref="A90:B90"/>
    <mergeCell ref="D90:E90"/>
    <mergeCell ref="F90:G90"/>
    <mergeCell ref="H90:I90"/>
    <mergeCell ref="N2:O2"/>
    <mergeCell ref="A2:B2"/>
    <mergeCell ref="D2:E2"/>
    <mergeCell ref="A48:B48"/>
    <mergeCell ref="H2:I2"/>
    <mergeCell ref="J2:K2"/>
    <mergeCell ref="L2:M2"/>
    <mergeCell ref="F2:G2"/>
    <mergeCell ref="R2:S2"/>
    <mergeCell ref="V2:W2"/>
    <mergeCell ref="P2:Q2"/>
    <mergeCell ref="AD90:AE90"/>
    <mergeCell ref="R90:S90"/>
    <mergeCell ref="T90:U90"/>
    <mergeCell ref="V90:W90"/>
    <mergeCell ref="AA90:AB90"/>
    <mergeCell ref="T2:U2"/>
    <mergeCell ref="AD2:AE2"/>
  </mergeCells>
  <printOptions/>
  <pageMargins left="0.75" right="0.75" top="0.5" bottom="0.5" header="0.5" footer="0.5"/>
  <pageSetup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C33"/>
    </sheetView>
  </sheetViews>
  <sheetFormatPr defaultColWidth="11.0039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Geological Survey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Center for Coastal &amp; Watershed Studies</dc:creator>
  <cp:keywords/>
  <dc:description/>
  <cp:lastModifiedBy>Jess Spear</cp:lastModifiedBy>
  <cp:lastPrinted>2010-12-03T16:48:17Z</cp:lastPrinted>
  <dcterms:created xsi:type="dcterms:W3CDTF">2009-05-19T20:55:07Z</dcterms:created>
  <cp:category/>
  <cp:version/>
  <cp:contentType/>
  <cp:contentStatus/>
</cp:coreProperties>
</file>