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2040" windowWidth="22740" windowHeight="9345" activeTab="0"/>
  </bookViews>
  <sheets>
    <sheet name="LSfen.ICP.exl4" sheetId="1" r:id="rId1"/>
  </sheets>
  <definedNames>
    <definedName name="_xlnm.Print_Titles" localSheetId="0">'LSfen.ICP.exl4'!$A:$A,'LSfen.ICP.exl4'!$1:$2</definedName>
  </definedNames>
  <calcPr fullCalcOnLoad="1"/>
</workbook>
</file>

<file path=xl/sharedStrings.xml><?xml version="1.0" encoding="utf-8"?>
<sst xmlns="http://schemas.openxmlformats.org/spreadsheetml/2006/main" count="37" uniqueCount="31">
  <si>
    <t>% Al</t>
  </si>
  <si>
    <t>% Fe</t>
  </si>
  <si>
    <t>% Mg</t>
  </si>
  <si>
    <t>% Ca</t>
  </si>
  <si>
    <t>% K</t>
  </si>
  <si>
    <t>% Ti</t>
  </si>
  <si>
    <t>% P</t>
  </si>
  <si>
    <t>ppm Mn</t>
  </si>
  <si>
    <t>ppm Cu</t>
  </si>
  <si>
    <t>ppm Mo</t>
  </si>
  <si>
    <t>ppm Ni</t>
  </si>
  <si>
    <t>ppm Sr</t>
  </si>
  <si>
    <t>ppm V</t>
  </si>
  <si>
    <t>ppm Zn</t>
  </si>
  <si>
    <t>% Mn</t>
  </si>
  <si>
    <t>% OM</t>
  </si>
  <si>
    <t>% Detrital</t>
  </si>
  <si>
    <t>(cmblf)</t>
  </si>
  <si>
    <t>detrital</t>
  </si>
  <si>
    <t>excess</t>
  </si>
  <si>
    <t>% Fe</t>
  </si>
  <si>
    <t>% Mn</t>
  </si>
  <si>
    <t>% OC</t>
  </si>
  <si>
    <t>% Biopal</t>
  </si>
  <si>
    <t>cmblf = centimeters below lake floor</t>
  </si>
  <si>
    <t>Depth</t>
  </si>
  <si>
    <r>
      <t>% CaCO</t>
    </r>
    <r>
      <rPr>
        <b/>
        <vertAlign val="subscript"/>
        <sz val="10"/>
        <rFont val="MS Sans Serif"/>
        <family val="2"/>
      </rPr>
      <t>3</t>
    </r>
  </si>
  <si>
    <r>
      <t>% Fe</t>
    </r>
    <r>
      <rPr>
        <b/>
        <vertAlign val="subscript"/>
        <sz val="10"/>
        <rFont val="MS Sans Serif"/>
        <family val="2"/>
      </rPr>
      <t>2</t>
    </r>
    <r>
      <rPr>
        <b/>
        <sz val="10"/>
        <rFont val="MS Sans Serif"/>
        <family val="0"/>
      </rPr>
      <t>O</t>
    </r>
    <r>
      <rPr>
        <b/>
        <vertAlign val="subscript"/>
        <sz val="10"/>
        <rFont val="MS Sans Serif"/>
        <family val="2"/>
      </rPr>
      <t>3</t>
    </r>
    <r>
      <rPr>
        <b/>
        <sz val="10"/>
        <rFont val="MS Sans Serif"/>
        <family val="0"/>
      </rPr>
      <t>-detr.</t>
    </r>
  </si>
  <si>
    <r>
      <t>% Fe(OH)</t>
    </r>
    <r>
      <rPr>
        <b/>
        <vertAlign val="subscript"/>
        <sz val="10"/>
        <rFont val="MS Sans Serif"/>
        <family val="2"/>
      </rPr>
      <t>3</t>
    </r>
  </si>
  <si>
    <r>
      <t>% MnO</t>
    </r>
    <r>
      <rPr>
        <b/>
        <vertAlign val="subscript"/>
        <sz val="10"/>
        <rFont val="MS Sans Serif"/>
        <family val="2"/>
      </rPr>
      <t>2</t>
    </r>
  </si>
  <si>
    <r>
      <t>% Mn(OH)</t>
    </r>
    <r>
      <rPr>
        <b/>
        <vertAlign val="subscript"/>
        <sz val="10"/>
        <rFont val="MS Sans Serif"/>
        <family val="2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</si>
</sst>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61"/>
      <name val="MS Sans Serif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bscript"/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66" fontId="1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166" fontId="1" fillId="0" borderId="11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66" fontId="0" fillId="0" borderId="1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5"/>
  <sheetViews>
    <sheetView tabSelected="1" zoomScalePageLayoutView="0" workbookViewId="0" topLeftCell="A1">
      <selection activeCell="A2" sqref="A2"/>
    </sheetView>
  </sheetViews>
  <sheetFormatPr defaultColWidth="9.140625" defaultRowHeight="12" customHeight="1"/>
  <cols>
    <col min="1" max="1" width="9.57421875" style="5" customWidth="1"/>
    <col min="2" max="2" width="12.57421875" style="5" customWidth="1"/>
    <col min="3" max="3" width="9.57421875" style="5" customWidth="1"/>
    <col min="4" max="4" width="9.28125" style="5" customWidth="1"/>
    <col min="5" max="5" width="12.57421875" style="2" customWidth="1"/>
    <col min="6" max="6" width="11.140625" style="2" customWidth="1"/>
    <col min="7" max="7" width="6.8515625" style="1" customWidth="1"/>
    <col min="8" max="8" width="7.140625" style="1" customWidth="1"/>
    <col min="9" max="9" width="8.8515625" style="2" customWidth="1"/>
    <col min="10" max="10" width="15.8515625" style="2" customWidth="1"/>
    <col min="11" max="11" width="10.57421875" style="2" customWidth="1"/>
    <col min="12" max="12" width="13.140625" style="2" customWidth="1"/>
    <col min="13" max="13" width="11.421875" style="1" customWidth="1"/>
    <col min="14" max="14" width="8.8515625" style="3" customWidth="1"/>
    <col min="15" max="15" width="7.8515625" style="4" customWidth="1"/>
    <col min="16" max="16" width="12.421875" style="3" customWidth="1"/>
    <col min="17" max="17" width="8.140625" style="3" customWidth="1"/>
    <col min="18" max="18" width="12.28125" style="3" customWidth="1"/>
    <col min="19" max="19" width="8.28125" style="1" customWidth="1"/>
    <col min="20" max="20" width="7.57421875" style="1" customWidth="1"/>
    <col min="21" max="21" width="6.140625" style="1" customWidth="1"/>
    <col min="22" max="22" width="5.00390625" style="1" bestFit="1" customWidth="1"/>
    <col min="23" max="23" width="6.00390625" style="1" customWidth="1"/>
    <col min="24" max="24" width="9.7109375" style="1" customWidth="1"/>
    <col min="25" max="25" width="10.421875" style="1" customWidth="1"/>
    <col min="26" max="26" width="9.421875" style="1" customWidth="1"/>
    <col min="27" max="29" width="8.57421875" style="1" customWidth="1"/>
    <col min="30" max="16384" width="9.140625" style="1" customWidth="1"/>
  </cols>
  <sheetData>
    <row r="1" spans="1:29" s="6" customFormat="1" ht="15" customHeight="1">
      <c r="A1" s="8" t="s">
        <v>25</v>
      </c>
      <c r="B1" s="9" t="s">
        <v>26</v>
      </c>
      <c r="C1" s="8" t="s">
        <v>22</v>
      </c>
      <c r="D1" s="8" t="s">
        <v>15</v>
      </c>
      <c r="E1" s="10" t="s">
        <v>16</v>
      </c>
      <c r="F1" s="10" t="s">
        <v>23</v>
      </c>
      <c r="G1" s="11" t="s">
        <v>0</v>
      </c>
      <c r="H1" s="11" t="s">
        <v>1</v>
      </c>
      <c r="I1" s="10" t="s">
        <v>20</v>
      </c>
      <c r="J1" s="12" t="s">
        <v>27</v>
      </c>
      <c r="K1" s="10" t="s">
        <v>20</v>
      </c>
      <c r="L1" s="12" t="s">
        <v>28</v>
      </c>
      <c r="M1" s="11" t="s">
        <v>7</v>
      </c>
      <c r="N1" s="13" t="s">
        <v>14</v>
      </c>
      <c r="O1" s="14" t="s">
        <v>21</v>
      </c>
      <c r="P1" s="15" t="s">
        <v>29</v>
      </c>
      <c r="Q1" s="13" t="s">
        <v>21</v>
      </c>
      <c r="R1" s="15" t="s">
        <v>30</v>
      </c>
      <c r="S1" s="11" t="s">
        <v>2</v>
      </c>
      <c r="T1" s="11" t="s">
        <v>3</v>
      </c>
      <c r="U1" s="11" t="s">
        <v>4</v>
      </c>
      <c r="V1" s="11" t="s">
        <v>5</v>
      </c>
      <c r="W1" s="11" t="s">
        <v>6</v>
      </c>
      <c r="X1" s="11" t="s">
        <v>8</v>
      </c>
      <c r="Y1" s="11" t="s">
        <v>9</v>
      </c>
      <c r="Z1" s="11" t="s">
        <v>10</v>
      </c>
      <c r="AA1" s="11" t="s">
        <v>11</v>
      </c>
      <c r="AB1" s="11" t="s">
        <v>12</v>
      </c>
      <c r="AC1" s="11" t="s">
        <v>13</v>
      </c>
    </row>
    <row r="2" spans="1:29" s="7" customFormat="1" ht="15.75" customHeight="1">
      <c r="A2" s="16" t="s">
        <v>17</v>
      </c>
      <c r="B2" s="16"/>
      <c r="C2" s="16"/>
      <c r="D2" s="16"/>
      <c r="E2" s="17"/>
      <c r="F2" s="17"/>
      <c r="G2" s="18"/>
      <c r="H2" s="18"/>
      <c r="I2" s="17" t="s">
        <v>18</v>
      </c>
      <c r="J2" s="17" t="s">
        <v>18</v>
      </c>
      <c r="K2" s="17" t="s">
        <v>19</v>
      </c>
      <c r="L2" s="17"/>
      <c r="M2" s="18"/>
      <c r="N2" s="19"/>
      <c r="O2" s="20" t="s">
        <v>18</v>
      </c>
      <c r="P2" s="19" t="s">
        <v>18</v>
      </c>
      <c r="Q2" s="19" t="s">
        <v>19</v>
      </c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29" ht="12" customHeight="1">
      <c r="A3" s="21">
        <v>5</v>
      </c>
      <c r="B3" s="21">
        <v>0</v>
      </c>
      <c r="C3" s="21">
        <v>40.57</v>
      </c>
      <c r="D3" s="21">
        <f>C3*2</f>
        <v>81.14</v>
      </c>
      <c r="E3" s="22">
        <f>G3*14.7</f>
        <v>4.998</v>
      </c>
      <c r="F3" s="22">
        <v>12.985096919999995</v>
      </c>
      <c r="G3" s="23">
        <v>0.34</v>
      </c>
      <c r="H3" s="23">
        <v>0.61</v>
      </c>
      <c r="I3" s="22">
        <f>G3*0.31</f>
        <v>0.10540000000000001</v>
      </c>
      <c r="J3" s="22">
        <f>I3*1.429</f>
        <v>0.15061660000000002</v>
      </c>
      <c r="K3" s="22">
        <f>H3-I3</f>
        <v>0.5045999999999999</v>
      </c>
      <c r="L3" s="22">
        <f>K3*1.667</f>
        <v>0.8411681999999999</v>
      </c>
      <c r="M3" s="23">
        <v>287</v>
      </c>
      <c r="N3" s="24">
        <f>M3/10000</f>
        <v>0.0287</v>
      </c>
      <c r="O3" s="25">
        <f aca="true" t="shared" si="0" ref="O3:O34">G3*0.003</f>
        <v>0.00102</v>
      </c>
      <c r="P3" s="24">
        <f>N3*1.482</f>
        <v>0.0425334</v>
      </c>
      <c r="Q3" s="24">
        <f>N3-O3</f>
        <v>0.02768</v>
      </c>
      <c r="R3" s="24">
        <f>Q3*1.291</f>
        <v>0.03573488</v>
      </c>
      <c r="S3" s="23">
        <v>0.37</v>
      </c>
      <c r="T3" s="22">
        <v>3.8</v>
      </c>
      <c r="U3" s="23">
        <v>0.14</v>
      </c>
      <c r="V3" s="23">
        <v>0.02</v>
      </c>
      <c r="W3" s="23">
        <v>0.139</v>
      </c>
      <c r="X3" s="23">
        <v>5</v>
      </c>
      <c r="Y3" s="23">
        <v>1</v>
      </c>
      <c r="Z3" s="23">
        <v>4</v>
      </c>
      <c r="AA3" s="23">
        <v>60</v>
      </c>
      <c r="AB3" s="23">
        <v>6</v>
      </c>
      <c r="AC3" s="23">
        <v>14</v>
      </c>
    </row>
    <row r="4" spans="1:29" ht="12" customHeight="1">
      <c r="A4" s="21">
        <v>15</v>
      </c>
      <c r="B4" s="21">
        <v>0</v>
      </c>
      <c r="C4" s="21">
        <v>43.8</v>
      </c>
      <c r="D4" s="21">
        <f aca="true" t="shared" si="1" ref="D4:D67">C4*2</f>
        <v>87.6</v>
      </c>
      <c r="E4" s="22">
        <f aca="true" t="shared" si="2" ref="E4:E67">G4*14.7</f>
        <v>6.321</v>
      </c>
      <c r="F4" s="22">
        <v>5.740760190000008</v>
      </c>
      <c r="G4" s="23">
        <v>0.43</v>
      </c>
      <c r="H4" s="23">
        <v>0.33</v>
      </c>
      <c r="I4" s="22">
        <f aca="true" t="shared" si="3" ref="I4:I67">G4*0.31</f>
        <v>0.1333</v>
      </c>
      <c r="J4" s="22">
        <f aca="true" t="shared" si="4" ref="J4:J67">I4*1.429</f>
        <v>0.1904857</v>
      </c>
      <c r="K4" s="22">
        <f aca="true" t="shared" si="5" ref="K4:K67">H4-I4</f>
        <v>0.1967</v>
      </c>
      <c r="L4" s="22">
        <f aca="true" t="shared" si="6" ref="L4:L67">K4*1.667</f>
        <v>0.32789890000000005</v>
      </c>
      <c r="M4" s="23">
        <v>93</v>
      </c>
      <c r="N4" s="24">
        <f aca="true" t="shared" si="7" ref="N4:N67">M4/10000</f>
        <v>0.0093</v>
      </c>
      <c r="O4" s="25">
        <f t="shared" si="0"/>
        <v>0.00129</v>
      </c>
      <c r="P4" s="24">
        <f aca="true" t="shared" si="8" ref="P4:P67">N4*1.482</f>
        <v>0.013782599999999999</v>
      </c>
      <c r="Q4" s="24">
        <f aca="true" t="shared" si="9" ref="Q4:Q67">N4-O4</f>
        <v>0.00801</v>
      </c>
      <c r="R4" s="24">
        <f aca="true" t="shared" si="10" ref="R4:R67">Q4*1.291</f>
        <v>0.010340909999999998</v>
      </c>
      <c r="S4" s="23">
        <v>0.31</v>
      </c>
      <c r="T4" s="22">
        <v>2.6</v>
      </c>
      <c r="U4" s="23">
        <v>0.15</v>
      </c>
      <c r="V4" s="23">
        <v>0.02</v>
      </c>
      <c r="W4" s="23">
        <v>0.084</v>
      </c>
      <c r="X4" s="23">
        <v>5</v>
      </c>
      <c r="Y4" s="23">
        <v>2</v>
      </c>
      <c r="Z4" s="23">
        <v>4</v>
      </c>
      <c r="AA4" s="23">
        <v>46</v>
      </c>
      <c r="AB4" s="23">
        <v>7</v>
      </c>
      <c r="AC4" s="23">
        <v>17</v>
      </c>
    </row>
    <row r="5" spans="1:29" ht="12" customHeight="1">
      <c r="A5" s="21">
        <v>25</v>
      </c>
      <c r="B5" s="21">
        <v>0</v>
      </c>
      <c r="C5" s="21">
        <v>45</v>
      </c>
      <c r="D5" s="21">
        <f t="shared" si="1"/>
        <v>90</v>
      </c>
      <c r="E5" s="22">
        <f t="shared" si="2"/>
        <v>2.646</v>
      </c>
      <c r="F5" s="22">
        <v>7.1216905399999995</v>
      </c>
      <c r="G5" s="23">
        <v>0.18</v>
      </c>
      <c r="H5" s="23">
        <v>0.19</v>
      </c>
      <c r="I5" s="22">
        <f t="shared" si="3"/>
        <v>0.055799999999999995</v>
      </c>
      <c r="J5" s="22">
        <f t="shared" si="4"/>
        <v>0.0797382</v>
      </c>
      <c r="K5" s="22">
        <f t="shared" si="5"/>
        <v>0.1342</v>
      </c>
      <c r="L5" s="22">
        <f t="shared" si="6"/>
        <v>0.22371140000000003</v>
      </c>
      <c r="M5" s="23">
        <v>72</v>
      </c>
      <c r="N5" s="24">
        <f t="shared" si="7"/>
        <v>0.0072</v>
      </c>
      <c r="O5" s="25">
        <f t="shared" si="0"/>
        <v>0.00054</v>
      </c>
      <c r="P5" s="24">
        <f t="shared" si="8"/>
        <v>0.0106704</v>
      </c>
      <c r="Q5" s="24">
        <f t="shared" si="9"/>
        <v>0.00666</v>
      </c>
      <c r="R5" s="24">
        <f t="shared" si="10"/>
        <v>0.00859806</v>
      </c>
      <c r="S5" s="23">
        <v>0.26</v>
      </c>
      <c r="T5" s="23">
        <v>2.21</v>
      </c>
      <c r="U5" s="23">
        <v>0.08</v>
      </c>
      <c r="V5" s="23">
        <v>0.01</v>
      </c>
      <c r="W5" s="23">
        <v>0.067</v>
      </c>
      <c r="X5" s="23">
        <v>4</v>
      </c>
      <c r="Y5" s="23">
        <v>3</v>
      </c>
      <c r="Z5" s="23">
        <v>3</v>
      </c>
      <c r="AA5" s="23">
        <v>35</v>
      </c>
      <c r="AB5" s="23">
        <v>4</v>
      </c>
      <c r="AC5" s="23">
        <v>11</v>
      </c>
    </row>
    <row r="6" spans="1:29" ht="12" customHeight="1">
      <c r="A6" s="21">
        <v>105</v>
      </c>
      <c r="B6" s="21">
        <v>0</v>
      </c>
      <c r="C6" s="21">
        <v>46.87</v>
      </c>
      <c r="D6" s="21">
        <f t="shared" si="1"/>
        <v>93.74</v>
      </c>
      <c r="E6" s="22">
        <f t="shared" si="2"/>
        <v>2.2049999999999996</v>
      </c>
      <c r="F6" s="22">
        <v>3.827356050000007</v>
      </c>
      <c r="G6" s="23">
        <v>0.15</v>
      </c>
      <c r="H6" s="23">
        <v>0.18</v>
      </c>
      <c r="I6" s="22">
        <f t="shared" si="3"/>
        <v>0.0465</v>
      </c>
      <c r="J6" s="22">
        <f t="shared" si="4"/>
        <v>0.06644850000000001</v>
      </c>
      <c r="K6" s="22">
        <f t="shared" si="5"/>
        <v>0.1335</v>
      </c>
      <c r="L6" s="22">
        <f t="shared" si="6"/>
        <v>0.2225445</v>
      </c>
      <c r="M6" s="23">
        <v>44</v>
      </c>
      <c r="N6" s="24">
        <f t="shared" si="7"/>
        <v>0.0044</v>
      </c>
      <c r="O6" s="25">
        <f t="shared" si="0"/>
        <v>0.00045</v>
      </c>
      <c r="P6" s="24">
        <f t="shared" si="8"/>
        <v>0.0065208</v>
      </c>
      <c r="Q6" s="24">
        <f t="shared" si="9"/>
        <v>0.00395</v>
      </c>
      <c r="R6" s="24">
        <f t="shared" si="10"/>
        <v>0.00509945</v>
      </c>
      <c r="S6" s="23">
        <v>0.23</v>
      </c>
      <c r="T6" s="23">
        <v>2.05</v>
      </c>
      <c r="U6" s="23">
        <v>0.04</v>
      </c>
      <c r="V6" s="23">
        <v>0.01</v>
      </c>
      <c r="W6" s="23">
        <v>0.074</v>
      </c>
      <c r="X6" s="23">
        <v>4</v>
      </c>
      <c r="Y6" s="23">
        <v>4</v>
      </c>
      <c r="Z6" s="23">
        <v>3</v>
      </c>
      <c r="AA6" s="23">
        <v>30</v>
      </c>
      <c r="AB6" s="23">
        <v>3</v>
      </c>
      <c r="AC6" s="23">
        <v>5</v>
      </c>
    </row>
    <row r="7" spans="1:29" ht="12" customHeight="1">
      <c r="A7" s="21">
        <v>125</v>
      </c>
      <c r="B7" s="21">
        <v>0</v>
      </c>
      <c r="C7" s="21">
        <v>43.54</v>
      </c>
      <c r="D7" s="21">
        <f t="shared" si="1"/>
        <v>87.08</v>
      </c>
      <c r="E7" s="22">
        <f t="shared" si="2"/>
        <v>2.7929999999999997</v>
      </c>
      <c r="F7" s="22">
        <v>9.936335369999995</v>
      </c>
      <c r="G7" s="23">
        <v>0.19</v>
      </c>
      <c r="H7" s="23">
        <v>0.17</v>
      </c>
      <c r="I7" s="22">
        <f t="shared" si="3"/>
        <v>0.0589</v>
      </c>
      <c r="J7" s="22">
        <f t="shared" si="4"/>
        <v>0.08416810000000001</v>
      </c>
      <c r="K7" s="22">
        <f t="shared" si="5"/>
        <v>0.1111</v>
      </c>
      <c r="L7" s="22">
        <f t="shared" si="6"/>
        <v>0.1852037</v>
      </c>
      <c r="M7" s="23">
        <v>48</v>
      </c>
      <c r="N7" s="24">
        <f t="shared" si="7"/>
        <v>0.0048</v>
      </c>
      <c r="O7" s="25">
        <f t="shared" si="0"/>
        <v>0.00057</v>
      </c>
      <c r="P7" s="24">
        <f t="shared" si="8"/>
        <v>0.0071135999999999994</v>
      </c>
      <c r="Q7" s="24">
        <f t="shared" si="9"/>
        <v>0.004229999999999999</v>
      </c>
      <c r="R7" s="24">
        <f t="shared" si="10"/>
        <v>0.005460929999999999</v>
      </c>
      <c r="S7" s="23">
        <v>0.24</v>
      </c>
      <c r="T7" s="23">
        <v>1.99</v>
      </c>
      <c r="U7" s="23">
        <v>0.05</v>
      </c>
      <c r="V7" s="23">
        <v>0.01</v>
      </c>
      <c r="W7" s="23">
        <v>0.066</v>
      </c>
      <c r="X7" s="23">
        <v>5</v>
      </c>
      <c r="Y7" s="23">
        <v>5</v>
      </c>
      <c r="Z7" s="23">
        <v>3</v>
      </c>
      <c r="AA7" s="23">
        <v>32</v>
      </c>
      <c r="AB7" s="23">
        <v>5</v>
      </c>
      <c r="AC7" s="23">
        <v>8</v>
      </c>
    </row>
    <row r="8" spans="1:29" ht="12" customHeight="1">
      <c r="A8" s="21">
        <v>145</v>
      </c>
      <c r="B8" s="21">
        <v>0</v>
      </c>
      <c r="C8" s="21">
        <v>48.79</v>
      </c>
      <c r="D8" s="21">
        <f t="shared" si="1"/>
        <v>97.58</v>
      </c>
      <c r="E8" s="22">
        <f t="shared" si="2"/>
        <v>2.646</v>
      </c>
      <c r="F8" s="22">
        <v>0</v>
      </c>
      <c r="G8" s="23">
        <v>0.18</v>
      </c>
      <c r="H8" s="23">
        <v>0.18</v>
      </c>
      <c r="I8" s="22">
        <f t="shared" si="3"/>
        <v>0.055799999999999995</v>
      </c>
      <c r="J8" s="22">
        <f t="shared" si="4"/>
        <v>0.0797382</v>
      </c>
      <c r="K8" s="22">
        <f t="shared" si="5"/>
        <v>0.1242</v>
      </c>
      <c r="L8" s="22">
        <f t="shared" si="6"/>
        <v>0.20704140000000001</v>
      </c>
      <c r="M8" s="23">
        <v>42</v>
      </c>
      <c r="N8" s="24">
        <f t="shared" si="7"/>
        <v>0.0042</v>
      </c>
      <c r="O8" s="25">
        <f t="shared" si="0"/>
        <v>0.00054</v>
      </c>
      <c r="P8" s="24">
        <f t="shared" si="8"/>
        <v>0.0062244</v>
      </c>
      <c r="Q8" s="24">
        <f t="shared" si="9"/>
        <v>0.0036599999999999996</v>
      </c>
      <c r="R8" s="24">
        <f t="shared" si="10"/>
        <v>0.004725059999999999</v>
      </c>
      <c r="S8" s="23">
        <v>0.23</v>
      </c>
      <c r="T8" s="23">
        <v>1.98</v>
      </c>
      <c r="U8" s="23">
        <v>0.04</v>
      </c>
      <c r="V8" s="23">
        <v>0.01</v>
      </c>
      <c r="W8" s="23">
        <v>0.056</v>
      </c>
      <c r="X8" s="23">
        <v>7</v>
      </c>
      <c r="Y8" s="23">
        <v>5</v>
      </c>
      <c r="Z8" s="23">
        <v>3</v>
      </c>
      <c r="AA8" s="23">
        <v>35</v>
      </c>
      <c r="AB8" s="23">
        <v>4</v>
      </c>
      <c r="AC8" s="23">
        <v>38</v>
      </c>
    </row>
    <row r="9" spans="1:29" ht="12" customHeight="1">
      <c r="A9" s="21">
        <v>165</v>
      </c>
      <c r="B9" s="21">
        <v>0</v>
      </c>
      <c r="C9" s="21">
        <v>49.01</v>
      </c>
      <c r="D9" s="21">
        <f t="shared" si="1"/>
        <v>98.02</v>
      </c>
      <c r="E9" s="22">
        <f t="shared" si="2"/>
        <v>2.499</v>
      </c>
      <c r="F9" s="22">
        <v>0</v>
      </c>
      <c r="G9" s="23">
        <v>0.17</v>
      </c>
      <c r="H9" s="23">
        <v>0.19</v>
      </c>
      <c r="I9" s="22">
        <f t="shared" si="3"/>
        <v>0.052700000000000004</v>
      </c>
      <c r="J9" s="22">
        <f t="shared" si="4"/>
        <v>0.07530830000000001</v>
      </c>
      <c r="K9" s="22">
        <f t="shared" si="5"/>
        <v>0.1373</v>
      </c>
      <c r="L9" s="22">
        <f t="shared" si="6"/>
        <v>0.2288791</v>
      </c>
      <c r="M9" s="23">
        <v>48</v>
      </c>
      <c r="N9" s="24">
        <f t="shared" si="7"/>
        <v>0.0048</v>
      </c>
      <c r="O9" s="25">
        <f t="shared" si="0"/>
        <v>0.00051</v>
      </c>
      <c r="P9" s="24">
        <f t="shared" si="8"/>
        <v>0.0071135999999999994</v>
      </c>
      <c r="Q9" s="24">
        <f t="shared" si="9"/>
        <v>0.0042899999999999995</v>
      </c>
      <c r="R9" s="24">
        <f t="shared" si="10"/>
        <v>0.005538389999999999</v>
      </c>
      <c r="S9" s="23">
        <v>0.22</v>
      </c>
      <c r="T9" s="23">
        <v>1.89</v>
      </c>
      <c r="U9" s="23">
        <v>0.04</v>
      </c>
      <c r="V9" s="23">
        <v>0.01</v>
      </c>
      <c r="W9" s="23">
        <v>0.053</v>
      </c>
      <c r="X9" s="23">
        <v>6</v>
      </c>
      <c r="Y9" s="23">
        <v>3</v>
      </c>
      <c r="Z9" s="23">
        <v>3</v>
      </c>
      <c r="AA9" s="23">
        <v>34</v>
      </c>
      <c r="AB9" s="23">
        <v>3</v>
      </c>
      <c r="AC9" s="23">
        <v>36</v>
      </c>
    </row>
    <row r="10" spans="1:29" ht="12" customHeight="1">
      <c r="A10" s="21">
        <v>205</v>
      </c>
      <c r="B10" s="21">
        <v>0</v>
      </c>
      <c r="C10" s="21">
        <v>47.24</v>
      </c>
      <c r="D10" s="21">
        <f t="shared" si="1"/>
        <v>94.48</v>
      </c>
      <c r="E10" s="22">
        <f t="shared" si="2"/>
        <v>3.234</v>
      </c>
      <c r="F10" s="22">
        <v>1.6757272600000013</v>
      </c>
      <c r="G10" s="23">
        <v>0.22</v>
      </c>
      <c r="H10" s="23">
        <v>0.43</v>
      </c>
      <c r="I10" s="22">
        <f t="shared" si="3"/>
        <v>0.0682</v>
      </c>
      <c r="J10" s="22">
        <f t="shared" si="4"/>
        <v>0.0974578</v>
      </c>
      <c r="K10" s="22">
        <f t="shared" si="5"/>
        <v>0.3618</v>
      </c>
      <c r="L10" s="22">
        <f t="shared" si="6"/>
        <v>0.6031206</v>
      </c>
      <c r="M10" s="23">
        <v>62</v>
      </c>
      <c r="N10" s="24">
        <f t="shared" si="7"/>
        <v>0.0062</v>
      </c>
      <c r="O10" s="25">
        <f t="shared" si="0"/>
        <v>0.00066</v>
      </c>
      <c r="P10" s="24">
        <f t="shared" si="8"/>
        <v>0.0091884</v>
      </c>
      <c r="Q10" s="24">
        <f t="shared" si="9"/>
        <v>0.00554</v>
      </c>
      <c r="R10" s="24">
        <f t="shared" si="10"/>
        <v>0.0071521399999999995</v>
      </c>
      <c r="S10" s="23">
        <v>0.23</v>
      </c>
      <c r="T10" s="22">
        <v>2.2</v>
      </c>
      <c r="U10" s="23">
        <v>0.05</v>
      </c>
      <c r="V10" s="23">
        <v>0.01</v>
      </c>
      <c r="W10" s="24">
        <v>0.07</v>
      </c>
      <c r="X10" s="23">
        <v>7</v>
      </c>
      <c r="Y10" s="23">
        <v>4</v>
      </c>
      <c r="Z10" s="23">
        <v>6</v>
      </c>
      <c r="AA10" s="23">
        <v>40</v>
      </c>
      <c r="AB10" s="23">
        <v>4</v>
      </c>
      <c r="AC10" s="23">
        <v>51</v>
      </c>
    </row>
    <row r="11" spans="1:29" ht="12" customHeight="1">
      <c r="A11" s="21">
        <v>225</v>
      </c>
      <c r="B11" s="21">
        <v>0</v>
      </c>
      <c r="C11" s="21">
        <v>48.54</v>
      </c>
      <c r="D11" s="21">
        <f t="shared" si="1"/>
        <v>97.08</v>
      </c>
      <c r="E11" s="22">
        <f t="shared" si="2"/>
        <v>2.352</v>
      </c>
      <c r="F11" s="22">
        <v>0.012033379999997762</v>
      </c>
      <c r="G11" s="23">
        <v>0.16</v>
      </c>
      <c r="H11" s="23">
        <v>0.38</v>
      </c>
      <c r="I11" s="22">
        <f t="shared" si="3"/>
        <v>0.0496</v>
      </c>
      <c r="J11" s="22">
        <f t="shared" si="4"/>
        <v>0.0708784</v>
      </c>
      <c r="K11" s="22">
        <f t="shared" si="5"/>
        <v>0.3304</v>
      </c>
      <c r="L11" s="22">
        <f t="shared" si="6"/>
        <v>0.5507768000000001</v>
      </c>
      <c r="M11" s="23">
        <v>45</v>
      </c>
      <c r="N11" s="24">
        <f t="shared" si="7"/>
        <v>0.0045</v>
      </c>
      <c r="O11" s="25">
        <f t="shared" si="0"/>
        <v>0.00048</v>
      </c>
      <c r="P11" s="24">
        <f t="shared" si="8"/>
        <v>0.006669</v>
      </c>
      <c r="Q11" s="24">
        <f t="shared" si="9"/>
        <v>0.004019999999999999</v>
      </c>
      <c r="R11" s="24">
        <f t="shared" si="10"/>
        <v>0.005189819999999999</v>
      </c>
      <c r="S11" s="22">
        <v>0.2</v>
      </c>
      <c r="T11" s="23">
        <v>1.79</v>
      </c>
      <c r="U11" s="23">
        <v>0.04</v>
      </c>
      <c r="V11" s="23">
        <v>0.01</v>
      </c>
      <c r="W11" s="23">
        <v>0.066</v>
      </c>
      <c r="X11" s="23">
        <v>6</v>
      </c>
      <c r="Y11" s="23">
        <v>5</v>
      </c>
      <c r="Z11" s="23">
        <v>4</v>
      </c>
      <c r="AA11" s="23">
        <v>36</v>
      </c>
      <c r="AB11" s="23">
        <v>3</v>
      </c>
      <c r="AC11" s="23">
        <v>52</v>
      </c>
    </row>
    <row r="12" spans="1:29" ht="12" customHeight="1">
      <c r="A12" s="21">
        <v>245</v>
      </c>
      <c r="B12" s="21">
        <v>0</v>
      </c>
      <c r="C12" s="21">
        <v>49.71</v>
      </c>
      <c r="D12" s="21">
        <f t="shared" si="1"/>
        <v>99.42</v>
      </c>
      <c r="E12" s="22">
        <f t="shared" si="2"/>
        <v>1.7639999999999998</v>
      </c>
      <c r="F12" s="22">
        <v>0</v>
      </c>
      <c r="G12" s="23">
        <v>0.12</v>
      </c>
      <c r="H12" s="23">
        <v>0.31</v>
      </c>
      <c r="I12" s="22">
        <f t="shared" si="3"/>
        <v>0.0372</v>
      </c>
      <c r="J12" s="22">
        <f t="shared" si="4"/>
        <v>0.0531588</v>
      </c>
      <c r="K12" s="22">
        <f t="shared" si="5"/>
        <v>0.2728</v>
      </c>
      <c r="L12" s="22">
        <f t="shared" si="6"/>
        <v>0.4547576</v>
      </c>
      <c r="M12" s="23">
        <v>39</v>
      </c>
      <c r="N12" s="24">
        <f t="shared" si="7"/>
        <v>0.0039</v>
      </c>
      <c r="O12" s="25">
        <f t="shared" si="0"/>
        <v>0.00035999999999999997</v>
      </c>
      <c r="P12" s="24">
        <f t="shared" si="8"/>
        <v>0.0057798</v>
      </c>
      <c r="Q12" s="24">
        <f t="shared" si="9"/>
        <v>0.0035399999999999997</v>
      </c>
      <c r="R12" s="24">
        <f t="shared" si="10"/>
        <v>0.0045701399999999994</v>
      </c>
      <c r="S12" s="23">
        <v>0.18</v>
      </c>
      <c r="T12" s="23">
        <v>1.68</v>
      </c>
      <c r="U12" s="23">
        <v>0.03</v>
      </c>
      <c r="V12" s="22">
        <v>-0.01</v>
      </c>
      <c r="W12" s="23">
        <v>0.091</v>
      </c>
      <c r="X12" s="23">
        <v>8</v>
      </c>
      <c r="Y12" s="23">
        <v>4</v>
      </c>
      <c r="Z12" s="23">
        <v>3</v>
      </c>
      <c r="AA12" s="23">
        <v>36</v>
      </c>
      <c r="AB12" s="23">
        <v>2</v>
      </c>
      <c r="AC12" s="23">
        <v>40</v>
      </c>
    </row>
    <row r="13" spans="1:29" ht="12" customHeight="1">
      <c r="A13" s="21">
        <v>255</v>
      </c>
      <c r="B13" s="21">
        <v>0</v>
      </c>
      <c r="C13" s="21">
        <v>49.71</v>
      </c>
      <c r="D13" s="21">
        <f t="shared" si="1"/>
        <v>99.42</v>
      </c>
      <c r="E13" s="22">
        <f t="shared" si="2"/>
        <v>1.7639999999999998</v>
      </c>
      <c r="F13" s="22">
        <v>0</v>
      </c>
      <c r="G13" s="23">
        <v>0.12</v>
      </c>
      <c r="H13" s="23">
        <v>0.38</v>
      </c>
      <c r="I13" s="22">
        <f t="shared" si="3"/>
        <v>0.0372</v>
      </c>
      <c r="J13" s="22">
        <f t="shared" si="4"/>
        <v>0.0531588</v>
      </c>
      <c r="K13" s="22">
        <f t="shared" si="5"/>
        <v>0.3428</v>
      </c>
      <c r="L13" s="22">
        <f t="shared" si="6"/>
        <v>0.5714476</v>
      </c>
      <c r="M13" s="23">
        <v>36</v>
      </c>
      <c r="N13" s="24">
        <f t="shared" si="7"/>
        <v>0.0036</v>
      </c>
      <c r="O13" s="25">
        <f t="shared" si="0"/>
        <v>0.00035999999999999997</v>
      </c>
      <c r="P13" s="24">
        <f t="shared" si="8"/>
        <v>0.0053352</v>
      </c>
      <c r="Q13" s="24">
        <f t="shared" si="9"/>
        <v>0.00324</v>
      </c>
      <c r="R13" s="24">
        <f t="shared" si="10"/>
        <v>0.004182839999999999</v>
      </c>
      <c r="S13" s="22">
        <v>0.2</v>
      </c>
      <c r="T13" s="23">
        <v>1.73</v>
      </c>
      <c r="U13" s="23">
        <v>0.03</v>
      </c>
      <c r="V13" s="23">
        <v>0.01</v>
      </c>
      <c r="W13" s="23">
        <v>0.075</v>
      </c>
      <c r="X13" s="23">
        <v>6</v>
      </c>
      <c r="Y13" s="23">
        <v>6</v>
      </c>
      <c r="Z13" s="23">
        <v>4</v>
      </c>
      <c r="AA13" s="23">
        <v>33</v>
      </c>
      <c r="AB13" s="23">
        <v>3</v>
      </c>
      <c r="AC13" s="23">
        <v>51</v>
      </c>
    </row>
    <row r="14" spans="1:29" ht="12" customHeight="1">
      <c r="A14" s="21">
        <v>305</v>
      </c>
      <c r="B14" s="21">
        <v>0</v>
      </c>
      <c r="C14" s="21">
        <v>47.43</v>
      </c>
      <c r="D14" s="21">
        <f t="shared" si="1"/>
        <v>94.86</v>
      </c>
      <c r="E14" s="22">
        <f t="shared" si="2"/>
        <v>2.646</v>
      </c>
      <c r="F14" s="22">
        <v>1.3465188399999997</v>
      </c>
      <c r="G14" s="23">
        <v>0.18</v>
      </c>
      <c r="H14" s="23">
        <v>0.74</v>
      </c>
      <c r="I14" s="22">
        <f t="shared" si="3"/>
        <v>0.055799999999999995</v>
      </c>
      <c r="J14" s="22">
        <f t="shared" si="4"/>
        <v>0.0797382</v>
      </c>
      <c r="K14" s="22">
        <f t="shared" si="5"/>
        <v>0.6842</v>
      </c>
      <c r="L14" s="22">
        <f t="shared" si="6"/>
        <v>1.1405614000000002</v>
      </c>
      <c r="M14" s="23">
        <v>59</v>
      </c>
      <c r="N14" s="24">
        <f t="shared" si="7"/>
        <v>0.0059</v>
      </c>
      <c r="O14" s="25">
        <f t="shared" si="0"/>
        <v>0.00054</v>
      </c>
      <c r="P14" s="24">
        <f t="shared" si="8"/>
        <v>0.0087438</v>
      </c>
      <c r="Q14" s="24">
        <f t="shared" si="9"/>
        <v>0.00536</v>
      </c>
      <c r="R14" s="24">
        <f t="shared" si="10"/>
        <v>0.00691976</v>
      </c>
      <c r="S14" s="22">
        <v>0.2</v>
      </c>
      <c r="T14" s="23">
        <v>2.18</v>
      </c>
      <c r="U14" s="23">
        <v>0.05</v>
      </c>
      <c r="V14" s="23">
        <v>0.01</v>
      </c>
      <c r="W14" s="23">
        <v>0.086</v>
      </c>
      <c r="X14" s="23">
        <v>8</v>
      </c>
      <c r="Y14" s="23">
        <v>8</v>
      </c>
      <c r="Z14" s="23">
        <v>5</v>
      </c>
      <c r="AA14" s="23">
        <v>38</v>
      </c>
      <c r="AB14" s="23">
        <v>5</v>
      </c>
      <c r="AC14" s="23">
        <v>34</v>
      </c>
    </row>
    <row r="15" spans="1:29" ht="12" customHeight="1">
      <c r="A15" s="21">
        <v>325</v>
      </c>
      <c r="B15" s="21">
        <v>0</v>
      </c>
      <c r="C15" s="21">
        <v>40.65</v>
      </c>
      <c r="D15" s="21">
        <f t="shared" si="1"/>
        <v>81.3</v>
      </c>
      <c r="E15" s="22">
        <f t="shared" si="2"/>
        <v>3.381</v>
      </c>
      <c r="F15" s="22">
        <v>14.119251990000002</v>
      </c>
      <c r="G15" s="23">
        <v>0.23</v>
      </c>
      <c r="H15" s="23">
        <v>0.78</v>
      </c>
      <c r="I15" s="22">
        <f t="shared" si="3"/>
        <v>0.0713</v>
      </c>
      <c r="J15" s="22">
        <f t="shared" si="4"/>
        <v>0.10188770000000001</v>
      </c>
      <c r="K15" s="22">
        <f t="shared" si="5"/>
        <v>0.7087</v>
      </c>
      <c r="L15" s="22">
        <f t="shared" si="6"/>
        <v>1.1814029</v>
      </c>
      <c r="M15" s="23">
        <v>149</v>
      </c>
      <c r="N15" s="24">
        <f t="shared" si="7"/>
        <v>0.0149</v>
      </c>
      <c r="O15" s="25">
        <f t="shared" si="0"/>
        <v>0.0006900000000000001</v>
      </c>
      <c r="P15" s="24">
        <f t="shared" si="8"/>
        <v>0.0220818</v>
      </c>
      <c r="Q15" s="24">
        <f t="shared" si="9"/>
        <v>0.01421</v>
      </c>
      <c r="R15" s="24">
        <f t="shared" si="10"/>
        <v>0.018345109999999998</v>
      </c>
      <c r="S15" s="22">
        <v>0.2</v>
      </c>
      <c r="T15" s="23">
        <v>7.01</v>
      </c>
      <c r="U15" s="23">
        <v>0.05</v>
      </c>
      <c r="V15" s="23">
        <v>0.01</v>
      </c>
      <c r="W15" s="23">
        <v>0.078</v>
      </c>
      <c r="X15" s="23">
        <v>6</v>
      </c>
      <c r="Y15" s="23">
        <v>5</v>
      </c>
      <c r="Z15" s="23">
        <v>5</v>
      </c>
      <c r="AA15" s="23">
        <v>77</v>
      </c>
      <c r="AB15" s="23">
        <v>5</v>
      </c>
      <c r="AC15" s="23">
        <v>25</v>
      </c>
    </row>
    <row r="16" spans="1:29" ht="12" customHeight="1">
      <c r="A16" s="21">
        <v>340</v>
      </c>
      <c r="B16" s="21">
        <v>0</v>
      </c>
      <c r="C16" s="21">
        <v>49</v>
      </c>
      <c r="D16" s="21">
        <f t="shared" si="1"/>
        <v>98</v>
      </c>
      <c r="E16" s="22">
        <f t="shared" si="2"/>
        <v>3.0869999999999997</v>
      </c>
      <c r="F16" s="22">
        <v>0</v>
      </c>
      <c r="G16" s="23">
        <v>0.21</v>
      </c>
      <c r="H16" s="23">
        <v>1.34</v>
      </c>
      <c r="I16" s="22">
        <f t="shared" si="3"/>
        <v>0.06509999999999999</v>
      </c>
      <c r="J16" s="22">
        <f t="shared" si="4"/>
        <v>0.0930279</v>
      </c>
      <c r="K16" s="22">
        <f t="shared" si="5"/>
        <v>1.2749000000000001</v>
      </c>
      <c r="L16" s="22">
        <f t="shared" si="6"/>
        <v>2.1252583000000005</v>
      </c>
      <c r="M16" s="23">
        <v>355</v>
      </c>
      <c r="N16" s="24">
        <f t="shared" si="7"/>
        <v>0.0355</v>
      </c>
      <c r="O16" s="25">
        <f t="shared" si="0"/>
        <v>0.00063</v>
      </c>
      <c r="P16" s="24">
        <f t="shared" si="8"/>
        <v>0.052611</v>
      </c>
      <c r="Q16" s="24">
        <f t="shared" si="9"/>
        <v>0.03487</v>
      </c>
      <c r="R16" s="24">
        <f t="shared" si="10"/>
        <v>0.045017169999999995</v>
      </c>
      <c r="S16" s="23">
        <v>0.29</v>
      </c>
      <c r="T16" s="22">
        <v>16.5</v>
      </c>
      <c r="U16" s="23">
        <v>0.06</v>
      </c>
      <c r="V16" s="23">
        <v>0.01</v>
      </c>
      <c r="W16" s="23">
        <v>0.132</v>
      </c>
      <c r="X16" s="23">
        <v>5</v>
      </c>
      <c r="Y16" s="23">
        <v>3</v>
      </c>
      <c r="Z16" s="23">
        <v>3</v>
      </c>
      <c r="AA16" s="23">
        <v>156</v>
      </c>
      <c r="AB16" s="23">
        <v>4</v>
      </c>
      <c r="AC16" s="23">
        <v>49</v>
      </c>
    </row>
    <row r="17" spans="1:29" ht="12" customHeight="1">
      <c r="A17" s="21">
        <v>345</v>
      </c>
      <c r="B17" s="21">
        <v>46.083333333333336</v>
      </c>
      <c r="C17" s="21">
        <v>18.18</v>
      </c>
      <c r="D17" s="21">
        <f t="shared" si="1"/>
        <v>36.36</v>
      </c>
      <c r="E17" s="22">
        <f t="shared" si="2"/>
        <v>3.234</v>
      </c>
      <c r="F17" s="22">
        <v>12.087948326666677</v>
      </c>
      <c r="G17" s="23">
        <v>0.22</v>
      </c>
      <c r="H17" s="23">
        <v>1.38</v>
      </c>
      <c r="I17" s="22">
        <f t="shared" si="3"/>
        <v>0.0682</v>
      </c>
      <c r="J17" s="22">
        <f t="shared" si="4"/>
        <v>0.0974578</v>
      </c>
      <c r="K17" s="22">
        <f t="shared" si="5"/>
        <v>1.3117999999999999</v>
      </c>
      <c r="L17" s="22">
        <f t="shared" si="6"/>
        <v>2.1867706</v>
      </c>
      <c r="M17" s="23">
        <v>378</v>
      </c>
      <c r="N17" s="24">
        <f t="shared" si="7"/>
        <v>0.0378</v>
      </c>
      <c r="O17" s="25">
        <f t="shared" si="0"/>
        <v>0.00066</v>
      </c>
      <c r="P17" s="24">
        <f t="shared" si="8"/>
        <v>0.0560196</v>
      </c>
      <c r="Q17" s="24">
        <f t="shared" si="9"/>
        <v>0.03714</v>
      </c>
      <c r="R17" s="24">
        <f t="shared" si="10"/>
        <v>0.047947739999999996</v>
      </c>
      <c r="S17" s="22">
        <v>0.3</v>
      </c>
      <c r="T17" s="23">
        <v>16.91</v>
      </c>
      <c r="U17" s="23">
        <v>0.05</v>
      </c>
      <c r="V17" s="23">
        <v>0.01</v>
      </c>
      <c r="W17" s="23">
        <v>0.139</v>
      </c>
      <c r="X17" s="23">
        <v>5</v>
      </c>
      <c r="Y17" s="23">
        <v>3</v>
      </c>
      <c r="Z17" s="23">
        <v>4</v>
      </c>
      <c r="AA17" s="23">
        <v>161</v>
      </c>
      <c r="AB17" s="23">
        <v>4</v>
      </c>
      <c r="AC17" s="23">
        <v>48</v>
      </c>
    </row>
    <row r="18" spans="1:29" ht="12" customHeight="1">
      <c r="A18" s="21">
        <v>365</v>
      </c>
      <c r="B18" s="21">
        <v>57.083333333333336</v>
      </c>
      <c r="C18" s="21">
        <v>9.14</v>
      </c>
      <c r="D18" s="21">
        <f t="shared" si="1"/>
        <v>18.28</v>
      </c>
      <c r="E18" s="22">
        <f t="shared" si="2"/>
        <v>2.2049999999999996</v>
      </c>
      <c r="F18" s="22">
        <v>21.771780716666658</v>
      </c>
      <c r="G18" s="23">
        <v>0.15</v>
      </c>
      <c r="H18" s="23">
        <v>0.43</v>
      </c>
      <c r="I18" s="22">
        <f t="shared" si="3"/>
        <v>0.0465</v>
      </c>
      <c r="J18" s="22">
        <f t="shared" si="4"/>
        <v>0.06644850000000001</v>
      </c>
      <c r="K18" s="22">
        <f t="shared" si="5"/>
        <v>0.3835</v>
      </c>
      <c r="L18" s="22">
        <f t="shared" si="6"/>
        <v>0.6392945</v>
      </c>
      <c r="M18" s="23">
        <v>164</v>
      </c>
      <c r="N18" s="24">
        <f t="shared" si="7"/>
        <v>0.0164</v>
      </c>
      <c r="O18" s="25">
        <f t="shared" si="0"/>
        <v>0.00045</v>
      </c>
      <c r="P18" s="24">
        <f t="shared" si="8"/>
        <v>0.0243048</v>
      </c>
      <c r="Q18" s="24">
        <f t="shared" si="9"/>
        <v>0.015950000000000002</v>
      </c>
      <c r="R18" s="24">
        <f t="shared" si="10"/>
        <v>0.02059145</v>
      </c>
      <c r="S18" s="23">
        <v>0.33</v>
      </c>
      <c r="T18" s="23">
        <v>20.79</v>
      </c>
      <c r="U18" s="23">
        <v>0.04</v>
      </c>
      <c r="V18" s="22">
        <v>-0.01</v>
      </c>
      <c r="W18" s="23">
        <v>0.058</v>
      </c>
      <c r="X18" s="23">
        <v>3</v>
      </c>
      <c r="Y18" s="23">
        <v>3</v>
      </c>
      <c r="Z18" s="23">
        <v>3</v>
      </c>
      <c r="AA18" s="23">
        <v>195</v>
      </c>
      <c r="AB18" s="23">
        <v>3</v>
      </c>
      <c r="AC18" s="23">
        <v>23</v>
      </c>
    </row>
    <row r="19" spans="1:29" ht="12" customHeight="1">
      <c r="A19" s="21">
        <v>405</v>
      </c>
      <c r="B19" s="21">
        <v>58.75</v>
      </c>
      <c r="C19" s="21">
        <v>11.82</v>
      </c>
      <c r="D19" s="21">
        <f t="shared" si="1"/>
        <v>23.64</v>
      </c>
      <c r="E19" s="22">
        <f t="shared" si="2"/>
        <v>1.323</v>
      </c>
      <c r="F19" s="22">
        <v>14.954282170000006</v>
      </c>
      <c r="G19" s="23">
        <v>0.09</v>
      </c>
      <c r="H19" s="23">
        <v>0.81</v>
      </c>
      <c r="I19" s="22">
        <f t="shared" si="3"/>
        <v>0.027899999999999998</v>
      </c>
      <c r="J19" s="22">
        <f t="shared" si="4"/>
        <v>0.0398691</v>
      </c>
      <c r="K19" s="22">
        <f t="shared" si="5"/>
        <v>0.7821</v>
      </c>
      <c r="L19" s="22">
        <f t="shared" si="6"/>
        <v>1.3037607</v>
      </c>
      <c r="M19" s="23">
        <v>227</v>
      </c>
      <c r="N19" s="24">
        <f t="shared" si="7"/>
        <v>0.0227</v>
      </c>
      <c r="O19" s="25">
        <f t="shared" si="0"/>
        <v>0.00027</v>
      </c>
      <c r="P19" s="24">
        <f t="shared" si="8"/>
        <v>0.0336414</v>
      </c>
      <c r="Q19" s="24">
        <f t="shared" si="9"/>
        <v>0.022430000000000002</v>
      </c>
      <c r="R19" s="24">
        <f t="shared" si="10"/>
        <v>0.02895713</v>
      </c>
      <c r="S19" s="23">
        <v>0.36</v>
      </c>
      <c r="T19" s="23">
        <v>22.04</v>
      </c>
      <c r="U19" s="23">
        <v>0.03</v>
      </c>
      <c r="V19" s="22">
        <v>-0.01</v>
      </c>
      <c r="W19" s="23">
        <v>0.103</v>
      </c>
      <c r="X19" s="23">
        <v>3</v>
      </c>
      <c r="Y19" s="23">
        <v>3</v>
      </c>
      <c r="Z19" s="23">
        <v>2</v>
      </c>
      <c r="AA19" s="23">
        <v>199</v>
      </c>
      <c r="AB19" s="23">
        <v>2</v>
      </c>
      <c r="AC19" s="23">
        <v>11</v>
      </c>
    </row>
    <row r="20" spans="1:29" ht="12" customHeight="1">
      <c r="A20" s="21">
        <v>425</v>
      </c>
      <c r="B20" s="21">
        <v>50.166666666666664</v>
      </c>
      <c r="C20" s="21">
        <v>12.62</v>
      </c>
      <c r="D20" s="21">
        <f t="shared" si="1"/>
        <v>25.24</v>
      </c>
      <c r="E20" s="22">
        <f t="shared" si="2"/>
        <v>1.47</v>
      </c>
      <c r="F20" s="22">
        <v>17.371590933333337</v>
      </c>
      <c r="G20" s="22">
        <v>0.1</v>
      </c>
      <c r="H20" s="23">
        <v>3.44</v>
      </c>
      <c r="I20" s="22">
        <f t="shared" si="3"/>
        <v>0.031</v>
      </c>
      <c r="J20" s="22">
        <f t="shared" si="4"/>
        <v>0.044299</v>
      </c>
      <c r="K20" s="22">
        <f t="shared" si="5"/>
        <v>3.409</v>
      </c>
      <c r="L20" s="22">
        <f t="shared" si="6"/>
        <v>5.682803</v>
      </c>
      <c r="M20" s="23">
        <v>537</v>
      </c>
      <c r="N20" s="24">
        <f t="shared" si="7"/>
        <v>0.0537</v>
      </c>
      <c r="O20" s="25">
        <f t="shared" si="0"/>
        <v>0.00030000000000000003</v>
      </c>
      <c r="P20" s="24">
        <f t="shared" si="8"/>
        <v>0.0795834</v>
      </c>
      <c r="Q20" s="24">
        <f t="shared" si="9"/>
        <v>0.053399999999999996</v>
      </c>
      <c r="R20" s="24">
        <f t="shared" si="10"/>
        <v>0.06893939999999998</v>
      </c>
      <c r="S20" s="22">
        <v>0.3</v>
      </c>
      <c r="T20" s="23">
        <v>19.32</v>
      </c>
      <c r="U20" s="23">
        <v>0.03</v>
      </c>
      <c r="V20" s="22">
        <v>-0.01</v>
      </c>
      <c r="W20" s="24">
        <v>0.37</v>
      </c>
      <c r="X20" s="23">
        <v>3</v>
      </c>
      <c r="Y20" s="23">
        <v>3</v>
      </c>
      <c r="Z20" s="23">
        <v>2</v>
      </c>
      <c r="AA20" s="23">
        <v>184</v>
      </c>
      <c r="AB20" s="23">
        <v>2</v>
      </c>
      <c r="AC20" s="23">
        <v>15</v>
      </c>
    </row>
    <row r="21" spans="1:29" ht="12" customHeight="1">
      <c r="A21" s="21">
        <v>445</v>
      </c>
      <c r="B21" s="21">
        <v>57.25</v>
      </c>
      <c r="C21" s="21">
        <v>9.64</v>
      </c>
      <c r="D21" s="21">
        <f t="shared" si="1"/>
        <v>19.28</v>
      </c>
      <c r="E21" s="22">
        <f t="shared" si="2"/>
        <v>1.47</v>
      </c>
      <c r="F21" s="22">
        <v>19.9153672</v>
      </c>
      <c r="G21" s="22">
        <v>0.1</v>
      </c>
      <c r="H21" s="23">
        <v>1.26</v>
      </c>
      <c r="I21" s="22">
        <f t="shared" si="3"/>
        <v>0.031</v>
      </c>
      <c r="J21" s="22">
        <f t="shared" si="4"/>
        <v>0.044299</v>
      </c>
      <c r="K21" s="22">
        <f t="shared" si="5"/>
        <v>1.229</v>
      </c>
      <c r="L21" s="22">
        <f t="shared" si="6"/>
        <v>2.048743</v>
      </c>
      <c r="M21" s="23">
        <v>281</v>
      </c>
      <c r="N21" s="24">
        <f t="shared" si="7"/>
        <v>0.0281</v>
      </c>
      <c r="O21" s="25">
        <f t="shared" si="0"/>
        <v>0.00030000000000000003</v>
      </c>
      <c r="P21" s="24">
        <f t="shared" si="8"/>
        <v>0.0416442</v>
      </c>
      <c r="Q21" s="24">
        <f t="shared" si="9"/>
        <v>0.0278</v>
      </c>
      <c r="R21" s="24">
        <f t="shared" si="10"/>
        <v>0.03588979999999999</v>
      </c>
      <c r="S21" s="23">
        <v>0.34</v>
      </c>
      <c r="T21" s="23">
        <v>22.05</v>
      </c>
      <c r="U21" s="23">
        <v>0.03</v>
      </c>
      <c r="V21" s="22">
        <v>-0.01</v>
      </c>
      <c r="W21" s="23">
        <v>0.104</v>
      </c>
      <c r="X21" s="23">
        <v>3</v>
      </c>
      <c r="Y21" s="23">
        <v>2</v>
      </c>
      <c r="Z21" s="23">
        <v>-2</v>
      </c>
      <c r="AA21" s="23">
        <v>208</v>
      </c>
      <c r="AB21" s="23">
        <v>2</v>
      </c>
      <c r="AC21" s="23">
        <v>8</v>
      </c>
    </row>
    <row r="22" spans="1:29" ht="12" customHeight="1">
      <c r="A22" s="21">
        <v>460</v>
      </c>
      <c r="B22" s="21">
        <v>58</v>
      </c>
      <c r="C22" s="21">
        <v>9</v>
      </c>
      <c r="D22" s="21">
        <f t="shared" si="1"/>
        <v>18</v>
      </c>
      <c r="E22" s="22">
        <f t="shared" si="2"/>
        <v>2.499</v>
      </c>
      <c r="F22" s="22">
        <v>11.738265310000005</v>
      </c>
      <c r="G22" s="23">
        <v>0.17</v>
      </c>
      <c r="H22" s="23">
        <v>5.86</v>
      </c>
      <c r="I22" s="22">
        <f t="shared" si="3"/>
        <v>0.052700000000000004</v>
      </c>
      <c r="J22" s="22">
        <f t="shared" si="4"/>
        <v>0.07530830000000001</v>
      </c>
      <c r="K22" s="22">
        <f t="shared" si="5"/>
        <v>5.807300000000001</v>
      </c>
      <c r="L22" s="22">
        <f t="shared" si="6"/>
        <v>9.680769100000001</v>
      </c>
      <c r="M22" s="23">
        <v>640</v>
      </c>
      <c r="N22" s="24">
        <f t="shared" si="7"/>
        <v>0.064</v>
      </c>
      <c r="O22" s="25">
        <f t="shared" si="0"/>
        <v>0.00051</v>
      </c>
      <c r="P22" s="24">
        <f t="shared" si="8"/>
        <v>0.094848</v>
      </c>
      <c r="Q22" s="24">
        <f t="shared" si="9"/>
        <v>0.06349</v>
      </c>
      <c r="R22" s="24">
        <f t="shared" si="10"/>
        <v>0.08196559</v>
      </c>
      <c r="S22" s="23">
        <v>0.33</v>
      </c>
      <c r="T22" s="22">
        <v>16.7</v>
      </c>
      <c r="U22" s="23">
        <v>0.05</v>
      </c>
      <c r="V22" s="23">
        <v>0.01</v>
      </c>
      <c r="W22" s="23">
        <v>0.225</v>
      </c>
      <c r="X22" s="23">
        <v>4</v>
      </c>
      <c r="Y22" s="23">
        <v>3</v>
      </c>
      <c r="Z22" s="23">
        <v>2</v>
      </c>
      <c r="AA22" s="23">
        <v>168</v>
      </c>
      <c r="AB22" s="23">
        <v>4</v>
      </c>
      <c r="AC22" s="23">
        <v>16</v>
      </c>
    </row>
    <row r="23" spans="1:29" ht="12" customHeight="1">
      <c r="A23" s="21">
        <v>465</v>
      </c>
      <c r="B23" s="21">
        <v>36</v>
      </c>
      <c r="C23" s="21">
        <v>11.1</v>
      </c>
      <c r="D23" s="21">
        <f t="shared" si="1"/>
        <v>22.2</v>
      </c>
      <c r="E23" s="22">
        <f t="shared" si="2"/>
        <v>2.499</v>
      </c>
      <c r="F23" s="22">
        <v>29.420929809999997</v>
      </c>
      <c r="G23" s="23">
        <v>0.17</v>
      </c>
      <c r="H23" s="23">
        <v>5.93</v>
      </c>
      <c r="I23" s="22">
        <f t="shared" si="3"/>
        <v>0.052700000000000004</v>
      </c>
      <c r="J23" s="22">
        <f t="shared" si="4"/>
        <v>0.07530830000000001</v>
      </c>
      <c r="K23" s="22">
        <f t="shared" si="5"/>
        <v>5.8773</v>
      </c>
      <c r="L23" s="22">
        <f t="shared" si="6"/>
        <v>9.7974591</v>
      </c>
      <c r="M23" s="23">
        <v>645</v>
      </c>
      <c r="N23" s="24">
        <f t="shared" si="7"/>
        <v>0.0645</v>
      </c>
      <c r="O23" s="25">
        <f t="shared" si="0"/>
        <v>0.00051</v>
      </c>
      <c r="P23" s="24">
        <f t="shared" si="8"/>
        <v>0.09558900000000001</v>
      </c>
      <c r="Q23" s="24">
        <f t="shared" si="9"/>
        <v>0.06399</v>
      </c>
      <c r="R23" s="24">
        <f t="shared" si="10"/>
        <v>0.08261109</v>
      </c>
      <c r="S23" s="23">
        <v>0.33</v>
      </c>
      <c r="T23" s="23">
        <v>16.74</v>
      </c>
      <c r="U23" s="23">
        <v>0.05</v>
      </c>
      <c r="V23" s="23">
        <v>0.01</v>
      </c>
      <c r="W23" s="24">
        <v>0.24</v>
      </c>
      <c r="X23" s="23">
        <v>3</v>
      </c>
      <c r="Y23" s="23">
        <v>3</v>
      </c>
      <c r="Z23" s="23">
        <v>3</v>
      </c>
      <c r="AA23" s="23">
        <v>169</v>
      </c>
      <c r="AB23" s="23">
        <v>4</v>
      </c>
      <c r="AC23" s="23">
        <v>11</v>
      </c>
    </row>
    <row r="24" spans="1:29" ht="12" customHeight="1">
      <c r="A24" s="21">
        <v>484</v>
      </c>
      <c r="B24" s="21">
        <v>52.916666666666664</v>
      </c>
      <c r="C24" s="21">
        <v>12.41</v>
      </c>
      <c r="D24" s="21">
        <f t="shared" si="1"/>
        <v>24.82</v>
      </c>
      <c r="E24" s="22">
        <f t="shared" si="2"/>
        <v>1.617</v>
      </c>
      <c r="F24" s="22">
        <v>15.41643826333333</v>
      </c>
      <c r="G24" s="23">
        <v>0.11</v>
      </c>
      <c r="H24" s="23">
        <v>3.13</v>
      </c>
      <c r="I24" s="22">
        <f t="shared" si="3"/>
        <v>0.0341</v>
      </c>
      <c r="J24" s="22">
        <f t="shared" si="4"/>
        <v>0.0487289</v>
      </c>
      <c r="K24" s="22">
        <f t="shared" si="5"/>
        <v>3.0959</v>
      </c>
      <c r="L24" s="22">
        <f t="shared" si="6"/>
        <v>5.1608653</v>
      </c>
      <c r="M24" s="23">
        <v>538</v>
      </c>
      <c r="N24" s="24">
        <f t="shared" si="7"/>
        <v>0.0538</v>
      </c>
      <c r="O24" s="25">
        <f t="shared" si="0"/>
        <v>0.00033</v>
      </c>
      <c r="P24" s="24">
        <f t="shared" si="8"/>
        <v>0.0797316</v>
      </c>
      <c r="Q24" s="24">
        <f t="shared" si="9"/>
        <v>0.053470000000000004</v>
      </c>
      <c r="R24" s="24">
        <f t="shared" si="10"/>
        <v>0.06902977</v>
      </c>
      <c r="S24" s="23">
        <v>0.28</v>
      </c>
      <c r="T24" s="23">
        <v>18.72</v>
      </c>
      <c r="U24" s="23">
        <v>0.03</v>
      </c>
      <c r="V24" s="22">
        <v>-0.01</v>
      </c>
      <c r="W24" s="23">
        <v>0.345</v>
      </c>
      <c r="X24" s="23">
        <v>4</v>
      </c>
      <c r="Y24" s="23">
        <v>3</v>
      </c>
      <c r="Z24" s="23">
        <v>2</v>
      </c>
      <c r="AA24" s="23">
        <v>190</v>
      </c>
      <c r="AB24" s="23">
        <v>3</v>
      </c>
      <c r="AC24" s="23">
        <v>15</v>
      </c>
    </row>
    <row r="25" spans="1:29" ht="12" customHeight="1">
      <c r="A25" s="21">
        <v>505</v>
      </c>
      <c r="B25" s="21">
        <v>51.333333333333336</v>
      </c>
      <c r="C25" s="21">
        <v>10.96</v>
      </c>
      <c r="D25" s="21">
        <f t="shared" si="1"/>
        <v>21.92</v>
      </c>
      <c r="E25" s="22">
        <f t="shared" si="2"/>
        <v>1.617</v>
      </c>
      <c r="F25" s="22">
        <v>20.829660696666664</v>
      </c>
      <c r="G25" s="23">
        <v>0.11</v>
      </c>
      <c r="H25" s="23">
        <v>2.58</v>
      </c>
      <c r="I25" s="22">
        <f t="shared" si="3"/>
        <v>0.0341</v>
      </c>
      <c r="J25" s="22">
        <f t="shared" si="4"/>
        <v>0.0487289</v>
      </c>
      <c r="K25" s="22">
        <f t="shared" si="5"/>
        <v>2.5459</v>
      </c>
      <c r="L25" s="22">
        <f t="shared" si="6"/>
        <v>4.2440153</v>
      </c>
      <c r="M25" s="23">
        <v>437</v>
      </c>
      <c r="N25" s="24">
        <f t="shared" si="7"/>
        <v>0.0437</v>
      </c>
      <c r="O25" s="25">
        <f t="shared" si="0"/>
        <v>0.00033</v>
      </c>
      <c r="P25" s="24">
        <f t="shared" si="8"/>
        <v>0.0647634</v>
      </c>
      <c r="Q25" s="24">
        <f t="shared" si="9"/>
        <v>0.043370000000000006</v>
      </c>
      <c r="R25" s="24">
        <f t="shared" si="10"/>
        <v>0.055990670000000006</v>
      </c>
      <c r="S25" s="23">
        <v>0.37</v>
      </c>
      <c r="T25" s="23">
        <v>21.14</v>
      </c>
      <c r="U25" s="23">
        <v>0.03</v>
      </c>
      <c r="V25" s="22">
        <v>-0.01</v>
      </c>
      <c r="W25" s="23">
        <v>0.125</v>
      </c>
      <c r="X25" s="23">
        <v>3</v>
      </c>
      <c r="Y25" s="23">
        <v>3</v>
      </c>
      <c r="Z25" s="23">
        <v>3</v>
      </c>
      <c r="AA25" s="23">
        <v>215</v>
      </c>
      <c r="AB25" s="23">
        <v>3</v>
      </c>
      <c r="AC25" s="23">
        <v>16</v>
      </c>
    </row>
    <row r="26" spans="1:29" ht="12" customHeight="1">
      <c r="A26" s="21">
        <v>525</v>
      </c>
      <c r="B26" s="21">
        <v>69.66666666666667</v>
      </c>
      <c r="C26" s="21">
        <v>2.49</v>
      </c>
      <c r="D26" s="21">
        <f t="shared" si="1"/>
        <v>4.98</v>
      </c>
      <c r="E26" s="22">
        <f t="shared" si="2"/>
        <v>1.323</v>
      </c>
      <c r="F26" s="22">
        <v>19.258964003333332</v>
      </c>
      <c r="G26" s="23">
        <v>0.09</v>
      </c>
      <c r="H26" s="23">
        <v>2.86</v>
      </c>
      <c r="I26" s="22">
        <f t="shared" si="3"/>
        <v>0.027899999999999998</v>
      </c>
      <c r="J26" s="22">
        <f t="shared" si="4"/>
        <v>0.0398691</v>
      </c>
      <c r="K26" s="22">
        <f t="shared" si="5"/>
        <v>2.8321</v>
      </c>
      <c r="L26" s="22">
        <f t="shared" si="6"/>
        <v>4.7211107000000005</v>
      </c>
      <c r="M26" s="23">
        <v>392</v>
      </c>
      <c r="N26" s="24">
        <f t="shared" si="7"/>
        <v>0.0392</v>
      </c>
      <c r="O26" s="25">
        <f t="shared" si="0"/>
        <v>0.00027</v>
      </c>
      <c r="P26" s="24">
        <f t="shared" si="8"/>
        <v>0.0580944</v>
      </c>
      <c r="Q26" s="24">
        <f t="shared" si="9"/>
        <v>0.03893</v>
      </c>
      <c r="R26" s="24">
        <f t="shared" si="10"/>
        <v>0.05025863</v>
      </c>
      <c r="S26" s="23">
        <v>0.41</v>
      </c>
      <c r="T26" s="23">
        <v>23.74</v>
      </c>
      <c r="U26" s="23">
        <v>0.03</v>
      </c>
      <c r="V26" s="22">
        <v>-0.01</v>
      </c>
      <c r="W26" s="23">
        <v>0.053</v>
      </c>
      <c r="X26" s="23">
        <v>2</v>
      </c>
      <c r="Y26" s="23">
        <v>3</v>
      </c>
      <c r="Z26" s="23">
        <v>2</v>
      </c>
      <c r="AA26" s="23">
        <v>237</v>
      </c>
      <c r="AB26" s="23">
        <v>2</v>
      </c>
      <c r="AC26" s="23">
        <v>5</v>
      </c>
    </row>
    <row r="27" spans="1:29" ht="12" customHeight="1">
      <c r="A27" s="21">
        <v>545</v>
      </c>
      <c r="B27" s="21">
        <v>61.41666666666667</v>
      </c>
      <c r="C27" s="21">
        <v>6.02</v>
      </c>
      <c r="D27" s="21">
        <f t="shared" si="1"/>
        <v>12.04</v>
      </c>
      <c r="E27" s="22">
        <f t="shared" si="2"/>
        <v>1.7639999999999998</v>
      </c>
      <c r="F27" s="22">
        <v>18.145569793333326</v>
      </c>
      <c r="G27" s="23">
        <v>0.12</v>
      </c>
      <c r="H27" s="23">
        <v>3.98</v>
      </c>
      <c r="I27" s="22">
        <f t="shared" si="3"/>
        <v>0.0372</v>
      </c>
      <c r="J27" s="22">
        <f t="shared" si="4"/>
        <v>0.0531588</v>
      </c>
      <c r="K27" s="22">
        <f t="shared" si="5"/>
        <v>3.9428</v>
      </c>
      <c r="L27" s="22">
        <f t="shared" si="6"/>
        <v>6.572647600000001</v>
      </c>
      <c r="M27" s="23">
        <v>477</v>
      </c>
      <c r="N27" s="24">
        <f t="shared" si="7"/>
        <v>0.0477</v>
      </c>
      <c r="O27" s="25">
        <f t="shared" si="0"/>
        <v>0.00035999999999999997</v>
      </c>
      <c r="P27" s="24">
        <f t="shared" si="8"/>
        <v>0.0706914</v>
      </c>
      <c r="Q27" s="24">
        <f t="shared" si="9"/>
        <v>0.04734</v>
      </c>
      <c r="R27" s="24">
        <f t="shared" si="10"/>
        <v>0.061115939999999994</v>
      </c>
      <c r="S27" s="23">
        <v>0.42</v>
      </c>
      <c r="T27" s="23">
        <v>20.75</v>
      </c>
      <c r="U27" s="23">
        <v>0.03</v>
      </c>
      <c r="V27" s="22">
        <v>-0.01</v>
      </c>
      <c r="W27" s="23">
        <v>0.086</v>
      </c>
      <c r="X27" s="23">
        <v>2</v>
      </c>
      <c r="Y27" s="23">
        <v>1</v>
      </c>
      <c r="Z27" s="23">
        <v>2</v>
      </c>
      <c r="AA27" s="23">
        <v>211</v>
      </c>
      <c r="AB27" s="23">
        <v>3</v>
      </c>
      <c r="AC27" s="23">
        <v>6</v>
      </c>
    </row>
    <row r="28" spans="1:29" ht="12" customHeight="1">
      <c r="A28" s="21">
        <v>565</v>
      </c>
      <c r="B28" s="21">
        <v>56.16666666666667</v>
      </c>
      <c r="C28" s="21">
        <v>7.22</v>
      </c>
      <c r="D28" s="21">
        <f t="shared" si="1"/>
        <v>14.44</v>
      </c>
      <c r="E28" s="22">
        <f t="shared" si="2"/>
        <v>5.145</v>
      </c>
      <c r="F28" s="22">
        <v>16.128220383333336</v>
      </c>
      <c r="G28" s="23">
        <v>0.35</v>
      </c>
      <c r="H28" s="23">
        <v>4.92</v>
      </c>
      <c r="I28" s="22">
        <f t="shared" si="3"/>
        <v>0.1085</v>
      </c>
      <c r="J28" s="22">
        <f t="shared" si="4"/>
        <v>0.1550465</v>
      </c>
      <c r="K28" s="22">
        <f t="shared" si="5"/>
        <v>4.8115</v>
      </c>
      <c r="L28" s="22">
        <f t="shared" si="6"/>
        <v>8.0207705</v>
      </c>
      <c r="M28" s="23">
        <v>780</v>
      </c>
      <c r="N28" s="24">
        <f t="shared" si="7"/>
        <v>0.078</v>
      </c>
      <c r="O28" s="25">
        <f t="shared" si="0"/>
        <v>0.00105</v>
      </c>
      <c r="P28" s="24">
        <f t="shared" si="8"/>
        <v>0.115596</v>
      </c>
      <c r="Q28" s="24">
        <f t="shared" si="9"/>
        <v>0.07695</v>
      </c>
      <c r="R28" s="24">
        <f t="shared" si="10"/>
        <v>0.09934245</v>
      </c>
      <c r="S28" s="23">
        <v>0.42</v>
      </c>
      <c r="T28" s="23">
        <v>19.37</v>
      </c>
      <c r="U28" s="22">
        <v>0.1</v>
      </c>
      <c r="V28" s="23">
        <v>0.01</v>
      </c>
      <c r="W28" s="23">
        <v>0.067</v>
      </c>
      <c r="X28" s="23">
        <v>3</v>
      </c>
      <c r="Y28" s="23">
        <v>5</v>
      </c>
      <c r="Z28" s="23">
        <v>5</v>
      </c>
      <c r="AA28" s="23">
        <v>199</v>
      </c>
      <c r="AB28" s="23">
        <v>6</v>
      </c>
      <c r="AC28" s="23">
        <v>13</v>
      </c>
    </row>
    <row r="29" spans="1:29" ht="12" customHeight="1">
      <c r="A29" s="21">
        <v>575</v>
      </c>
      <c r="B29" s="21">
        <v>61.916666666666664</v>
      </c>
      <c r="C29" s="21">
        <v>8.07</v>
      </c>
      <c r="D29" s="21">
        <f t="shared" si="1"/>
        <v>16.14</v>
      </c>
      <c r="E29" s="22">
        <f t="shared" si="2"/>
        <v>2.499</v>
      </c>
      <c r="F29" s="22">
        <v>11.435692543333333</v>
      </c>
      <c r="G29" s="23">
        <v>0.17</v>
      </c>
      <c r="H29" s="23">
        <v>4.81</v>
      </c>
      <c r="I29" s="22">
        <f t="shared" si="3"/>
        <v>0.052700000000000004</v>
      </c>
      <c r="J29" s="22">
        <f t="shared" si="4"/>
        <v>0.07530830000000001</v>
      </c>
      <c r="K29" s="22">
        <f t="shared" si="5"/>
        <v>4.7573</v>
      </c>
      <c r="L29" s="22">
        <f t="shared" si="6"/>
        <v>7.9304191</v>
      </c>
      <c r="M29" s="23">
        <v>611</v>
      </c>
      <c r="N29" s="24">
        <f t="shared" si="7"/>
        <v>0.0611</v>
      </c>
      <c r="O29" s="25">
        <f t="shared" si="0"/>
        <v>0.00051</v>
      </c>
      <c r="P29" s="24">
        <f t="shared" si="8"/>
        <v>0.0905502</v>
      </c>
      <c r="Q29" s="24">
        <f t="shared" si="9"/>
        <v>0.060590000000000005</v>
      </c>
      <c r="R29" s="24">
        <f t="shared" si="10"/>
        <v>0.07822169</v>
      </c>
      <c r="S29" s="23">
        <v>0.48</v>
      </c>
      <c r="T29" s="23">
        <v>20.89</v>
      </c>
      <c r="U29" s="23">
        <v>0.05</v>
      </c>
      <c r="V29" s="23">
        <v>0.01</v>
      </c>
      <c r="W29" s="23">
        <v>0.062</v>
      </c>
      <c r="X29" s="23">
        <v>3</v>
      </c>
      <c r="Y29" s="23">
        <v>4</v>
      </c>
      <c r="Z29" s="23">
        <v>2</v>
      </c>
      <c r="AA29" s="23">
        <v>218</v>
      </c>
      <c r="AB29" s="23">
        <v>4</v>
      </c>
      <c r="AC29" s="23">
        <v>11</v>
      </c>
    </row>
    <row r="30" spans="1:29" ht="12" customHeight="1">
      <c r="A30" s="21">
        <v>605</v>
      </c>
      <c r="B30" s="21">
        <v>59.5</v>
      </c>
      <c r="C30" s="21">
        <v>6.73</v>
      </c>
      <c r="D30" s="21">
        <f t="shared" si="1"/>
        <v>13.46</v>
      </c>
      <c r="E30" s="22">
        <f t="shared" si="2"/>
        <v>3.381</v>
      </c>
      <c r="F30" s="22">
        <v>16.99580058999999</v>
      </c>
      <c r="G30" s="23">
        <v>0.23</v>
      </c>
      <c r="H30" s="23">
        <v>4.03</v>
      </c>
      <c r="I30" s="22">
        <f t="shared" si="3"/>
        <v>0.0713</v>
      </c>
      <c r="J30" s="22">
        <f t="shared" si="4"/>
        <v>0.10188770000000001</v>
      </c>
      <c r="K30" s="22">
        <f t="shared" si="5"/>
        <v>3.9587000000000003</v>
      </c>
      <c r="L30" s="22">
        <f t="shared" si="6"/>
        <v>6.599152900000001</v>
      </c>
      <c r="M30" s="23">
        <v>503</v>
      </c>
      <c r="N30" s="24">
        <f t="shared" si="7"/>
        <v>0.0503</v>
      </c>
      <c r="O30" s="25">
        <f t="shared" si="0"/>
        <v>0.0006900000000000001</v>
      </c>
      <c r="P30" s="24">
        <f t="shared" si="8"/>
        <v>0.07454459999999999</v>
      </c>
      <c r="Q30" s="24">
        <f t="shared" si="9"/>
        <v>0.049609999999999994</v>
      </c>
      <c r="R30" s="24">
        <f t="shared" si="10"/>
        <v>0.06404650999999999</v>
      </c>
      <c r="S30" s="22">
        <v>0.5</v>
      </c>
      <c r="T30" s="22">
        <v>20.3</v>
      </c>
      <c r="U30" s="23">
        <v>0.07</v>
      </c>
      <c r="V30" s="23">
        <v>0.01</v>
      </c>
      <c r="W30" s="23">
        <v>0.078</v>
      </c>
      <c r="X30" s="23">
        <v>3</v>
      </c>
      <c r="Y30" s="23">
        <v>3</v>
      </c>
      <c r="Z30" s="23">
        <v>3</v>
      </c>
      <c r="AA30" s="23">
        <v>213</v>
      </c>
      <c r="AB30" s="23">
        <v>5</v>
      </c>
      <c r="AC30" s="23">
        <v>9</v>
      </c>
    </row>
    <row r="31" spans="1:29" ht="12" customHeight="1">
      <c r="A31" s="21">
        <v>620</v>
      </c>
      <c r="B31" s="21">
        <v>58.25</v>
      </c>
      <c r="C31" s="21">
        <v>7.55</v>
      </c>
      <c r="D31" s="21">
        <f t="shared" si="1"/>
        <v>15.1</v>
      </c>
      <c r="E31" s="22">
        <f t="shared" si="2"/>
        <v>3.381</v>
      </c>
      <c r="F31" s="22">
        <v>20.450857990000006</v>
      </c>
      <c r="G31" s="23">
        <v>0.23</v>
      </c>
      <c r="H31" s="23">
        <v>1.74</v>
      </c>
      <c r="I31" s="22">
        <f t="shared" si="3"/>
        <v>0.0713</v>
      </c>
      <c r="J31" s="22">
        <f t="shared" si="4"/>
        <v>0.10188770000000001</v>
      </c>
      <c r="K31" s="22">
        <f t="shared" si="5"/>
        <v>1.6687</v>
      </c>
      <c r="L31" s="22">
        <f t="shared" si="6"/>
        <v>2.7817229</v>
      </c>
      <c r="M31" s="23">
        <v>289</v>
      </c>
      <c r="N31" s="24">
        <f t="shared" si="7"/>
        <v>0.0289</v>
      </c>
      <c r="O31" s="25">
        <f t="shared" si="0"/>
        <v>0.0006900000000000001</v>
      </c>
      <c r="P31" s="24">
        <f t="shared" si="8"/>
        <v>0.042829799999999994</v>
      </c>
      <c r="Q31" s="24">
        <f t="shared" si="9"/>
        <v>0.02821</v>
      </c>
      <c r="R31" s="24">
        <f t="shared" si="10"/>
        <v>0.03641911</v>
      </c>
      <c r="S31" s="23">
        <v>0.45</v>
      </c>
      <c r="T31" s="23">
        <v>19.56</v>
      </c>
      <c r="U31" s="23">
        <v>0.06</v>
      </c>
      <c r="V31" s="23">
        <v>0.01</v>
      </c>
      <c r="W31" s="23">
        <v>0.082</v>
      </c>
      <c r="X31" s="23">
        <v>3</v>
      </c>
      <c r="Y31" s="23">
        <v>3</v>
      </c>
      <c r="Z31" s="23">
        <v>3</v>
      </c>
      <c r="AA31" s="23">
        <v>182</v>
      </c>
      <c r="AB31" s="23">
        <v>4</v>
      </c>
      <c r="AC31" s="23">
        <v>11</v>
      </c>
    </row>
    <row r="32" spans="1:29" ht="12" customHeight="1">
      <c r="A32" s="21">
        <v>625</v>
      </c>
      <c r="B32" s="21">
        <v>56.25</v>
      </c>
      <c r="C32" s="21">
        <v>10.37</v>
      </c>
      <c r="D32" s="21">
        <f t="shared" si="1"/>
        <v>20.74</v>
      </c>
      <c r="E32" s="22">
        <f t="shared" si="2"/>
        <v>3.234</v>
      </c>
      <c r="F32" s="22">
        <v>17.05280066000001</v>
      </c>
      <c r="G32" s="23">
        <v>0.22</v>
      </c>
      <c r="H32" s="23">
        <v>1.68</v>
      </c>
      <c r="I32" s="22">
        <f t="shared" si="3"/>
        <v>0.0682</v>
      </c>
      <c r="J32" s="22">
        <f t="shared" si="4"/>
        <v>0.0974578</v>
      </c>
      <c r="K32" s="22">
        <f t="shared" si="5"/>
        <v>1.6118</v>
      </c>
      <c r="L32" s="22">
        <f t="shared" si="6"/>
        <v>2.6868705999999998</v>
      </c>
      <c r="M32" s="23">
        <v>288</v>
      </c>
      <c r="N32" s="24">
        <f t="shared" si="7"/>
        <v>0.0288</v>
      </c>
      <c r="O32" s="25">
        <f t="shared" si="0"/>
        <v>0.00066</v>
      </c>
      <c r="P32" s="24">
        <f t="shared" si="8"/>
        <v>0.0426816</v>
      </c>
      <c r="Q32" s="24">
        <f t="shared" si="9"/>
        <v>0.02814</v>
      </c>
      <c r="R32" s="24">
        <f t="shared" si="10"/>
        <v>0.03632874</v>
      </c>
      <c r="S32" s="23">
        <v>0.43</v>
      </c>
      <c r="T32" s="23">
        <v>18.83</v>
      </c>
      <c r="U32" s="23">
        <v>0.06</v>
      </c>
      <c r="V32" s="23">
        <v>0.01</v>
      </c>
      <c r="W32" s="23">
        <v>0.081</v>
      </c>
      <c r="X32" s="23">
        <v>3</v>
      </c>
      <c r="Y32" s="23">
        <v>3</v>
      </c>
      <c r="Z32" s="23">
        <v>3</v>
      </c>
      <c r="AA32" s="23">
        <v>176</v>
      </c>
      <c r="AB32" s="23">
        <v>4</v>
      </c>
      <c r="AC32" s="23">
        <v>10</v>
      </c>
    </row>
    <row r="33" spans="1:29" ht="12" customHeight="1">
      <c r="A33" s="21">
        <v>645</v>
      </c>
      <c r="B33" s="21">
        <v>66.5</v>
      </c>
      <c r="C33" s="21">
        <v>8.49</v>
      </c>
      <c r="D33" s="21">
        <f t="shared" si="1"/>
        <v>16.98</v>
      </c>
      <c r="E33" s="22">
        <f t="shared" si="2"/>
        <v>2.646</v>
      </c>
      <c r="F33" s="22">
        <v>11.542722839999996</v>
      </c>
      <c r="G33" s="23">
        <v>0.18</v>
      </c>
      <c r="H33" s="23">
        <v>1.43</v>
      </c>
      <c r="I33" s="22">
        <f t="shared" si="3"/>
        <v>0.055799999999999995</v>
      </c>
      <c r="J33" s="22">
        <f t="shared" si="4"/>
        <v>0.0797382</v>
      </c>
      <c r="K33" s="22">
        <f t="shared" si="5"/>
        <v>1.3741999999999999</v>
      </c>
      <c r="L33" s="22">
        <f t="shared" si="6"/>
        <v>2.2907914</v>
      </c>
      <c r="M33" s="23">
        <v>319</v>
      </c>
      <c r="N33" s="24">
        <f t="shared" si="7"/>
        <v>0.0319</v>
      </c>
      <c r="O33" s="25">
        <f t="shared" si="0"/>
        <v>0.00054</v>
      </c>
      <c r="P33" s="24">
        <f t="shared" si="8"/>
        <v>0.04727579999999999</v>
      </c>
      <c r="Q33" s="24">
        <f t="shared" si="9"/>
        <v>0.03136</v>
      </c>
      <c r="R33" s="24">
        <f t="shared" si="10"/>
        <v>0.040485759999999996</v>
      </c>
      <c r="S33" s="23">
        <v>0.51</v>
      </c>
      <c r="T33" s="23">
        <v>23.01</v>
      </c>
      <c r="U33" s="23">
        <v>0.06</v>
      </c>
      <c r="V33" s="23">
        <v>0.01</v>
      </c>
      <c r="W33" s="23">
        <v>0.058</v>
      </c>
      <c r="X33" s="23">
        <v>3</v>
      </c>
      <c r="Y33" s="23">
        <v>2</v>
      </c>
      <c r="Z33" s="23">
        <v>3</v>
      </c>
      <c r="AA33" s="23">
        <v>221</v>
      </c>
      <c r="AB33" s="23">
        <v>4</v>
      </c>
      <c r="AC33" s="23">
        <v>6</v>
      </c>
    </row>
    <row r="34" spans="1:29" ht="12" customHeight="1">
      <c r="A34" s="21">
        <v>665</v>
      </c>
      <c r="B34" s="21">
        <v>57.91666666666667</v>
      </c>
      <c r="C34" s="21">
        <v>11.22</v>
      </c>
      <c r="D34" s="21">
        <f t="shared" si="1"/>
        <v>22.44</v>
      </c>
      <c r="E34" s="22">
        <f t="shared" si="2"/>
        <v>2.7929999999999997</v>
      </c>
      <c r="F34" s="22">
        <v>14.028455103333325</v>
      </c>
      <c r="G34" s="23">
        <v>0.19</v>
      </c>
      <c r="H34" s="23">
        <v>1.71</v>
      </c>
      <c r="I34" s="22">
        <f t="shared" si="3"/>
        <v>0.0589</v>
      </c>
      <c r="J34" s="22">
        <f t="shared" si="4"/>
        <v>0.08416810000000001</v>
      </c>
      <c r="K34" s="22">
        <f t="shared" si="5"/>
        <v>1.6511</v>
      </c>
      <c r="L34" s="22">
        <f t="shared" si="6"/>
        <v>2.7523837</v>
      </c>
      <c r="M34" s="23">
        <v>544</v>
      </c>
      <c r="N34" s="24">
        <f t="shared" si="7"/>
        <v>0.0544</v>
      </c>
      <c r="O34" s="25">
        <f t="shared" si="0"/>
        <v>0.00057</v>
      </c>
      <c r="P34" s="24">
        <f t="shared" si="8"/>
        <v>0.08062079999999999</v>
      </c>
      <c r="Q34" s="24">
        <f t="shared" si="9"/>
        <v>0.053829999999999996</v>
      </c>
      <c r="R34" s="24">
        <f t="shared" si="10"/>
        <v>0.06949452999999998</v>
      </c>
      <c r="S34" s="23">
        <v>0.42</v>
      </c>
      <c r="T34" s="23">
        <v>20.07</v>
      </c>
      <c r="U34" s="23">
        <v>0.05</v>
      </c>
      <c r="V34" s="23">
        <v>0.01</v>
      </c>
      <c r="W34" s="23">
        <v>0.167</v>
      </c>
      <c r="X34" s="23">
        <v>3</v>
      </c>
      <c r="Y34" s="23">
        <v>2</v>
      </c>
      <c r="Z34" s="23">
        <v>3</v>
      </c>
      <c r="AA34" s="23">
        <v>184</v>
      </c>
      <c r="AB34" s="23">
        <v>4</v>
      </c>
      <c r="AC34" s="23">
        <v>7</v>
      </c>
    </row>
    <row r="35" spans="1:29" ht="12" customHeight="1">
      <c r="A35" s="21">
        <v>684</v>
      </c>
      <c r="B35" s="21">
        <v>60</v>
      </c>
      <c r="C35" s="21">
        <v>7.98</v>
      </c>
      <c r="D35" s="21">
        <f t="shared" si="1"/>
        <v>15.96</v>
      </c>
      <c r="E35" s="22">
        <f t="shared" si="2"/>
        <v>2.2049999999999996</v>
      </c>
      <c r="F35" s="22">
        <v>16.054115749999994</v>
      </c>
      <c r="G35" s="23">
        <v>0.15</v>
      </c>
      <c r="H35" s="23">
        <v>3.47</v>
      </c>
      <c r="I35" s="22">
        <f t="shared" si="3"/>
        <v>0.0465</v>
      </c>
      <c r="J35" s="22">
        <f t="shared" si="4"/>
        <v>0.06644850000000001</v>
      </c>
      <c r="K35" s="22">
        <f t="shared" si="5"/>
        <v>3.4235</v>
      </c>
      <c r="L35" s="22">
        <f t="shared" si="6"/>
        <v>5.7069745</v>
      </c>
      <c r="M35" s="23">
        <v>577</v>
      </c>
      <c r="N35" s="24">
        <f t="shared" si="7"/>
        <v>0.0577</v>
      </c>
      <c r="O35" s="25">
        <f aca="true" t="shared" si="11" ref="O35:O66">G35*0.003</f>
        <v>0.00045</v>
      </c>
      <c r="P35" s="24">
        <f t="shared" si="8"/>
        <v>0.0855114</v>
      </c>
      <c r="Q35" s="24">
        <f t="shared" si="9"/>
        <v>0.05725</v>
      </c>
      <c r="R35" s="24">
        <f t="shared" si="10"/>
        <v>0.07390975</v>
      </c>
      <c r="S35" s="23">
        <v>0.43</v>
      </c>
      <c r="T35" s="23">
        <v>20.28</v>
      </c>
      <c r="U35" s="23">
        <v>0.04</v>
      </c>
      <c r="V35" s="23">
        <v>0.01</v>
      </c>
      <c r="W35" s="24">
        <v>0.17</v>
      </c>
      <c r="X35" s="23">
        <v>3</v>
      </c>
      <c r="Y35" s="23">
        <v>2</v>
      </c>
      <c r="Z35" s="23">
        <v>3</v>
      </c>
      <c r="AA35" s="23">
        <v>203</v>
      </c>
      <c r="AB35" s="23">
        <v>4</v>
      </c>
      <c r="AC35" s="23">
        <v>8</v>
      </c>
    </row>
    <row r="36" spans="1:29" ht="12" customHeight="1">
      <c r="A36" s="21">
        <v>700</v>
      </c>
      <c r="B36" s="21">
        <v>62</v>
      </c>
      <c r="C36" s="21">
        <v>8</v>
      </c>
      <c r="D36" s="21">
        <f t="shared" si="1"/>
        <v>16</v>
      </c>
      <c r="E36" s="22">
        <f t="shared" si="2"/>
        <v>1.617</v>
      </c>
      <c r="F36" s="22">
        <v>15.436365829999996</v>
      </c>
      <c r="G36" s="23">
        <v>0.11</v>
      </c>
      <c r="H36" s="23">
        <v>2.96</v>
      </c>
      <c r="I36" s="22">
        <f t="shared" si="3"/>
        <v>0.0341</v>
      </c>
      <c r="J36" s="22">
        <f t="shared" si="4"/>
        <v>0.0487289</v>
      </c>
      <c r="K36" s="22">
        <f t="shared" si="5"/>
        <v>2.9259</v>
      </c>
      <c r="L36" s="22">
        <f t="shared" si="6"/>
        <v>4.8774753</v>
      </c>
      <c r="M36" s="23">
        <v>539</v>
      </c>
      <c r="N36" s="24">
        <f t="shared" si="7"/>
        <v>0.0539</v>
      </c>
      <c r="O36" s="25">
        <f t="shared" si="11"/>
        <v>0.00033</v>
      </c>
      <c r="P36" s="24">
        <f t="shared" si="8"/>
        <v>0.0798798</v>
      </c>
      <c r="Q36" s="24">
        <f t="shared" si="9"/>
        <v>0.053570000000000007</v>
      </c>
      <c r="R36" s="24">
        <f t="shared" si="10"/>
        <v>0.06915887000000001</v>
      </c>
      <c r="S36" s="23">
        <v>0.43</v>
      </c>
      <c r="T36" s="23">
        <v>21.62</v>
      </c>
      <c r="U36" s="23">
        <v>0.04</v>
      </c>
      <c r="V36" s="22">
        <v>-0.01</v>
      </c>
      <c r="W36" s="23">
        <v>0.095</v>
      </c>
      <c r="X36" s="23">
        <v>2</v>
      </c>
      <c r="Y36" s="23">
        <v>2</v>
      </c>
      <c r="Z36" s="23">
        <v>3</v>
      </c>
      <c r="AA36" s="23">
        <v>211</v>
      </c>
      <c r="AB36" s="23">
        <v>3</v>
      </c>
      <c r="AC36" s="23">
        <v>5</v>
      </c>
    </row>
    <row r="37" spans="1:29" ht="12" customHeight="1">
      <c r="A37" s="21">
        <v>705</v>
      </c>
      <c r="B37" s="21">
        <v>65.16666666666667</v>
      </c>
      <c r="C37" s="21">
        <v>7.37</v>
      </c>
      <c r="D37" s="21">
        <f t="shared" si="1"/>
        <v>14.74</v>
      </c>
      <c r="E37" s="22">
        <f t="shared" si="2"/>
        <v>1.911</v>
      </c>
      <c r="F37" s="22">
        <v>12.988961523333332</v>
      </c>
      <c r="G37" s="23">
        <v>0.13</v>
      </c>
      <c r="H37" s="23">
        <v>3.11</v>
      </c>
      <c r="I37" s="22">
        <f t="shared" si="3"/>
        <v>0.0403</v>
      </c>
      <c r="J37" s="22">
        <f t="shared" si="4"/>
        <v>0.05758870000000001</v>
      </c>
      <c r="K37" s="22">
        <f t="shared" si="5"/>
        <v>3.0697</v>
      </c>
      <c r="L37" s="22">
        <f t="shared" si="6"/>
        <v>5.1171899000000005</v>
      </c>
      <c r="M37" s="23">
        <v>594</v>
      </c>
      <c r="N37" s="24">
        <f t="shared" si="7"/>
        <v>0.0594</v>
      </c>
      <c r="O37" s="25">
        <f t="shared" si="11"/>
        <v>0.00039000000000000005</v>
      </c>
      <c r="P37" s="24">
        <f t="shared" si="8"/>
        <v>0.0880308</v>
      </c>
      <c r="Q37" s="24">
        <f t="shared" si="9"/>
        <v>0.05901</v>
      </c>
      <c r="R37" s="24">
        <f t="shared" si="10"/>
        <v>0.07618190999999999</v>
      </c>
      <c r="S37" s="23">
        <v>0.45</v>
      </c>
      <c r="T37" s="23">
        <v>22.99</v>
      </c>
      <c r="U37" s="23">
        <v>0.04</v>
      </c>
      <c r="V37" s="22">
        <v>-0.01</v>
      </c>
      <c r="W37" s="23">
        <v>0.097</v>
      </c>
      <c r="X37" s="23">
        <v>1</v>
      </c>
      <c r="Y37" s="23">
        <v>2</v>
      </c>
      <c r="Z37" s="23">
        <v>3</v>
      </c>
      <c r="AA37" s="23">
        <v>223</v>
      </c>
      <c r="AB37" s="23">
        <v>3</v>
      </c>
      <c r="AC37" s="23">
        <v>5</v>
      </c>
    </row>
    <row r="38" spans="1:29" ht="12" customHeight="1">
      <c r="A38" s="21">
        <v>725</v>
      </c>
      <c r="B38" s="21">
        <v>64.83333333333334</v>
      </c>
      <c r="C38" s="21">
        <v>8.07</v>
      </c>
      <c r="D38" s="21">
        <f t="shared" si="1"/>
        <v>16.14</v>
      </c>
      <c r="E38" s="22">
        <f t="shared" si="2"/>
        <v>1.7639999999999998</v>
      </c>
      <c r="F38" s="22">
        <v>11.752925826666662</v>
      </c>
      <c r="G38" s="23">
        <v>0.12</v>
      </c>
      <c r="H38" s="23">
        <v>3.29</v>
      </c>
      <c r="I38" s="22">
        <f t="shared" si="3"/>
        <v>0.0372</v>
      </c>
      <c r="J38" s="22">
        <f t="shared" si="4"/>
        <v>0.0531588</v>
      </c>
      <c r="K38" s="22">
        <f t="shared" si="5"/>
        <v>3.2528</v>
      </c>
      <c r="L38" s="22">
        <f t="shared" si="6"/>
        <v>5.4224176</v>
      </c>
      <c r="M38" s="23">
        <v>680</v>
      </c>
      <c r="N38" s="24">
        <f t="shared" si="7"/>
        <v>0.068</v>
      </c>
      <c r="O38" s="25">
        <f t="shared" si="11"/>
        <v>0.00035999999999999997</v>
      </c>
      <c r="P38" s="24">
        <f t="shared" si="8"/>
        <v>0.100776</v>
      </c>
      <c r="Q38" s="24">
        <f t="shared" si="9"/>
        <v>0.06764</v>
      </c>
      <c r="R38" s="24">
        <f t="shared" si="10"/>
        <v>0.08732324</v>
      </c>
      <c r="S38" s="23">
        <v>0.44</v>
      </c>
      <c r="T38" s="23">
        <v>23.42</v>
      </c>
      <c r="U38" s="23">
        <v>0.03</v>
      </c>
      <c r="V38" s="22">
        <v>-0.01</v>
      </c>
      <c r="W38" s="23">
        <v>0.168</v>
      </c>
      <c r="X38" s="23">
        <v>2</v>
      </c>
      <c r="Y38" s="23">
        <v>1</v>
      </c>
      <c r="Z38" s="23">
        <v>3</v>
      </c>
      <c r="AA38" s="23">
        <v>228</v>
      </c>
      <c r="AB38" s="23">
        <v>3</v>
      </c>
      <c r="AC38" s="23">
        <v>5</v>
      </c>
    </row>
    <row r="39" spans="1:29" ht="12" customHeight="1">
      <c r="A39" s="21">
        <v>740</v>
      </c>
      <c r="B39" s="21">
        <v>72.16666666666667</v>
      </c>
      <c r="C39" s="21">
        <v>4.68</v>
      </c>
      <c r="D39" s="21">
        <f t="shared" si="1"/>
        <v>9.36</v>
      </c>
      <c r="E39" s="22">
        <f t="shared" si="2"/>
        <v>2.499</v>
      </c>
      <c r="F39" s="22">
        <v>11.513949643333333</v>
      </c>
      <c r="G39" s="23">
        <v>0.17</v>
      </c>
      <c r="H39" s="23">
        <v>2.68</v>
      </c>
      <c r="I39" s="22">
        <f t="shared" si="3"/>
        <v>0.052700000000000004</v>
      </c>
      <c r="J39" s="22">
        <f t="shared" si="4"/>
        <v>0.07530830000000001</v>
      </c>
      <c r="K39" s="22">
        <f t="shared" si="5"/>
        <v>2.6273</v>
      </c>
      <c r="L39" s="22">
        <f t="shared" si="6"/>
        <v>4.3797091</v>
      </c>
      <c r="M39" s="23">
        <v>630</v>
      </c>
      <c r="N39" s="24">
        <f t="shared" si="7"/>
        <v>0.063</v>
      </c>
      <c r="O39" s="25">
        <f t="shared" si="11"/>
        <v>0.00051</v>
      </c>
      <c r="P39" s="24">
        <f t="shared" si="8"/>
        <v>0.093366</v>
      </c>
      <c r="Q39" s="24">
        <f t="shared" si="9"/>
        <v>0.062490000000000004</v>
      </c>
      <c r="R39" s="24">
        <f t="shared" si="10"/>
        <v>0.08067459</v>
      </c>
      <c r="S39" s="23">
        <v>0.46</v>
      </c>
      <c r="T39" s="23">
        <v>23.38</v>
      </c>
      <c r="U39" s="23">
        <v>0.05</v>
      </c>
      <c r="V39" s="23">
        <v>0.01</v>
      </c>
      <c r="W39" s="24">
        <v>0.09</v>
      </c>
      <c r="X39" s="23">
        <v>2</v>
      </c>
      <c r="Y39" s="23">
        <v>2</v>
      </c>
      <c r="Z39" s="23">
        <v>3</v>
      </c>
      <c r="AA39" s="23">
        <v>225</v>
      </c>
      <c r="AB39" s="23">
        <v>3</v>
      </c>
      <c r="AC39" s="23">
        <v>6</v>
      </c>
    </row>
    <row r="40" spans="1:29" ht="12" customHeight="1">
      <c r="A40" s="21">
        <v>745</v>
      </c>
      <c r="B40" s="21">
        <v>66.91666666666666</v>
      </c>
      <c r="C40" s="21">
        <v>8.03</v>
      </c>
      <c r="D40" s="21">
        <f t="shared" si="1"/>
        <v>16.06</v>
      </c>
      <c r="E40" s="22">
        <f t="shared" si="2"/>
        <v>2.499</v>
      </c>
      <c r="F40" s="22">
        <v>10.064207843333346</v>
      </c>
      <c r="G40" s="23">
        <v>0.17</v>
      </c>
      <c r="H40" s="23">
        <v>2.68</v>
      </c>
      <c r="I40" s="22">
        <f t="shared" si="3"/>
        <v>0.052700000000000004</v>
      </c>
      <c r="J40" s="22">
        <f t="shared" si="4"/>
        <v>0.07530830000000001</v>
      </c>
      <c r="K40" s="22">
        <f t="shared" si="5"/>
        <v>2.6273</v>
      </c>
      <c r="L40" s="22">
        <f t="shared" si="6"/>
        <v>4.3797091</v>
      </c>
      <c r="M40" s="23">
        <v>628</v>
      </c>
      <c r="N40" s="24">
        <f t="shared" si="7"/>
        <v>0.0628</v>
      </c>
      <c r="O40" s="25">
        <f t="shared" si="11"/>
        <v>0.00051</v>
      </c>
      <c r="P40" s="24">
        <f t="shared" si="8"/>
        <v>0.09306959999999999</v>
      </c>
      <c r="Q40" s="24">
        <f t="shared" si="9"/>
        <v>0.06229</v>
      </c>
      <c r="R40" s="24">
        <f t="shared" si="10"/>
        <v>0.08041638999999999</v>
      </c>
      <c r="S40" s="23">
        <v>0.46</v>
      </c>
      <c r="T40" s="23">
        <v>23.17</v>
      </c>
      <c r="U40" s="23">
        <v>0.05</v>
      </c>
      <c r="V40" s="23">
        <v>0.01</v>
      </c>
      <c r="W40" s="23">
        <v>0.091</v>
      </c>
      <c r="X40" s="23">
        <v>2</v>
      </c>
      <c r="Y40" s="23">
        <v>1</v>
      </c>
      <c r="Z40" s="23">
        <v>2</v>
      </c>
      <c r="AA40" s="23">
        <v>224</v>
      </c>
      <c r="AB40" s="23">
        <v>3</v>
      </c>
      <c r="AC40" s="23">
        <v>6</v>
      </c>
    </row>
    <row r="41" spans="1:29" ht="12" customHeight="1">
      <c r="A41" s="21">
        <v>765</v>
      </c>
      <c r="B41" s="21">
        <v>67.5</v>
      </c>
      <c r="C41" s="21">
        <v>8.47</v>
      </c>
      <c r="D41" s="21">
        <f t="shared" si="1"/>
        <v>16.94</v>
      </c>
      <c r="E41" s="22">
        <f t="shared" si="2"/>
        <v>1.47</v>
      </c>
      <c r="F41" s="22">
        <v>8.839164400000003</v>
      </c>
      <c r="G41" s="22">
        <v>0.1</v>
      </c>
      <c r="H41" s="23">
        <v>3.12</v>
      </c>
      <c r="I41" s="22">
        <f t="shared" si="3"/>
        <v>0.031</v>
      </c>
      <c r="J41" s="22">
        <f t="shared" si="4"/>
        <v>0.044299</v>
      </c>
      <c r="K41" s="22">
        <f t="shared" si="5"/>
        <v>3.089</v>
      </c>
      <c r="L41" s="22">
        <f t="shared" si="6"/>
        <v>5.149363</v>
      </c>
      <c r="M41" s="23">
        <v>789</v>
      </c>
      <c r="N41" s="24">
        <f t="shared" si="7"/>
        <v>0.0789</v>
      </c>
      <c r="O41" s="25">
        <f t="shared" si="11"/>
        <v>0.00030000000000000003</v>
      </c>
      <c r="P41" s="24">
        <f t="shared" si="8"/>
        <v>0.1169298</v>
      </c>
      <c r="Q41" s="24">
        <f t="shared" si="9"/>
        <v>0.0786</v>
      </c>
      <c r="R41" s="24">
        <f t="shared" si="10"/>
        <v>0.1014726</v>
      </c>
      <c r="S41" s="23">
        <v>0.44</v>
      </c>
      <c r="T41" s="23">
        <v>23.81</v>
      </c>
      <c r="U41" s="23">
        <v>0.03</v>
      </c>
      <c r="V41" s="22">
        <v>-0.01</v>
      </c>
      <c r="W41" s="23">
        <v>0.099</v>
      </c>
      <c r="X41" s="23">
        <v>2</v>
      </c>
      <c r="Y41" s="23">
        <v>2</v>
      </c>
      <c r="Z41" s="23">
        <v>2</v>
      </c>
      <c r="AA41" s="23">
        <v>225</v>
      </c>
      <c r="AB41" s="23">
        <v>2</v>
      </c>
      <c r="AC41" s="23">
        <v>5</v>
      </c>
    </row>
    <row r="42" spans="1:29" ht="12" customHeight="1">
      <c r="A42" s="21">
        <v>805</v>
      </c>
      <c r="B42" s="21">
        <v>73.58333333333334</v>
      </c>
      <c r="C42" s="21">
        <v>5.07</v>
      </c>
      <c r="D42" s="21">
        <f t="shared" si="1"/>
        <v>10.14</v>
      </c>
      <c r="E42" s="22">
        <f t="shared" si="2"/>
        <v>2.2049999999999996</v>
      </c>
      <c r="F42" s="22">
        <v>9.349206216666659</v>
      </c>
      <c r="G42" s="23">
        <v>0.15</v>
      </c>
      <c r="H42" s="23">
        <v>2.79</v>
      </c>
      <c r="I42" s="22">
        <f t="shared" si="3"/>
        <v>0.0465</v>
      </c>
      <c r="J42" s="22">
        <f t="shared" si="4"/>
        <v>0.06644850000000001</v>
      </c>
      <c r="K42" s="22">
        <f t="shared" si="5"/>
        <v>2.7435</v>
      </c>
      <c r="L42" s="22">
        <f t="shared" si="6"/>
        <v>4.5734145</v>
      </c>
      <c r="M42" s="23">
        <v>1159</v>
      </c>
      <c r="N42" s="24">
        <f t="shared" si="7"/>
        <v>0.1159</v>
      </c>
      <c r="O42" s="25">
        <f t="shared" si="11"/>
        <v>0.00045</v>
      </c>
      <c r="P42" s="24">
        <f t="shared" si="8"/>
        <v>0.1717638</v>
      </c>
      <c r="Q42" s="24">
        <f t="shared" si="9"/>
        <v>0.11545</v>
      </c>
      <c r="R42" s="24">
        <f t="shared" si="10"/>
        <v>0.14904594999999998</v>
      </c>
      <c r="S42" s="22">
        <v>0.4</v>
      </c>
      <c r="T42" s="23">
        <v>24.91</v>
      </c>
      <c r="U42" s="23">
        <v>0.04</v>
      </c>
      <c r="V42" s="22">
        <v>-0.01</v>
      </c>
      <c r="W42" s="24">
        <v>0.08</v>
      </c>
      <c r="X42" s="23">
        <v>2</v>
      </c>
      <c r="Y42" s="23">
        <v>1</v>
      </c>
      <c r="Z42" s="23">
        <v>-2</v>
      </c>
      <c r="AA42" s="23">
        <v>224</v>
      </c>
      <c r="AB42" s="23">
        <v>4</v>
      </c>
      <c r="AC42" s="23">
        <v>6</v>
      </c>
    </row>
    <row r="43" spans="1:29" ht="12" customHeight="1">
      <c r="A43" s="21">
        <v>825</v>
      </c>
      <c r="B43" s="21">
        <v>62.25</v>
      </c>
      <c r="C43" s="21">
        <v>7.01</v>
      </c>
      <c r="D43" s="21">
        <f t="shared" si="1"/>
        <v>14.02</v>
      </c>
      <c r="E43" s="22">
        <f t="shared" si="2"/>
        <v>4.998</v>
      </c>
      <c r="F43" s="22">
        <v>15.25707812</v>
      </c>
      <c r="G43" s="23">
        <v>0.34</v>
      </c>
      <c r="H43" s="23">
        <v>2.14</v>
      </c>
      <c r="I43" s="22">
        <f t="shared" si="3"/>
        <v>0.10540000000000001</v>
      </c>
      <c r="J43" s="22">
        <f t="shared" si="4"/>
        <v>0.15061660000000002</v>
      </c>
      <c r="K43" s="22">
        <f t="shared" si="5"/>
        <v>2.0346</v>
      </c>
      <c r="L43" s="22">
        <f t="shared" si="6"/>
        <v>3.3916782000000003</v>
      </c>
      <c r="M43" s="23">
        <v>655</v>
      </c>
      <c r="N43" s="24">
        <f t="shared" si="7"/>
        <v>0.0655</v>
      </c>
      <c r="O43" s="25">
        <f t="shared" si="11"/>
        <v>0.00102</v>
      </c>
      <c r="P43" s="24">
        <f t="shared" si="8"/>
        <v>0.097071</v>
      </c>
      <c r="Q43" s="24">
        <f t="shared" si="9"/>
        <v>0.06448000000000001</v>
      </c>
      <c r="R43" s="24">
        <f t="shared" si="10"/>
        <v>0.08324368000000001</v>
      </c>
      <c r="S43" s="23">
        <v>0.43</v>
      </c>
      <c r="T43" s="23">
        <v>21.87</v>
      </c>
      <c r="U43" s="23">
        <v>0.09</v>
      </c>
      <c r="V43" s="23">
        <v>0.01</v>
      </c>
      <c r="W43" s="23">
        <v>0.075</v>
      </c>
      <c r="X43" s="23">
        <v>4</v>
      </c>
      <c r="Y43" s="23">
        <v>4</v>
      </c>
      <c r="Z43" s="23">
        <v>3</v>
      </c>
      <c r="AA43" s="23">
        <v>195</v>
      </c>
      <c r="AB43" s="23">
        <v>5</v>
      </c>
      <c r="AC43" s="23">
        <v>8</v>
      </c>
    </row>
    <row r="44" spans="1:29" ht="12" customHeight="1">
      <c r="A44" s="21">
        <v>845</v>
      </c>
      <c r="B44" s="21">
        <v>67.83333333333334</v>
      </c>
      <c r="C44" s="21">
        <v>5</v>
      </c>
      <c r="D44" s="21">
        <f t="shared" si="1"/>
        <v>10</v>
      </c>
      <c r="E44" s="22">
        <f t="shared" si="2"/>
        <v>3.969</v>
      </c>
      <c r="F44" s="22">
        <v>14.026890676666664</v>
      </c>
      <c r="G44" s="23">
        <v>0.27</v>
      </c>
      <c r="H44" s="23">
        <v>2.52</v>
      </c>
      <c r="I44" s="22">
        <f t="shared" si="3"/>
        <v>0.08370000000000001</v>
      </c>
      <c r="J44" s="22">
        <f t="shared" si="4"/>
        <v>0.11960730000000001</v>
      </c>
      <c r="K44" s="22">
        <f t="shared" si="5"/>
        <v>2.4363</v>
      </c>
      <c r="L44" s="22">
        <f t="shared" si="6"/>
        <v>4.0613121</v>
      </c>
      <c r="M44" s="23">
        <v>856</v>
      </c>
      <c r="N44" s="24">
        <f t="shared" si="7"/>
        <v>0.0856</v>
      </c>
      <c r="O44" s="25">
        <f t="shared" si="11"/>
        <v>0.0008100000000000001</v>
      </c>
      <c r="P44" s="24">
        <f t="shared" si="8"/>
        <v>0.1268592</v>
      </c>
      <c r="Q44" s="24">
        <f t="shared" si="9"/>
        <v>0.08478999999999999</v>
      </c>
      <c r="R44" s="24">
        <f t="shared" si="10"/>
        <v>0.10946388999999998</v>
      </c>
      <c r="S44" s="23">
        <v>0.42</v>
      </c>
      <c r="T44" s="22">
        <v>24.2</v>
      </c>
      <c r="U44" s="23">
        <v>0.07</v>
      </c>
      <c r="V44" s="23">
        <v>0.01</v>
      </c>
      <c r="W44" s="23">
        <v>0.117</v>
      </c>
      <c r="X44" s="23">
        <v>2</v>
      </c>
      <c r="Y44" s="23">
        <v>3</v>
      </c>
      <c r="Z44" s="23">
        <v>2</v>
      </c>
      <c r="AA44" s="23">
        <v>205</v>
      </c>
      <c r="AB44" s="23">
        <v>5</v>
      </c>
      <c r="AC44" s="23">
        <v>5</v>
      </c>
    </row>
    <row r="45" spans="1:29" ht="12" customHeight="1">
      <c r="A45" s="21">
        <v>865</v>
      </c>
      <c r="B45" s="21">
        <v>64.58333333333334</v>
      </c>
      <c r="C45" s="21">
        <v>5.13</v>
      </c>
      <c r="D45" s="21">
        <f t="shared" si="1"/>
        <v>10.26</v>
      </c>
      <c r="E45" s="22">
        <f t="shared" si="2"/>
        <v>2.7929999999999997</v>
      </c>
      <c r="F45" s="22">
        <v>15.687451936666644</v>
      </c>
      <c r="G45" s="23">
        <v>0.19</v>
      </c>
      <c r="H45" s="23">
        <v>3.99</v>
      </c>
      <c r="I45" s="22">
        <f t="shared" si="3"/>
        <v>0.0589</v>
      </c>
      <c r="J45" s="22">
        <f t="shared" si="4"/>
        <v>0.08416810000000001</v>
      </c>
      <c r="K45" s="22">
        <f t="shared" si="5"/>
        <v>3.9311000000000003</v>
      </c>
      <c r="L45" s="22">
        <f t="shared" si="6"/>
        <v>6.553143700000001</v>
      </c>
      <c r="M45" s="23">
        <v>959</v>
      </c>
      <c r="N45" s="24">
        <f t="shared" si="7"/>
        <v>0.0959</v>
      </c>
      <c r="O45" s="25">
        <f t="shared" si="11"/>
        <v>0.00057</v>
      </c>
      <c r="P45" s="24">
        <f t="shared" si="8"/>
        <v>0.1421238</v>
      </c>
      <c r="Q45" s="24">
        <f t="shared" si="9"/>
        <v>0.09533</v>
      </c>
      <c r="R45" s="24">
        <f t="shared" si="10"/>
        <v>0.12307102999999998</v>
      </c>
      <c r="S45" s="23">
        <v>0.37</v>
      </c>
      <c r="T45" s="22">
        <v>22.7</v>
      </c>
      <c r="U45" s="23">
        <v>0.06</v>
      </c>
      <c r="V45" s="23">
        <v>0.01</v>
      </c>
      <c r="W45" s="23">
        <v>0.212</v>
      </c>
      <c r="X45" s="23">
        <v>2</v>
      </c>
      <c r="Y45" s="23">
        <v>3</v>
      </c>
      <c r="Z45" s="23">
        <v>2</v>
      </c>
      <c r="AA45" s="23">
        <v>187</v>
      </c>
      <c r="AB45" s="23">
        <v>4</v>
      </c>
      <c r="AC45" s="23">
        <v>4</v>
      </c>
    </row>
    <row r="46" spans="1:29" ht="12" customHeight="1">
      <c r="A46" s="21">
        <v>885</v>
      </c>
      <c r="B46" s="21">
        <v>49.083333333333336</v>
      </c>
      <c r="C46" s="21">
        <v>6.14</v>
      </c>
      <c r="D46" s="21">
        <f t="shared" si="1"/>
        <v>12.28</v>
      </c>
      <c r="E46" s="22">
        <f t="shared" si="2"/>
        <v>8.232000000000001</v>
      </c>
      <c r="F46" s="22">
        <v>21.91384754666666</v>
      </c>
      <c r="G46" s="23">
        <v>0.56</v>
      </c>
      <c r="H46" s="23">
        <v>5.19</v>
      </c>
      <c r="I46" s="22">
        <f t="shared" si="3"/>
        <v>0.1736</v>
      </c>
      <c r="J46" s="22">
        <f t="shared" si="4"/>
        <v>0.24807440000000003</v>
      </c>
      <c r="K46" s="22">
        <f t="shared" si="5"/>
        <v>5.0164</v>
      </c>
      <c r="L46" s="22">
        <f t="shared" si="6"/>
        <v>8.3623388</v>
      </c>
      <c r="M46" s="23">
        <v>1012</v>
      </c>
      <c r="N46" s="24">
        <f t="shared" si="7"/>
        <v>0.1012</v>
      </c>
      <c r="O46" s="25">
        <f t="shared" si="11"/>
        <v>0.0016800000000000003</v>
      </c>
      <c r="P46" s="24">
        <f t="shared" si="8"/>
        <v>0.14997839999999998</v>
      </c>
      <c r="Q46" s="24">
        <f t="shared" si="9"/>
        <v>0.09952</v>
      </c>
      <c r="R46" s="24">
        <f t="shared" si="10"/>
        <v>0.12848031999999998</v>
      </c>
      <c r="S46" s="23">
        <v>0.38</v>
      </c>
      <c r="T46" s="23">
        <v>17.26</v>
      </c>
      <c r="U46" s="23">
        <v>0.16</v>
      </c>
      <c r="V46" s="23">
        <v>0.02</v>
      </c>
      <c r="W46" s="23">
        <v>0.188</v>
      </c>
      <c r="X46" s="23">
        <v>4</v>
      </c>
      <c r="Y46" s="23">
        <v>4</v>
      </c>
      <c r="Z46" s="23">
        <v>4</v>
      </c>
      <c r="AA46" s="23">
        <v>146</v>
      </c>
      <c r="AB46" s="23">
        <v>9</v>
      </c>
      <c r="AC46" s="23">
        <v>10</v>
      </c>
    </row>
    <row r="47" spans="1:29" ht="12" customHeight="1">
      <c r="A47" s="21">
        <v>905</v>
      </c>
      <c r="B47" s="21">
        <v>53.41666666666667</v>
      </c>
      <c r="C47" s="21">
        <v>6.69</v>
      </c>
      <c r="D47" s="21">
        <f t="shared" si="1"/>
        <v>13.38</v>
      </c>
      <c r="E47" s="22">
        <f t="shared" si="2"/>
        <v>4.851</v>
      </c>
      <c r="F47" s="22">
        <v>19.370507823333334</v>
      </c>
      <c r="G47" s="23">
        <v>0.33</v>
      </c>
      <c r="H47" s="23">
        <v>5.41</v>
      </c>
      <c r="I47" s="22">
        <f t="shared" si="3"/>
        <v>0.1023</v>
      </c>
      <c r="J47" s="22">
        <f t="shared" si="4"/>
        <v>0.1461867</v>
      </c>
      <c r="K47" s="22">
        <f t="shared" si="5"/>
        <v>5.3077000000000005</v>
      </c>
      <c r="L47" s="22">
        <f t="shared" si="6"/>
        <v>8.847935900000001</v>
      </c>
      <c r="M47" s="23">
        <v>1047</v>
      </c>
      <c r="N47" s="24">
        <f t="shared" si="7"/>
        <v>0.1047</v>
      </c>
      <c r="O47" s="25">
        <f t="shared" si="11"/>
        <v>0.00099</v>
      </c>
      <c r="P47" s="24">
        <f t="shared" si="8"/>
        <v>0.1551654</v>
      </c>
      <c r="Q47" s="24">
        <f t="shared" si="9"/>
        <v>0.10371</v>
      </c>
      <c r="R47" s="24">
        <f t="shared" si="10"/>
        <v>0.13388961</v>
      </c>
      <c r="S47" s="23">
        <v>0.36</v>
      </c>
      <c r="T47" s="23">
        <v>19.01</v>
      </c>
      <c r="U47" s="23">
        <v>0.08</v>
      </c>
      <c r="V47" s="23">
        <v>0.01</v>
      </c>
      <c r="W47" s="23">
        <v>0.321</v>
      </c>
      <c r="X47" s="23">
        <v>3</v>
      </c>
      <c r="Y47" s="23">
        <v>3</v>
      </c>
      <c r="Z47" s="23">
        <v>4</v>
      </c>
      <c r="AA47" s="23">
        <v>161</v>
      </c>
      <c r="AB47" s="23">
        <v>6</v>
      </c>
      <c r="AC47" s="23">
        <v>9</v>
      </c>
    </row>
    <row r="48" spans="1:29" ht="12" customHeight="1">
      <c r="A48" s="21">
        <v>925</v>
      </c>
      <c r="B48" s="21">
        <v>70.25</v>
      </c>
      <c r="C48" s="21">
        <v>5.35</v>
      </c>
      <c r="D48" s="21">
        <f t="shared" si="1"/>
        <v>10.7</v>
      </c>
      <c r="E48" s="22">
        <f t="shared" si="2"/>
        <v>5.439</v>
      </c>
      <c r="F48" s="22">
        <v>10.52571530999999</v>
      </c>
      <c r="G48" s="23">
        <v>0.37</v>
      </c>
      <c r="H48" s="23">
        <v>1.89</v>
      </c>
      <c r="I48" s="22">
        <f t="shared" si="3"/>
        <v>0.1147</v>
      </c>
      <c r="J48" s="22">
        <f t="shared" si="4"/>
        <v>0.1639063</v>
      </c>
      <c r="K48" s="22">
        <f t="shared" si="5"/>
        <v>1.7752999999999999</v>
      </c>
      <c r="L48" s="22">
        <f t="shared" si="6"/>
        <v>2.9594251</v>
      </c>
      <c r="M48" s="23">
        <v>986</v>
      </c>
      <c r="N48" s="24">
        <f t="shared" si="7"/>
        <v>0.0986</v>
      </c>
      <c r="O48" s="25">
        <f t="shared" si="11"/>
        <v>0.00111</v>
      </c>
      <c r="P48" s="24">
        <f t="shared" si="8"/>
        <v>0.14612519999999998</v>
      </c>
      <c r="Q48" s="24">
        <f t="shared" si="9"/>
        <v>0.09749</v>
      </c>
      <c r="R48" s="24">
        <f t="shared" si="10"/>
        <v>0.12585959</v>
      </c>
      <c r="S48" s="23">
        <v>0.45</v>
      </c>
      <c r="T48" s="23">
        <v>24.66</v>
      </c>
      <c r="U48" s="23">
        <v>0.11</v>
      </c>
      <c r="V48" s="23">
        <v>0.02</v>
      </c>
      <c r="W48" s="23">
        <v>0.043</v>
      </c>
      <c r="X48" s="23">
        <v>2</v>
      </c>
      <c r="Y48" s="23">
        <v>2</v>
      </c>
      <c r="Z48" s="23">
        <v>3</v>
      </c>
      <c r="AA48" s="23">
        <v>204</v>
      </c>
      <c r="AB48" s="23">
        <v>5</v>
      </c>
      <c r="AC48" s="23">
        <v>6</v>
      </c>
    </row>
    <row r="49" spans="1:29" ht="12" customHeight="1">
      <c r="A49" s="21">
        <v>945</v>
      </c>
      <c r="B49" s="21">
        <v>69.5</v>
      </c>
      <c r="C49" s="21">
        <v>4.1</v>
      </c>
      <c r="D49" s="21">
        <f t="shared" si="1"/>
        <v>8.2</v>
      </c>
      <c r="E49" s="22">
        <f t="shared" si="2"/>
        <v>7.791</v>
      </c>
      <c r="F49" s="22">
        <v>11.24844759</v>
      </c>
      <c r="G49" s="23">
        <v>0.53</v>
      </c>
      <c r="H49" s="23">
        <v>2.04</v>
      </c>
      <c r="I49" s="22">
        <f t="shared" si="3"/>
        <v>0.1643</v>
      </c>
      <c r="J49" s="22">
        <f t="shared" si="4"/>
        <v>0.2347847</v>
      </c>
      <c r="K49" s="22">
        <f t="shared" si="5"/>
        <v>1.8757000000000001</v>
      </c>
      <c r="L49" s="22">
        <f t="shared" si="6"/>
        <v>3.1267919</v>
      </c>
      <c r="M49" s="23">
        <v>1052</v>
      </c>
      <c r="N49" s="24">
        <f t="shared" si="7"/>
        <v>0.1052</v>
      </c>
      <c r="O49" s="25">
        <f t="shared" si="11"/>
        <v>0.00159</v>
      </c>
      <c r="P49" s="24">
        <f t="shared" si="8"/>
        <v>0.1559064</v>
      </c>
      <c r="Q49" s="24">
        <f t="shared" si="9"/>
        <v>0.10361000000000001</v>
      </c>
      <c r="R49" s="24">
        <f t="shared" si="10"/>
        <v>0.13376051</v>
      </c>
      <c r="S49" s="23">
        <v>0.44</v>
      </c>
      <c r="T49" s="23">
        <v>25.62</v>
      </c>
      <c r="U49" s="23">
        <v>0.16</v>
      </c>
      <c r="V49" s="23">
        <v>0.02</v>
      </c>
      <c r="W49" s="23">
        <v>0.096</v>
      </c>
      <c r="X49" s="23">
        <v>3</v>
      </c>
      <c r="Y49" s="23">
        <v>3</v>
      </c>
      <c r="Z49" s="23">
        <v>3</v>
      </c>
      <c r="AA49" s="23">
        <v>208</v>
      </c>
      <c r="AB49" s="23">
        <v>8</v>
      </c>
      <c r="AC49" s="23">
        <v>8</v>
      </c>
    </row>
    <row r="50" spans="1:29" ht="12" customHeight="1">
      <c r="A50" s="21">
        <v>965</v>
      </c>
      <c r="B50" s="21">
        <v>75.25</v>
      </c>
      <c r="C50" s="21">
        <v>3.63</v>
      </c>
      <c r="D50" s="21">
        <f t="shared" si="1"/>
        <v>7.26</v>
      </c>
      <c r="E50" s="22">
        <f t="shared" si="2"/>
        <v>2.94</v>
      </c>
      <c r="F50" s="22">
        <v>10.946836399999997</v>
      </c>
      <c r="G50" s="22">
        <v>0.2</v>
      </c>
      <c r="H50" s="23">
        <v>2.12</v>
      </c>
      <c r="I50" s="22">
        <f t="shared" si="3"/>
        <v>0.062</v>
      </c>
      <c r="J50" s="22">
        <f t="shared" si="4"/>
        <v>0.088598</v>
      </c>
      <c r="K50" s="22">
        <f t="shared" si="5"/>
        <v>2.0580000000000003</v>
      </c>
      <c r="L50" s="22">
        <f t="shared" si="6"/>
        <v>3.4306860000000006</v>
      </c>
      <c r="M50" s="23">
        <v>1342</v>
      </c>
      <c r="N50" s="24">
        <f t="shared" si="7"/>
        <v>0.1342</v>
      </c>
      <c r="O50" s="25">
        <f t="shared" si="11"/>
        <v>0.0006000000000000001</v>
      </c>
      <c r="P50" s="24">
        <f t="shared" si="8"/>
        <v>0.19888440000000002</v>
      </c>
      <c r="Q50" s="24">
        <f t="shared" si="9"/>
        <v>0.13360000000000002</v>
      </c>
      <c r="R50" s="24">
        <f t="shared" si="10"/>
        <v>0.1724776</v>
      </c>
      <c r="S50" s="22">
        <v>0.4</v>
      </c>
      <c r="T50" s="22">
        <v>27.2</v>
      </c>
      <c r="U50" s="23">
        <v>0.06</v>
      </c>
      <c r="V50" s="23">
        <v>0.01</v>
      </c>
      <c r="W50" s="23">
        <v>0.075</v>
      </c>
      <c r="X50" s="23">
        <v>2</v>
      </c>
      <c r="Y50" s="23">
        <v>2</v>
      </c>
      <c r="Z50" s="23">
        <v>2</v>
      </c>
      <c r="AA50" s="23">
        <v>205</v>
      </c>
      <c r="AB50" s="23">
        <v>4</v>
      </c>
      <c r="AC50" s="23">
        <v>6</v>
      </c>
    </row>
    <row r="51" spans="1:29" ht="12" customHeight="1">
      <c r="A51" s="21">
        <v>985</v>
      </c>
      <c r="B51" s="21">
        <v>72.16666666666667</v>
      </c>
      <c r="C51" s="21">
        <v>5.24</v>
      </c>
      <c r="D51" s="21">
        <f t="shared" si="1"/>
        <v>10.48</v>
      </c>
      <c r="E51" s="22">
        <f t="shared" si="2"/>
        <v>2.7929999999999997</v>
      </c>
      <c r="F51" s="22">
        <v>9.099027403333318</v>
      </c>
      <c r="G51" s="23">
        <v>0.19</v>
      </c>
      <c r="H51" s="23">
        <v>3.22</v>
      </c>
      <c r="I51" s="22">
        <f t="shared" si="3"/>
        <v>0.0589</v>
      </c>
      <c r="J51" s="22">
        <f t="shared" si="4"/>
        <v>0.08416810000000001</v>
      </c>
      <c r="K51" s="22">
        <f t="shared" si="5"/>
        <v>3.1611000000000002</v>
      </c>
      <c r="L51" s="22">
        <f t="shared" si="6"/>
        <v>5.2695537</v>
      </c>
      <c r="M51" s="23">
        <v>1491</v>
      </c>
      <c r="N51" s="24">
        <f t="shared" si="7"/>
        <v>0.1491</v>
      </c>
      <c r="O51" s="25">
        <f t="shared" si="11"/>
        <v>0.00057</v>
      </c>
      <c r="P51" s="24">
        <f t="shared" si="8"/>
        <v>0.2209662</v>
      </c>
      <c r="Q51" s="24">
        <f t="shared" si="9"/>
        <v>0.14853000000000002</v>
      </c>
      <c r="R51" s="24">
        <f t="shared" si="10"/>
        <v>0.19175223000000002</v>
      </c>
      <c r="S51" s="23">
        <v>0.37</v>
      </c>
      <c r="T51" s="23">
        <v>25.77</v>
      </c>
      <c r="U51" s="23">
        <v>0.06</v>
      </c>
      <c r="V51" s="23">
        <v>0.01</v>
      </c>
      <c r="W51" s="23">
        <v>0.246</v>
      </c>
      <c r="X51" s="23">
        <v>2</v>
      </c>
      <c r="Y51" s="23">
        <v>2</v>
      </c>
      <c r="Z51" s="23">
        <v>2</v>
      </c>
      <c r="AA51" s="23">
        <v>187</v>
      </c>
      <c r="AB51" s="23">
        <v>4</v>
      </c>
      <c r="AC51" s="23">
        <v>5</v>
      </c>
    </row>
    <row r="52" spans="1:29" ht="12" customHeight="1">
      <c r="A52" s="21">
        <v>1005</v>
      </c>
      <c r="B52" s="21">
        <v>79.5</v>
      </c>
      <c r="C52" s="21">
        <v>5.92</v>
      </c>
      <c r="D52" s="21">
        <f t="shared" si="1"/>
        <v>11.84</v>
      </c>
      <c r="E52" s="22">
        <f t="shared" si="2"/>
        <v>2.7929999999999997</v>
      </c>
      <c r="F52" s="22">
        <v>2.63116336999999</v>
      </c>
      <c r="G52" s="23">
        <v>0.19</v>
      </c>
      <c r="H52" s="23">
        <v>1.91</v>
      </c>
      <c r="I52" s="22">
        <f t="shared" si="3"/>
        <v>0.0589</v>
      </c>
      <c r="J52" s="22">
        <f t="shared" si="4"/>
        <v>0.08416810000000001</v>
      </c>
      <c r="K52" s="22">
        <f t="shared" si="5"/>
        <v>1.8511</v>
      </c>
      <c r="L52" s="22">
        <f t="shared" si="6"/>
        <v>3.0857837</v>
      </c>
      <c r="M52" s="23">
        <v>1168</v>
      </c>
      <c r="N52" s="24">
        <f t="shared" si="7"/>
        <v>0.1168</v>
      </c>
      <c r="O52" s="25">
        <f t="shared" si="11"/>
        <v>0.00057</v>
      </c>
      <c r="P52" s="24">
        <f t="shared" si="8"/>
        <v>0.1730976</v>
      </c>
      <c r="Q52" s="24">
        <f t="shared" si="9"/>
        <v>0.11623</v>
      </c>
      <c r="R52" s="24">
        <f t="shared" si="10"/>
        <v>0.15005293</v>
      </c>
      <c r="S52" s="23">
        <v>0.38</v>
      </c>
      <c r="T52" s="23">
        <v>27.86</v>
      </c>
      <c r="U52" s="23">
        <v>0.06</v>
      </c>
      <c r="V52" s="23">
        <v>0.01</v>
      </c>
      <c r="W52" s="23">
        <v>0.063</v>
      </c>
      <c r="X52" s="23">
        <v>1</v>
      </c>
      <c r="Y52" s="23">
        <v>2</v>
      </c>
      <c r="Z52" s="23">
        <v>2</v>
      </c>
      <c r="AA52" s="23">
        <v>195</v>
      </c>
      <c r="AB52" s="23">
        <v>4</v>
      </c>
      <c r="AC52" s="23">
        <v>7</v>
      </c>
    </row>
    <row r="53" spans="1:29" ht="12" customHeight="1">
      <c r="A53" s="21">
        <v>1020</v>
      </c>
      <c r="B53" s="21">
        <v>79</v>
      </c>
      <c r="C53" s="21">
        <v>3</v>
      </c>
      <c r="D53" s="21">
        <f t="shared" si="1"/>
        <v>6</v>
      </c>
      <c r="E53" s="22">
        <f t="shared" si="2"/>
        <v>2.7929999999999997</v>
      </c>
      <c r="F53" s="22">
        <v>8.822440469999993</v>
      </c>
      <c r="G53" s="23">
        <v>0.19</v>
      </c>
      <c r="H53" s="23">
        <v>1.99</v>
      </c>
      <c r="I53" s="22">
        <f t="shared" si="3"/>
        <v>0.0589</v>
      </c>
      <c r="J53" s="22">
        <f t="shared" si="4"/>
        <v>0.08416810000000001</v>
      </c>
      <c r="K53" s="22">
        <f t="shared" si="5"/>
        <v>1.9311</v>
      </c>
      <c r="L53" s="22">
        <f t="shared" si="6"/>
        <v>3.2191437</v>
      </c>
      <c r="M53" s="23">
        <v>1287</v>
      </c>
      <c r="N53" s="24">
        <f t="shared" si="7"/>
        <v>0.1287</v>
      </c>
      <c r="O53" s="25">
        <f t="shared" si="11"/>
        <v>0.00057</v>
      </c>
      <c r="P53" s="24">
        <f t="shared" si="8"/>
        <v>0.1907334</v>
      </c>
      <c r="Q53" s="24">
        <f t="shared" si="9"/>
        <v>0.12813000000000002</v>
      </c>
      <c r="R53" s="24">
        <f t="shared" si="10"/>
        <v>0.16541583</v>
      </c>
      <c r="S53" s="23">
        <v>0.37</v>
      </c>
      <c r="T53" s="23">
        <v>29.14</v>
      </c>
      <c r="U53" s="23">
        <v>0.06</v>
      </c>
      <c r="V53" s="23">
        <v>0.01</v>
      </c>
      <c r="W53" s="23">
        <v>0.052</v>
      </c>
      <c r="X53" s="23">
        <v>2</v>
      </c>
      <c r="Y53" s="23">
        <v>1</v>
      </c>
      <c r="Z53" s="23">
        <v>2</v>
      </c>
      <c r="AA53" s="23">
        <v>197</v>
      </c>
      <c r="AB53" s="23">
        <v>4</v>
      </c>
      <c r="AC53" s="23">
        <v>5</v>
      </c>
    </row>
    <row r="54" spans="1:29" ht="12" customHeight="1">
      <c r="A54" s="21">
        <v>1025</v>
      </c>
      <c r="B54" s="21">
        <v>81.16666666666667</v>
      </c>
      <c r="C54" s="21">
        <v>2.17</v>
      </c>
      <c r="D54" s="21">
        <f t="shared" si="1"/>
        <v>4.34</v>
      </c>
      <c r="E54" s="22">
        <f t="shared" si="2"/>
        <v>2.646</v>
      </c>
      <c r="F54" s="22">
        <v>8.632400673333326</v>
      </c>
      <c r="G54" s="23">
        <v>0.18</v>
      </c>
      <c r="H54" s="23">
        <v>1.89</v>
      </c>
      <c r="I54" s="22">
        <f t="shared" si="3"/>
        <v>0.055799999999999995</v>
      </c>
      <c r="J54" s="22">
        <f t="shared" si="4"/>
        <v>0.0797382</v>
      </c>
      <c r="K54" s="22">
        <f t="shared" si="5"/>
        <v>1.8341999999999998</v>
      </c>
      <c r="L54" s="22">
        <f t="shared" si="6"/>
        <v>3.0576114</v>
      </c>
      <c r="M54" s="23">
        <v>1224</v>
      </c>
      <c r="N54" s="24">
        <f t="shared" si="7"/>
        <v>0.1224</v>
      </c>
      <c r="O54" s="25">
        <f t="shared" si="11"/>
        <v>0.00054</v>
      </c>
      <c r="P54" s="24">
        <f t="shared" si="8"/>
        <v>0.1813968</v>
      </c>
      <c r="Q54" s="24">
        <f t="shared" si="9"/>
        <v>0.12186</v>
      </c>
      <c r="R54" s="24">
        <f t="shared" si="10"/>
        <v>0.15732126</v>
      </c>
      <c r="S54" s="23">
        <v>0.37</v>
      </c>
      <c r="T54" s="23">
        <v>28.51</v>
      </c>
      <c r="U54" s="23">
        <v>0.05</v>
      </c>
      <c r="V54" s="23">
        <v>0.01</v>
      </c>
      <c r="W54" s="23">
        <v>0.049</v>
      </c>
      <c r="X54" s="23">
        <v>2</v>
      </c>
      <c r="Y54" s="23">
        <v>1</v>
      </c>
      <c r="Z54" s="23">
        <v>2</v>
      </c>
      <c r="AA54" s="23">
        <v>193</v>
      </c>
      <c r="AB54" s="23">
        <v>4</v>
      </c>
      <c r="AC54" s="23">
        <v>6</v>
      </c>
    </row>
    <row r="55" spans="1:29" ht="12" customHeight="1">
      <c r="A55" s="21">
        <v>1045</v>
      </c>
      <c r="B55" s="21">
        <v>66.75</v>
      </c>
      <c r="C55" s="21">
        <v>3.74</v>
      </c>
      <c r="D55" s="21">
        <f t="shared" si="1"/>
        <v>7.48</v>
      </c>
      <c r="E55" s="22">
        <f t="shared" si="2"/>
        <v>3.381</v>
      </c>
      <c r="F55" s="22">
        <v>17.202926989999995</v>
      </c>
      <c r="G55" s="23">
        <v>0.23</v>
      </c>
      <c r="H55" s="23">
        <v>3.09</v>
      </c>
      <c r="I55" s="22">
        <f t="shared" si="3"/>
        <v>0.0713</v>
      </c>
      <c r="J55" s="22">
        <f t="shared" si="4"/>
        <v>0.10188770000000001</v>
      </c>
      <c r="K55" s="22">
        <f t="shared" si="5"/>
        <v>3.0187</v>
      </c>
      <c r="L55" s="22">
        <f t="shared" si="6"/>
        <v>5.0321729</v>
      </c>
      <c r="M55" s="23">
        <v>1199</v>
      </c>
      <c r="N55" s="24">
        <f t="shared" si="7"/>
        <v>0.1199</v>
      </c>
      <c r="O55" s="25">
        <f t="shared" si="11"/>
        <v>0.0006900000000000001</v>
      </c>
      <c r="P55" s="24">
        <f t="shared" si="8"/>
        <v>0.1776918</v>
      </c>
      <c r="Q55" s="24">
        <f t="shared" si="9"/>
        <v>0.11921000000000001</v>
      </c>
      <c r="R55" s="24">
        <f t="shared" si="10"/>
        <v>0.15390011</v>
      </c>
      <c r="S55" s="23">
        <v>0.37</v>
      </c>
      <c r="T55" s="23">
        <v>23.22</v>
      </c>
      <c r="U55" s="23">
        <v>0.06</v>
      </c>
      <c r="V55" s="23">
        <v>0.01</v>
      </c>
      <c r="W55" s="23">
        <v>0.106</v>
      </c>
      <c r="X55" s="23">
        <v>3</v>
      </c>
      <c r="Y55" s="23">
        <v>3</v>
      </c>
      <c r="Z55" s="23">
        <v>3</v>
      </c>
      <c r="AA55" s="23">
        <v>167</v>
      </c>
      <c r="AB55" s="23">
        <v>4</v>
      </c>
      <c r="AC55" s="23">
        <v>5</v>
      </c>
    </row>
    <row r="56" spans="1:29" ht="12" customHeight="1">
      <c r="A56" s="21">
        <v>1055</v>
      </c>
      <c r="B56" s="21">
        <v>78.41666666666667</v>
      </c>
      <c r="C56" s="21">
        <v>4.04</v>
      </c>
      <c r="D56" s="21">
        <f t="shared" si="1"/>
        <v>8.08</v>
      </c>
      <c r="E56" s="22">
        <f t="shared" si="2"/>
        <v>2.0580000000000003</v>
      </c>
      <c r="F56" s="22">
        <v>7.186508153333323</v>
      </c>
      <c r="G56" s="23">
        <v>0.14</v>
      </c>
      <c r="H56" s="22">
        <v>2.5</v>
      </c>
      <c r="I56" s="22">
        <f t="shared" si="3"/>
        <v>0.0434</v>
      </c>
      <c r="J56" s="22">
        <f t="shared" si="4"/>
        <v>0.06201860000000001</v>
      </c>
      <c r="K56" s="22">
        <f t="shared" si="5"/>
        <v>2.4566</v>
      </c>
      <c r="L56" s="22">
        <f t="shared" si="6"/>
        <v>4.0951522</v>
      </c>
      <c r="M56" s="23">
        <v>1272</v>
      </c>
      <c r="N56" s="24">
        <f t="shared" si="7"/>
        <v>0.1272</v>
      </c>
      <c r="O56" s="25">
        <f t="shared" si="11"/>
        <v>0.00042000000000000007</v>
      </c>
      <c r="P56" s="24">
        <f t="shared" si="8"/>
        <v>0.18851040000000002</v>
      </c>
      <c r="Q56" s="24">
        <f t="shared" si="9"/>
        <v>0.12678</v>
      </c>
      <c r="R56" s="24">
        <f t="shared" si="10"/>
        <v>0.16367298</v>
      </c>
      <c r="S56" s="23">
        <v>0.35</v>
      </c>
      <c r="T56" s="23">
        <v>27.48</v>
      </c>
      <c r="U56" s="23">
        <v>0.04</v>
      </c>
      <c r="V56" s="23">
        <v>0.01</v>
      </c>
      <c r="W56" s="23">
        <v>0.156</v>
      </c>
      <c r="X56" s="23">
        <v>3</v>
      </c>
      <c r="Y56" s="23">
        <v>2</v>
      </c>
      <c r="Z56" s="23">
        <v>-2</v>
      </c>
      <c r="AA56" s="23">
        <v>182</v>
      </c>
      <c r="AB56" s="23">
        <v>3</v>
      </c>
      <c r="AC56" s="23">
        <v>7</v>
      </c>
    </row>
    <row r="57" spans="1:29" ht="12" customHeight="1">
      <c r="A57" s="21">
        <v>1105</v>
      </c>
      <c r="B57" s="21">
        <v>71.25</v>
      </c>
      <c r="C57" s="21">
        <v>3.56</v>
      </c>
      <c r="D57" s="21">
        <f t="shared" si="1"/>
        <v>7.12</v>
      </c>
      <c r="E57" s="22">
        <f t="shared" si="2"/>
        <v>7.644</v>
      </c>
      <c r="F57" s="22">
        <v>10.62670835999999</v>
      </c>
      <c r="G57" s="23">
        <v>0.52</v>
      </c>
      <c r="H57" s="23">
        <v>2.08</v>
      </c>
      <c r="I57" s="22">
        <f t="shared" si="3"/>
        <v>0.1612</v>
      </c>
      <c r="J57" s="22">
        <f t="shared" si="4"/>
        <v>0.23035480000000003</v>
      </c>
      <c r="K57" s="22">
        <f t="shared" si="5"/>
        <v>1.9188</v>
      </c>
      <c r="L57" s="22">
        <f t="shared" si="6"/>
        <v>3.1986396000000004</v>
      </c>
      <c r="M57" s="23">
        <v>1260</v>
      </c>
      <c r="N57" s="24">
        <f t="shared" si="7"/>
        <v>0.126</v>
      </c>
      <c r="O57" s="25">
        <f t="shared" si="11"/>
        <v>0.0015600000000000002</v>
      </c>
      <c r="P57" s="24">
        <f t="shared" si="8"/>
        <v>0.186732</v>
      </c>
      <c r="Q57" s="24">
        <f t="shared" si="9"/>
        <v>0.12444</v>
      </c>
      <c r="R57" s="24">
        <f t="shared" si="10"/>
        <v>0.16065204</v>
      </c>
      <c r="S57" s="23">
        <v>0.39</v>
      </c>
      <c r="T57" s="23">
        <v>24.41</v>
      </c>
      <c r="U57" s="23">
        <v>0.15</v>
      </c>
      <c r="V57" s="23">
        <v>0.02</v>
      </c>
      <c r="W57" s="23">
        <v>0.094</v>
      </c>
      <c r="X57" s="23">
        <v>3</v>
      </c>
      <c r="Y57" s="23">
        <v>2</v>
      </c>
      <c r="Z57" s="23">
        <v>4</v>
      </c>
      <c r="AA57" s="23">
        <v>172</v>
      </c>
      <c r="AB57" s="23">
        <v>8</v>
      </c>
      <c r="AC57" s="23">
        <v>8</v>
      </c>
    </row>
    <row r="58" spans="1:29" ht="12" customHeight="1">
      <c r="A58" s="21">
        <v>1125</v>
      </c>
      <c r="B58" s="21">
        <v>67.25</v>
      </c>
      <c r="C58" s="21">
        <v>3.76</v>
      </c>
      <c r="D58" s="21">
        <f t="shared" si="1"/>
        <v>7.52</v>
      </c>
      <c r="E58" s="22">
        <f t="shared" si="2"/>
        <v>3.675</v>
      </c>
      <c r="F58" s="22">
        <v>17.209644550000007</v>
      </c>
      <c r="G58" s="23">
        <v>0.25</v>
      </c>
      <c r="H58" s="23">
        <v>2.57</v>
      </c>
      <c r="I58" s="22">
        <f t="shared" si="3"/>
        <v>0.0775</v>
      </c>
      <c r="J58" s="22">
        <f t="shared" si="4"/>
        <v>0.1107475</v>
      </c>
      <c r="K58" s="22">
        <f t="shared" si="5"/>
        <v>2.4924999999999997</v>
      </c>
      <c r="L58" s="22">
        <f t="shared" si="6"/>
        <v>4.1549974999999995</v>
      </c>
      <c r="M58" s="23">
        <v>1482</v>
      </c>
      <c r="N58" s="24">
        <f t="shared" si="7"/>
        <v>0.1482</v>
      </c>
      <c r="O58" s="25">
        <f t="shared" si="11"/>
        <v>0.00075</v>
      </c>
      <c r="P58" s="24">
        <f t="shared" si="8"/>
        <v>0.2196324</v>
      </c>
      <c r="Q58" s="24">
        <f t="shared" si="9"/>
        <v>0.14745</v>
      </c>
      <c r="R58" s="24">
        <f t="shared" si="10"/>
        <v>0.19035795</v>
      </c>
      <c r="S58" s="23">
        <v>0.37</v>
      </c>
      <c r="T58" s="23">
        <v>23.88</v>
      </c>
      <c r="U58" s="23">
        <v>0.07</v>
      </c>
      <c r="V58" s="23">
        <v>0.01</v>
      </c>
      <c r="W58" s="23">
        <v>0.122</v>
      </c>
      <c r="X58" s="23">
        <v>3</v>
      </c>
      <c r="Y58" s="23">
        <v>4</v>
      </c>
      <c r="Z58" s="23">
        <v>3</v>
      </c>
      <c r="AA58" s="23">
        <v>171</v>
      </c>
      <c r="AB58" s="23">
        <v>5</v>
      </c>
      <c r="AC58" s="23">
        <v>9</v>
      </c>
    </row>
    <row r="59" spans="1:29" ht="12" customHeight="1">
      <c r="A59" s="21">
        <v>1145</v>
      </c>
      <c r="B59" s="21">
        <v>65</v>
      </c>
      <c r="C59" s="21">
        <v>4.29</v>
      </c>
      <c r="D59" s="21">
        <f t="shared" si="1"/>
        <v>8.58</v>
      </c>
      <c r="E59" s="22">
        <f t="shared" si="2"/>
        <v>3.675</v>
      </c>
      <c r="F59" s="22">
        <v>19.521795450000006</v>
      </c>
      <c r="G59" s="23">
        <v>0.25</v>
      </c>
      <c r="H59" s="23">
        <v>1.92</v>
      </c>
      <c r="I59" s="22">
        <f t="shared" si="3"/>
        <v>0.0775</v>
      </c>
      <c r="J59" s="22">
        <f t="shared" si="4"/>
        <v>0.1107475</v>
      </c>
      <c r="K59" s="22">
        <f t="shared" si="5"/>
        <v>1.8425</v>
      </c>
      <c r="L59" s="22">
        <f t="shared" si="6"/>
        <v>3.0714475</v>
      </c>
      <c r="M59" s="23">
        <v>1183</v>
      </c>
      <c r="N59" s="24">
        <f t="shared" si="7"/>
        <v>0.1183</v>
      </c>
      <c r="O59" s="25">
        <f t="shared" si="11"/>
        <v>0.00075</v>
      </c>
      <c r="P59" s="24">
        <f t="shared" si="8"/>
        <v>0.1753206</v>
      </c>
      <c r="Q59" s="24">
        <f t="shared" si="9"/>
        <v>0.11755</v>
      </c>
      <c r="R59" s="24">
        <f t="shared" si="10"/>
        <v>0.15175705</v>
      </c>
      <c r="S59" s="23">
        <v>0.41</v>
      </c>
      <c r="T59" s="23">
        <v>22.93</v>
      </c>
      <c r="U59" s="23">
        <v>0.07</v>
      </c>
      <c r="V59" s="23">
        <v>0.01</v>
      </c>
      <c r="W59" s="24">
        <v>0.04</v>
      </c>
      <c r="X59" s="23">
        <v>4</v>
      </c>
      <c r="Y59" s="23">
        <v>4</v>
      </c>
      <c r="Z59" s="23">
        <v>3</v>
      </c>
      <c r="AA59" s="23">
        <v>175</v>
      </c>
      <c r="AB59" s="23">
        <v>5</v>
      </c>
      <c r="AC59" s="23">
        <v>11</v>
      </c>
    </row>
    <row r="60" spans="1:29" ht="12" customHeight="1">
      <c r="A60" s="21">
        <v>1165</v>
      </c>
      <c r="B60" s="21">
        <v>55.91666666666667</v>
      </c>
      <c r="C60" s="21">
        <v>5.48</v>
      </c>
      <c r="D60" s="21">
        <f t="shared" si="1"/>
        <v>10.96</v>
      </c>
      <c r="E60" s="22">
        <f t="shared" si="2"/>
        <v>5.88</v>
      </c>
      <c r="F60" s="22">
        <v>23.64568233333334</v>
      </c>
      <c r="G60" s="22">
        <v>0.4</v>
      </c>
      <c r="H60" s="23">
        <v>2.19</v>
      </c>
      <c r="I60" s="22">
        <f t="shared" si="3"/>
        <v>0.124</v>
      </c>
      <c r="J60" s="22">
        <f t="shared" si="4"/>
        <v>0.177196</v>
      </c>
      <c r="K60" s="22">
        <f t="shared" si="5"/>
        <v>2.066</v>
      </c>
      <c r="L60" s="22">
        <f t="shared" si="6"/>
        <v>3.444022</v>
      </c>
      <c r="M60" s="23">
        <v>1202</v>
      </c>
      <c r="N60" s="24">
        <f t="shared" si="7"/>
        <v>0.1202</v>
      </c>
      <c r="O60" s="25">
        <f t="shared" si="11"/>
        <v>0.0012000000000000001</v>
      </c>
      <c r="P60" s="24">
        <f t="shared" si="8"/>
        <v>0.1781364</v>
      </c>
      <c r="Q60" s="24">
        <f t="shared" si="9"/>
        <v>0.119</v>
      </c>
      <c r="R60" s="24">
        <f t="shared" si="10"/>
        <v>0.153629</v>
      </c>
      <c r="S60" s="23">
        <v>0.41</v>
      </c>
      <c r="T60" s="23">
        <v>19.66</v>
      </c>
      <c r="U60" s="23">
        <v>0.11</v>
      </c>
      <c r="V60" s="23">
        <v>0.02</v>
      </c>
      <c r="W60" s="23">
        <v>0.042</v>
      </c>
      <c r="X60" s="23">
        <v>5</v>
      </c>
      <c r="Y60" s="23">
        <v>5</v>
      </c>
      <c r="Z60" s="23">
        <v>4</v>
      </c>
      <c r="AA60" s="23">
        <v>163</v>
      </c>
      <c r="AB60" s="23">
        <v>7</v>
      </c>
      <c r="AC60" s="23">
        <v>14</v>
      </c>
    </row>
    <row r="61" spans="1:29" ht="12" customHeight="1">
      <c r="A61" s="21">
        <v>1175</v>
      </c>
      <c r="B61" s="21">
        <v>45</v>
      </c>
      <c r="C61" s="21">
        <v>6.37</v>
      </c>
      <c r="D61" s="21">
        <f t="shared" si="1"/>
        <v>12.74</v>
      </c>
      <c r="E61" s="22">
        <f t="shared" si="2"/>
        <v>10.437</v>
      </c>
      <c r="F61" s="22">
        <v>25.85360212999999</v>
      </c>
      <c r="G61" s="23">
        <v>0.71</v>
      </c>
      <c r="H61" s="23">
        <v>3.68</v>
      </c>
      <c r="I61" s="22">
        <f t="shared" si="3"/>
        <v>0.2201</v>
      </c>
      <c r="J61" s="22">
        <f t="shared" si="4"/>
        <v>0.3145229</v>
      </c>
      <c r="K61" s="22">
        <f t="shared" si="5"/>
        <v>3.4599</v>
      </c>
      <c r="L61" s="22">
        <f t="shared" si="6"/>
        <v>5.7676533</v>
      </c>
      <c r="M61" s="23">
        <v>1584</v>
      </c>
      <c r="N61" s="24">
        <f t="shared" si="7"/>
        <v>0.1584</v>
      </c>
      <c r="O61" s="25">
        <f t="shared" si="11"/>
        <v>0.00213</v>
      </c>
      <c r="P61" s="24">
        <f t="shared" si="8"/>
        <v>0.2347488</v>
      </c>
      <c r="Q61" s="24">
        <f t="shared" si="9"/>
        <v>0.15627000000000002</v>
      </c>
      <c r="R61" s="24">
        <f t="shared" si="10"/>
        <v>0.20174457</v>
      </c>
      <c r="S61" s="23">
        <v>0.41</v>
      </c>
      <c r="T61" s="23">
        <v>16.37</v>
      </c>
      <c r="U61" s="23">
        <v>0.18</v>
      </c>
      <c r="V61" s="23">
        <v>0.03</v>
      </c>
      <c r="W61" s="23">
        <v>0.054</v>
      </c>
      <c r="X61" s="23">
        <v>5</v>
      </c>
      <c r="Y61" s="23">
        <v>6</v>
      </c>
      <c r="Z61" s="23">
        <v>4</v>
      </c>
      <c r="AA61" s="23">
        <v>147</v>
      </c>
      <c r="AB61" s="23">
        <v>11</v>
      </c>
      <c r="AC61" s="23">
        <v>17</v>
      </c>
    </row>
    <row r="62" spans="1:29" ht="12" customHeight="1">
      <c r="A62" s="21">
        <v>1205</v>
      </c>
      <c r="B62" s="21">
        <v>54.33333333333333</v>
      </c>
      <c r="C62" s="21">
        <v>5.35</v>
      </c>
      <c r="D62" s="21">
        <f t="shared" si="1"/>
        <v>10.7</v>
      </c>
      <c r="E62" s="22">
        <f t="shared" si="2"/>
        <v>9.555</v>
      </c>
      <c r="F62" s="22">
        <v>20.21099641666666</v>
      </c>
      <c r="G62" s="23">
        <v>0.65</v>
      </c>
      <c r="H62" s="23">
        <v>3.16</v>
      </c>
      <c r="I62" s="22">
        <f t="shared" si="3"/>
        <v>0.2015</v>
      </c>
      <c r="J62" s="22">
        <f t="shared" si="4"/>
        <v>0.2879435</v>
      </c>
      <c r="K62" s="22">
        <f t="shared" si="5"/>
        <v>2.9585</v>
      </c>
      <c r="L62" s="22">
        <f t="shared" si="6"/>
        <v>4.9318195</v>
      </c>
      <c r="M62" s="23">
        <v>2102</v>
      </c>
      <c r="N62" s="24">
        <f t="shared" si="7"/>
        <v>0.2102</v>
      </c>
      <c r="O62" s="25">
        <f t="shared" si="11"/>
        <v>0.0019500000000000001</v>
      </c>
      <c r="P62" s="24">
        <f t="shared" si="8"/>
        <v>0.31151639999999997</v>
      </c>
      <c r="Q62" s="24">
        <f t="shared" si="9"/>
        <v>0.20825</v>
      </c>
      <c r="R62" s="24">
        <f t="shared" si="10"/>
        <v>0.26885074999999997</v>
      </c>
      <c r="S62" s="23">
        <v>0.47</v>
      </c>
      <c r="T62" s="22">
        <v>19.3</v>
      </c>
      <c r="U62" s="23">
        <v>0.18</v>
      </c>
      <c r="V62" s="23">
        <v>0.03</v>
      </c>
      <c r="W62" s="23">
        <v>0.098</v>
      </c>
      <c r="X62" s="23">
        <v>5</v>
      </c>
      <c r="Y62" s="23">
        <v>2</v>
      </c>
      <c r="Z62" s="23">
        <v>5</v>
      </c>
      <c r="AA62" s="23">
        <v>160</v>
      </c>
      <c r="AB62" s="23">
        <v>9</v>
      </c>
      <c r="AC62" s="23">
        <v>14</v>
      </c>
    </row>
    <row r="63" spans="1:29" ht="12" customHeight="1">
      <c r="A63" s="21">
        <v>1225</v>
      </c>
      <c r="B63" s="21">
        <v>62.75</v>
      </c>
      <c r="C63" s="21">
        <v>4.96</v>
      </c>
      <c r="D63" s="21">
        <f t="shared" si="1"/>
        <v>9.92</v>
      </c>
      <c r="E63" s="22">
        <f t="shared" si="2"/>
        <v>7.644</v>
      </c>
      <c r="F63" s="22">
        <v>15.774613259999994</v>
      </c>
      <c r="G63" s="23">
        <v>0.52</v>
      </c>
      <c r="H63" s="23">
        <v>2.36</v>
      </c>
      <c r="I63" s="22">
        <f t="shared" si="3"/>
        <v>0.1612</v>
      </c>
      <c r="J63" s="22">
        <f t="shared" si="4"/>
        <v>0.23035480000000003</v>
      </c>
      <c r="K63" s="22">
        <f t="shared" si="5"/>
        <v>2.1988</v>
      </c>
      <c r="L63" s="22">
        <f t="shared" si="6"/>
        <v>3.6653995999999998</v>
      </c>
      <c r="M63" s="23">
        <v>1921</v>
      </c>
      <c r="N63" s="24">
        <f t="shared" si="7"/>
        <v>0.1921</v>
      </c>
      <c r="O63" s="25">
        <f t="shared" si="11"/>
        <v>0.0015600000000000002</v>
      </c>
      <c r="P63" s="24">
        <f t="shared" si="8"/>
        <v>0.2846922</v>
      </c>
      <c r="Q63" s="24">
        <f t="shared" si="9"/>
        <v>0.19054</v>
      </c>
      <c r="R63" s="24">
        <f t="shared" si="10"/>
        <v>0.24598713999999997</v>
      </c>
      <c r="S63" s="23">
        <v>0.45</v>
      </c>
      <c r="T63" s="22">
        <v>22.5</v>
      </c>
      <c r="U63" s="23">
        <v>0.15</v>
      </c>
      <c r="V63" s="23">
        <v>0.02</v>
      </c>
      <c r="W63" s="23">
        <v>0.044</v>
      </c>
      <c r="X63" s="23">
        <v>4</v>
      </c>
      <c r="Y63" s="23">
        <v>2</v>
      </c>
      <c r="Z63" s="23">
        <v>3</v>
      </c>
      <c r="AA63" s="23">
        <v>168</v>
      </c>
      <c r="AB63" s="23">
        <v>8</v>
      </c>
      <c r="AC63" s="23">
        <v>13</v>
      </c>
    </row>
    <row r="64" spans="1:29" ht="12" customHeight="1">
      <c r="A64" s="21">
        <v>1245</v>
      </c>
      <c r="B64" s="21">
        <v>53.333333333333336</v>
      </c>
      <c r="C64" s="21">
        <v>5.05</v>
      </c>
      <c r="D64" s="21">
        <f t="shared" si="1"/>
        <v>10.1</v>
      </c>
      <c r="E64" s="22">
        <f t="shared" si="2"/>
        <v>5.88</v>
      </c>
      <c r="F64" s="22">
        <v>21.362507066666666</v>
      </c>
      <c r="G64" s="22">
        <v>0.4</v>
      </c>
      <c r="H64" s="23">
        <v>5.49</v>
      </c>
      <c r="I64" s="22">
        <f t="shared" si="3"/>
        <v>0.124</v>
      </c>
      <c r="J64" s="22">
        <f t="shared" si="4"/>
        <v>0.177196</v>
      </c>
      <c r="K64" s="22">
        <f t="shared" si="5"/>
        <v>5.3660000000000005</v>
      </c>
      <c r="L64" s="22">
        <f t="shared" si="6"/>
        <v>8.945122000000001</v>
      </c>
      <c r="M64" s="23">
        <v>2948</v>
      </c>
      <c r="N64" s="24">
        <f t="shared" si="7"/>
        <v>0.2948</v>
      </c>
      <c r="O64" s="25">
        <f t="shared" si="11"/>
        <v>0.0012000000000000001</v>
      </c>
      <c r="P64" s="24">
        <f t="shared" si="8"/>
        <v>0.4368936</v>
      </c>
      <c r="Q64" s="24">
        <f t="shared" si="9"/>
        <v>0.2936</v>
      </c>
      <c r="R64" s="24">
        <f t="shared" si="10"/>
        <v>0.37903760000000003</v>
      </c>
      <c r="S64" s="23">
        <v>0.38</v>
      </c>
      <c r="T64" s="23">
        <v>19.07</v>
      </c>
      <c r="U64" s="23">
        <v>0.11</v>
      </c>
      <c r="V64" s="23">
        <v>0.02</v>
      </c>
      <c r="W64" s="23">
        <v>0.101</v>
      </c>
      <c r="X64" s="23">
        <v>4</v>
      </c>
      <c r="Y64" s="23">
        <v>2</v>
      </c>
      <c r="Z64" s="23">
        <v>3</v>
      </c>
      <c r="AA64" s="23">
        <v>146</v>
      </c>
      <c r="AB64" s="23">
        <v>7</v>
      </c>
      <c r="AC64" s="23">
        <v>13</v>
      </c>
    </row>
    <row r="65" spans="1:29" ht="12" customHeight="1">
      <c r="A65" s="21">
        <v>1260</v>
      </c>
      <c r="B65" s="21">
        <v>62.5</v>
      </c>
      <c r="C65" s="21">
        <v>3.41</v>
      </c>
      <c r="D65" s="21">
        <f t="shared" si="1"/>
        <v>6.82</v>
      </c>
      <c r="E65" s="22">
        <f t="shared" si="2"/>
        <v>8.085</v>
      </c>
      <c r="F65" s="22">
        <v>13.633004549999997</v>
      </c>
      <c r="G65" s="23">
        <v>0.55</v>
      </c>
      <c r="H65" s="22">
        <v>5.3</v>
      </c>
      <c r="I65" s="22">
        <f t="shared" si="3"/>
        <v>0.1705</v>
      </c>
      <c r="J65" s="22">
        <f t="shared" si="4"/>
        <v>0.2436445</v>
      </c>
      <c r="K65" s="22">
        <f t="shared" si="5"/>
        <v>5.1295</v>
      </c>
      <c r="L65" s="22">
        <f t="shared" si="6"/>
        <v>8.550876500000001</v>
      </c>
      <c r="M65" s="23">
        <v>3201</v>
      </c>
      <c r="N65" s="24">
        <f t="shared" si="7"/>
        <v>0.3201</v>
      </c>
      <c r="O65" s="25">
        <f t="shared" si="11"/>
        <v>0.0016500000000000002</v>
      </c>
      <c r="P65" s="24">
        <f t="shared" si="8"/>
        <v>0.4743882</v>
      </c>
      <c r="Q65" s="24">
        <f t="shared" si="9"/>
        <v>0.31845</v>
      </c>
      <c r="R65" s="24">
        <f t="shared" si="10"/>
        <v>0.41111895</v>
      </c>
      <c r="S65" s="23">
        <v>0.42</v>
      </c>
      <c r="T65" s="23">
        <v>17.66</v>
      </c>
      <c r="U65" s="23">
        <v>0.15</v>
      </c>
      <c r="V65" s="23">
        <v>0.02</v>
      </c>
      <c r="W65" s="23">
        <v>0.085</v>
      </c>
      <c r="X65" s="23">
        <v>4</v>
      </c>
      <c r="Y65" s="23">
        <v>2</v>
      </c>
      <c r="Z65" s="23">
        <v>3</v>
      </c>
      <c r="AA65" s="23">
        <v>146</v>
      </c>
      <c r="AB65" s="23">
        <v>8</v>
      </c>
      <c r="AC65" s="23">
        <v>15</v>
      </c>
    </row>
    <row r="66" spans="1:29" ht="12" customHeight="1">
      <c r="A66" s="21">
        <v>1265</v>
      </c>
      <c r="B66" s="21">
        <v>50.416666666666664</v>
      </c>
      <c r="C66" s="21">
        <v>5.34</v>
      </c>
      <c r="D66" s="21">
        <f t="shared" si="1"/>
        <v>10.68</v>
      </c>
      <c r="E66" s="22">
        <f t="shared" si="2"/>
        <v>8.379</v>
      </c>
      <c r="F66" s="22">
        <v>21.23988324333333</v>
      </c>
      <c r="G66" s="23">
        <v>0.57</v>
      </c>
      <c r="H66" s="23">
        <v>5.49</v>
      </c>
      <c r="I66" s="22">
        <f t="shared" si="3"/>
        <v>0.1767</v>
      </c>
      <c r="J66" s="22">
        <f t="shared" si="4"/>
        <v>0.2525043</v>
      </c>
      <c r="K66" s="22">
        <f t="shared" si="5"/>
        <v>5.3133</v>
      </c>
      <c r="L66" s="22">
        <f t="shared" si="6"/>
        <v>8.8572711</v>
      </c>
      <c r="M66" s="23">
        <v>3326</v>
      </c>
      <c r="N66" s="24">
        <f t="shared" si="7"/>
        <v>0.3326</v>
      </c>
      <c r="O66" s="25">
        <f t="shared" si="11"/>
        <v>0.00171</v>
      </c>
      <c r="P66" s="24">
        <f t="shared" si="8"/>
        <v>0.4929132</v>
      </c>
      <c r="Q66" s="24">
        <f t="shared" si="9"/>
        <v>0.33089</v>
      </c>
      <c r="R66" s="24">
        <f t="shared" si="10"/>
        <v>0.42717899</v>
      </c>
      <c r="S66" s="23">
        <v>0.44</v>
      </c>
      <c r="T66" s="23">
        <v>18.58</v>
      </c>
      <c r="U66" s="23">
        <v>0.17</v>
      </c>
      <c r="V66" s="23">
        <v>0.02</v>
      </c>
      <c r="W66" s="23">
        <v>0.086</v>
      </c>
      <c r="X66" s="23">
        <v>4</v>
      </c>
      <c r="Y66" s="23">
        <v>2</v>
      </c>
      <c r="Z66" s="23">
        <v>5</v>
      </c>
      <c r="AA66" s="23">
        <v>153</v>
      </c>
      <c r="AB66" s="23">
        <v>8</v>
      </c>
      <c r="AC66" s="23">
        <v>16</v>
      </c>
    </row>
    <row r="67" spans="1:29" ht="12" customHeight="1">
      <c r="A67" s="21">
        <v>1275</v>
      </c>
      <c r="B67" s="21">
        <v>68.16666666666667</v>
      </c>
      <c r="C67" s="21">
        <v>4</v>
      </c>
      <c r="D67" s="21">
        <f t="shared" si="1"/>
        <v>8</v>
      </c>
      <c r="E67" s="22">
        <f t="shared" si="2"/>
        <v>3.0869999999999997</v>
      </c>
      <c r="F67" s="22">
        <v>14.736583363333326</v>
      </c>
      <c r="G67" s="23">
        <v>0.21</v>
      </c>
      <c r="H67" s="23">
        <v>3.45</v>
      </c>
      <c r="I67" s="22">
        <f t="shared" si="3"/>
        <v>0.06509999999999999</v>
      </c>
      <c r="J67" s="22">
        <f t="shared" si="4"/>
        <v>0.0930279</v>
      </c>
      <c r="K67" s="22">
        <f t="shared" si="5"/>
        <v>3.3849</v>
      </c>
      <c r="L67" s="22">
        <f t="shared" si="6"/>
        <v>5.6426283</v>
      </c>
      <c r="M67" s="23">
        <v>2850</v>
      </c>
      <c r="N67" s="24">
        <f t="shared" si="7"/>
        <v>0.285</v>
      </c>
      <c r="O67" s="25">
        <f aca="true" t="shared" si="12" ref="O67:O91">G67*0.003</f>
        <v>0.00063</v>
      </c>
      <c r="P67" s="24">
        <f t="shared" si="8"/>
        <v>0.42236999999999997</v>
      </c>
      <c r="Q67" s="24">
        <f t="shared" si="9"/>
        <v>0.28436999999999996</v>
      </c>
      <c r="R67" s="24">
        <f t="shared" si="10"/>
        <v>0.3671216699999999</v>
      </c>
      <c r="S67" s="23">
        <v>0.38</v>
      </c>
      <c r="T67" s="23">
        <v>24.15</v>
      </c>
      <c r="U67" s="23">
        <v>0.07</v>
      </c>
      <c r="V67" s="23">
        <v>0.01</v>
      </c>
      <c r="W67" s="23">
        <v>0.034</v>
      </c>
      <c r="X67" s="23">
        <v>3</v>
      </c>
      <c r="Y67" s="23">
        <v>1</v>
      </c>
      <c r="Z67" s="23">
        <v>2</v>
      </c>
      <c r="AA67" s="23">
        <v>162</v>
      </c>
      <c r="AB67" s="23">
        <v>4</v>
      </c>
      <c r="AC67" s="23">
        <v>9</v>
      </c>
    </row>
    <row r="68" spans="1:29" ht="12" customHeight="1">
      <c r="A68" s="21">
        <v>1305</v>
      </c>
      <c r="B68" s="21">
        <v>63</v>
      </c>
      <c r="C68" s="21">
        <v>4.63</v>
      </c>
      <c r="D68" s="21">
        <f aca="true" t="shared" si="13" ref="D68:D91">C68*2</f>
        <v>9.26</v>
      </c>
      <c r="E68" s="22">
        <f aca="true" t="shared" si="14" ref="E68:E91">G68*14.7</f>
        <v>5.145</v>
      </c>
      <c r="F68" s="22">
        <v>16.042544149999998</v>
      </c>
      <c r="G68" s="23">
        <v>0.35</v>
      </c>
      <c r="H68" s="22">
        <v>3.8</v>
      </c>
      <c r="I68" s="22">
        <f aca="true" t="shared" si="15" ref="I68:I91">G68*0.31</f>
        <v>0.1085</v>
      </c>
      <c r="J68" s="22">
        <f aca="true" t="shared" si="16" ref="J68:J91">I68*1.429</f>
        <v>0.1550465</v>
      </c>
      <c r="K68" s="22">
        <f aca="true" t="shared" si="17" ref="K68:K86">H68-I68</f>
        <v>3.6915</v>
      </c>
      <c r="L68" s="22">
        <f aca="true" t="shared" si="18" ref="L68:L91">K68*1.667</f>
        <v>6.1537305</v>
      </c>
      <c r="M68" s="23">
        <v>3099</v>
      </c>
      <c r="N68" s="24">
        <f aca="true" t="shared" si="19" ref="N68:N91">M68/10000</f>
        <v>0.3099</v>
      </c>
      <c r="O68" s="25">
        <f t="shared" si="12"/>
        <v>0.00105</v>
      </c>
      <c r="P68" s="24">
        <f aca="true" t="shared" si="20" ref="P68:P91">N68*1.482</f>
        <v>0.4592718</v>
      </c>
      <c r="Q68" s="24">
        <f aca="true" t="shared" si="21" ref="Q68:Q90">N68-O68</f>
        <v>0.30885</v>
      </c>
      <c r="R68" s="24">
        <f aca="true" t="shared" si="22" ref="R68:R90">Q68*1.291</f>
        <v>0.39872535</v>
      </c>
      <c r="S68" s="23">
        <v>0.39</v>
      </c>
      <c r="T68" s="22">
        <v>21.9</v>
      </c>
      <c r="U68" s="23">
        <v>0.11</v>
      </c>
      <c r="V68" s="23">
        <v>0.01</v>
      </c>
      <c r="W68" s="23">
        <v>0.036</v>
      </c>
      <c r="X68" s="23">
        <v>3</v>
      </c>
      <c r="Y68" s="23">
        <v>3</v>
      </c>
      <c r="Z68" s="23">
        <v>3</v>
      </c>
      <c r="AA68" s="23">
        <v>156</v>
      </c>
      <c r="AB68" s="23">
        <v>5</v>
      </c>
      <c r="AC68" s="23">
        <v>12</v>
      </c>
    </row>
    <row r="69" spans="1:29" ht="12" customHeight="1">
      <c r="A69" s="21">
        <v>1325</v>
      </c>
      <c r="B69" s="21">
        <v>33.75</v>
      </c>
      <c r="C69" s="21">
        <v>4.32</v>
      </c>
      <c r="D69" s="21">
        <f t="shared" si="13"/>
        <v>8.64</v>
      </c>
      <c r="E69" s="22">
        <f t="shared" si="14"/>
        <v>31.016999999999996</v>
      </c>
      <c r="F69" s="22">
        <v>17.872909730000003</v>
      </c>
      <c r="G69" s="23">
        <v>2.11</v>
      </c>
      <c r="H69" s="23">
        <v>5.66</v>
      </c>
      <c r="I69" s="22">
        <f t="shared" si="15"/>
        <v>0.6540999999999999</v>
      </c>
      <c r="J69" s="22">
        <f t="shared" si="16"/>
        <v>0.9347088999999998</v>
      </c>
      <c r="K69" s="22">
        <f t="shared" si="17"/>
        <v>5.0059000000000005</v>
      </c>
      <c r="L69" s="22">
        <f t="shared" si="18"/>
        <v>8.344835300000002</v>
      </c>
      <c r="M69" s="23">
        <v>2970</v>
      </c>
      <c r="N69" s="24">
        <f t="shared" si="19"/>
        <v>0.297</v>
      </c>
      <c r="O69" s="25">
        <f t="shared" si="12"/>
        <v>0.00633</v>
      </c>
      <c r="P69" s="24">
        <f t="shared" si="20"/>
        <v>0.440154</v>
      </c>
      <c r="Q69" s="24">
        <f t="shared" si="21"/>
        <v>0.29067</v>
      </c>
      <c r="R69" s="24">
        <f t="shared" si="22"/>
        <v>0.37525496999999997</v>
      </c>
      <c r="S69" s="23">
        <v>0.65</v>
      </c>
      <c r="T69" s="23">
        <v>12.47</v>
      </c>
      <c r="U69" s="23">
        <v>0.61</v>
      </c>
      <c r="V69" s="23">
        <v>0.09</v>
      </c>
      <c r="W69" s="24">
        <v>0.05</v>
      </c>
      <c r="X69" s="23">
        <v>10</v>
      </c>
      <c r="Y69" s="23">
        <v>3</v>
      </c>
      <c r="Z69" s="23">
        <v>8</v>
      </c>
      <c r="AA69" s="23">
        <v>159</v>
      </c>
      <c r="AB69" s="23">
        <v>28</v>
      </c>
      <c r="AC69" s="23">
        <v>31</v>
      </c>
    </row>
    <row r="70" spans="1:29" ht="12" customHeight="1">
      <c r="A70" s="21">
        <v>1345</v>
      </c>
      <c r="B70" s="21">
        <v>43.66666666666667</v>
      </c>
      <c r="C70" s="21">
        <v>4.79</v>
      </c>
      <c r="D70" s="21">
        <f t="shared" si="13"/>
        <v>9.58</v>
      </c>
      <c r="E70" s="22">
        <f t="shared" si="14"/>
        <v>7.938</v>
      </c>
      <c r="F70" s="22">
        <v>24.84745405333333</v>
      </c>
      <c r="G70" s="23">
        <v>0.54</v>
      </c>
      <c r="H70" s="23">
        <v>8.26</v>
      </c>
      <c r="I70" s="22">
        <f t="shared" si="15"/>
        <v>0.16740000000000002</v>
      </c>
      <c r="J70" s="22">
        <f t="shared" si="16"/>
        <v>0.23921460000000003</v>
      </c>
      <c r="K70" s="22">
        <f t="shared" si="17"/>
        <v>8.0926</v>
      </c>
      <c r="L70" s="22">
        <f t="shared" si="18"/>
        <v>13.490364199999998</v>
      </c>
      <c r="M70" s="23">
        <v>3715</v>
      </c>
      <c r="N70" s="24">
        <f t="shared" si="19"/>
        <v>0.3715</v>
      </c>
      <c r="O70" s="25">
        <f t="shared" si="12"/>
        <v>0.0016200000000000001</v>
      </c>
      <c r="P70" s="24">
        <f t="shared" si="20"/>
        <v>0.550563</v>
      </c>
      <c r="Q70" s="24">
        <f t="shared" si="21"/>
        <v>0.36988</v>
      </c>
      <c r="R70" s="24">
        <f t="shared" si="22"/>
        <v>0.47751508</v>
      </c>
      <c r="S70" s="23">
        <v>0.41</v>
      </c>
      <c r="T70" s="23">
        <v>15.22</v>
      </c>
      <c r="U70" s="23">
        <v>0.15</v>
      </c>
      <c r="V70" s="23">
        <v>0.02</v>
      </c>
      <c r="W70" s="23">
        <v>0.037</v>
      </c>
      <c r="X70" s="23">
        <v>4</v>
      </c>
      <c r="Y70" s="23">
        <v>2</v>
      </c>
      <c r="Z70" s="23">
        <v>4</v>
      </c>
      <c r="AA70" s="23">
        <v>138</v>
      </c>
      <c r="AB70" s="23">
        <v>7</v>
      </c>
      <c r="AC70" s="23">
        <v>14</v>
      </c>
    </row>
    <row r="71" spans="1:29" ht="12" customHeight="1">
      <c r="A71" s="21">
        <v>1365</v>
      </c>
      <c r="B71" s="21">
        <v>37.833333333333336</v>
      </c>
      <c r="C71" s="21">
        <v>4.67</v>
      </c>
      <c r="D71" s="21">
        <f t="shared" si="13"/>
        <v>9.34</v>
      </c>
      <c r="E71" s="22">
        <f t="shared" si="14"/>
        <v>5.439</v>
      </c>
      <c r="F71" s="22">
        <v>29.963615476666668</v>
      </c>
      <c r="G71" s="23">
        <v>0.37</v>
      </c>
      <c r="H71" s="23">
        <v>10.32</v>
      </c>
      <c r="I71" s="22">
        <f t="shared" si="15"/>
        <v>0.1147</v>
      </c>
      <c r="J71" s="22">
        <f t="shared" si="16"/>
        <v>0.1639063</v>
      </c>
      <c r="K71" s="22">
        <f t="shared" si="17"/>
        <v>10.205300000000001</v>
      </c>
      <c r="L71" s="22">
        <f t="shared" si="18"/>
        <v>17.0122351</v>
      </c>
      <c r="M71" s="23">
        <v>3201</v>
      </c>
      <c r="N71" s="24">
        <f t="shared" si="19"/>
        <v>0.3201</v>
      </c>
      <c r="O71" s="25">
        <f t="shared" si="12"/>
        <v>0.00111</v>
      </c>
      <c r="P71" s="24">
        <f t="shared" si="20"/>
        <v>0.4743882</v>
      </c>
      <c r="Q71" s="24">
        <f t="shared" si="21"/>
        <v>0.31899</v>
      </c>
      <c r="R71" s="24">
        <f t="shared" si="22"/>
        <v>0.41181608999999997</v>
      </c>
      <c r="S71" s="23">
        <v>0.34</v>
      </c>
      <c r="T71" s="23">
        <v>13.83</v>
      </c>
      <c r="U71" s="23">
        <v>0.09</v>
      </c>
      <c r="V71" s="23">
        <v>0.01</v>
      </c>
      <c r="W71" s="23">
        <v>0.039</v>
      </c>
      <c r="X71" s="23">
        <v>4</v>
      </c>
      <c r="Y71" s="23">
        <v>3</v>
      </c>
      <c r="Z71" s="23">
        <v>3</v>
      </c>
      <c r="AA71" s="23">
        <v>128</v>
      </c>
      <c r="AB71" s="23">
        <v>6</v>
      </c>
      <c r="AC71" s="23">
        <v>16</v>
      </c>
    </row>
    <row r="72" spans="1:29" ht="12" customHeight="1">
      <c r="A72" s="21">
        <v>1405</v>
      </c>
      <c r="B72" s="21">
        <v>28.583333333333336</v>
      </c>
      <c r="C72" s="21">
        <v>5.57</v>
      </c>
      <c r="D72" s="21">
        <f t="shared" si="13"/>
        <v>11.14</v>
      </c>
      <c r="E72" s="22">
        <f t="shared" si="14"/>
        <v>3.822</v>
      </c>
      <c r="F72" s="22">
        <v>32.23380694666666</v>
      </c>
      <c r="G72" s="23">
        <v>0.26</v>
      </c>
      <c r="H72" s="23">
        <v>14.25</v>
      </c>
      <c r="I72" s="22">
        <f t="shared" si="15"/>
        <v>0.0806</v>
      </c>
      <c r="J72" s="22">
        <f t="shared" si="16"/>
        <v>0.11517740000000001</v>
      </c>
      <c r="K72" s="22">
        <f t="shared" si="17"/>
        <v>14.1694</v>
      </c>
      <c r="L72" s="22">
        <f t="shared" si="18"/>
        <v>23.620389799999998</v>
      </c>
      <c r="M72" s="23">
        <v>4659</v>
      </c>
      <c r="N72" s="24">
        <f t="shared" si="19"/>
        <v>0.4659</v>
      </c>
      <c r="O72" s="25">
        <f t="shared" si="12"/>
        <v>0.0007800000000000001</v>
      </c>
      <c r="P72" s="24">
        <f t="shared" si="20"/>
        <v>0.6904638</v>
      </c>
      <c r="Q72" s="24">
        <f t="shared" si="21"/>
        <v>0.46512</v>
      </c>
      <c r="R72" s="24">
        <f t="shared" si="22"/>
        <v>0.60046992</v>
      </c>
      <c r="S72" s="23">
        <v>0.27</v>
      </c>
      <c r="T72" s="23">
        <v>11.04</v>
      </c>
      <c r="U72" s="23">
        <v>0.07</v>
      </c>
      <c r="V72" s="23">
        <v>0.01</v>
      </c>
      <c r="W72" s="23">
        <v>0.101</v>
      </c>
      <c r="X72" s="23">
        <v>2</v>
      </c>
      <c r="Y72" s="23">
        <v>4</v>
      </c>
      <c r="Z72" s="23">
        <v>3</v>
      </c>
      <c r="AA72" s="23">
        <v>117</v>
      </c>
      <c r="AB72" s="23">
        <v>5</v>
      </c>
      <c r="AC72" s="23">
        <v>15</v>
      </c>
    </row>
    <row r="73" spans="1:29" ht="12" customHeight="1">
      <c r="A73" s="21">
        <v>1425</v>
      </c>
      <c r="B73" s="21">
        <v>28.666666666666668</v>
      </c>
      <c r="C73" s="21">
        <v>5.19</v>
      </c>
      <c r="D73" s="21">
        <f t="shared" si="13"/>
        <v>10.38</v>
      </c>
      <c r="E73" s="22">
        <f t="shared" si="14"/>
        <v>15.435</v>
      </c>
      <c r="F73" s="22">
        <v>24.37806298333333</v>
      </c>
      <c r="G73" s="23">
        <v>1.05</v>
      </c>
      <c r="H73" s="23">
        <v>12.56</v>
      </c>
      <c r="I73" s="22">
        <f t="shared" si="15"/>
        <v>0.3255</v>
      </c>
      <c r="J73" s="22">
        <f t="shared" si="16"/>
        <v>0.46513950000000004</v>
      </c>
      <c r="K73" s="22">
        <f t="shared" si="17"/>
        <v>12.2345</v>
      </c>
      <c r="L73" s="22">
        <f t="shared" si="18"/>
        <v>20.394911500000003</v>
      </c>
      <c r="M73" s="23">
        <v>5805</v>
      </c>
      <c r="N73" s="24">
        <f t="shared" si="19"/>
        <v>0.5805</v>
      </c>
      <c r="O73" s="25">
        <f t="shared" si="12"/>
        <v>0.00315</v>
      </c>
      <c r="P73" s="24">
        <f t="shared" si="20"/>
        <v>0.860301</v>
      </c>
      <c r="Q73" s="24">
        <f t="shared" si="21"/>
        <v>0.57735</v>
      </c>
      <c r="R73" s="24">
        <f t="shared" si="22"/>
        <v>0.74535885</v>
      </c>
      <c r="S73" s="23">
        <v>0.49</v>
      </c>
      <c r="T73" s="23">
        <v>10.24</v>
      </c>
      <c r="U73" s="23">
        <v>0.26</v>
      </c>
      <c r="V73" s="23">
        <v>0.05</v>
      </c>
      <c r="W73" s="23">
        <v>0.146</v>
      </c>
      <c r="X73" s="23">
        <v>6</v>
      </c>
      <c r="Y73" s="23">
        <v>4</v>
      </c>
      <c r="Z73" s="23">
        <v>10</v>
      </c>
      <c r="AA73" s="23">
        <v>146</v>
      </c>
      <c r="AB73" s="23">
        <v>15</v>
      </c>
      <c r="AC73" s="23">
        <v>22</v>
      </c>
    </row>
    <row r="74" spans="1:29" ht="12" customHeight="1">
      <c r="A74" s="21">
        <v>1445</v>
      </c>
      <c r="B74" s="21">
        <v>47.333333333333336</v>
      </c>
      <c r="C74" s="21">
        <v>4.16</v>
      </c>
      <c r="D74" s="21">
        <f t="shared" si="13"/>
        <v>8.32</v>
      </c>
      <c r="E74" s="22">
        <f t="shared" si="14"/>
        <v>12.495</v>
      </c>
      <c r="F74" s="22">
        <v>10.20646171666666</v>
      </c>
      <c r="G74" s="23">
        <v>0.85</v>
      </c>
      <c r="H74" s="23">
        <v>12.85</v>
      </c>
      <c r="I74" s="22">
        <f t="shared" si="15"/>
        <v>0.2635</v>
      </c>
      <c r="J74" s="22">
        <f t="shared" si="16"/>
        <v>0.37654150000000003</v>
      </c>
      <c r="K74" s="22">
        <f t="shared" si="17"/>
        <v>12.5865</v>
      </c>
      <c r="L74" s="22">
        <f t="shared" si="18"/>
        <v>20.9816955</v>
      </c>
      <c r="M74" s="23">
        <v>5165</v>
      </c>
      <c r="N74" s="24">
        <f t="shared" si="19"/>
        <v>0.5165</v>
      </c>
      <c r="O74" s="25">
        <f t="shared" si="12"/>
        <v>0.00255</v>
      </c>
      <c r="P74" s="24">
        <f t="shared" si="20"/>
        <v>0.7654529999999999</v>
      </c>
      <c r="Q74" s="24">
        <f t="shared" si="21"/>
        <v>0.5139499999999999</v>
      </c>
      <c r="R74" s="24">
        <f t="shared" si="22"/>
        <v>0.6635094499999998</v>
      </c>
      <c r="S74" s="23">
        <v>0.44</v>
      </c>
      <c r="T74" s="23">
        <v>15.88</v>
      </c>
      <c r="U74" s="23">
        <v>0.22</v>
      </c>
      <c r="V74" s="23">
        <v>0.04</v>
      </c>
      <c r="W74" s="23">
        <v>0.087</v>
      </c>
      <c r="X74" s="23">
        <v>6</v>
      </c>
      <c r="Y74" s="23">
        <v>4</v>
      </c>
      <c r="Z74" s="23">
        <v>7</v>
      </c>
      <c r="AA74" s="23">
        <v>194</v>
      </c>
      <c r="AB74" s="23">
        <v>14</v>
      </c>
      <c r="AC74" s="23">
        <v>21</v>
      </c>
    </row>
    <row r="75" spans="1:29" ht="12" customHeight="1">
      <c r="A75" s="21">
        <v>1460</v>
      </c>
      <c r="B75" s="21">
        <v>22.333333333333336</v>
      </c>
      <c r="C75" s="21">
        <v>0.95</v>
      </c>
      <c r="D75" s="21">
        <f t="shared" si="13"/>
        <v>1.9</v>
      </c>
      <c r="E75" s="22">
        <f t="shared" si="14"/>
        <v>60.85799999999999</v>
      </c>
      <c r="F75" s="22">
        <v>10.291121486666675</v>
      </c>
      <c r="G75" s="23">
        <v>4.14</v>
      </c>
      <c r="H75" s="23">
        <v>3.87</v>
      </c>
      <c r="I75" s="22">
        <f t="shared" si="15"/>
        <v>1.2833999999999999</v>
      </c>
      <c r="J75" s="22">
        <f t="shared" si="16"/>
        <v>1.8339785999999998</v>
      </c>
      <c r="K75" s="22">
        <f t="shared" si="17"/>
        <v>2.5866000000000002</v>
      </c>
      <c r="L75" s="22">
        <f t="shared" si="18"/>
        <v>4.3118622</v>
      </c>
      <c r="M75" s="23">
        <v>2492</v>
      </c>
      <c r="N75" s="24">
        <f t="shared" si="19"/>
        <v>0.2492</v>
      </c>
      <c r="O75" s="25">
        <f t="shared" si="12"/>
        <v>0.012419999999999999</v>
      </c>
      <c r="P75" s="24">
        <f t="shared" si="20"/>
        <v>0.3693144</v>
      </c>
      <c r="Q75" s="24">
        <f t="shared" si="21"/>
        <v>0.23678000000000002</v>
      </c>
      <c r="R75" s="24">
        <f t="shared" si="22"/>
        <v>0.30568298</v>
      </c>
      <c r="S75" s="23">
        <v>1.75</v>
      </c>
      <c r="T75" s="23">
        <v>8.76</v>
      </c>
      <c r="U75" s="23">
        <v>1.07</v>
      </c>
      <c r="V75" s="22">
        <v>0.2</v>
      </c>
      <c r="W75" s="23">
        <v>0.047</v>
      </c>
      <c r="X75" s="23">
        <v>23</v>
      </c>
      <c r="Y75" s="23">
        <v>5</v>
      </c>
      <c r="Z75" s="23">
        <v>28</v>
      </c>
      <c r="AA75" s="23">
        <v>200</v>
      </c>
      <c r="AB75" s="23">
        <v>51</v>
      </c>
      <c r="AC75" s="23">
        <v>42</v>
      </c>
    </row>
    <row r="76" spans="1:29" ht="12" customHeight="1">
      <c r="A76" s="21">
        <v>1465</v>
      </c>
      <c r="B76" s="21">
        <v>24.5</v>
      </c>
      <c r="C76" s="21">
        <v>1.91</v>
      </c>
      <c r="D76" s="21">
        <f t="shared" si="13"/>
        <v>3.82</v>
      </c>
      <c r="E76" s="22">
        <f t="shared" si="14"/>
        <v>63.062999999999995</v>
      </c>
      <c r="F76" s="22">
        <v>3.8459947700000052</v>
      </c>
      <c r="G76" s="23">
        <v>4.29</v>
      </c>
      <c r="H76" s="22">
        <v>4</v>
      </c>
      <c r="I76" s="22">
        <f t="shared" si="15"/>
        <v>1.3299</v>
      </c>
      <c r="J76" s="22">
        <f t="shared" si="16"/>
        <v>1.9004271000000001</v>
      </c>
      <c r="K76" s="22">
        <f t="shared" si="17"/>
        <v>2.6700999999999997</v>
      </c>
      <c r="L76" s="22">
        <f t="shared" si="18"/>
        <v>4.4510567</v>
      </c>
      <c r="M76" s="23">
        <v>2607</v>
      </c>
      <c r="N76" s="24">
        <f t="shared" si="19"/>
        <v>0.2607</v>
      </c>
      <c r="O76" s="25">
        <f t="shared" si="12"/>
        <v>0.012870000000000001</v>
      </c>
      <c r="P76" s="24">
        <f t="shared" si="20"/>
        <v>0.38635739999999996</v>
      </c>
      <c r="Q76" s="24">
        <f t="shared" si="21"/>
        <v>0.24783</v>
      </c>
      <c r="R76" s="24">
        <f t="shared" si="22"/>
        <v>0.31994852999999995</v>
      </c>
      <c r="S76" s="23">
        <v>1.81</v>
      </c>
      <c r="T76" s="23">
        <v>9.07</v>
      </c>
      <c r="U76" s="23">
        <v>1.11</v>
      </c>
      <c r="V76" s="22">
        <v>0.2</v>
      </c>
      <c r="W76" s="23">
        <v>0.047</v>
      </c>
      <c r="X76" s="23">
        <v>23</v>
      </c>
      <c r="Y76" s="23">
        <v>5</v>
      </c>
      <c r="Z76" s="23">
        <v>30</v>
      </c>
      <c r="AA76" s="23">
        <v>206</v>
      </c>
      <c r="AB76" s="23">
        <v>53</v>
      </c>
      <c r="AC76" s="23">
        <v>43</v>
      </c>
    </row>
    <row r="77" spans="1:29" ht="12" customHeight="1">
      <c r="A77" s="21">
        <v>1473.5</v>
      </c>
      <c r="B77" s="21">
        <v>25.666666666666668</v>
      </c>
      <c r="C77" s="21">
        <v>2.2</v>
      </c>
      <c r="D77" s="21">
        <f t="shared" si="13"/>
        <v>4.4</v>
      </c>
      <c r="E77" s="22">
        <f t="shared" si="14"/>
        <v>63.35699999999999</v>
      </c>
      <c r="F77" s="22">
        <v>1.073966363333338</v>
      </c>
      <c r="G77" s="23">
        <v>4.31</v>
      </c>
      <c r="H77" s="23">
        <v>4.46</v>
      </c>
      <c r="I77" s="22">
        <f t="shared" si="15"/>
        <v>1.3360999999999998</v>
      </c>
      <c r="J77" s="22">
        <f t="shared" si="16"/>
        <v>1.9092869</v>
      </c>
      <c r="K77" s="22">
        <f t="shared" si="17"/>
        <v>3.1239</v>
      </c>
      <c r="L77" s="22">
        <f t="shared" si="18"/>
        <v>5.2075413</v>
      </c>
      <c r="M77" s="23">
        <v>2413</v>
      </c>
      <c r="N77" s="24">
        <f t="shared" si="19"/>
        <v>0.2413</v>
      </c>
      <c r="O77" s="25">
        <f t="shared" si="12"/>
        <v>0.012929999999999999</v>
      </c>
      <c r="P77" s="24">
        <f t="shared" si="20"/>
        <v>0.3576066</v>
      </c>
      <c r="Q77" s="24">
        <f t="shared" si="21"/>
        <v>0.22837</v>
      </c>
      <c r="R77" s="24">
        <f t="shared" si="22"/>
        <v>0.29482567</v>
      </c>
      <c r="S77" s="23">
        <v>1.79</v>
      </c>
      <c r="T77" s="23">
        <v>9.26</v>
      </c>
      <c r="U77" s="23">
        <v>1.08</v>
      </c>
      <c r="V77" s="23">
        <v>0.21</v>
      </c>
      <c r="W77" s="23">
        <v>0.047</v>
      </c>
      <c r="X77" s="23">
        <v>26</v>
      </c>
      <c r="Y77" s="23">
        <v>6</v>
      </c>
      <c r="Z77" s="23">
        <v>32</v>
      </c>
      <c r="AA77" s="23">
        <v>200</v>
      </c>
      <c r="AB77" s="23">
        <v>56</v>
      </c>
      <c r="AC77" s="23">
        <v>48</v>
      </c>
    </row>
    <row r="78" spans="1:29" ht="12" customHeight="1">
      <c r="A78" s="21">
        <v>1505</v>
      </c>
      <c r="B78" s="21">
        <v>29.583333333333332</v>
      </c>
      <c r="C78" s="21">
        <v>3.22</v>
      </c>
      <c r="D78" s="21">
        <f t="shared" si="13"/>
        <v>6.44</v>
      </c>
      <c r="E78" s="22">
        <f t="shared" si="14"/>
        <v>46.305</v>
      </c>
      <c r="F78" s="22">
        <v>5.347602416666664</v>
      </c>
      <c r="G78" s="23">
        <v>3.15</v>
      </c>
      <c r="H78" s="23">
        <v>7.45</v>
      </c>
      <c r="I78" s="22">
        <f t="shared" si="15"/>
        <v>0.9764999999999999</v>
      </c>
      <c r="J78" s="22">
        <f t="shared" si="16"/>
        <v>1.3954185</v>
      </c>
      <c r="K78" s="22">
        <f t="shared" si="17"/>
        <v>6.4735000000000005</v>
      </c>
      <c r="L78" s="22">
        <f t="shared" si="18"/>
        <v>10.791324500000002</v>
      </c>
      <c r="M78" s="23">
        <v>11967</v>
      </c>
      <c r="N78" s="24">
        <f t="shared" si="19"/>
        <v>1.1967</v>
      </c>
      <c r="O78" s="25">
        <f t="shared" si="12"/>
        <v>0.00945</v>
      </c>
      <c r="P78" s="24">
        <f t="shared" si="20"/>
        <v>1.7735094</v>
      </c>
      <c r="Q78" s="24">
        <f t="shared" si="21"/>
        <v>1.1872500000000001</v>
      </c>
      <c r="R78" s="24">
        <f t="shared" si="22"/>
        <v>1.5327397500000002</v>
      </c>
      <c r="S78" s="23">
        <v>1.31</v>
      </c>
      <c r="T78" s="23">
        <v>9.97</v>
      </c>
      <c r="U78" s="23">
        <v>0.81</v>
      </c>
      <c r="V78" s="23">
        <v>0.15</v>
      </c>
      <c r="W78" s="23">
        <v>0.048</v>
      </c>
      <c r="X78" s="23">
        <v>18</v>
      </c>
      <c r="Y78" s="23">
        <v>9</v>
      </c>
      <c r="Z78" s="23">
        <v>23</v>
      </c>
      <c r="AA78" s="23">
        <v>184</v>
      </c>
      <c r="AB78" s="23">
        <v>44</v>
      </c>
      <c r="AC78" s="23">
        <v>45</v>
      </c>
    </row>
    <row r="79" spans="1:29" ht="12" customHeight="1">
      <c r="A79" s="21">
        <v>1525</v>
      </c>
      <c r="B79" s="21">
        <v>25.416666666666668</v>
      </c>
      <c r="C79" s="21">
        <v>1.79</v>
      </c>
      <c r="D79" s="21">
        <f t="shared" si="13"/>
        <v>3.58</v>
      </c>
      <c r="E79" s="22">
        <f t="shared" si="14"/>
        <v>56.888999999999996</v>
      </c>
      <c r="F79" s="22">
        <v>9.543699643333335</v>
      </c>
      <c r="G79" s="23">
        <v>3.87</v>
      </c>
      <c r="H79" s="23">
        <v>3.77</v>
      </c>
      <c r="I79" s="22">
        <f t="shared" si="15"/>
        <v>1.1997</v>
      </c>
      <c r="J79" s="22">
        <f t="shared" si="16"/>
        <v>1.7143713</v>
      </c>
      <c r="K79" s="22">
        <f t="shared" si="17"/>
        <v>2.5703</v>
      </c>
      <c r="L79" s="22">
        <f t="shared" si="18"/>
        <v>4.2846901</v>
      </c>
      <c r="M79" s="23">
        <v>2331</v>
      </c>
      <c r="N79" s="24">
        <f t="shared" si="19"/>
        <v>0.2331</v>
      </c>
      <c r="O79" s="25">
        <f t="shared" si="12"/>
        <v>0.01161</v>
      </c>
      <c r="P79" s="24">
        <f t="shared" si="20"/>
        <v>0.3454542</v>
      </c>
      <c r="Q79" s="24">
        <f t="shared" si="21"/>
        <v>0.22149</v>
      </c>
      <c r="R79" s="24">
        <f t="shared" si="22"/>
        <v>0.28594358999999997</v>
      </c>
      <c r="S79" s="23">
        <v>1.51</v>
      </c>
      <c r="T79" s="23">
        <v>9.21</v>
      </c>
      <c r="U79" s="23">
        <v>1.04</v>
      </c>
      <c r="V79" s="23">
        <v>0.18</v>
      </c>
      <c r="W79" s="23">
        <v>0.045</v>
      </c>
      <c r="X79" s="23">
        <v>19</v>
      </c>
      <c r="Y79" s="23">
        <v>5</v>
      </c>
      <c r="Z79" s="23">
        <v>24</v>
      </c>
      <c r="AA79" s="23">
        <v>214</v>
      </c>
      <c r="AB79" s="23">
        <v>45</v>
      </c>
      <c r="AC79" s="23">
        <v>37</v>
      </c>
    </row>
    <row r="80" spans="1:29" ht="12" customHeight="1">
      <c r="A80" s="21">
        <v>1540</v>
      </c>
      <c r="B80" s="21">
        <v>24.833333333333336</v>
      </c>
      <c r="C80" s="21">
        <v>1.75</v>
      </c>
      <c r="D80" s="21">
        <f t="shared" si="13"/>
        <v>3.5</v>
      </c>
      <c r="E80" s="22">
        <f t="shared" si="14"/>
        <v>58.359</v>
      </c>
      <c r="F80" s="22">
        <v>9.681531276666663</v>
      </c>
      <c r="G80" s="23">
        <v>3.97</v>
      </c>
      <c r="H80" s="23">
        <v>3.23</v>
      </c>
      <c r="I80" s="22">
        <f t="shared" si="15"/>
        <v>1.2307000000000001</v>
      </c>
      <c r="J80" s="22">
        <f t="shared" si="16"/>
        <v>1.7586703000000001</v>
      </c>
      <c r="K80" s="22">
        <f t="shared" si="17"/>
        <v>1.9992999999999999</v>
      </c>
      <c r="L80" s="22">
        <f t="shared" si="18"/>
        <v>3.3328330999999998</v>
      </c>
      <c r="M80" s="23">
        <v>2391</v>
      </c>
      <c r="N80" s="24">
        <f t="shared" si="19"/>
        <v>0.2391</v>
      </c>
      <c r="O80" s="25">
        <f t="shared" si="12"/>
        <v>0.01191</v>
      </c>
      <c r="P80" s="24">
        <f t="shared" si="20"/>
        <v>0.3543462</v>
      </c>
      <c r="Q80" s="24">
        <f t="shared" si="21"/>
        <v>0.22719</v>
      </c>
      <c r="R80" s="24">
        <f t="shared" si="22"/>
        <v>0.29330228999999997</v>
      </c>
      <c r="S80" s="23">
        <v>1.41</v>
      </c>
      <c r="T80" s="23">
        <v>8.63</v>
      </c>
      <c r="U80" s="23">
        <v>1.07</v>
      </c>
      <c r="V80" s="23">
        <v>0.18</v>
      </c>
      <c r="W80" s="23">
        <v>0.044</v>
      </c>
      <c r="X80" s="23">
        <v>17</v>
      </c>
      <c r="Y80" s="23">
        <v>4</v>
      </c>
      <c r="Z80" s="23">
        <v>23</v>
      </c>
      <c r="AA80" s="23">
        <v>220</v>
      </c>
      <c r="AB80" s="23">
        <v>44</v>
      </c>
      <c r="AC80" s="23">
        <v>34</v>
      </c>
    </row>
    <row r="81" spans="1:29" ht="12" customHeight="1">
      <c r="A81" s="21">
        <v>1545</v>
      </c>
      <c r="B81" s="21">
        <v>24.166666666666668</v>
      </c>
      <c r="C81" s="21">
        <v>1.55</v>
      </c>
      <c r="D81" s="21">
        <f t="shared" si="13"/>
        <v>3.1</v>
      </c>
      <c r="E81" s="22">
        <f t="shared" si="14"/>
        <v>59.241</v>
      </c>
      <c r="F81" s="22">
        <v>9.814086523333335</v>
      </c>
      <c r="G81" s="23">
        <v>4.03</v>
      </c>
      <c r="H81" s="23">
        <v>3.28</v>
      </c>
      <c r="I81" s="22">
        <f t="shared" si="15"/>
        <v>1.2493</v>
      </c>
      <c r="J81" s="22">
        <f t="shared" si="16"/>
        <v>1.7852497000000003</v>
      </c>
      <c r="K81" s="22">
        <f t="shared" si="17"/>
        <v>2.0306999999999995</v>
      </c>
      <c r="L81" s="22">
        <f t="shared" si="18"/>
        <v>3.3851768999999994</v>
      </c>
      <c r="M81" s="23">
        <v>2391</v>
      </c>
      <c r="N81" s="24">
        <f t="shared" si="19"/>
        <v>0.2391</v>
      </c>
      <c r="O81" s="25">
        <f t="shared" si="12"/>
        <v>0.012090000000000002</v>
      </c>
      <c r="P81" s="24">
        <f t="shared" si="20"/>
        <v>0.3543462</v>
      </c>
      <c r="Q81" s="24">
        <f t="shared" si="21"/>
        <v>0.22701000000000002</v>
      </c>
      <c r="R81" s="24">
        <f t="shared" si="22"/>
        <v>0.29306991</v>
      </c>
      <c r="S81" s="23">
        <v>1.43</v>
      </c>
      <c r="T81" s="23">
        <v>8.71</v>
      </c>
      <c r="U81" s="23">
        <v>1.09</v>
      </c>
      <c r="V81" s="23">
        <v>0.18</v>
      </c>
      <c r="W81" s="23">
        <v>0.045</v>
      </c>
      <c r="X81" s="23">
        <v>18</v>
      </c>
      <c r="Y81" s="23">
        <v>4</v>
      </c>
      <c r="Z81" s="23">
        <v>23</v>
      </c>
      <c r="AA81" s="23">
        <v>222</v>
      </c>
      <c r="AB81" s="23">
        <v>45</v>
      </c>
      <c r="AC81" s="23">
        <v>34</v>
      </c>
    </row>
    <row r="82" spans="1:29" ht="12" customHeight="1">
      <c r="A82" s="21">
        <v>1565</v>
      </c>
      <c r="B82" s="21">
        <v>21.166666666666668</v>
      </c>
      <c r="C82" s="21">
        <v>1.45</v>
      </c>
      <c r="D82" s="21">
        <f t="shared" si="13"/>
        <v>2.9</v>
      </c>
      <c r="E82" s="22">
        <f t="shared" si="14"/>
        <v>59.829</v>
      </c>
      <c r="F82" s="22">
        <v>13.27976674333333</v>
      </c>
      <c r="G82" s="23">
        <v>4.07</v>
      </c>
      <c r="H82" s="23">
        <v>2.78</v>
      </c>
      <c r="I82" s="22">
        <f t="shared" si="15"/>
        <v>1.2617</v>
      </c>
      <c r="J82" s="22">
        <f t="shared" si="16"/>
        <v>1.8029693000000002</v>
      </c>
      <c r="K82" s="22">
        <f t="shared" si="17"/>
        <v>1.5182999999999998</v>
      </c>
      <c r="L82" s="22">
        <f t="shared" si="18"/>
        <v>2.5310060999999995</v>
      </c>
      <c r="M82" s="23">
        <v>2396</v>
      </c>
      <c r="N82" s="24">
        <f t="shared" si="19"/>
        <v>0.2396</v>
      </c>
      <c r="O82" s="25">
        <f t="shared" si="12"/>
        <v>0.01221</v>
      </c>
      <c r="P82" s="24">
        <f t="shared" si="20"/>
        <v>0.3550872</v>
      </c>
      <c r="Q82" s="24">
        <f t="shared" si="21"/>
        <v>0.22739</v>
      </c>
      <c r="R82" s="24">
        <f t="shared" si="22"/>
        <v>0.29356049</v>
      </c>
      <c r="S82" s="22">
        <v>1.2</v>
      </c>
      <c r="T82" s="23">
        <v>8.13</v>
      </c>
      <c r="U82" s="23">
        <v>1.09</v>
      </c>
      <c r="V82" s="23">
        <v>0.16</v>
      </c>
      <c r="W82" s="23">
        <v>0.041</v>
      </c>
      <c r="X82" s="23">
        <v>14</v>
      </c>
      <c r="Y82" s="23">
        <v>3</v>
      </c>
      <c r="Z82" s="23">
        <v>20</v>
      </c>
      <c r="AA82" s="23">
        <v>234</v>
      </c>
      <c r="AB82" s="23">
        <v>41</v>
      </c>
      <c r="AC82" s="23">
        <v>29</v>
      </c>
    </row>
    <row r="83" spans="1:29" ht="12" customHeight="1">
      <c r="A83" s="21">
        <v>1583.5</v>
      </c>
      <c r="B83" s="21">
        <v>89</v>
      </c>
      <c r="C83" s="21">
        <v>1.56</v>
      </c>
      <c r="D83" s="21">
        <f t="shared" si="13"/>
        <v>3.12</v>
      </c>
      <c r="E83" s="22">
        <f t="shared" si="14"/>
        <v>6.026999999999999</v>
      </c>
      <c r="F83" s="22">
        <v>1.1737550299999944</v>
      </c>
      <c r="G83" s="23">
        <v>0.41</v>
      </c>
      <c r="H83" s="23">
        <v>0.47</v>
      </c>
      <c r="I83" s="22">
        <f t="shared" si="15"/>
        <v>0.1271</v>
      </c>
      <c r="J83" s="22">
        <f t="shared" si="16"/>
        <v>0.18162589999999998</v>
      </c>
      <c r="K83" s="22">
        <f t="shared" si="17"/>
        <v>0.3429</v>
      </c>
      <c r="L83" s="22">
        <f t="shared" si="18"/>
        <v>0.5716143</v>
      </c>
      <c r="M83" s="23">
        <v>846</v>
      </c>
      <c r="N83" s="24">
        <f t="shared" si="19"/>
        <v>0.0846</v>
      </c>
      <c r="O83" s="25">
        <f t="shared" si="12"/>
        <v>0.00123</v>
      </c>
      <c r="P83" s="24">
        <f t="shared" si="20"/>
        <v>0.1253772</v>
      </c>
      <c r="Q83" s="24">
        <f t="shared" si="21"/>
        <v>0.08337</v>
      </c>
      <c r="R83" s="24">
        <f t="shared" si="22"/>
        <v>0.10763067</v>
      </c>
      <c r="S83" s="23">
        <v>0.68</v>
      </c>
      <c r="T83" s="23">
        <v>31.52</v>
      </c>
      <c r="U83" s="23">
        <v>0.12</v>
      </c>
      <c r="V83" s="23">
        <v>0.02</v>
      </c>
      <c r="W83" s="23">
        <v>0.011</v>
      </c>
      <c r="X83" s="23">
        <v>3</v>
      </c>
      <c r="Y83" s="23">
        <v>1</v>
      </c>
      <c r="Z83" s="23">
        <v>2</v>
      </c>
      <c r="AA83" s="23">
        <v>240</v>
      </c>
      <c r="AB83" s="23">
        <v>6</v>
      </c>
      <c r="AC83" s="23">
        <v>5</v>
      </c>
    </row>
    <row r="84" spans="1:29" ht="12" customHeight="1">
      <c r="A84" s="21">
        <v>1605</v>
      </c>
      <c r="B84" s="21">
        <v>89.58333333333334</v>
      </c>
      <c r="C84" s="21">
        <v>1.63</v>
      </c>
      <c r="D84" s="21">
        <f t="shared" si="13"/>
        <v>3.26</v>
      </c>
      <c r="E84" s="22">
        <f t="shared" si="14"/>
        <v>5.292</v>
      </c>
      <c r="F84" s="22">
        <v>1.2281190466666505</v>
      </c>
      <c r="G84" s="23">
        <v>0.36</v>
      </c>
      <c r="H84" s="23">
        <v>0.44</v>
      </c>
      <c r="I84" s="22">
        <f t="shared" si="15"/>
        <v>0.11159999999999999</v>
      </c>
      <c r="J84" s="22">
        <f t="shared" si="16"/>
        <v>0.1594764</v>
      </c>
      <c r="K84" s="22">
        <f t="shared" si="17"/>
        <v>0.3284</v>
      </c>
      <c r="L84" s="22">
        <f t="shared" si="18"/>
        <v>0.5474428</v>
      </c>
      <c r="M84" s="23">
        <v>701</v>
      </c>
      <c r="N84" s="24">
        <f t="shared" si="19"/>
        <v>0.0701</v>
      </c>
      <c r="O84" s="25">
        <f t="shared" si="12"/>
        <v>0.00108</v>
      </c>
      <c r="P84" s="24">
        <f t="shared" si="20"/>
        <v>0.10388819999999999</v>
      </c>
      <c r="Q84" s="24">
        <f t="shared" si="21"/>
        <v>0.06902</v>
      </c>
      <c r="R84" s="24">
        <f t="shared" si="22"/>
        <v>0.08910481999999999</v>
      </c>
      <c r="S84" s="23">
        <v>0.64</v>
      </c>
      <c r="T84" s="23">
        <v>31.82</v>
      </c>
      <c r="U84" s="22">
        <v>0.1</v>
      </c>
      <c r="V84" s="23">
        <v>0.02</v>
      </c>
      <c r="W84" s="23">
        <v>0.012</v>
      </c>
      <c r="X84" s="23">
        <v>4</v>
      </c>
      <c r="Y84" s="23">
        <v>1</v>
      </c>
      <c r="Z84" s="23">
        <v>3</v>
      </c>
      <c r="AA84" s="23">
        <v>249</v>
      </c>
      <c r="AB84" s="23">
        <v>6</v>
      </c>
      <c r="AC84" s="23">
        <v>9</v>
      </c>
    </row>
    <row r="85" spans="1:29" ht="12" customHeight="1">
      <c r="A85" s="21">
        <v>1625</v>
      </c>
      <c r="B85" s="21">
        <v>88.16666666666667</v>
      </c>
      <c r="C85" s="21">
        <v>1.74</v>
      </c>
      <c r="D85" s="21">
        <f t="shared" si="13"/>
        <v>3.48</v>
      </c>
      <c r="E85" s="22">
        <f t="shared" si="14"/>
        <v>6.1739999999999995</v>
      </c>
      <c r="F85" s="22">
        <v>1.421299293333318</v>
      </c>
      <c r="G85" s="23">
        <v>0.42</v>
      </c>
      <c r="H85" s="23">
        <v>0.52</v>
      </c>
      <c r="I85" s="22">
        <f t="shared" si="15"/>
        <v>0.13019999999999998</v>
      </c>
      <c r="J85" s="22">
        <f t="shared" si="16"/>
        <v>0.1860558</v>
      </c>
      <c r="K85" s="22">
        <f t="shared" si="17"/>
        <v>0.38980000000000004</v>
      </c>
      <c r="L85" s="22">
        <f t="shared" si="18"/>
        <v>0.6497966000000001</v>
      </c>
      <c r="M85" s="23">
        <v>851</v>
      </c>
      <c r="N85" s="24">
        <f t="shared" si="19"/>
        <v>0.0851</v>
      </c>
      <c r="O85" s="25">
        <f t="shared" si="12"/>
        <v>0.00126</v>
      </c>
      <c r="P85" s="24">
        <f t="shared" si="20"/>
        <v>0.12611819999999999</v>
      </c>
      <c r="Q85" s="24">
        <f t="shared" si="21"/>
        <v>0.08384</v>
      </c>
      <c r="R85" s="24">
        <f t="shared" si="22"/>
        <v>0.10823743999999999</v>
      </c>
      <c r="S85" s="23">
        <v>0.68</v>
      </c>
      <c r="T85" s="23">
        <v>31.26</v>
      </c>
      <c r="U85" s="23">
        <v>0.12</v>
      </c>
      <c r="V85" s="23">
        <v>0.02</v>
      </c>
      <c r="W85" s="23">
        <v>0.011</v>
      </c>
      <c r="X85" s="23">
        <v>4</v>
      </c>
      <c r="Y85" s="23">
        <v>1</v>
      </c>
      <c r="Z85" s="23">
        <v>3</v>
      </c>
      <c r="AA85" s="23">
        <v>237</v>
      </c>
      <c r="AB85" s="23">
        <v>6</v>
      </c>
      <c r="AC85" s="23">
        <v>7</v>
      </c>
    </row>
    <row r="86" spans="1:29" ht="12" customHeight="1">
      <c r="A86" s="21">
        <v>1645</v>
      </c>
      <c r="B86" s="21">
        <v>86.08333333333334</v>
      </c>
      <c r="C86" s="21">
        <v>1.39</v>
      </c>
      <c r="D86" s="21">
        <f t="shared" si="13"/>
        <v>2.78</v>
      </c>
      <c r="E86" s="22">
        <f t="shared" si="14"/>
        <v>7.791</v>
      </c>
      <c r="F86" s="22">
        <v>1.8109513566666593</v>
      </c>
      <c r="G86" s="23">
        <v>0.53</v>
      </c>
      <c r="H86" s="23">
        <v>0.98</v>
      </c>
      <c r="I86" s="22">
        <f t="shared" si="15"/>
        <v>0.1643</v>
      </c>
      <c r="J86" s="22">
        <f t="shared" si="16"/>
        <v>0.2347847</v>
      </c>
      <c r="K86" s="22">
        <f t="shared" si="17"/>
        <v>0.8157</v>
      </c>
      <c r="L86" s="22">
        <f t="shared" si="18"/>
        <v>1.3597719</v>
      </c>
      <c r="M86" s="23">
        <v>1371</v>
      </c>
      <c r="N86" s="24">
        <f t="shared" si="19"/>
        <v>0.1371</v>
      </c>
      <c r="O86" s="25">
        <f t="shared" si="12"/>
        <v>0.00159</v>
      </c>
      <c r="P86" s="24">
        <f t="shared" si="20"/>
        <v>0.2031822</v>
      </c>
      <c r="Q86" s="24">
        <f t="shared" si="21"/>
        <v>0.13551</v>
      </c>
      <c r="R86" s="24">
        <f t="shared" si="22"/>
        <v>0.17494340999999997</v>
      </c>
      <c r="S86" s="23">
        <v>0.64</v>
      </c>
      <c r="T86" s="23">
        <v>30.14</v>
      </c>
      <c r="U86" s="23">
        <v>0.14</v>
      </c>
      <c r="V86" s="23">
        <v>0.03</v>
      </c>
      <c r="W86" s="23">
        <v>0.015</v>
      </c>
      <c r="X86" s="23">
        <v>5</v>
      </c>
      <c r="Y86" s="23">
        <v>2</v>
      </c>
      <c r="Z86" s="23">
        <v>4</v>
      </c>
      <c r="AA86" s="23">
        <v>232</v>
      </c>
      <c r="AB86" s="23">
        <v>8</v>
      </c>
      <c r="AC86" s="23">
        <v>9</v>
      </c>
    </row>
    <row r="87" spans="1:29" ht="12" customHeight="1">
      <c r="A87" s="21">
        <v>1660</v>
      </c>
      <c r="B87" s="21">
        <v>72.08333333333334</v>
      </c>
      <c r="C87" s="21">
        <v>1.39</v>
      </c>
      <c r="D87" s="21">
        <f t="shared" si="13"/>
        <v>2.78</v>
      </c>
      <c r="E87" s="22">
        <f t="shared" si="14"/>
        <v>61.152</v>
      </c>
      <c r="F87" s="22">
        <v>0</v>
      </c>
      <c r="G87" s="23">
        <v>4.16</v>
      </c>
      <c r="H87" s="23">
        <v>1.19</v>
      </c>
      <c r="I87" s="22">
        <f t="shared" si="15"/>
        <v>1.2896</v>
      </c>
      <c r="J87" s="22">
        <f t="shared" si="16"/>
        <v>1.8428384000000002</v>
      </c>
      <c r="K87" s="22">
        <v>0</v>
      </c>
      <c r="L87" s="22">
        <f t="shared" si="18"/>
        <v>0</v>
      </c>
      <c r="M87" s="23">
        <v>385</v>
      </c>
      <c r="N87" s="24">
        <f t="shared" si="19"/>
        <v>0.0385</v>
      </c>
      <c r="O87" s="25">
        <f t="shared" si="12"/>
        <v>0.012480000000000002</v>
      </c>
      <c r="P87" s="24">
        <f t="shared" si="20"/>
        <v>0.057057</v>
      </c>
      <c r="Q87" s="24">
        <f t="shared" si="21"/>
        <v>0.026019999999999998</v>
      </c>
      <c r="R87" s="24">
        <f t="shared" si="22"/>
        <v>0.033591819999999994</v>
      </c>
      <c r="S87" s="22">
        <v>0.7</v>
      </c>
      <c r="T87" s="22">
        <v>3.5</v>
      </c>
      <c r="U87" s="23">
        <v>1.22</v>
      </c>
      <c r="V87" s="23">
        <v>0.14</v>
      </c>
      <c r="W87" s="23">
        <v>0.035</v>
      </c>
      <c r="X87" s="23">
        <v>9</v>
      </c>
      <c r="Y87" s="23">
        <v>1</v>
      </c>
      <c r="Z87" s="23">
        <v>15</v>
      </c>
      <c r="AA87" s="23">
        <v>243</v>
      </c>
      <c r="AB87" s="23">
        <v>30</v>
      </c>
      <c r="AC87" s="23">
        <v>19</v>
      </c>
    </row>
    <row r="88" spans="1:29" ht="12" customHeight="1">
      <c r="A88" s="21">
        <v>1665</v>
      </c>
      <c r="B88" s="21">
        <v>7.583333333333334</v>
      </c>
      <c r="C88" s="21">
        <v>0.21</v>
      </c>
      <c r="D88" s="21">
        <f t="shared" si="13"/>
        <v>0.42</v>
      </c>
      <c r="E88" s="22">
        <f t="shared" si="14"/>
        <v>61.152</v>
      </c>
      <c r="F88" s="22">
        <v>30.80965474666667</v>
      </c>
      <c r="G88" s="23">
        <v>4.16</v>
      </c>
      <c r="H88" s="23">
        <v>1.18</v>
      </c>
      <c r="I88" s="22">
        <f t="shared" si="15"/>
        <v>1.2896</v>
      </c>
      <c r="J88" s="22">
        <f t="shared" si="16"/>
        <v>1.8428384000000002</v>
      </c>
      <c r="K88" s="22">
        <v>0</v>
      </c>
      <c r="L88" s="22">
        <f t="shared" si="18"/>
        <v>0</v>
      </c>
      <c r="M88" s="23">
        <v>396</v>
      </c>
      <c r="N88" s="24">
        <f t="shared" si="19"/>
        <v>0.0396</v>
      </c>
      <c r="O88" s="25">
        <f t="shared" si="12"/>
        <v>0.012480000000000002</v>
      </c>
      <c r="P88" s="24">
        <f t="shared" si="20"/>
        <v>0.0586872</v>
      </c>
      <c r="Q88" s="24">
        <f t="shared" si="21"/>
        <v>0.027120000000000002</v>
      </c>
      <c r="R88" s="24">
        <f t="shared" si="22"/>
        <v>0.03501192</v>
      </c>
      <c r="S88" s="23">
        <v>0.71</v>
      </c>
      <c r="T88" s="23">
        <v>3.46</v>
      </c>
      <c r="U88" s="23">
        <v>1.22</v>
      </c>
      <c r="V88" s="23">
        <v>0.14</v>
      </c>
      <c r="W88" s="23">
        <v>0.032</v>
      </c>
      <c r="X88" s="23">
        <v>8</v>
      </c>
      <c r="Y88" s="23">
        <v>1</v>
      </c>
      <c r="Z88" s="23">
        <v>15</v>
      </c>
      <c r="AA88" s="23">
        <v>240</v>
      </c>
      <c r="AB88" s="23">
        <v>29</v>
      </c>
      <c r="AC88" s="23">
        <v>18</v>
      </c>
    </row>
    <row r="89" spans="1:29" ht="12" customHeight="1">
      <c r="A89" s="21">
        <v>1683.5</v>
      </c>
      <c r="B89" s="21">
        <v>5.583333333333334</v>
      </c>
      <c r="C89" s="21"/>
      <c r="D89" s="21">
        <f t="shared" si="13"/>
        <v>0</v>
      </c>
      <c r="E89" s="22">
        <f t="shared" si="14"/>
        <v>53.508</v>
      </c>
      <c r="F89" s="22">
        <v>40.90866666666666</v>
      </c>
      <c r="G89" s="23">
        <v>3.64</v>
      </c>
      <c r="H89" s="23">
        <v>0.95</v>
      </c>
      <c r="I89" s="22">
        <f t="shared" si="15"/>
        <v>1.1284</v>
      </c>
      <c r="J89" s="22">
        <f t="shared" si="16"/>
        <v>1.6124836000000002</v>
      </c>
      <c r="K89" s="22">
        <v>0</v>
      </c>
      <c r="L89" s="22">
        <f t="shared" si="18"/>
        <v>0</v>
      </c>
      <c r="M89" s="23">
        <v>275</v>
      </c>
      <c r="N89" s="24">
        <f t="shared" si="19"/>
        <v>0.0275</v>
      </c>
      <c r="O89" s="25">
        <f t="shared" si="12"/>
        <v>0.010920000000000001</v>
      </c>
      <c r="P89" s="24">
        <f t="shared" si="20"/>
        <v>0.040755</v>
      </c>
      <c r="Q89" s="24">
        <v>0</v>
      </c>
      <c r="R89" s="24">
        <v>0</v>
      </c>
      <c r="S89" s="23">
        <v>0.51</v>
      </c>
      <c r="T89" s="23">
        <v>2.71</v>
      </c>
      <c r="U89" s="23">
        <v>1.15</v>
      </c>
      <c r="V89" s="23">
        <v>0.12</v>
      </c>
      <c r="W89" s="24">
        <v>0.03</v>
      </c>
      <c r="X89" s="23">
        <v>7</v>
      </c>
      <c r="Y89" s="23">
        <v>1</v>
      </c>
      <c r="Z89" s="23">
        <v>11</v>
      </c>
      <c r="AA89" s="23">
        <v>217</v>
      </c>
      <c r="AB89" s="23">
        <v>23</v>
      </c>
      <c r="AC89" s="23">
        <v>16</v>
      </c>
    </row>
    <row r="90" spans="1:29" ht="12" customHeight="1">
      <c r="A90" s="21">
        <v>1705</v>
      </c>
      <c r="B90" s="21">
        <v>12.75</v>
      </c>
      <c r="C90" s="21">
        <v>0.66</v>
      </c>
      <c r="D90" s="21">
        <f t="shared" si="13"/>
        <v>1.32</v>
      </c>
      <c r="E90" s="22">
        <f t="shared" si="14"/>
        <v>65.85600000000001</v>
      </c>
      <c r="F90" s="22">
        <v>19.910094639999983</v>
      </c>
      <c r="G90" s="23">
        <v>4.48</v>
      </c>
      <c r="H90" s="23">
        <v>2.23</v>
      </c>
      <c r="I90" s="22">
        <f t="shared" si="15"/>
        <v>1.3888</v>
      </c>
      <c r="J90" s="22">
        <f t="shared" si="16"/>
        <v>1.9845952000000002</v>
      </c>
      <c r="K90" s="22">
        <v>0</v>
      </c>
      <c r="L90" s="22">
        <f t="shared" si="18"/>
        <v>0</v>
      </c>
      <c r="M90" s="23">
        <v>1404</v>
      </c>
      <c r="N90" s="24">
        <f t="shared" si="19"/>
        <v>0.1404</v>
      </c>
      <c r="O90" s="25">
        <f t="shared" si="12"/>
        <v>0.013440000000000002</v>
      </c>
      <c r="P90" s="24">
        <f t="shared" si="20"/>
        <v>0.2080728</v>
      </c>
      <c r="Q90" s="24">
        <f t="shared" si="21"/>
        <v>0.12696</v>
      </c>
      <c r="R90" s="24">
        <f t="shared" si="22"/>
        <v>0.16390535999999997</v>
      </c>
      <c r="S90" s="23">
        <v>1.04</v>
      </c>
      <c r="T90" s="23">
        <v>4.87</v>
      </c>
      <c r="U90" s="23">
        <v>1.23</v>
      </c>
      <c r="V90" s="23">
        <v>0.16</v>
      </c>
      <c r="W90" s="23">
        <v>0.036</v>
      </c>
      <c r="X90" s="23">
        <v>12</v>
      </c>
      <c r="Y90" s="23">
        <v>2</v>
      </c>
      <c r="Z90" s="23">
        <v>18</v>
      </c>
      <c r="AA90" s="23">
        <v>223</v>
      </c>
      <c r="AB90" s="23">
        <v>38</v>
      </c>
      <c r="AC90" s="23">
        <v>28</v>
      </c>
    </row>
    <row r="91" spans="1:29" ht="12" customHeight="1">
      <c r="A91" s="26">
        <v>1725</v>
      </c>
      <c r="B91" s="26">
        <v>5</v>
      </c>
      <c r="C91" s="26">
        <v>3.5</v>
      </c>
      <c r="D91" s="26">
        <f t="shared" si="13"/>
        <v>7</v>
      </c>
      <c r="E91" s="27">
        <f t="shared" si="14"/>
        <v>65.268</v>
      </c>
      <c r="F91" s="27">
        <v>22.732</v>
      </c>
      <c r="G91" s="28">
        <v>4.44</v>
      </c>
      <c r="H91" s="28">
        <v>1.99</v>
      </c>
      <c r="I91" s="27">
        <f t="shared" si="15"/>
        <v>1.3764</v>
      </c>
      <c r="J91" s="27">
        <f t="shared" si="16"/>
        <v>1.9668756</v>
      </c>
      <c r="K91" s="27">
        <v>0</v>
      </c>
      <c r="L91" s="27">
        <f t="shared" si="18"/>
        <v>0</v>
      </c>
      <c r="M91" s="28">
        <v>226</v>
      </c>
      <c r="N91" s="29">
        <f t="shared" si="19"/>
        <v>0.0226</v>
      </c>
      <c r="O91" s="30">
        <f t="shared" si="12"/>
        <v>0.013320000000000002</v>
      </c>
      <c r="P91" s="29">
        <f t="shared" si="20"/>
        <v>0.0334932</v>
      </c>
      <c r="Q91" s="29">
        <v>0</v>
      </c>
      <c r="R91" s="29">
        <v>0</v>
      </c>
      <c r="S91" s="27">
        <v>0.5</v>
      </c>
      <c r="T91" s="28">
        <v>3.25</v>
      </c>
      <c r="U91" s="28">
        <v>1.23</v>
      </c>
      <c r="V91" s="28">
        <v>0.15</v>
      </c>
      <c r="W91" s="28">
        <v>0.022</v>
      </c>
      <c r="X91" s="28">
        <v>9</v>
      </c>
      <c r="Y91" s="28">
        <v>4</v>
      </c>
      <c r="Z91" s="28">
        <v>12</v>
      </c>
      <c r="AA91" s="28">
        <v>224</v>
      </c>
      <c r="AB91" s="28">
        <v>39</v>
      </c>
      <c r="AC91" s="28">
        <v>30</v>
      </c>
    </row>
    <row r="92" spans="1:29" ht="12" customHeight="1">
      <c r="A92" s="21"/>
      <c r="B92" s="31" t="s">
        <v>24</v>
      </c>
      <c r="C92" s="23"/>
      <c r="D92" s="23"/>
      <c r="E92" s="22"/>
      <c r="F92" s="22"/>
      <c r="G92" s="23"/>
      <c r="H92" s="22"/>
      <c r="I92" s="22"/>
      <c r="J92" s="22"/>
      <c r="K92" s="22"/>
      <c r="L92" s="22"/>
      <c r="M92" s="23"/>
      <c r="N92" s="24"/>
      <c r="O92" s="25"/>
      <c r="P92" s="24"/>
      <c r="Q92" s="24"/>
      <c r="R92" s="24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</row>
    <row r="93" spans="2:16" ht="12" customHeight="1">
      <c r="B93" s="4"/>
      <c r="C93" s="3"/>
      <c r="D93" s="2"/>
      <c r="E93" s="4"/>
      <c r="F93" s="4"/>
      <c r="P93" s="4"/>
    </row>
    <row r="94" spans="2:16" ht="12" customHeight="1">
      <c r="B94" s="4"/>
      <c r="C94" s="3"/>
      <c r="D94" s="2"/>
      <c r="E94" s="4"/>
      <c r="F94" s="4"/>
      <c r="P94" s="4"/>
    </row>
    <row r="95" spans="2:16" ht="12" customHeight="1">
      <c r="B95" s="4"/>
      <c r="C95" s="3"/>
      <c r="D95" s="2"/>
      <c r="E95" s="4"/>
      <c r="F95" s="4"/>
      <c r="P95" s="4"/>
    </row>
  </sheetData>
  <sheetProtection/>
  <printOptions horizontalCentered="1"/>
  <pageMargins left="0.35" right="0.35" top="0.75" bottom="0.75" header="0.5" footer="0.5"/>
  <pageSetup firstPageNumber="2" useFirstPageNumber="1" orientation="landscape" scale="80" r:id="rId1"/>
  <headerFooter alignWithMargins="0">
    <oddHeader>&amp;L&amp;"Times New Roman,Regular"&amp;12Appendix 6. Concentrations of Major, Minor, and Trace Components in core LSF–10.
</oddHeader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mkauffmann</cp:lastModifiedBy>
  <dcterms:created xsi:type="dcterms:W3CDTF">2008-07-24T21:22:19Z</dcterms:created>
  <dcterms:modified xsi:type="dcterms:W3CDTF">2011-05-09T16:01:07Z</dcterms:modified>
  <cp:category/>
  <cp:version/>
  <cp:contentType/>
  <cp:contentStatus/>
</cp:coreProperties>
</file>