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7320" tabRatio="50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5" i="1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34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6"/>
  <c r="E15"/>
  <c r="E14"/>
  <c r="C11" i="2"/>
  <c r="B11"/>
  <c r="C10"/>
  <c r="B10"/>
  <c r="T44" i="4"/>
  <c r="C44"/>
  <c r="T43"/>
  <c r="C43"/>
  <c r="T42"/>
  <c r="C42"/>
  <c r="T41"/>
  <c r="C41"/>
  <c r="T40"/>
  <c r="C40"/>
  <c r="T39"/>
  <c r="C39"/>
  <c r="T38"/>
  <c r="C38"/>
  <c r="T37"/>
  <c r="C37"/>
  <c r="T36"/>
  <c r="C36"/>
  <c r="T35"/>
  <c r="C35"/>
  <c r="T34"/>
  <c r="C34"/>
  <c r="T33"/>
  <c r="C33"/>
  <c r="T32"/>
  <c r="C32"/>
  <c r="T31"/>
  <c r="C31"/>
  <c r="T30"/>
  <c r="C30"/>
  <c r="Q20"/>
  <c r="C20"/>
  <c r="Q19"/>
  <c r="C19"/>
  <c r="Q18"/>
  <c r="C18"/>
  <c r="Q17"/>
  <c r="C17"/>
  <c r="Q16"/>
  <c r="C16"/>
  <c r="Q15"/>
  <c r="C15"/>
  <c r="Q14"/>
  <c r="C14"/>
  <c r="Q13"/>
  <c r="C13"/>
  <c r="Q12"/>
  <c r="C12"/>
  <c r="Q11"/>
  <c r="C11"/>
  <c r="Q10"/>
  <c r="C10"/>
  <c r="Q9"/>
  <c r="C9"/>
  <c r="Q8"/>
  <c r="C8"/>
  <c r="Q7"/>
  <c r="C7"/>
  <c r="Q6"/>
  <c r="C6"/>
  <c r="G32" i="5"/>
  <c r="G31"/>
  <c r="G30"/>
  <c r="G29"/>
</calcChain>
</file>

<file path=xl/sharedStrings.xml><?xml version="1.0" encoding="utf-8"?>
<sst xmlns="http://schemas.openxmlformats.org/spreadsheetml/2006/main" count="329" uniqueCount="140">
  <si>
    <r>
      <t>Flow (m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>/s)</t>
    </r>
    <phoneticPr fontId="4" type="noConversion"/>
  </si>
  <si>
    <r>
      <t>Flow (ft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>/s)</t>
    </r>
    <phoneticPr fontId="4" type="noConversion"/>
  </si>
  <si>
    <t>Date</t>
    <phoneticPr fontId="4" type="noConversion"/>
  </si>
  <si>
    <t>Time</t>
    <phoneticPr fontId="4" type="noConversion"/>
  </si>
  <si>
    <t>Concentration (mg/L)</t>
    <phoneticPr fontId="4" type="noConversion"/>
  </si>
  <si>
    <t>Date</t>
    <phoneticPr fontId="4" type="noConversion"/>
  </si>
  <si>
    <t>Time</t>
    <phoneticPr fontId="4" type="noConversion"/>
  </si>
  <si>
    <t>Concentration (mg/L)</t>
    <phoneticPr fontId="4" type="noConversion"/>
  </si>
  <si>
    <t>13:00</t>
    <phoneticPr fontId="4" type="noConversion"/>
  </si>
  <si>
    <t>%&lt;2.0 mm</t>
  </si>
  <si>
    <t>%&lt;1.0 mm</t>
  </si>
  <si>
    <t>%&lt;0.50 mm</t>
  </si>
  <si>
    <t>%&lt;0.25 mm</t>
  </si>
  <si>
    <t>%&lt;0.125 mm</t>
  </si>
  <si>
    <t>%&lt;0.063 mm</t>
  </si>
  <si>
    <t>%&lt;0.031 mm</t>
  </si>
  <si>
    <t>%&lt;0.016 mm</t>
  </si>
  <si>
    <t>%&lt;0.008 mm</t>
  </si>
  <si>
    <t>%&lt;0.004 mm</t>
  </si>
  <si>
    <t>%&lt;0.002 mm</t>
  </si>
  <si>
    <r>
      <t>Table 1A.</t>
    </r>
    <r>
      <rPr>
        <sz val="12"/>
        <rFont val="Arial Narrow"/>
        <family val="2"/>
      </rPr>
      <t xml:space="preserve"> Suspended-sediment concentration and grain size in the San Lorenzo River, Santa Cruz, California, in water year 2009.</t>
    </r>
    <phoneticPr fontId="4" type="noConversion"/>
  </si>
  <si>
    <t>Grain-size distribution</t>
    <phoneticPr fontId="4" type="noConversion"/>
  </si>
  <si>
    <r>
      <t>Table 1B.</t>
    </r>
    <r>
      <rPr>
        <sz val="12"/>
        <rFont val="Arial Narrow"/>
        <family val="2"/>
      </rPr>
      <t xml:space="preserve"> Suspended-sediment concentration and grain size in the San Lorenzo River, Santa Cruz, California, in water year 2010.</t>
    </r>
    <phoneticPr fontId="4" type="noConversion"/>
  </si>
  <si>
    <t>140,000*</t>
  </si>
  <si>
    <t>Annual runoff, in cubic kilometers per year</t>
  </si>
  <si>
    <t>Dibenz[a,h]anthracene</t>
  </si>
  <si>
    <r>
      <t>D</t>
    </r>
    <r>
      <rPr>
        <vertAlign val="subscript"/>
        <sz val="11"/>
        <rFont val="Times New Roman"/>
      </rPr>
      <t>14</t>
    </r>
    <r>
      <rPr>
        <sz val="11"/>
        <rFont val="Times New Roman"/>
        <family val="1"/>
      </rPr>
      <t xml:space="preserve"> -Dibenz[a,h]anthracene</t>
    </r>
    <phoneticPr fontId="4" type="noConversion"/>
  </si>
  <si>
    <t>Benzo[g,h,i]perylene</t>
  </si>
  <si>
    <r>
      <t>D</t>
    </r>
    <r>
      <rPr>
        <vertAlign val="subscript"/>
        <sz val="11"/>
        <rFont val="Times New Roman"/>
      </rPr>
      <t>12</t>
    </r>
    <r>
      <rPr>
        <sz val="11"/>
        <rFont val="Times New Roman"/>
        <family val="1"/>
      </rPr>
      <t xml:space="preserve"> -Benzo[g,h,i]perylene</t>
    </r>
    <phoneticPr fontId="4" type="noConversion"/>
  </si>
  <si>
    <r>
      <t>Table 4A.</t>
    </r>
    <r>
      <rPr>
        <sz val="12"/>
        <rFont val="Arial Narrow"/>
        <family val="2"/>
      </rPr>
      <t xml:space="preserve"> Concentration (ng/L) of low molecular weight polyaromatic hydrocarbons in water samples collected from the San Lorenzo River, Santa Cruz, California, in water year 2010.</t>
    </r>
    <phoneticPr fontId="4" type="noConversion"/>
  </si>
  <si>
    <t>[ND, not detected at the specified limit of detection]</t>
    <phoneticPr fontId="4" type="noConversion"/>
  </si>
  <si>
    <t>Date</t>
  </si>
  <si>
    <t>Time</t>
  </si>
  <si>
    <r>
      <t>Flow (m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>/s)</t>
    </r>
  </si>
  <si>
    <r>
      <t>Flow (ft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>/s)</t>
    </r>
  </si>
  <si>
    <t>2-Methyl Naphthalene</t>
  </si>
  <si>
    <t>1-Methyl Naphthalene</t>
  </si>
  <si>
    <t>2-Methyl Anthracene</t>
  </si>
  <si>
    <t>4,5-Methylene Phenanthrene</t>
  </si>
  <si>
    <t>1-Methyl Phenanthrene</t>
  </si>
  <si>
    <r>
      <t>Table 2.</t>
    </r>
    <r>
      <rPr>
        <sz val="12"/>
        <rFont val="Arial Narrow"/>
        <family val="2"/>
      </rPr>
      <t xml:space="preserve"> Suspended-sediment load, annual runoff, and peak flow in the San Lorenzo River, Santa Cruz, California, in water years 2009 and 2010</t>
    </r>
    <phoneticPr fontId="4" type="noConversion"/>
  </si>
  <si>
    <t>Water year 2009</t>
    <phoneticPr fontId="4" type="noConversion"/>
  </si>
  <si>
    <t>Water year 2010</t>
    <phoneticPr fontId="4" type="noConversion"/>
  </si>
  <si>
    <t>Average annual value</t>
    <phoneticPr fontId="4" type="noConversion"/>
  </si>
  <si>
    <t>Suspended sediment transported in largest storm, in metric tons</t>
  </si>
  <si>
    <r>
      <t>Table 3.</t>
    </r>
    <r>
      <rPr>
        <sz val="12"/>
        <rFont val="Arial Narrow"/>
        <family val="2"/>
      </rPr>
      <t xml:space="preserve"> Polyaromatic hydrocarbon (PAH) compounds analyzed, including deuterated surrogate,</t>
    </r>
    <phoneticPr fontId="4" type="noConversion"/>
  </si>
  <si>
    <t>San Lorenzo River, Santa Cruz, California, during water year 2010.</t>
    <phoneticPr fontId="4" type="noConversion"/>
  </si>
  <si>
    <t>Native PAH</t>
    <phoneticPr fontId="4" type="noConversion"/>
  </si>
  <si>
    <t xml:space="preserve">Deuterated surrogate </t>
    <phoneticPr fontId="4" type="noConversion"/>
  </si>
  <si>
    <t>Naphthalene</t>
  </si>
  <si>
    <r>
      <t>D</t>
    </r>
    <r>
      <rPr>
        <vertAlign val="subscript"/>
        <sz val="11"/>
        <rFont val="Times New Roman"/>
      </rPr>
      <t>8</t>
    </r>
    <r>
      <rPr>
        <sz val="11"/>
        <rFont val="Times New Roman"/>
        <family val="1"/>
      </rPr>
      <t xml:space="preserve"> -Naphthalene</t>
    </r>
    <phoneticPr fontId="4" type="noConversion"/>
  </si>
  <si>
    <t>2-Methyl_Naphthalene</t>
  </si>
  <si>
    <t>1-Methyl_Naphthalene</t>
  </si>
  <si>
    <t>Acenaphthylene</t>
  </si>
  <si>
    <r>
      <t>D</t>
    </r>
    <r>
      <rPr>
        <vertAlign val="subscript"/>
        <sz val="11"/>
        <rFont val="Times New Roman"/>
      </rPr>
      <t>8</t>
    </r>
    <r>
      <rPr>
        <sz val="11"/>
        <rFont val="Times New Roman"/>
        <family val="1"/>
      </rPr>
      <t xml:space="preserve"> -Acenaphthylene</t>
    </r>
    <phoneticPr fontId="4" type="noConversion"/>
  </si>
  <si>
    <t>Acenaphthene</t>
  </si>
  <si>
    <r>
      <t>D</t>
    </r>
    <r>
      <rPr>
        <vertAlign val="subscript"/>
        <sz val="11"/>
        <rFont val="Times New Roman"/>
      </rPr>
      <t>10</t>
    </r>
    <r>
      <rPr>
        <sz val="11"/>
        <rFont val="Times New Roman"/>
        <family val="1"/>
      </rPr>
      <t xml:space="preserve"> -Acenaphthene</t>
    </r>
    <phoneticPr fontId="4" type="noConversion"/>
  </si>
  <si>
    <t>Fluorene</t>
  </si>
  <si>
    <r>
      <t>D</t>
    </r>
    <r>
      <rPr>
        <vertAlign val="subscript"/>
        <sz val="11"/>
        <rFont val="Times New Roman"/>
      </rPr>
      <t>10</t>
    </r>
    <r>
      <rPr>
        <sz val="11"/>
        <rFont val="Times New Roman"/>
        <family val="1"/>
      </rPr>
      <t xml:space="preserve"> -Fluorene</t>
    </r>
    <phoneticPr fontId="4" type="noConversion"/>
  </si>
  <si>
    <t>Dibenzothiophene</t>
  </si>
  <si>
    <r>
      <t>D</t>
    </r>
    <r>
      <rPr>
        <vertAlign val="subscript"/>
        <sz val="11"/>
        <rFont val="Times New Roman"/>
      </rPr>
      <t>10</t>
    </r>
    <r>
      <rPr>
        <sz val="11"/>
        <rFont val="Times New Roman"/>
        <family val="1"/>
      </rPr>
      <t xml:space="preserve"> -Phenanthrene</t>
    </r>
    <phoneticPr fontId="4" type="noConversion"/>
  </si>
  <si>
    <t>Phenanthrene</t>
  </si>
  <si>
    <t>Anthracene</t>
  </si>
  <si>
    <t>% Silt+clay</t>
    <phoneticPr fontId="4" type="noConversion"/>
  </si>
  <si>
    <r>
      <t>Table 1B.</t>
    </r>
    <r>
      <rPr>
        <sz val="12"/>
        <rFont val="Arial Narrow"/>
        <family val="2"/>
      </rPr>
      <t xml:space="preserve"> Suspended-sediment concentration and grain size from the San Lorenzo River, Santa Cruz, California, in water year 2010—Continued.</t>
    </r>
    <phoneticPr fontId="4" type="noConversion"/>
  </si>
  <si>
    <t>08:30</t>
    <phoneticPr fontId="4" type="noConversion"/>
  </si>
  <si>
    <t>13:35</t>
    <phoneticPr fontId="4" type="noConversion"/>
  </si>
  <si>
    <t>16:21</t>
    <phoneticPr fontId="4" type="noConversion"/>
  </si>
  <si>
    <t>18:00</t>
    <phoneticPr fontId="4" type="noConversion"/>
  </si>
  <si>
    <t>10:15</t>
    <phoneticPr fontId="4" type="noConversion"/>
  </si>
  <si>
    <t>Sum of low weight PAHs</t>
    <phoneticPr fontId="4" type="noConversion"/>
  </si>
  <si>
    <t>Sum of high weight PAHs</t>
    <phoneticPr fontId="4" type="noConversion"/>
  </si>
  <si>
    <t>Sum of California Ocean Plan listed PAHs</t>
  </si>
  <si>
    <t>Sum of all PAHs</t>
  </si>
  <si>
    <t>Sum of low molecular weight PAHs</t>
  </si>
  <si>
    <t>ND</t>
  </si>
  <si>
    <r>
      <t>Table 4B.</t>
    </r>
    <r>
      <rPr>
        <sz val="12"/>
        <rFont val="Arial Narrow"/>
        <family val="2"/>
      </rPr>
      <t xml:space="preserve"> Concentration (ng/L) of high molecular weight polyaromatic hydrocarbons in water samples collected from the San Lorenzo River, Santa Cruz, California, in water year 2010.</t>
    </r>
    <phoneticPr fontId="4" type="noConversion"/>
  </si>
  <si>
    <t>[ND, not detected at the specified limit of detection]</t>
  </si>
  <si>
    <t>1-Methyl Pyrene</t>
  </si>
  <si>
    <t>Sum of high molecular weight PAHs</t>
  </si>
  <si>
    <t>16:00</t>
    <phoneticPr fontId="4" type="noConversion"/>
  </si>
  <si>
    <t>08:00</t>
    <phoneticPr fontId="4" type="noConversion"/>
  </si>
  <si>
    <t>16:20</t>
    <phoneticPr fontId="4" type="noConversion"/>
  </si>
  <si>
    <t>07:30</t>
    <phoneticPr fontId="4" type="noConversion"/>
  </si>
  <si>
    <t>11:10</t>
    <phoneticPr fontId="4" type="noConversion"/>
  </si>
  <si>
    <t>16:30</t>
    <phoneticPr fontId="4" type="noConversion"/>
  </si>
  <si>
    <t>12:30</t>
    <phoneticPr fontId="4" type="noConversion"/>
  </si>
  <si>
    <t>14:00</t>
    <phoneticPr fontId="4" type="noConversion"/>
  </si>
  <si>
    <t>14:45</t>
    <phoneticPr fontId="4" type="noConversion"/>
  </si>
  <si>
    <t>08:50</t>
    <phoneticPr fontId="4" type="noConversion"/>
  </si>
  <si>
    <t>09:40</t>
    <phoneticPr fontId="4" type="noConversion"/>
  </si>
  <si>
    <t>09:45</t>
    <phoneticPr fontId="4" type="noConversion"/>
  </si>
  <si>
    <t>10:50</t>
    <phoneticPr fontId="4" type="noConversion"/>
  </si>
  <si>
    <t>07:35</t>
    <phoneticPr fontId="4" type="noConversion"/>
  </si>
  <si>
    <t>08:45</t>
    <phoneticPr fontId="4" type="noConversion"/>
  </si>
  <si>
    <t>Suspended sediment, in metric tons</t>
    <phoneticPr fontId="4" type="noConversion"/>
  </si>
  <si>
    <t>Annual peak flood discharge, in cubic meters per second</t>
    <phoneticPr fontId="4" type="noConversion"/>
  </si>
  <si>
    <t>Percentage of annual suspended sediment transported during largest storm</t>
    <phoneticPr fontId="4" type="noConversion"/>
  </si>
  <si>
    <t>Percentage of WY 2009-2010 suspended sediment transported during largest storm</t>
    <phoneticPr fontId="4" type="noConversion"/>
  </si>
  <si>
    <t>Suspended sediment, in metric tons, transported between 1237 PST on January 20, 2010,</t>
    <phoneticPr fontId="4" type="noConversion"/>
  </si>
  <si>
    <t>and 1115 PST on January 21, 2010 (see fig. 6)</t>
    <phoneticPr fontId="4" type="noConversion"/>
  </si>
  <si>
    <t>*From Best and Griggs (1991).</t>
    <phoneticPr fontId="4" type="noConversion"/>
  </si>
  <si>
    <r>
      <t>Table 5.</t>
    </r>
    <r>
      <rPr>
        <sz val="12"/>
        <rFont val="Arial Narrow"/>
        <family val="2"/>
      </rPr>
      <t xml:space="preserve"> Summary statistics, including range, median, mean, and standard deviation (</t>
    </r>
    <r>
      <rPr>
        <sz val="12"/>
        <rFont val="Arial"/>
        <family val="2"/>
      </rPr>
      <t>σ</t>
    </r>
    <r>
      <rPr>
        <sz val="12"/>
        <rFont val="Arial Narrow"/>
        <family val="2"/>
      </rPr>
      <t xml:space="preserve">) of concentration, in ng/L, of low- and high- molecular weight </t>
    </r>
    <phoneticPr fontId="4" type="noConversion"/>
  </si>
  <si>
    <t>polyaromatic hydrocarbons (PAHs) in water samples collected from the San Lorenzo River, Santa Cruz, California, in water year 2010.</t>
    <phoneticPr fontId="4" type="noConversion"/>
  </si>
  <si>
    <t xml:space="preserve">[ND, not detected at the specified limit of detection; CTR, California Toxics Rule, U.S. Environmental Protection Agency water-quality criteria </t>
    <phoneticPr fontId="4" type="noConversion"/>
  </si>
  <si>
    <t>for priority toxic pollutants for California inland surface waters, enclosed bays, and estuaries (U.S. Environmental Protection Agency, 2000).]</t>
    <phoneticPr fontId="4" type="noConversion"/>
  </si>
  <si>
    <t>Range</t>
  </si>
  <si>
    <t>Median</t>
  </si>
  <si>
    <t>Mean</t>
  </si>
  <si>
    <t>σ</t>
  </si>
  <si>
    <t>CTR</t>
  </si>
  <si>
    <t>Minimum</t>
  </si>
  <si>
    <t>Maximum</t>
  </si>
  <si>
    <t>Low molecular weight PAHs</t>
  </si>
  <si>
    <t>High molecular weight PAHs</t>
  </si>
  <si>
    <r>
      <t>D</t>
    </r>
    <r>
      <rPr>
        <vertAlign val="subscript"/>
        <sz val="11"/>
        <rFont val="Times New Roman"/>
      </rPr>
      <t>10</t>
    </r>
    <r>
      <rPr>
        <sz val="11"/>
        <rFont val="Times New Roman"/>
        <family val="1"/>
      </rPr>
      <t xml:space="preserve"> -Anthracene</t>
    </r>
    <phoneticPr fontId="4" type="noConversion"/>
  </si>
  <si>
    <t>2-Methyl_Anthracene</t>
  </si>
  <si>
    <t>4,5-Methylene_Phenanthrene</t>
  </si>
  <si>
    <t>1-Methyl_Phenanthrene</t>
  </si>
  <si>
    <t>Fluoranthene</t>
  </si>
  <si>
    <r>
      <t>D</t>
    </r>
    <r>
      <rPr>
        <vertAlign val="subscript"/>
        <sz val="11"/>
        <rFont val="Times New Roman"/>
      </rPr>
      <t>10</t>
    </r>
    <r>
      <rPr>
        <sz val="11"/>
        <rFont val="Times New Roman"/>
        <family val="1"/>
      </rPr>
      <t xml:space="preserve"> -Fluoranthene</t>
    </r>
    <phoneticPr fontId="4" type="noConversion"/>
  </si>
  <si>
    <t>Pyrene</t>
  </si>
  <si>
    <r>
      <t>D</t>
    </r>
    <r>
      <rPr>
        <vertAlign val="subscript"/>
        <sz val="11"/>
        <rFont val="Times New Roman"/>
      </rPr>
      <t>10</t>
    </r>
    <r>
      <rPr>
        <sz val="11"/>
        <rFont val="Times New Roman"/>
        <family val="1"/>
      </rPr>
      <t xml:space="preserve"> -Pyrene</t>
    </r>
    <phoneticPr fontId="4" type="noConversion"/>
  </si>
  <si>
    <t>Retene</t>
  </si>
  <si>
    <t>1-Methyl_Pyrene</t>
  </si>
  <si>
    <t>Benzo[b]naphtho[2,1-d]thiophene</t>
  </si>
  <si>
    <r>
      <t>D</t>
    </r>
    <r>
      <rPr>
        <vertAlign val="subscript"/>
        <sz val="11"/>
        <rFont val="Times New Roman"/>
      </rPr>
      <t>12</t>
    </r>
    <r>
      <rPr>
        <sz val="11"/>
        <rFont val="Times New Roman"/>
        <family val="1"/>
      </rPr>
      <t xml:space="preserve"> -Benz[a]anthracene</t>
    </r>
    <phoneticPr fontId="4" type="noConversion"/>
  </si>
  <si>
    <t>Benz[a]anthracene</t>
  </si>
  <si>
    <t>Chrysene</t>
  </si>
  <si>
    <r>
      <t>D</t>
    </r>
    <r>
      <rPr>
        <vertAlign val="subscript"/>
        <sz val="11"/>
        <rFont val="Times New Roman"/>
      </rPr>
      <t>12</t>
    </r>
    <r>
      <rPr>
        <sz val="11"/>
        <rFont val="Times New Roman"/>
        <family val="1"/>
      </rPr>
      <t xml:space="preserve"> -Chrysene</t>
    </r>
    <phoneticPr fontId="4" type="noConversion"/>
  </si>
  <si>
    <t>Benzo[b]fluoranthene</t>
  </si>
  <si>
    <r>
      <t>D</t>
    </r>
    <r>
      <rPr>
        <vertAlign val="subscript"/>
        <sz val="11"/>
        <rFont val="Times New Roman"/>
      </rPr>
      <t>12</t>
    </r>
    <r>
      <rPr>
        <sz val="11"/>
        <rFont val="Times New Roman"/>
        <family val="1"/>
      </rPr>
      <t xml:space="preserve"> -Benzo[b]fluoranthene</t>
    </r>
    <phoneticPr fontId="4" type="noConversion"/>
  </si>
  <si>
    <t>Benzo[k]fluoranthene</t>
  </si>
  <si>
    <r>
      <t>D</t>
    </r>
    <r>
      <rPr>
        <vertAlign val="subscript"/>
        <sz val="11"/>
        <rFont val="Times New Roman"/>
      </rPr>
      <t>12</t>
    </r>
    <r>
      <rPr>
        <sz val="11"/>
        <rFont val="Times New Roman"/>
        <family val="1"/>
      </rPr>
      <t xml:space="preserve"> -Benzo[k]fluoranthene</t>
    </r>
    <phoneticPr fontId="4" type="noConversion"/>
  </si>
  <si>
    <t>Benzo[e]pyrene</t>
  </si>
  <si>
    <t>Benzo[a]pyrene</t>
  </si>
  <si>
    <r>
      <t>D</t>
    </r>
    <r>
      <rPr>
        <vertAlign val="subscript"/>
        <sz val="11"/>
        <rFont val="Times New Roman"/>
      </rPr>
      <t>12</t>
    </r>
    <r>
      <rPr>
        <sz val="11"/>
        <rFont val="Times New Roman"/>
        <family val="1"/>
      </rPr>
      <t xml:space="preserve"> -Benzo[a]pyrene</t>
    </r>
    <phoneticPr fontId="4" type="noConversion"/>
  </si>
  <si>
    <t>Perylene</t>
  </si>
  <si>
    <t>Indeno[1,2,3-c,d]pyrene</t>
  </si>
  <si>
    <r>
      <t>D</t>
    </r>
    <r>
      <rPr>
        <vertAlign val="subscript"/>
        <sz val="11"/>
        <rFont val="Times New Roman"/>
      </rPr>
      <t>12</t>
    </r>
    <r>
      <rPr>
        <sz val="11"/>
        <rFont val="Times New Roman"/>
        <family val="1"/>
      </rPr>
      <t xml:space="preserve"> -Indeno[1,2,3-c,d]pyrene</t>
    </r>
    <phoneticPr fontId="4" type="noConversion"/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</si>
</sst>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h:mm;@"/>
    <numFmt numFmtId="166" formatCode="0.000"/>
  </numFmts>
  <fonts count="13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vertAlign val="subscript"/>
      <sz val="11"/>
      <name val="Times New Roman"/>
    </font>
    <font>
      <sz val="12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Border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/>
    <xf numFmtId="0" fontId="6" fillId="0" borderId="1" xfId="0" applyFont="1" applyBorder="1"/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4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20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0" fontId="7" fillId="0" borderId="0" xfId="0" quotePrefix="1" applyNumberFormat="1" applyFont="1" applyAlignment="1">
      <alignment horizontal="center"/>
    </xf>
    <xf numFmtId="0" fontId="7" fillId="0" borderId="0" xfId="0" applyFont="1"/>
    <xf numFmtId="20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6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3" fontId="7" fillId="0" borderId="0" xfId="1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4" fontId="7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0" fontId="5" fillId="0" borderId="0" xfId="0" applyFont="1"/>
    <xf numFmtId="0" fontId="6" fillId="0" borderId="3" xfId="0" applyFont="1" applyBorder="1"/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textRotation="90" wrapText="1"/>
    </xf>
    <xf numFmtId="0" fontId="6" fillId="0" borderId="2" xfId="0" applyNumberFormat="1" applyFont="1" applyBorder="1" applyAlignment="1">
      <alignment horizontal="center" textRotation="90"/>
    </xf>
    <xf numFmtId="0" fontId="6" fillId="0" borderId="2" xfId="0" applyNumberFormat="1" applyFont="1" applyBorder="1"/>
    <xf numFmtId="14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5" fillId="0" borderId="0" xfId="0" applyNumberFormat="1" applyFont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quotePrefix="1" applyNumberFormat="1" applyFont="1" applyFill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7" fillId="0" borderId="4" xfId="0" applyFont="1" applyBorder="1"/>
    <xf numFmtId="1" fontId="0" fillId="0" borderId="0" xfId="0" applyNumberFormat="1"/>
    <xf numFmtId="3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Fill="1"/>
    <xf numFmtId="164" fontId="7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00"/>
  <sheetViews>
    <sheetView tabSelected="1" workbookViewId="0"/>
  </sheetViews>
  <sheetFormatPr baseColWidth="10" defaultRowHeight="13"/>
  <cols>
    <col min="1" max="1" width="8.5703125" customWidth="1"/>
    <col min="2" max="2" width="7.85546875" customWidth="1"/>
    <col min="5" max="5" width="11.42578125" customWidth="1"/>
  </cols>
  <sheetData>
    <row r="1" spans="1:14" ht="15">
      <c r="A1" s="5" t="s">
        <v>20</v>
      </c>
    </row>
    <row r="3" spans="1:14" ht="30">
      <c r="A3" s="6" t="s">
        <v>2</v>
      </c>
      <c r="B3" s="6" t="s">
        <v>3</v>
      </c>
      <c r="C3" s="6" t="s">
        <v>0</v>
      </c>
      <c r="D3" s="6" t="s">
        <v>1</v>
      </c>
      <c r="E3" s="7" t="s">
        <v>4</v>
      </c>
      <c r="F3" s="8" t="s">
        <v>63</v>
      </c>
      <c r="G3" s="8" t="s">
        <v>21</v>
      </c>
      <c r="H3" s="8"/>
      <c r="I3" s="8"/>
      <c r="J3" s="8"/>
      <c r="K3" s="8"/>
    </row>
    <row r="4" spans="1:14" ht="16" thickBot="1">
      <c r="A4" s="9"/>
      <c r="B4" s="9"/>
      <c r="C4" s="9"/>
      <c r="D4" s="9"/>
      <c r="E4" s="9"/>
      <c r="F4" s="9"/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</row>
    <row r="5" spans="1:14" ht="14" thickTop="1"/>
    <row r="6" spans="1:14">
      <c r="A6" s="10">
        <v>38291</v>
      </c>
      <c r="B6" s="11" t="s">
        <v>8</v>
      </c>
      <c r="C6" s="12">
        <f>D6*0.0283</f>
        <v>0.7641</v>
      </c>
      <c r="D6" s="27">
        <v>27</v>
      </c>
      <c r="E6" s="13">
        <v>2</v>
      </c>
      <c r="F6" s="14">
        <v>80</v>
      </c>
      <c r="G6" s="13"/>
      <c r="H6" s="13"/>
      <c r="I6" s="13"/>
      <c r="J6" s="13"/>
      <c r="K6" s="13"/>
    </row>
    <row r="7" spans="1:14">
      <c r="A7" s="10">
        <v>38292</v>
      </c>
      <c r="B7" s="11" t="s">
        <v>65</v>
      </c>
      <c r="C7" s="12">
        <f t="shared" ref="C7:C24" si="0">D7*0.0283</f>
        <v>6.5089999999999995</v>
      </c>
      <c r="D7" s="27">
        <v>230</v>
      </c>
      <c r="E7" s="13">
        <v>47</v>
      </c>
      <c r="F7" s="13">
        <v>97.2</v>
      </c>
      <c r="G7" s="13"/>
      <c r="H7" s="13"/>
      <c r="I7" s="13"/>
      <c r="J7" s="13"/>
      <c r="K7" s="13"/>
      <c r="L7" s="2"/>
      <c r="M7" s="2"/>
      <c r="N7" s="2"/>
    </row>
    <row r="8" spans="1:14">
      <c r="A8" s="15">
        <v>38397</v>
      </c>
      <c r="B8" s="16" t="s">
        <v>66</v>
      </c>
      <c r="C8" s="12">
        <f t="shared" si="0"/>
        <v>21.5929</v>
      </c>
      <c r="D8" s="28">
        <v>763</v>
      </c>
      <c r="E8" s="17">
        <v>213</v>
      </c>
      <c r="F8" s="17">
        <v>68.400000000000006</v>
      </c>
      <c r="G8" s="17"/>
      <c r="H8" s="17"/>
      <c r="I8" s="17"/>
      <c r="J8" s="17"/>
      <c r="K8" s="17"/>
      <c r="L8" s="2"/>
      <c r="M8" s="2"/>
      <c r="N8" s="2"/>
    </row>
    <row r="9" spans="1:14">
      <c r="A9" s="15">
        <v>38397</v>
      </c>
      <c r="B9" s="16" t="s">
        <v>67</v>
      </c>
      <c r="C9" s="12">
        <f t="shared" si="0"/>
        <v>58.863999999999997</v>
      </c>
      <c r="D9" s="28">
        <v>2080</v>
      </c>
      <c r="E9" s="17">
        <v>378</v>
      </c>
      <c r="F9" s="17">
        <v>81.5</v>
      </c>
      <c r="G9" s="18">
        <v>100</v>
      </c>
      <c r="H9" s="18">
        <v>100</v>
      </c>
      <c r="I9" s="18">
        <v>94.7</v>
      </c>
      <c r="J9" s="18">
        <v>89.2</v>
      </c>
      <c r="K9" s="18">
        <v>81.5</v>
      </c>
      <c r="L9" s="2"/>
      <c r="M9" s="2"/>
      <c r="N9" s="2"/>
    </row>
    <row r="10" spans="1:14">
      <c r="A10" s="15">
        <v>38397</v>
      </c>
      <c r="B10" s="16" t="s">
        <v>68</v>
      </c>
      <c r="C10" s="12">
        <f t="shared" si="0"/>
        <v>80.938000000000002</v>
      </c>
      <c r="D10" s="28">
        <v>2860</v>
      </c>
      <c r="E10" s="17">
        <v>522</v>
      </c>
      <c r="F10" s="17">
        <v>77.5</v>
      </c>
      <c r="G10" s="18">
        <v>100</v>
      </c>
      <c r="H10" s="18">
        <v>99.4</v>
      </c>
      <c r="I10" s="18">
        <v>94</v>
      </c>
      <c r="J10" s="18">
        <v>88.1</v>
      </c>
      <c r="K10" s="18">
        <v>77.5</v>
      </c>
      <c r="L10" s="2"/>
      <c r="M10" s="2"/>
      <c r="N10" s="2"/>
    </row>
    <row r="11" spans="1:14">
      <c r="A11" s="15">
        <v>38398</v>
      </c>
      <c r="B11" s="16" t="s">
        <v>69</v>
      </c>
      <c r="C11" s="12">
        <f t="shared" si="0"/>
        <v>71.599000000000004</v>
      </c>
      <c r="D11" s="28">
        <v>2530</v>
      </c>
      <c r="E11" s="17">
        <v>241</v>
      </c>
      <c r="F11" s="17">
        <v>83.9</v>
      </c>
      <c r="G11" s="18">
        <v>100</v>
      </c>
      <c r="H11" s="18">
        <v>100</v>
      </c>
      <c r="I11" s="18">
        <v>96.9</v>
      </c>
      <c r="J11" s="18">
        <v>93.2</v>
      </c>
      <c r="K11" s="18">
        <v>83.9</v>
      </c>
      <c r="L11" s="2"/>
      <c r="M11" s="2"/>
      <c r="N11" s="2"/>
    </row>
    <row r="12" spans="1:14">
      <c r="A12" s="15">
        <v>38398</v>
      </c>
      <c r="B12" s="16" t="s">
        <v>80</v>
      </c>
      <c r="C12" s="12">
        <f t="shared" si="0"/>
        <v>58.863999999999997</v>
      </c>
      <c r="D12" s="28">
        <v>2080</v>
      </c>
      <c r="E12" s="17">
        <v>247</v>
      </c>
      <c r="F12" s="17">
        <v>68.900000000000006</v>
      </c>
      <c r="G12" s="18">
        <v>100</v>
      </c>
      <c r="H12" s="18">
        <v>97.3</v>
      </c>
      <c r="I12" s="18">
        <v>84.4</v>
      </c>
      <c r="J12" s="18">
        <v>78.3</v>
      </c>
      <c r="K12" s="18">
        <v>68.900000000000006</v>
      </c>
      <c r="L12" s="2"/>
      <c r="M12" s="2"/>
      <c r="N12" s="2"/>
    </row>
    <row r="13" spans="1:14">
      <c r="A13" s="15">
        <v>38399</v>
      </c>
      <c r="B13" s="16" t="s">
        <v>81</v>
      </c>
      <c r="C13" s="12">
        <f t="shared" si="0"/>
        <v>20.206199999999999</v>
      </c>
      <c r="D13" s="28">
        <v>714</v>
      </c>
      <c r="E13" s="17">
        <v>62</v>
      </c>
      <c r="F13" s="17">
        <v>79.7</v>
      </c>
      <c r="G13" s="17"/>
      <c r="H13" s="17"/>
      <c r="I13" s="17"/>
      <c r="J13" s="17"/>
      <c r="K13" s="17"/>
      <c r="L13" s="2"/>
      <c r="M13" s="2"/>
      <c r="N13" s="2"/>
    </row>
    <row r="14" spans="1:14">
      <c r="A14" s="15">
        <v>38399</v>
      </c>
      <c r="B14" s="16" t="s">
        <v>82</v>
      </c>
      <c r="C14" s="12">
        <f t="shared" si="0"/>
        <v>26.2624</v>
      </c>
      <c r="D14" s="28">
        <v>928</v>
      </c>
      <c r="E14" s="17">
        <f>(65+77)/2</f>
        <v>71</v>
      </c>
      <c r="F14" s="17">
        <v>80.2</v>
      </c>
      <c r="G14" s="17"/>
      <c r="H14" s="17"/>
      <c r="I14" s="17"/>
      <c r="J14" s="17"/>
      <c r="K14" s="17"/>
      <c r="L14" s="2"/>
      <c r="M14" s="2"/>
      <c r="N14" s="2"/>
    </row>
    <row r="15" spans="1:14">
      <c r="A15" s="15">
        <v>38405</v>
      </c>
      <c r="B15" s="16" t="s">
        <v>83</v>
      </c>
      <c r="C15" s="12">
        <f t="shared" si="0"/>
        <v>52.071999999999996</v>
      </c>
      <c r="D15" s="28">
        <v>1840</v>
      </c>
      <c r="E15" s="17">
        <f>(268+276)/2</f>
        <v>272</v>
      </c>
      <c r="F15" s="17">
        <v>83.3</v>
      </c>
      <c r="G15" s="17"/>
      <c r="H15" s="17"/>
      <c r="I15" s="17"/>
      <c r="J15" s="17"/>
      <c r="K15" s="17"/>
      <c r="L15" s="2"/>
      <c r="M15" s="2"/>
      <c r="N15" s="2"/>
    </row>
    <row r="16" spans="1:14">
      <c r="A16" s="15">
        <v>38405</v>
      </c>
      <c r="B16" s="16" t="s">
        <v>84</v>
      </c>
      <c r="C16" s="12">
        <f t="shared" si="0"/>
        <v>48.393000000000001</v>
      </c>
      <c r="D16" s="28">
        <v>1710</v>
      </c>
      <c r="E16" s="17">
        <v>169</v>
      </c>
      <c r="F16" s="17">
        <v>81.3</v>
      </c>
      <c r="G16" s="17"/>
      <c r="H16" s="17"/>
      <c r="I16" s="17"/>
      <c r="J16" s="17"/>
      <c r="K16" s="17"/>
      <c r="L16" s="2"/>
      <c r="M16" s="2"/>
      <c r="N16" s="2"/>
    </row>
    <row r="17" spans="1:17">
      <c r="A17" s="15">
        <v>38405</v>
      </c>
      <c r="B17" s="16" t="s">
        <v>85</v>
      </c>
      <c r="C17" s="12">
        <f t="shared" si="0"/>
        <v>46.411999999999999</v>
      </c>
      <c r="D17" s="28">
        <v>1640</v>
      </c>
      <c r="E17" s="17">
        <v>153</v>
      </c>
      <c r="F17" s="17">
        <v>73.400000000000006</v>
      </c>
      <c r="G17" s="17"/>
      <c r="H17" s="17"/>
      <c r="I17" s="17"/>
      <c r="J17" s="17"/>
      <c r="K17" s="17"/>
      <c r="L17" s="2"/>
      <c r="M17" s="2"/>
      <c r="N17" s="2"/>
    </row>
    <row r="18" spans="1:17">
      <c r="A18" s="15">
        <v>38406</v>
      </c>
      <c r="B18" s="16" t="s">
        <v>86</v>
      </c>
      <c r="C18" s="12">
        <f t="shared" si="0"/>
        <v>19.809999999999999</v>
      </c>
      <c r="D18" s="28">
        <v>700</v>
      </c>
      <c r="E18" s="17">
        <v>38</v>
      </c>
      <c r="F18" s="17">
        <v>82.3</v>
      </c>
      <c r="G18" s="17"/>
      <c r="H18" s="17"/>
      <c r="I18" s="17"/>
      <c r="J18" s="17"/>
      <c r="K18" s="17"/>
      <c r="L18" s="2"/>
      <c r="M18" s="2"/>
      <c r="N18" s="2"/>
    </row>
    <row r="19" spans="1:17">
      <c r="A19" s="15">
        <v>38406</v>
      </c>
      <c r="B19" s="16" t="s">
        <v>87</v>
      </c>
      <c r="C19" s="12">
        <f t="shared" si="0"/>
        <v>18.762899999999998</v>
      </c>
      <c r="D19" s="28">
        <v>663</v>
      </c>
      <c r="E19" s="17">
        <v>36</v>
      </c>
      <c r="F19" s="17">
        <v>84.1</v>
      </c>
      <c r="G19" s="17"/>
      <c r="H19" s="17"/>
      <c r="I19" s="17"/>
      <c r="J19" s="17"/>
      <c r="K19" s="17"/>
      <c r="L19" s="2"/>
      <c r="M19" s="2"/>
      <c r="N19" s="2"/>
    </row>
    <row r="20" spans="1:17">
      <c r="A20" s="15">
        <v>38412</v>
      </c>
      <c r="B20" s="16" t="s">
        <v>88</v>
      </c>
      <c r="C20" s="12">
        <f t="shared" si="0"/>
        <v>15.282</v>
      </c>
      <c r="D20" s="28">
        <v>540</v>
      </c>
      <c r="E20" s="17">
        <v>57</v>
      </c>
      <c r="F20" s="17">
        <v>71.7</v>
      </c>
      <c r="G20" s="17"/>
      <c r="H20" s="17"/>
      <c r="I20" s="17"/>
      <c r="J20" s="17"/>
      <c r="K20" s="17"/>
      <c r="L20" s="2"/>
      <c r="M20" s="2"/>
      <c r="N20" s="2"/>
    </row>
    <row r="21" spans="1:17">
      <c r="A21" s="15">
        <v>38413</v>
      </c>
      <c r="B21" s="16" t="s">
        <v>89</v>
      </c>
      <c r="C21" s="12">
        <f t="shared" si="0"/>
        <v>15.678199999999999</v>
      </c>
      <c r="D21" s="28">
        <v>554</v>
      </c>
      <c r="E21" s="17">
        <v>51</v>
      </c>
      <c r="F21" s="17">
        <v>86.9</v>
      </c>
      <c r="G21" s="17"/>
      <c r="H21" s="17"/>
      <c r="I21" s="17"/>
      <c r="J21" s="17"/>
      <c r="K21" s="17"/>
      <c r="L21" s="2"/>
      <c r="M21" s="2"/>
      <c r="N21" s="2"/>
    </row>
    <row r="22" spans="1:17">
      <c r="A22" s="15">
        <v>38414</v>
      </c>
      <c r="B22" s="16" t="s">
        <v>90</v>
      </c>
      <c r="C22" s="12">
        <f t="shared" si="0"/>
        <v>29.148999999999997</v>
      </c>
      <c r="D22" s="28">
        <v>1030</v>
      </c>
      <c r="E22" s="17">
        <v>102</v>
      </c>
      <c r="F22" s="17">
        <v>87.2</v>
      </c>
      <c r="G22" s="17"/>
      <c r="H22" s="17"/>
      <c r="I22" s="17"/>
      <c r="J22" s="17"/>
      <c r="K22" s="17"/>
      <c r="L22" s="2"/>
      <c r="M22" s="2"/>
      <c r="N22" s="2"/>
    </row>
    <row r="23" spans="1:17">
      <c r="A23" s="15">
        <v>38415</v>
      </c>
      <c r="B23" s="16" t="s">
        <v>91</v>
      </c>
      <c r="C23" s="12">
        <f t="shared" si="0"/>
        <v>16.6404</v>
      </c>
      <c r="D23" s="28">
        <v>588</v>
      </c>
      <c r="E23" s="17">
        <v>29</v>
      </c>
      <c r="F23" s="17">
        <v>83.4</v>
      </c>
      <c r="G23" s="17"/>
      <c r="H23" s="17"/>
      <c r="I23" s="17"/>
      <c r="J23" s="17"/>
      <c r="K23" s="17"/>
      <c r="L23" s="2"/>
      <c r="M23" s="2"/>
      <c r="N23" s="2"/>
    </row>
    <row r="24" spans="1:17">
      <c r="A24" s="15">
        <v>38433</v>
      </c>
      <c r="B24" s="16" t="s">
        <v>92</v>
      </c>
      <c r="C24" s="12">
        <f t="shared" si="0"/>
        <v>3.2262</v>
      </c>
      <c r="D24" s="28">
        <v>114</v>
      </c>
      <c r="E24" s="17">
        <v>4</v>
      </c>
      <c r="F24" s="17">
        <v>89.4</v>
      </c>
      <c r="G24" s="17"/>
      <c r="H24" s="17"/>
      <c r="I24" s="17"/>
      <c r="J24" s="17"/>
      <c r="K24" s="17"/>
      <c r="L24" s="2"/>
      <c r="M24" s="2"/>
      <c r="N24" s="2"/>
      <c r="O24" s="2"/>
    </row>
    <row r="25" spans="1:1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  <c r="N25" s="2"/>
      <c r="O25" s="2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  <c r="N26" s="2"/>
      <c r="O26" s="2"/>
    </row>
    <row r="29" spans="1:17" ht="15">
      <c r="A29" s="5" t="s">
        <v>22</v>
      </c>
    </row>
    <row r="31" spans="1:17" ht="30">
      <c r="A31" s="6" t="s">
        <v>5</v>
      </c>
      <c r="B31" s="6" t="s">
        <v>6</v>
      </c>
      <c r="C31" s="6" t="s">
        <v>0</v>
      </c>
      <c r="D31" s="6" t="s">
        <v>1</v>
      </c>
      <c r="E31" s="7" t="s">
        <v>7</v>
      </c>
      <c r="F31" s="6" t="s">
        <v>63</v>
      </c>
      <c r="G31" s="8" t="s">
        <v>21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6" thickBot="1">
      <c r="A32" s="9"/>
      <c r="B32" s="9"/>
      <c r="C32" s="9"/>
      <c r="D32" s="9"/>
      <c r="E32" s="9"/>
      <c r="F32" s="9"/>
      <c r="G32" s="26" t="s">
        <v>9</v>
      </c>
      <c r="H32" s="26" t="s">
        <v>10</v>
      </c>
      <c r="I32" s="26" t="s">
        <v>11</v>
      </c>
      <c r="J32" s="26" t="s">
        <v>12</v>
      </c>
      <c r="K32" s="26" t="s">
        <v>13</v>
      </c>
      <c r="L32" s="26" t="s">
        <v>14</v>
      </c>
      <c r="M32" s="26" t="s">
        <v>15</v>
      </c>
      <c r="N32" s="26" t="s">
        <v>16</v>
      </c>
      <c r="O32" s="26" t="s">
        <v>17</v>
      </c>
      <c r="P32" s="26" t="s">
        <v>18</v>
      </c>
      <c r="Q32" s="26" t="s">
        <v>19</v>
      </c>
    </row>
    <row r="33" spans="1:17" ht="14" thickTop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10">
        <v>38637</v>
      </c>
      <c r="B34" s="19">
        <v>0.4548611111111111</v>
      </c>
      <c r="C34" s="12">
        <f>D34*0.0283</f>
        <v>11.1785</v>
      </c>
      <c r="D34" s="27">
        <v>395</v>
      </c>
      <c r="E34" s="27">
        <v>125</v>
      </c>
      <c r="F34" s="20">
        <v>94.1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>
      <c r="A35" s="10">
        <v>38637</v>
      </c>
      <c r="B35" s="19">
        <v>0.51527777777777783</v>
      </c>
      <c r="C35" s="12">
        <f t="shared" ref="C35:C57" si="1">D35*0.0283</f>
        <v>26.120899999999999</v>
      </c>
      <c r="D35" s="27">
        <v>923</v>
      </c>
      <c r="E35" s="27">
        <v>313</v>
      </c>
      <c r="F35" s="20">
        <v>83.3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>
      <c r="A36" s="10">
        <v>38637</v>
      </c>
      <c r="B36" s="19">
        <v>0.55555555555555558</v>
      </c>
      <c r="C36" s="12">
        <f t="shared" si="1"/>
        <v>31.695999999999998</v>
      </c>
      <c r="D36" s="27">
        <v>1120</v>
      </c>
      <c r="E36" s="27">
        <v>377</v>
      </c>
      <c r="F36" s="20">
        <v>85.8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>
      <c r="A37" s="10">
        <v>38637</v>
      </c>
      <c r="B37" s="19">
        <v>0.58333333333333337</v>
      </c>
      <c r="C37" s="12">
        <f t="shared" si="1"/>
        <v>36.79</v>
      </c>
      <c r="D37" s="27">
        <v>1300</v>
      </c>
      <c r="E37" s="27">
        <v>411</v>
      </c>
      <c r="F37" s="20">
        <v>86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10">
        <v>38637</v>
      </c>
      <c r="B38" s="19">
        <v>0.61805555555555558</v>
      </c>
      <c r="C38" s="12">
        <f t="shared" si="1"/>
        <v>45.28</v>
      </c>
      <c r="D38" s="27">
        <v>1600</v>
      </c>
      <c r="E38" s="27">
        <v>452</v>
      </c>
      <c r="F38" s="20">
        <v>82.4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10">
        <v>38637</v>
      </c>
      <c r="B39" s="19">
        <v>0.67708333333333337</v>
      </c>
      <c r="C39" s="12">
        <f t="shared" si="1"/>
        <v>70.75</v>
      </c>
      <c r="D39" s="27">
        <v>2500</v>
      </c>
      <c r="E39" s="27">
        <v>511</v>
      </c>
      <c r="F39" s="20">
        <v>76.5</v>
      </c>
      <c r="G39" s="20">
        <v>100</v>
      </c>
      <c r="H39" s="20">
        <v>100</v>
      </c>
      <c r="I39" s="20">
        <v>100</v>
      </c>
      <c r="J39" s="13">
        <v>98.5</v>
      </c>
      <c r="K39" s="13">
        <v>92.1</v>
      </c>
      <c r="L39" s="13">
        <v>76.5</v>
      </c>
      <c r="M39" s="13"/>
      <c r="N39" s="13"/>
      <c r="O39" s="13"/>
      <c r="P39" s="13"/>
      <c r="Q39" s="13"/>
    </row>
    <row r="40" spans="1:17">
      <c r="A40" s="10">
        <v>38637</v>
      </c>
      <c r="B40" s="19">
        <v>0.72916666666666663</v>
      </c>
      <c r="C40" s="12">
        <f t="shared" si="1"/>
        <v>94.23899999999999</v>
      </c>
      <c r="D40" s="27">
        <v>3330</v>
      </c>
      <c r="E40" s="27">
        <v>588</v>
      </c>
      <c r="F40" s="20">
        <v>75.400000000000006</v>
      </c>
      <c r="G40" s="20">
        <v>100</v>
      </c>
      <c r="H40" s="20">
        <v>100</v>
      </c>
      <c r="I40" s="20">
        <v>100</v>
      </c>
      <c r="J40" s="13">
        <v>98.1</v>
      </c>
      <c r="K40" s="13">
        <v>91.7</v>
      </c>
      <c r="L40" s="13">
        <v>75.400000000000006</v>
      </c>
      <c r="M40" s="13"/>
      <c r="N40" s="13"/>
      <c r="O40" s="13"/>
      <c r="P40" s="13"/>
      <c r="Q40" s="13"/>
    </row>
    <row r="41" spans="1:17">
      <c r="A41" s="10">
        <v>38637</v>
      </c>
      <c r="B41" s="19">
        <v>0.75347222222222221</v>
      </c>
      <c r="C41" s="12">
        <f t="shared" si="1"/>
        <v>104.71</v>
      </c>
      <c r="D41" s="27">
        <v>3700</v>
      </c>
      <c r="E41" s="27">
        <v>702</v>
      </c>
      <c r="F41" s="20">
        <v>73</v>
      </c>
      <c r="G41" s="20">
        <v>100</v>
      </c>
      <c r="H41" s="20">
        <v>100</v>
      </c>
      <c r="I41" s="20">
        <v>100</v>
      </c>
      <c r="J41" s="13">
        <v>97.7</v>
      </c>
      <c r="K41" s="13">
        <v>90.5</v>
      </c>
      <c r="L41" s="13">
        <v>73</v>
      </c>
      <c r="M41" s="13"/>
      <c r="N41" s="13"/>
      <c r="O41" s="13"/>
      <c r="P41" s="13"/>
      <c r="Q41" s="13"/>
    </row>
    <row r="42" spans="1:17">
      <c r="A42" s="10">
        <v>38637</v>
      </c>
      <c r="B42" s="19">
        <v>0.78819444444444453</v>
      </c>
      <c r="C42" s="12">
        <f t="shared" si="1"/>
        <v>124.52</v>
      </c>
      <c r="D42" s="27">
        <v>4400</v>
      </c>
      <c r="E42" s="27">
        <v>853</v>
      </c>
      <c r="F42" s="20">
        <v>72.8</v>
      </c>
      <c r="G42" s="20">
        <v>100</v>
      </c>
      <c r="H42" s="20">
        <v>100</v>
      </c>
      <c r="I42" s="20">
        <v>100</v>
      </c>
      <c r="J42" s="13">
        <v>99.6</v>
      </c>
      <c r="K42" s="13">
        <v>94.8</v>
      </c>
      <c r="L42" s="13">
        <v>85.9</v>
      </c>
      <c r="M42" s="13"/>
      <c r="N42" s="13"/>
      <c r="O42" s="13"/>
      <c r="P42" s="13"/>
      <c r="Q42" s="13"/>
    </row>
    <row r="43" spans="1:17">
      <c r="A43" s="10">
        <v>38638</v>
      </c>
      <c r="B43" s="21" t="s">
        <v>93</v>
      </c>
      <c r="C43" s="12">
        <f t="shared" si="1"/>
        <v>16.696999999999999</v>
      </c>
      <c r="D43" s="27">
        <v>590</v>
      </c>
      <c r="E43" s="27">
        <v>253</v>
      </c>
      <c r="F43" s="20">
        <v>93.5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>
      <c r="A44" s="10">
        <v>38638</v>
      </c>
      <c r="B44" s="19">
        <v>0.41666666666666669</v>
      </c>
      <c r="C44" s="12">
        <f t="shared" si="1"/>
        <v>12.6501</v>
      </c>
      <c r="D44" s="27">
        <v>447</v>
      </c>
      <c r="E44" s="27">
        <v>176</v>
      </c>
      <c r="F44" s="20">
        <v>94.7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>
      <c r="A45" s="10">
        <v>38638</v>
      </c>
      <c r="B45" s="19">
        <v>0.50694444444444442</v>
      </c>
      <c r="C45" s="12">
        <f t="shared" si="1"/>
        <v>10.471</v>
      </c>
      <c r="D45" s="27">
        <v>370</v>
      </c>
      <c r="E45" s="27">
        <v>141</v>
      </c>
      <c r="F45" s="20">
        <v>90.4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>
      <c r="A46" s="10">
        <v>38734</v>
      </c>
      <c r="B46" s="19">
        <v>0.50972222222222219</v>
      </c>
      <c r="C46" s="12">
        <f t="shared" si="1"/>
        <v>8.5465999999999998</v>
      </c>
      <c r="D46" s="27">
        <v>302</v>
      </c>
      <c r="E46" s="27">
        <v>436</v>
      </c>
      <c r="F46" s="20">
        <v>96.3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>
      <c r="A47" s="10">
        <v>38734</v>
      </c>
      <c r="B47" s="19">
        <v>0.65972222222222221</v>
      </c>
      <c r="C47" s="12">
        <f t="shared" si="1"/>
        <v>43.015999999999998</v>
      </c>
      <c r="D47" s="27">
        <v>1520</v>
      </c>
      <c r="E47" s="27">
        <v>567</v>
      </c>
      <c r="F47" s="20">
        <v>80.5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>
      <c r="A48" s="10">
        <v>38734</v>
      </c>
      <c r="B48" s="19">
        <v>0.69791666666666663</v>
      </c>
      <c r="C48" s="12">
        <f t="shared" si="1"/>
        <v>49.241999999999997</v>
      </c>
      <c r="D48" s="27">
        <v>1740</v>
      </c>
      <c r="E48" s="27">
        <v>567</v>
      </c>
      <c r="F48" s="20">
        <v>76.7</v>
      </c>
      <c r="G48" s="22"/>
      <c r="H48" s="13"/>
      <c r="I48" s="22"/>
      <c r="J48" s="22"/>
      <c r="K48" s="22"/>
      <c r="L48" s="22"/>
      <c r="M48" s="22"/>
      <c r="N48" s="22"/>
      <c r="O48" s="22"/>
      <c r="P48" s="22"/>
      <c r="Q48" s="22"/>
    </row>
    <row r="49" spans="1:17">
      <c r="A49" s="10">
        <v>38735</v>
      </c>
      <c r="B49" s="19">
        <v>0.41666666666666669</v>
      </c>
      <c r="C49" s="12">
        <f t="shared" si="1"/>
        <v>17.2913</v>
      </c>
      <c r="D49" s="27">
        <v>611</v>
      </c>
      <c r="E49" s="27">
        <v>123</v>
      </c>
      <c r="F49" s="20">
        <v>93.4</v>
      </c>
      <c r="G49" s="22"/>
      <c r="H49" s="13"/>
      <c r="I49" s="13"/>
      <c r="J49" s="13"/>
      <c r="K49" s="13"/>
      <c r="L49" s="13"/>
      <c r="M49" s="22"/>
      <c r="N49" s="22"/>
      <c r="O49" s="22"/>
      <c r="P49" s="22"/>
      <c r="Q49" s="22"/>
    </row>
    <row r="50" spans="1:17">
      <c r="A50" s="10">
        <v>38735</v>
      </c>
      <c r="B50" s="19">
        <v>0.57638888888888895</v>
      </c>
      <c r="C50" s="12">
        <f t="shared" si="1"/>
        <v>88.012999999999991</v>
      </c>
      <c r="D50" s="27">
        <v>3110</v>
      </c>
      <c r="E50" s="27">
        <v>570.6</v>
      </c>
      <c r="F50" s="20">
        <v>88.8</v>
      </c>
      <c r="G50" s="20">
        <v>100</v>
      </c>
      <c r="H50" s="20">
        <v>100</v>
      </c>
      <c r="I50" s="20">
        <v>100</v>
      </c>
      <c r="J50" s="13">
        <v>98.7</v>
      </c>
      <c r="K50" s="13">
        <v>95.2</v>
      </c>
      <c r="L50" s="13">
        <v>88.8</v>
      </c>
      <c r="M50" s="13">
        <v>77.099999999999994</v>
      </c>
      <c r="N50" s="13">
        <v>62</v>
      </c>
      <c r="O50" s="13">
        <v>43.6</v>
      </c>
      <c r="P50" s="13">
        <v>32.299999999999997</v>
      </c>
      <c r="Q50" s="13">
        <v>32.1</v>
      </c>
    </row>
    <row r="51" spans="1:17">
      <c r="A51" s="10">
        <v>38736</v>
      </c>
      <c r="B51" s="19">
        <v>0.44791666666666669</v>
      </c>
      <c r="C51" s="12">
        <f t="shared" si="1"/>
        <v>178.29</v>
      </c>
      <c r="D51" s="27">
        <v>6300</v>
      </c>
      <c r="E51" s="27">
        <v>1035</v>
      </c>
      <c r="F51" s="20">
        <v>80.2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>
      <c r="A52" s="10">
        <v>38736</v>
      </c>
      <c r="B52" s="19">
        <v>0.47013888888888888</v>
      </c>
      <c r="C52" s="12">
        <f t="shared" si="1"/>
        <v>226.39999999999998</v>
      </c>
      <c r="D52" s="27">
        <v>8000</v>
      </c>
      <c r="E52" s="27">
        <v>1604.1</v>
      </c>
      <c r="F52" s="20">
        <v>75.900000000000006</v>
      </c>
      <c r="G52" s="20">
        <v>100</v>
      </c>
      <c r="H52" s="20">
        <v>100</v>
      </c>
      <c r="I52" s="13">
        <v>99.6</v>
      </c>
      <c r="J52" s="13">
        <v>97.4</v>
      </c>
      <c r="K52" s="13">
        <v>91.1</v>
      </c>
      <c r="L52" s="13">
        <v>75.900000000000006</v>
      </c>
      <c r="M52" s="13">
        <v>59.1</v>
      </c>
      <c r="N52" s="13">
        <v>46</v>
      </c>
      <c r="O52" s="13">
        <v>30.2</v>
      </c>
      <c r="P52" s="13">
        <v>24.1</v>
      </c>
      <c r="Q52" s="13">
        <v>23.4</v>
      </c>
    </row>
    <row r="53" spans="1:17">
      <c r="A53" s="10">
        <v>38736</v>
      </c>
      <c r="B53" s="19">
        <v>0.5</v>
      </c>
      <c r="C53" s="12">
        <f t="shared" si="1"/>
        <v>311.3</v>
      </c>
      <c r="D53" s="27">
        <v>11000</v>
      </c>
      <c r="E53" s="27">
        <v>2148</v>
      </c>
      <c r="F53" s="20">
        <v>76.099999999999994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>
      <c r="A54" s="10">
        <v>38736</v>
      </c>
      <c r="B54" s="19">
        <v>0.51666666666666672</v>
      </c>
      <c r="C54" s="12">
        <f t="shared" si="1"/>
        <v>348.09</v>
      </c>
      <c r="D54" s="27">
        <v>12300</v>
      </c>
      <c r="E54" s="27">
        <v>2579</v>
      </c>
      <c r="F54" s="20">
        <v>77.599999999999994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s="1" customFormat="1">
      <c r="A55" s="15">
        <v>38736</v>
      </c>
      <c r="B55" s="23">
        <v>0.52569444444444446</v>
      </c>
      <c r="C55" s="12">
        <f t="shared" si="1"/>
        <v>350.91999999999996</v>
      </c>
      <c r="D55" s="28">
        <v>12400</v>
      </c>
      <c r="E55" s="28">
        <v>2835</v>
      </c>
      <c r="F55" s="24">
        <v>75.900000000000006</v>
      </c>
      <c r="G55" s="17"/>
      <c r="H55" s="17"/>
      <c r="I55" s="17"/>
      <c r="J55" s="17"/>
      <c r="K55" s="17"/>
      <c r="L55" s="17"/>
      <c r="M55" s="13"/>
      <c r="N55" s="13"/>
      <c r="O55" s="13"/>
      <c r="P55" s="13"/>
      <c r="Q55" s="13"/>
    </row>
    <row r="56" spans="1:17" s="1" customFormat="1">
      <c r="A56" s="15">
        <v>38736</v>
      </c>
      <c r="B56" s="23">
        <v>0.54166666666666663</v>
      </c>
      <c r="C56" s="12">
        <f t="shared" si="1"/>
        <v>359.40999999999997</v>
      </c>
      <c r="D56" s="28">
        <v>12700</v>
      </c>
      <c r="E56" s="28">
        <v>3548.3</v>
      </c>
      <c r="F56" s="24">
        <v>72.3</v>
      </c>
      <c r="G56" s="24">
        <v>100</v>
      </c>
      <c r="H56" s="17">
        <v>99.6</v>
      </c>
      <c r="I56" s="17">
        <v>96.8</v>
      </c>
      <c r="J56" s="17">
        <v>92.4</v>
      </c>
      <c r="K56" s="17">
        <v>86.7</v>
      </c>
      <c r="L56" s="17">
        <v>72.3</v>
      </c>
      <c r="M56" s="13">
        <v>60.3</v>
      </c>
      <c r="N56" s="13">
        <v>46.3</v>
      </c>
      <c r="O56" s="13">
        <v>30.5</v>
      </c>
      <c r="P56" s="13">
        <v>25.3</v>
      </c>
      <c r="Q56" s="13">
        <v>23.3</v>
      </c>
    </row>
    <row r="57" spans="1:17" s="1" customFormat="1">
      <c r="A57" s="15">
        <v>38736</v>
      </c>
      <c r="B57" s="23">
        <v>0.55208333333333337</v>
      </c>
      <c r="C57" s="12">
        <f t="shared" si="1"/>
        <v>359.40999999999997</v>
      </c>
      <c r="D57" s="28">
        <v>12700</v>
      </c>
      <c r="E57" s="28">
        <v>3525</v>
      </c>
      <c r="F57" s="24">
        <v>82.3</v>
      </c>
      <c r="G57" s="17"/>
      <c r="H57" s="17"/>
      <c r="I57" s="17"/>
      <c r="J57" s="17"/>
      <c r="K57" s="17"/>
      <c r="L57" s="17"/>
      <c r="M57" s="13"/>
      <c r="N57" s="13"/>
      <c r="O57" s="13"/>
      <c r="P57" s="13"/>
      <c r="Q57" s="13"/>
    </row>
    <row r="58" spans="1:17" s="1" customFormat="1"/>
    <row r="59" spans="1:17" s="1" customFormat="1"/>
    <row r="60" spans="1:17" s="1" customFormat="1"/>
    <row r="61" spans="1:17" s="1" customFormat="1" ht="15">
      <c r="A61" s="5" t="s">
        <v>64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s="1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s="1" customFormat="1" ht="30">
      <c r="A63" s="6" t="s">
        <v>5</v>
      </c>
      <c r="B63" s="6" t="s">
        <v>6</v>
      </c>
      <c r="C63" s="6" t="s">
        <v>0</v>
      </c>
      <c r="D63" s="6" t="s">
        <v>1</v>
      </c>
      <c r="E63" s="7" t="s">
        <v>7</v>
      </c>
      <c r="F63" s="6" t="s">
        <v>63</v>
      </c>
      <c r="G63" s="8" t="s">
        <v>21</v>
      </c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s="1" customFormat="1" ht="16" thickBot="1">
      <c r="A64" s="9"/>
      <c r="B64" s="9"/>
      <c r="C64" s="9"/>
      <c r="D64" s="9"/>
      <c r="E64" s="9"/>
      <c r="F64" s="9"/>
      <c r="G64" s="26" t="s">
        <v>9</v>
      </c>
      <c r="H64" s="26" t="s">
        <v>10</v>
      </c>
      <c r="I64" s="26" t="s">
        <v>11</v>
      </c>
      <c r="J64" s="26" t="s">
        <v>12</v>
      </c>
      <c r="K64" s="26" t="s">
        <v>13</v>
      </c>
      <c r="L64" s="26" t="s">
        <v>14</v>
      </c>
      <c r="M64" s="26" t="s">
        <v>15</v>
      </c>
      <c r="N64" s="26" t="s">
        <v>16</v>
      </c>
      <c r="O64" s="26" t="s">
        <v>17</v>
      </c>
      <c r="P64" s="26" t="s">
        <v>18</v>
      </c>
      <c r="Q64" s="26" t="s">
        <v>19</v>
      </c>
    </row>
    <row r="65" spans="1:17" s="1" customFormat="1" ht="14" thickTop="1"/>
    <row r="66" spans="1:17">
      <c r="A66" s="15">
        <v>38736</v>
      </c>
      <c r="B66" s="23">
        <v>0.56458333333333333</v>
      </c>
      <c r="C66" s="12">
        <f t="shared" ref="C66:C100" si="2">D66*0.0283</f>
        <v>356.58</v>
      </c>
      <c r="D66" s="29">
        <v>12600</v>
      </c>
      <c r="E66" s="29">
        <v>3605</v>
      </c>
      <c r="F66" s="24">
        <v>83.6</v>
      </c>
      <c r="G66" s="17"/>
      <c r="H66" s="17"/>
      <c r="I66" s="17"/>
      <c r="J66" s="17"/>
      <c r="K66" s="17"/>
      <c r="L66" s="17"/>
      <c r="M66" s="13"/>
      <c r="N66" s="13"/>
      <c r="O66" s="13"/>
      <c r="P66" s="13"/>
      <c r="Q66" s="13"/>
    </row>
    <row r="67" spans="1:17">
      <c r="A67" s="15">
        <v>38736</v>
      </c>
      <c r="B67" s="23">
        <v>0.58333333333333337</v>
      </c>
      <c r="C67" s="12">
        <f t="shared" si="2"/>
        <v>342.43</v>
      </c>
      <c r="D67" s="29">
        <v>12100</v>
      </c>
      <c r="E67" s="29">
        <v>3616</v>
      </c>
      <c r="F67" s="24">
        <v>81.099999999999994</v>
      </c>
      <c r="G67" s="17"/>
      <c r="H67" s="17"/>
      <c r="I67" s="17"/>
      <c r="J67" s="17"/>
      <c r="K67" s="17"/>
      <c r="L67" s="17"/>
      <c r="M67" s="13"/>
      <c r="N67" s="13"/>
      <c r="O67" s="13"/>
      <c r="P67" s="13"/>
      <c r="Q67" s="13"/>
    </row>
    <row r="68" spans="1:17">
      <c r="A68" s="15">
        <v>38736</v>
      </c>
      <c r="B68" s="23">
        <v>0.58611111111111114</v>
      </c>
      <c r="C68" s="12">
        <f t="shared" si="2"/>
        <v>339.59999999999997</v>
      </c>
      <c r="D68" s="29">
        <v>12000</v>
      </c>
      <c r="E68" s="29">
        <v>3587.3</v>
      </c>
      <c r="F68" s="24">
        <v>78.400000000000006</v>
      </c>
      <c r="G68" s="24">
        <v>100</v>
      </c>
      <c r="H68" s="17">
        <v>99.5</v>
      </c>
      <c r="I68" s="24">
        <v>98</v>
      </c>
      <c r="J68" s="17">
        <v>93.7</v>
      </c>
      <c r="K68" s="17">
        <v>88.2</v>
      </c>
      <c r="L68" s="17">
        <v>78.400000000000006</v>
      </c>
      <c r="M68" s="13">
        <v>64.5</v>
      </c>
      <c r="N68" s="13">
        <v>49.5</v>
      </c>
      <c r="O68" s="13">
        <v>33.799999999999997</v>
      </c>
      <c r="P68" s="13">
        <v>27.7</v>
      </c>
      <c r="Q68" s="13">
        <v>27.3</v>
      </c>
    </row>
    <row r="69" spans="1:17">
      <c r="A69" s="15">
        <v>38736</v>
      </c>
      <c r="B69" s="23">
        <v>0.64027777777777783</v>
      </c>
      <c r="C69" s="12">
        <f t="shared" si="2"/>
        <v>271.68</v>
      </c>
      <c r="D69" s="29">
        <v>9600</v>
      </c>
      <c r="E69" s="29">
        <v>3287</v>
      </c>
      <c r="F69" s="24">
        <v>83.3</v>
      </c>
      <c r="G69" s="17"/>
      <c r="H69" s="17"/>
      <c r="I69" s="17"/>
      <c r="J69" s="17"/>
      <c r="K69" s="17"/>
      <c r="L69" s="17"/>
      <c r="M69" s="13"/>
      <c r="N69" s="13"/>
      <c r="O69" s="13"/>
      <c r="P69" s="13"/>
      <c r="Q69" s="13"/>
    </row>
    <row r="70" spans="1:17">
      <c r="A70" s="15">
        <v>38736</v>
      </c>
      <c r="B70" s="23">
        <v>0.65555555555555556</v>
      </c>
      <c r="C70" s="12">
        <f t="shared" si="2"/>
        <v>249.04</v>
      </c>
      <c r="D70" s="29">
        <v>8800</v>
      </c>
      <c r="E70" s="29">
        <v>3250</v>
      </c>
      <c r="F70" s="24">
        <v>84.3</v>
      </c>
      <c r="G70" s="17"/>
      <c r="H70" s="17"/>
      <c r="I70" s="17"/>
      <c r="J70" s="17"/>
      <c r="K70" s="17"/>
      <c r="L70" s="17"/>
      <c r="M70" s="13"/>
      <c r="N70" s="13"/>
      <c r="O70" s="13"/>
      <c r="P70" s="13"/>
      <c r="Q70" s="13"/>
    </row>
    <row r="71" spans="1:17">
      <c r="A71" s="15">
        <v>38736</v>
      </c>
      <c r="B71" s="23">
        <v>0.66666666666666663</v>
      </c>
      <c r="C71" s="12">
        <f t="shared" si="2"/>
        <v>232.06</v>
      </c>
      <c r="D71" s="29">
        <v>8200</v>
      </c>
      <c r="E71" s="29">
        <v>3187.6</v>
      </c>
      <c r="F71" s="24">
        <v>85.5</v>
      </c>
      <c r="G71" s="24">
        <v>100</v>
      </c>
      <c r="H71" s="24">
        <v>100</v>
      </c>
      <c r="I71" s="17">
        <v>99.5</v>
      </c>
      <c r="J71" s="17">
        <v>97.7</v>
      </c>
      <c r="K71" s="17">
        <v>94.1</v>
      </c>
      <c r="L71" s="17">
        <v>85.5</v>
      </c>
      <c r="M71" s="13">
        <v>71.599999999999994</v>
      </c>
      <c r="N71" s="13">
        <v>54.7</v>
      </c>
      <c r="O71" s="13">
        <v>39.299999999999997</v>
      </c>
      <c r="P71" s="13">
        <v>32.5</v>
      </c>
      <c r="Q71" s="13">
        <v>31.8</v>
      </c>
    </row>
    <row r="72" spans="1:17">
      <c r="A72" s="15">
        <v>38736</v>
      </c>
      <c r="B72" s="23">
        <v>0.6875</v>
      </c>
      <c r="C72" s="12">
        <f t="shared" si="2"/>
        <v>205.17499999999998</v>
      </c>
      <c r="D72" s="29">
        <v>7250</v>
      </c>
      <c r="E72" s="29">
        <v>3002</v>
      </c>
      <c r="F72" s="24">
        <v>82.6</v>
      </c>
      <c r="G72" s="25"/>
      <c r="H72" s="17"/>
      <c r="I72" s="17"/>
      <c r="J72" s="17"/>
      <c r="K72" s="17"/>
      <c r="L72" s="17"/>
      <c r="M72" s="13"/>
      <c r="N72" s="13"/>
      <c r="O72" s="13"/>
      <c r="P72" s="13"/>
      <c r="Q72" s="13"/>
    </row>
    <row r="73" spans="1:17">
      <c r="A73" s="15">
        <v>38736</v>
      </c>
      <c r="B73" s="23">
        <v>0.70833333333333337</v>
      </c>
      <c r="C73" s="12">
        <f t="shared" si="2"/>
        <v>182.535</v>
      </c>
      <c r="D73" s="29">
        <v>6450</v>
      </c>
      <c r="E73" s="29">
        <v>2757</v>
      </c>
      <c r="F73" s="24">
        <v>85.2</v>
      </c>
      <c r="G73" s="25"/>
      <c r="H73" s="17"/>
      <c r="I73" s="17"/>
      <c r="J73" s="17"/>
      <c r="K73" s="17"/>
      <c r="L73" s="17"/>
      <c r="M73" s="13"/>
      <c r="N73" s="13"/>
      <c r="O73" s="13"/>
      <c r="P73" s="13"/>
      <c r="Q73" s="13"/>
    </row>
    <row r="74" spans="1:17">
      <c r="A74" s="15">
        <v>38736</v>
      </c>
      <c r="B74" s="23">
        <v>0.72916666666666663</v>
      </c>
      <c r="C74" s="12">
        <f t="shared" si="2"/>
        <v>162.72499999999999</v>
      </c>
      <c r="D74" s="29">
        <v>5750</v>
      </c>
      <c r="E74" s="29">
        <v>2504.8000000000002</v>
      </c>
      <c r="F74" s="24">
        <v>82.9</v>
      </c>
      <c r="G74" s="24">
        <v>100</v>
      </c>
      <c r="H74" s="17">
        <v>99.9</v>
      </c>
      <c r="I74" s="17">
        <v>99.6</v>
      </c>
      <c r="J74" s="17">
        <v>96.6</v>
      </c>
      <c r="K74" s="17">
        <v>92.6</v>
      </c>
      <c r="L74" s="17">
        <v>82.9</v>
      </c>
      <c r="M74" s="13">
        <v>68.599999999999994</v>
      </c>
      <c r="N74" s="13">
        <v>51.7</v>
      </c>
      <c r="O74" s="13">
        <v>36.6</v>
      </c>
      <c r="P74" s="13">
        <v>26.7</v>
      </c>
      <c r="Q74" s="13">
        <v>19.100000000000001</v>
      </c>
    </row>
    <row r="75" spans="1:17">
      <c r="A75" s="15">
        <v>38737</v>
      </c>
      <c r="B75" s="23">
        <v>0.46875</v>
      </c>
      <c r="C75" s="12">
        <f t="shared" si="2"/>
        <v>36.79</v>
      </c>
      <c r="D75" s="29">
        <v>1300</v>
      </c>
      <c r="E75" s="29">
        <v>192</v>
      </c>
      <c r="F75" s="24">
        <v>74.3</v>
      </c>
      <c r="G75" s="25"/>
      <c r="H75" s="25"/>
      <c r="I75" s="25"/>
      <c r="J75" s="25"/>
      <c r="K75" s="25"/>
      <c r="L75" s="25"/>
      <c r="M75" s="22"/>
      <c r="N75" s="22"/>
      <c r="O75" s="22"/>
      <c r="P75" s="22"/>
      <c r="Q75" s="22"/>
    </row>
    <row r="76" spans="1:17">
      <c r="A76" s="10">
        <v>38737</v>
      </c>
      <c r="B76" s="19">
        <v>0.60416666666666663</v>
      </c>
      <c r="C76" s="12">
        <f t="shared" si="2"/>
        <v>40.186</v>
      </c>
      <c r="D76" s="30">
        <v>1420</v>
      </c>
      <c r="E76" s="30">
        <v>169</v>
      </c>
      <c r="F76" s="20">
        <v>71.8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>
      <c r="A77" s="10">
        <v>38738</v>
      </c>
      <c r="B77" s="19">
        <v>0.625</v>
      </c>
      <c r="C77" s="12">
        <f t="shared" si="2"/>
        <v>20.4892</v>
      </c>
      <c r="D77" s="30">
        <v>724</v>
      </c>
      <c r="E77" s="30">
        <v>73</v>
      </c>
      <c r="F77" s="20">
        <v>70.099999999999994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>
      <c r="A78" s="10">
        <v>38742</v>
      </c>
      <c r="B78" s="19">
        <v>0.41666666666666669</v>
      </c>
      <c r="C78" s="12">
        <f t="shared" si="2"/>
        <v>17.800699999999999</v>
      </c>
      <c r="D78" s="30">
        <v>629</v>
      </c>
      <c r="E78" s="30">
        <v>151</v>
      </c>
      <c r="F78" s="20">
        <v>74.599999999999994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>
      <c r="A79" s="10">
        <v>38742</v>
      </c>
      <c r="B79" s="19">
        <v>0.53472222222222221</v>
      </c>
      <c r="C79" s="12">
        <f t="shared" si="2"/>
        <v>21.224999999999998</v>
      </c>
      <c r="D79" s="30">
        <v>750</v>
      </c>
      <c r="E79" s="30">
        <v>170</v>
      </c>
      <c r="F79" s="20">
        <v>72.7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>
      <c r="A80" s="10">
        <v>38742</v>
      </c>
      <c r="B80" s="19">
        <v>0.5625</v>
      </c>
      <c r="C80" s="12">
        <f t="shared" si="2"/>
        <v>20.375999999999998</v>
      </c>
      <c r="D80" s="30">
        <v>720</v>
      </c>
      <c r="E80" s="30">
        <v>130</v>
      </c>
      <c r="F80" s="20">
        <v>75.7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>
      <c r="A81" s="10">
        <v>38752</v>
      </c>
      <c r="B81" s="21" t="s">
        <v>81</v>
      </c>
      <c r="C81" s="12">
        <f t="shared" si="2"/>
        <v>70.75</v>
      </c>
      <c r="D81" s="30">
        <v>2500</v>
      </c>
      <c r="E81" s="30">
        <v>692</v>
      </c>
      <c r="F81" s="20">
        <v>78.5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>
      <c r="A82" s="10">
        <v>38752</v>
      </c>
      <c r="B82" s="21" t="s">
        <v>65</v>
      </c>
      <c r="C82" s="12">
        <f t="shared" si="2"/>
        <v>65.938999999999993</v>
      </c>
      <c r="D82" s="30">
        <v>2330</v>
      </c>
      <c r="E82" s="30">
        <v>669</v>
      </c>
      <c r="F82" s="20">
        <v>72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>
      <c r="A83" s="10">
        <v>38752</v>
      </c>
      <c r="B83" s="19">
        <v>0.44791666666666669</v>
      </c>
      <c r="C83" s="12">
        <f t="shared" si="2"/>
        <v>49.808</v>
      </c>
      <c r="D83" s="30">
        <v>1760</v>
      </c>
      <c r="E83" s="30">
        <v>437</v>
      </c>
      <c r="F83" s="20">
        <v>75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>
      <c r="A84" s="10">
        <v>38752</v>
      </c>
      <c r="B84" s="19">
        <v>0.5625</v>
      </c>
      <c r="C84" s="12">
        <f t="shared" si="2"/>
        <v>38.204999999999998</v>
      </c>
      <c r="D84" s="30">
        <v>1350</v>
      </c>
      <c r="E84" s="30">
        <v>313</v>
      </c>
      <c r="F84" s="20">
        <v>66.8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>
      <c r="A85" s="10">
        <v>38752</v>
      </c>
      <c r="B85" s="19">
        <v>0.6777777777777777</v>
      </c>
      <c r="C85" s="12">
        <f t="shared" si="2"/>
        <v>30.564</v>
      </c>
      <c r="D85" s="30">
        <v>1080</v>
      </c>
      <c r="E85" s="30">
        <v>196</v>
      </c>
      <c r="F85" s="20">
        <v>74.2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>
      <c r="A86" s="10">
        <v>38771</v>
      </c>
      <c r="B86" s="21" t="s">
        <v>91</v>
      </c>
      <c r="C86" s="12">
        <f t="shared" si="2"/>
        <v>35.375</v>
      </c>
      <c r="D86" s="30">
        <v>1250</v>
      </c>
      <c r="E86" s="30">
        <v>310</v>
      </c>
      <c r="F86" s="20">
        <v>57.9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>
      <c r="A87" s="10">
        <v>38771</v>
      </c>
      <c r="B87" s="19">
        <v>0.43055555555555558</v>
      </c>
      <c r="C87" s="12">
        <f t="shared" si="2"/>
        <v>33.96</v>
      </c>
      <c r="D87" s="30">
        <v>1200</v>
      </c>
      <c r="E87" s="30">
        <v>309</v>
      </c>
      <c r="F87" s="20">
        <v>61.1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>
      <c r="A88" s="10">
        <v>38771</v>
      </c>
      <c r="B88" s="19">
        <v>0.72916666666666663</v>
      </c>
      <c r="C88" s="12">
        <f t="shared" si="2"/>
        <v>19.4421</v>
      </c>
      <c r="D88" s="30">
        <v>687</v>
      </c>
      <c r="E88" s="30">
        <v>153</v>
      </c>
      <c r="F88" s="20">
        <v>73.3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>
      <c r="A89" s="10">
        <v>38774</v>
      </c>
      <c r="B89" s="19">
        <v>0.48958333333333331</v>
      </c>
      <c r="C89" s="12">
        <f t="shared" si="2"/>
        <v>21.423099999999998</v>
      </c>
      <c r="D89" s="30">
        <v>757</v>
      </c>
      <c r="E89" s="30">
        <v>95</v>
      </c>
      <c r="F89" s="20">
        <v>73.2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>
      <c r="A90" s="10">
        <v>38774</v>
      </c>
      <c r="B90" s="19">
        <v>0.51041666666666663</v>
      </c>
      <c r="C90" s="12">
        <f t="shared" si="2"/>
        <v>21.564599999999999</v>
      </c>
      <c r="D90" s="30">
        <v>762</v>
      </c>
      <c r="E90" s="30">
        <v>83</v>
      </c>
      <c r="F90" s="20">
        <v>75.2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>
      <c r="A91" s="10">
        <v>38778</v>
      </c>
      <c r="B91" s="19">
        <v>0.4236111111111111</v>
      </c>
      <c r="C91" s="12">
        <f t="shared" si="2"/>
        <v>26.545399999999997</v>
      </c>
      <c r="D91" s="30">
        <v>938</v>
      </c>
      <c r="E91" s="30">
        <v>133</v>
      </c>
      <c r="F91" s="20">
        <v>70.400000000000006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>
      <c r="A92" s="10">
        <v>38778</v>
      </c>
      <c r="B92" s="19">
        <v>0.44444444444444442</v>
      </c>
      <c r="C92" s="12">
        <f t="shared" si="2"/>
        <v>27.649099999999997</v>
      </c>
      <c r="D92" s="30">
        <v>977</v>
      </c>
      <c r="E92" s="30">
        <v>146</v>
      </c>
      <c r="F92" s="20">
        <v>74.7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>
      <c r="A93" s="10">
        <v>38778</v>
      </c>
      <c r="B93" s="19">
        <v>0.54166666666666663</v>
      </c>
      <c r="C93" s="12">
        <f t="shared" si="2"/>
        <v>38.771000000000001</v>
      </c>
      <c r="D93" s="30">
        <v>1370</v>
      </c>
      <c r="E93" s="30">
        <v>270</v>
      </c>
      <c r="F93" s="20">
        <v>71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>
      <c r="A94" s="10">
        <v>38778</v>
      </c>
      <c r="B94" s="19">
        <v>0.70833333333333337</v>
      </c>
      <c r="C94" s="12">
        <f t="shared" si="2"/>
        <v>33.393999999999998</v>
      </c>
      <c r="D94" s="30">
        <v>1180</v>
      </c>
      <c r="E94" s="30">
        <v>235</v>
      </c>
      <c r="F94" s="20">
        <v>69.8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>
      <c r="A95" s="10">
        <v>38818</v>
      </c>
      <c r="B95" s="21" t="s">
        <v>94</v>
      </c>
      <c r="C95" s="12">
        <f t="shared" si="2"/>
        <v>25.073799999999999</v>
      </c>
      <c r="D95" s="30">
        <v>886</v>
      </c>
      <c r="E95" s="30">
        <v>160</v>
      </c>
      <c r="F95" s="20">
        <v>78.5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>
      <c r="A96" s="10">
        <v>38818</v>
      </c>
      <c r="B96" s="19">
        <v>0.4861111111111111</v>
      </c>
      <c r="C96" s="12">
        <f t="shared" si="2"/>
        <v>24.677599999999998</v>
      </c>
      <c r="D96" s="30">
        <v>872</v>
      </c>
      <c r="E96" s="30">
        <v>109</v>
      </c>
      <c r="F96" s="20">
        <v>89.7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>
      <c r="A97" s="10">
        <v>38818</v>
      </c>
      <c r="B97" s="19">
        <v>0.50277777777777777</v>
      </c>
      <c r="C97" s="12">
        <f t="shared" si="2"/>
        <v>24.677599999999998</v>
      </c>
      <c r="D97" s="30">
        <v>872</v>
      </c>
      <c r="E97" s="30">
        <v>109</v>
      </c>
      <c r="F97" s="20">
        <v>89.8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>
      <c r="A98" s="10">
        <v>38818</v>
      </c>
      <c r="B98" s="19">
        <v>0.70833333333333337</v>
      </c>
      <c r="C98" s="12">
        <f t="shared" si="2"/>
        <v>25.215299999999999</v>
      </c>
      <c r="D98" s="30">
        <v>891</v>
      </c>
      <c r="E98" s="30">
        <v>81</v>
      </c>
      <c r="F98" s="20">
        <v>77.400000000000006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>
      <c r="A99" s="10">
        <v>38819</v>
      </c>
      <c r="B99" s="19">
        <v>0.41666666666666669</v>
      </c>
      <c r="C99" s="12">
        <f t="shared" si="2"/>
        <v>17.574300000000001</v>
      </c>
      <c r="D99" s="30">
        <v>621</v>
      </c>
      <c r="E99" s="30">
        <v>46</v>
      </c>
      <c r="F99" s="20">
        <v>88.1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>
      <c r="A100" s="10">
        <v>38819</v>
      </c>
      <c r="B100" s="19">
        <v>0.59722222222222221</v>
      </c>
      <c r="C100" s="12">
        <f t="shared" si="2"/>
        <v>16.131</v>
      </c>
      <c r="D100" s="30">
        <v>570</v>
      </c>
      <c r="E100" s="30">
        <v>35</v>
      </c>
      <c r="F100" s="20">
        <v>82.8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</sheetData>
  <phoneticPr fontId="4" type="noConversion"/>
  <pageMargins left="0.75" right="0.75" top="1" bottom="1" header="0.5" footer="0.5"/>
  <rowBreaks count="1" manualBreakCount="1">
    <brk id="57" max="16383" man="1" pt="1"/>
  </rowBreaks>
  <colBreaks count="1" manualBreakCount="1">
    <brk id="17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26"/>
  <sheetViews>
    <sheetView workbookViewId="0"/>
  </sheetViews>
  <sheetFormatPr baseColWidth="10" defaultColWidth="11" defaultRowHeight="13"/>
  <cols>
    <col min="1" max="1" width="57.5703125" customWidth="1"/>
    <col min="2" max="2" width="13.5703125" customWidth="1"/>
    <col min="3" max="3" width="13.7109375" customWidth="1"/>
    <col min="4" max="4" width="18.140625" customWidth="1"/>
    <col min="5" max="5" width="11.42578125" customWidth="1"/>
  </cols>
  <sheetData>
    <row r="1" spans="1:14" ht="15">
      <c r="A1" s="5" t="s">
        <v>40</v>
      </c>
    </row>
    <row r="3" spans="1:14" ht="15">
      <c r="A3" s="6"/>
      <c r="B3" s="6" t="s">
        <v>41</v>
      </c>
      <c r="C3" s="6" t="s">
        <v>42</v>
      </c>
      <c r="D3" s="6" t="s">
        <v>43</v>
      </c>
    </row>
    <row r="4" spans="1:14" ht="16" thickBot="1">
      <c r="A4" s="9"/>
      <c r="B4" s="9"/>
      <c r="C4" s="9"/>
      <c r="D4" s="9"/>
    </row>
    <row r="6" spans="1:14">
      <c r="A6" s="31" t="s">
        <v>95</v>
      </c>
      <c r="B6" s="32">
        <v>7236</v>
      </c>
      <c r="C6" s="32">
        <v>41237</v>
      </c>
      <c r="D6" s="27" t="s">
        <v>23</v>
      </c>
    </row>
    <row r="7" spans="1:14">
      <c r="A7" s="31" t="s">
        <v>24</v>
      </c>
      <c r="B7" s="33">
        <v>5.2999999999999999E-2</v>
      </c>
      <c r="C7" s="33">
        <v>0.12</v>
      </c>
      <c r="D7" s="34">
        <v>0.11</v>
      </c>
      <c r="M7" s="72"/>
      <c r="N7" s="72"/>
    </row>
    <row r="8" spans="1:14">
      <c r="A8" s="31" t="s">
        <v>96</v>
      </c>
      <c r="B8" s="35">
        <v>134</v>
      </c>
      <c r="C8" s="36">
        <v>360</v>
      </c>
      <c r="D8" s="28"/>
      <c r="M8" s="72"/>
      <c r="N8" s="72"/>
    </row>
    <row r="9" spans="1:14">
      <c r="A9" s="31" t="s">
        <v>44</v>
      </c>
      <c r="B9" s="28">
        <v>4562</v>
      </c>
      <c r="C9" s="27">
        <v>26733</v>
      </c>
      <c r="D9" s="17"/>
      <c r="M9" s="72"/>
      <c r="N9" s="72"/>
    </row>
    <row r="10" spans="1:14">
      <c r="A10" s="31" t="s">
        <v>97</v>
      </c>
      <c r="B10" s="35">
        <f>B9/B6*100</f>
        <v>63.045881702598116</v>
      </c>
      <c r="C10" s="35">
        <f>C9/C6*100</f>
        <v>64.82770327618401</v>
      </c>
      <c r="D10" s="17"/>
      <c r="M10" s="72"/>
      <c r="N10" s="72"/>
    </row>
    <row r="11" spans="1:14">
      <c r="A11" s="31" t="s">
        <v>98</v>
      </c>
      <c r="B11" s="36">
        <f>B9/(B6+C6)*100</f>
        <v>9.4114249169640818</v>
      </c>
      <c r="C11" s="35">
        <f>C9/(B6+C6)*100</f>
        <v>55.150289852082601</v>
      </c>
      <c r="D11" s="17"/>
      <c r="M11" s="72"/>
      <c r="N11" s="72"/>
    </row>
    <row r="12" spans="1:14">
      <c r="A12" s="37" t="s">
        <v>99</v>
      </c>
      <c r="B12" s="16"/>
      <c r="C12" s="27">
        <v>20411</v>
      </c>
      <c r="D12" s="17"/>
      <c r="M12" s="72"/>
      <c r="N12" s="72"/>
    </row>
    <row r="13" spans="1:14">
      <c r="A13" s="22" t="s">
        <v>100</v>
      </c>
      <c r="B13" s="16"/>
      <c r="C13" s="73"/>
      <c r="D13" s="17"/>
      <c r="M13" s="72"/>
      <c r="N13" s="72"/>
    </row>
    <row r="14" spans="1:14">
      <c r="A14" s="15"/>
      <c r="B14" s="16"/>
      <c r="C14" s="73"/>
      <c r="D14" s="17"/>
      <c r="M14" s="72"/>
      <c r="N14" s="72"/>
    </row>
    <row r="15" spans="1:14">
      <c r="A15" s="38" t="s">
        <v>101</v>
      </c>
      <c r="B15" s="16"/>
      <c r="C15" s="73"/>
      <c r="D15" s="17"/>
      <c r="M15" s="72"/>
      <c r="N15" s="72"/>
    </row>
    <row r="16" spans="1:14">
      <c r="A16" s="15"/>
      <c r="B16" s="16"/>
      <c r="C16" s="73"/>
      <c r="D16" s="17"/>
      <c r="M16" s="72"/>
      <c r="N16" s="72"/>
    </row>
    <row r="17" spans="1:15">
      <c r="A17" s="15"/>
      <c r="B17" s="16"/>
      <c r="C17" s="73"/>
      <c r="D17" s="17"/>
      <c r="M17" s="72"/>
      <c r="N17" s="72"/>
    </row>
    <row r="18" spans="1:15">
      <c r="A18" s="15"/>
      <c r="B18" s="16"/>
      <c r="C18" s="73"/>
      <c r="D18" s="17"/>
      <c r="M18" s="72"/>
      <c r="N18" s="72"/>
    </row>
    <row r="19" spans="1:15">
      <c r="A19" s="15"/>
      <c r="B19" s="16"/>
      <c r="C19" s="73"/>
      <c r="D19" s="17"/>
      <c r="M19" s="72"/>
      <c r="N19" s="72"/>
    </row>
    <row r="20" spans="1:15">
      <c r="A20" s="15"/>
      <c r="B20" s="16"/>
      <c r="C20" s="73"/>
      <c r="D20" s="17"/>
      <c r="M20" s="72"/>
      <c r="N20" s="72"/>
    </row>
    <row r="21" spans="1:15">
      <c r="A21" s="15"/>
      <c r="B21" s="16"/>
      <c r="C21" s="73"/>
      <c r="D21" s="17"/>
      <c r="M21" s="72"/>
      <c r="N21" s="72"/>
    </row>
    <row r="22" spans="1:15">
      <c r="A22" s="15"/>
      <c r="B22" s="16"/>
      <c r="C22" s="73"/>
      <c r="D22" s="17"/>
      <c r="M22" s="72"/>
      <c r="N22" s="72"/>
    </row>
    <row r="23" spans="1:15">
      <c r="A23" s="15"/>
      <c r="B23" s="16"/>
      <c r="C23" s="73"/>
      <c r="D23" s="17"/>
      <c r="M23" s="72"/>
      <c r="N23" s="72"/>
    </row>
    <row r="24" spans="1:15">
      <c r="A24" s="15"/>
      <c r="B24" s="16"/>
      <c r="C24" s="73"/>
      <c r="D24" s="17"/>
      <c r="M24" s="72"/>
      <c r="N24" s="72"/>
      <c r="O24" s="72"/>
    </row>
    <row r="25" spans="1:15">
      <c r="A25" s="74"/>
      <c r="B25" s="74"/>
      <c r="C25" s="74"/>
      <c r="D25" s="74"/>
      <c r="M25" s="72"/>
      <c r="N25" s="72"/>
      <c r="O25" s="72"/>
    </row>
    <row r="26" spans="1:15">
      <c r="A26" s="74"/>
      <c r="B26" s="74"/>
      <c r="C26" s="74"/>
      <c r="D26" s="74"/>
      <c r="M26" s="72"/>
      <c r="N26" s="72"/>
      <c r="O26" s="72"/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32"/>
  <sheetViews>
    <sheetView workbookViewId="0"/>
  </sheetViews>
  <sheetFormatPr baseColWidth="10" defaultRowHeight="13"/>
  <cols>
    <col min="1" max="1" width="23.5703125" customWidth="1"/>
    <col min="2" max="2" width="22" customWidth="1"/>
  </cols>
  <sheetData>
    <row r="1" spans="1:2" ht="15">
      <c r="A1" s="5" t="s">
        <v>45</v>
      </c>
    </row>
    <row r="2" spans="1:2" ht="15">
      <c r="A2" s="39" t="s">
        <v>46</v>
      </c>
    </row>
    <row r="4" spans="1:2" ht="16" thickBot="1">
      <c r="A4" s="40" t="s">
        <v>47</v>
      </c>
      <c r="B4" s="40" t="s">
        <v>48</v>
      </c>
    </row>
    <row r="6" spans="1:2" ht="17">
      <c r="A6" s="41" t="s">
        <v>49</v>
      </c>
      <c r="B6" s="41" t="s">
        <v>50</v>
      </c>
    </row>
    <row r="7" spans="1:2" ht="17">
      <c r="A7" s="41" t="s">
        <v>51</v>
      </c>
      <c r="B7" s="41" t="s">
        <v>50</v>
      </c>
    </row>
    <row r="8" spans="1:2" ht="17">
      <c r="A8" s="41" t="s">
        <v>52</v>
      </c>
      <c r="B8" s="41" t="s">
        <v>50</v>
      </c>
    </row>
    <row r="9" spans="1:2" ht="17">
      <c r="A9" s="41" t="s">
        <v>53</v>
      </c>
      <c r="B9" s="41" t="s">
        <v>54</v>
      </c>
    </row>
    <row r="10" spans="1:2" ht="17">
      <c r="A10" s="41" t="s">
        <v>55</v>
      </c>
      <c r="B10" s="41" t="s">
        <v>56</v>
      </c>
    </row>
    <row r="11" spans="1:2" ht="17">
      <c r="A11" s="41" t="s">
        <v>57</v>
      </c>
      <c r="B11" s="41" t="s">
        <v>58</v>
      </c>
    </row>
    <row r="12" spans="1:2" ht="17">
      <c r="A12" s="41" t="s">
        <v>59</v>
      </c>
      <c r="B12" s="41" t="s">
        <v>60</v>
      </c>
    </row>
    <row r="13" spans="1:2" ht="17">
      <c r="A13" s="41" t="s">
        <v>61</v>
      </c>
      <c r="B13" s="41" t="s">
        <v>60</v>
      </c>
    </row>
    <row r="14" spans="1:2" ht="17">
      <c r="A14" s="41" t="s">
        <v>62</v>
      </c>
      <c r="B14" s="41" t="s">
        <v>115</v>
      </c>
    </row>
    <row r="15" spans="1:2" ht="17">
      <c r="A15" s="41" t="s">
        <v>116</v>
      </c>
      <c r="B15" s="41" t="s">
        <v>60</v>
      </c>
    </row>
    <row r="16" spans="1:2" ht="17">
      <c r="A16" s="41" t="s">
        <v>117</v>
      </c>
      <c r="B16" s="41" t="s">
        <v>60</v>
      </c>
    </row>
    <row r="17" spans="1:2" ht="17">
      <c r="A17" s="41" t="s">
        <v>118</v>
      </c>
      <c r="B17" s="41" t="s">
        <v>60</v>
      </c>
    </row>
    <row r="18" spans="1:2" ht="17">
      <c r="A18" s="41" t="s">
        <v>119</v>
      </c>
      <c r="B18" s="41" t="s">
        <v>120</v>
      </c>
    </row>
    <row r="19" spans="1:2" ht="17">
      <c r="A19" s="41" t="s">
        <v>121</v>
      </c>
      <c r="B19" s="41" t="s">
        <v>122</v>
      </c>
    </row>
    <row r="20" spans="1:2" ht="17">
      <c r="A20" s="41" t="s">
        <v>123</v>
      </c>
      <c r="B20" s="41" t="s">
        <v>122</v>
      </c>
    </row>
    <row r="21" spans="1:2" ht="17">
      <c r="A21" s="41" t="s">
        <v>124</v>
      </c>
      <c r="B21" s="41" t="s">
        <v>122</v>
      </c>
    </row>
    <row r="22" spans="1:2" ht="17">
      <c r="A22" s="41" t="s">
        <v>125</v>
      </c>
      <c r="B22" s="41" t="s">
        <v>126</v>
      </c>
    </row>
    <row r="23" spans="1:2" ht="17">
      <c r="A23" s="41" t="s">
        <v>127</v>
      </c>
      <c r="B23" s="41" t="s">
        <v>126</v>
      </c>
    </row>
    <row r="24" spans="1:2" ht="17">
      <c r="A24" s="41" t="s">
        <v>128</v>
      </c>
      <c r="B24" s="41" t="s">
        <v>129</v>
      </c>
    </row>
    <row r="25" spans="1:2" ht="17">
      <c r="A25" s="41" t="s">
        <v>130</v>
      </c>
      <c r="B25" s="41" t="s">
        <v>131</v>
      </c>
    </row>
    <row r="26" spans="1:2" ht="17">
      <c r="A26" s="41" t="s">
        <v>132</v>
      </c>
      <c r="B26" s="41" t="s">
        <v>133</v>
      </c>
    </row>
    <row r="27" spans="1:2" ht="17">
      <c r="A27" s="41" t="s">
        <v>134</v>
      </c>
      <c r="B27" s="41" t="s">
        <v>133</v>
      </c>
    </row>
    <row r="28" spans="1:2" ht="17">
      <c r="A28" s="41" t="s">
        <v>135</v>
      </c>
      <c r="B28" s="41" t="s">
        <v>136</v>
      </c>
    </row>
    <row r="29" spans="1:2" ht="17">
      <c r="A29" s="41" t="s">
        <v>137</v>
      </c>
      <c r="B29" s="41" t="s">
        <v>133</v>
      </c>
    </row>
    <row r="30" spans="1:2" ht="17">
      <c r="A30" s="41" t="s">
        <v>138</v>
      </c>
      <c r="B30" s="41" t="s">
        <v>139</v>
      </c>
    </row>
    <row r="31" spans="1:2" ht="17">
      <c r="A31" s="41" t="s">
        <v>25</v>
      </c>
      <c r="B31" s="41" t="s">
        <v>26</v>
      </c>
    </row>
    <row r="32" spans="1:2" ht="17">
      <c r="A32" s="42" t="s">
        <v>27</v>
      </c>
      <c r="B32" s="42" t="s">
        <v>28</v>
      </c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N108"/>
  <sheetViews>
    <sheetView workbookViewId="0"/>
  </sheetViews>
  <sheetFormatPr baseColWidth="10" defaultColWidth="11" defaultRowHeight="13"/>
  <cols>
    <col min="1" max="1" width="9.85546875" customWidth="1"/>
    <col min="2" max="2" width="7.7109375" customWidth="1"/>
    <col min="3" max="3" width="10.85546875" customWidth="1"/>
    <col min="4" max="4" width="10.28515625" customWidth="1"/>
    <col min="5" max="19" width="6.5703125" style="43" customWidth="1"/>
    <col min="20" max="32" width="7.5703125" customWidth="1"/>
  </cols>
  <sheetData>
    <row r="1" spans="1:144" ht="15">
      <c r="A1" s="5" t="s">
        <v>29</v>
      </c>
    </row>
    <row r="2" spans="1:144" ht="15">
      <c r="A2" s="39" t="s">
        <v>30</v>
      </c>
    </row>
    <row r="4" spans="1:144" s="47" customFormat="1" ht="171">
      <c r="A4" s="44" t="s">
        <v>31</v>
      </c>
      <c r="B4" s="44" t="s">
        <v>32</v>
      </c>
      <c r="C4" s="44" t="s">
        <v>33</v>
      </c>
      <c r="D4" s="44" t="s">
        <v>34</v>
      </c>
      <c r="E4" s="45" t="s">
        <v>49</v>
      </c>
      <c r="F4" s="45" t="s">
        <v>35</v>
      </c>
      <c r="G4" s="46" t="s">
        <v>36</v>
      </c>
      <c r="H4" s="46" t="s">
        <v>53</v>
      </c>
      <c r="I4" s="46" t="s">
        <v>55</v>
      </c>
      <c r="J4" s="46" t="s">
        <v>57</v>
      </c>
      <c r="K4" s="46" t="s">
        <v>59</v>
      </c>
      <c r="L4" s="46" t="s">
        <v>61</v>
      </c>
      <c r="M4" s="46" t="s">
        <v>62</v>
      </c>
      <c r="N4" s="46" t="s">
        <v>37</v>
      </c>
      <c r="O4" s="46" t="s">
        <v>38</v>
      </c>
      <c r="P4" s="46" t="s">
        <v>39</v>
      </c>
      <c r="Q4" s="46" t="s">
        <v>74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</row>
    <row r="5" spans="1:144" ht="16" thickBot="1">
      <c r="A5" s="9"/>
      <c r="B5" s="9"/>
      <c r="C5" s="9"/>
      <c r="D5" s="9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/>
      <c r="S5"/>
    </row>
    <row r="6" spans="1:144">
      <c r="A6" s="48">
        <v>38637.59375</v>
      </c>
      <c r="B6" s="49">
        <v>38637.59375</v>
      </c>
      <c r="C6" s="20">
        <f t="shared" ref="C6:C20" si="0">D6*0.0283</f>
        <v>39.619999999999997</v>
      </c>
      <c r="D6" s="50">
        <v>1400</v>
      </c>
      <c r="E6" s="24">
        <v>19.571019224520281</v>
      </c>
      <c r="F6" s="24" t="s">
        <v>75</v>
      </c>
      <c r="G6" s="24" t="s">
        <v>75</v>
      </c>
      <c r="H6" s="24" t="s">
        <v>75</v>
      </c>
      <c r="I6" s="24">
        <v>4.6038521258139271</v>
      </c>
      <c r="J6" s="24">
        <v>4.6619231580894329</v>
      </c>
      <c r="K6" s="24">
        <v>1.7553511316484571</v>
      </c>
      <c r="L6" s="24">
        <v>29.504489450281575</v>
      </c>
      <c r="M6" s="24" t="s">
        <v>75</v>
      </c>
      <c r="N6" s="24" t="s">
        <v>75</v>
      </c>
      <c r="O6" s="24">
        <v>3.0537693273884532</v>
      </c>
      <c r="P6" s="24">
        <v>4.556951774387854</v>
      </c>
      <c r="Q6" s="36">
        <f>SUM(E6:P6)</f>
        <v>67.707356192129978</v>
      </c>
      <c r="R6"/>
      <c r="S6"/>
    </row>
    <row r="7" spans="1:144">
      <c r="A7" s="48">
        <v>38637.736111111109</v>
      </c>
      <c r="B7" s="49">
        <v>38637.736111111109</v>
      </c>
      <c r="C7" s="20">
        <f t="shared" si="0"/>
        <v>99.05</v>
      </c>
      <c r="D7" s="50">
        <v>3500</v>
      </c>
      <c r="E7" s="24">
        <v>17.771337833024777</v>
      </c>
      <c r="F7" s="24">
        <v>4.5253339733219837</v>
      </c>
      <c r="G7" s="24">
        <v>2.9849394752278338</v>
      </c>
      <c r="H7" s="24" t="s">
        <v>75</v>
      </c>
      <c r="I7" s="24">
        <v>3.0766679116224287</v>
      </c>
      <c r="J7" s="24">
        <v>4.7434659468469231</v>
      </c>
      <c r="K7" s="24" t="s">
        <v>75</v>
      </c>
      <c r="L7" s="24">
        <v>30.1066899919179</v>
      </c>
      <c r="M7" s="24" t="s">
        <v>75</v>
      </c>
      <c r="N7" s="24" t="s">
        <v>75</v>
      </c>
      <c r="O7" s="24">
        <v>2.6931265360086112</v>
      </c>
      <c r="P7" s="24">
        <v>3.2548246119444086</v>
      </c>
      <c r="Q7" s="36">
        <f t="shared" ref="Q7:Q20" si="1">SUM(E7:P7)</f>
        <v>69.156386279914869</v>
      </c>
      <c r="R7"/>
      <c r="S7"/>
    </row>
    <row r="8" spans="1:144">
      <c r="A8" s="48">
        <v>38637.743055555555</v>
      </c>
      <c r="B8" s="49">
        <v>38637.743055555555</v>
      </c>
      <c r="C8" s="20">
        <f t="shared" si="0"/>
        <v>101.31399999999999</v>
      </c>
      <c r="D8" s="50">
        <v>3580</v>
      </c>
      <c r="E8" s="24">
        <v>422.87369210008029</v>
      </c>
      <c r="F8" s="24" t="s">
        <v>75</v>
      </c>
      <c r="G8" s="24" t="s">
        <v>75</v>
      </c>
      <c r="H8" s="24" t="s">
        <v>75</v>
      </c>
      <c r="I8" s="24" t="s">
        <v>75</v>
      </c>
      <c r="J8" s="24">
        <v>6.4144444992927712</v>
      </c>
      <c r="K8" s="24">
        <v>1.2238973700638391</v>
      </c>
      <c r="L8" s="24">
        <v>35.239291948123252</v>
      </c>
      <c r="M8" s="24">
        <v>2.0465620651768752</v>
      </c>
      <c r="N8" s="24" t="s">
        <v>75</v>
      </c>
      <c r="O8" s="24">
        <v>2.6745009588202611</v>
      </c>
      <c r="P8" s="24">
        <v>2.9985433933162726</v>
      </c>
      <c r="Q8" s="36">
        <f t="shared" si="1"/>
        <v>473.47093233487357</v>
      </c>
      <c r="R8"/>
      <c r="S8"/>
    </row>
    <row r="9" spans="1:144">
      <c r="A9" s="48">
        <v>38734.666666666664</v>
      </c>
      <c r="B9" s="49">
        <v>38734.666666666664</v>
      </c>
      <c r="C9" s="20">
        <f t="shared" si="0"/>
        <v>45.562999999999995</v>
      </c>
      <c r="D9" s="50">
        <v>1610</v>
      </c>
      <c r="E9" s="24">
        <v>28.411171282843718</v>
      </c>
      <c r="F9" s="24">
        <v>5.7265891140761163</v>
      </c>
      <c r="G9" s="24">
        <v>4.7193108194490083</v>
      </c>
      <c r="H9" s="24" t="s">
        <v>75</v>
      </c>
      <c r="I9" s="24" t="s">
        <v>75</v>
      </c>
      <c r="J9" s="24">
        <v>5.1582308098537197</v>
      </c>
      <c r="K9" s="24">
        <v>1.9718993895421737</v>
      </c>
      <c r="L9" s="24">
        <v>39.864403121572728</v>
      </c>
      <c r="M9" s="24">
        <v>2.3729837932906488</v>
      </c>
      <c r="N9" s="24" t="s">
        <v>75</v>
      </c>
      <c r="O9" s="24">
        <v>4.4078238282447106</v>
      </c>
      <c r="P9" s="24">
        <v>7.1543778038425216</v>
      </c>
      <c r="Q9" s="36">
        <f t="shared" si="1"/>
        <v>99.786789962715346</v>
      </c>
      <c r="R9"/>
      <c r="S9"/>
    </row>
    <row r="10" spans="1:144">
      <c r="A10" s="48">
        <v>38735.583333333336</v>
      </c>
      <c r="B10" s="49">
        <v>38735.583333333336</v>
      </c>
      <c r="C10" s="20">
        <f t="shared" si="0"/>
        <v>93.673000000000002</v>
      </c>
      <c r="D10" s="50">
        <v>3310</v>
      </c>
      <c r="E10" s="24">
        <v>37.700167727677027</v>
      </c>
      <c r="F10" s="24" t="s">
        <v>75</v>
      </c>
      <c r="G10" s="24" t="s">
        <v>75</v>
      </c>
      <c r="H10" s="24" t="s">
        <v>75</v>
      </c>
      <c r="I10" s="24" t="s">
        <v>75</v>
      </c>
      <c r="J10" s="24">
        <v>3.6726298937579611</v>
      </c>
      <c r="K10" s="24" t="s">
        <v>75</v>
      </c>
      <c r="L10" s="24">
        <v>34.728335515872494</v>
      </c>
      <c r="M10" s="24">
        <v>3.601432888488123</v>
      </c>
      <c r="N10" s="24" t="s">
        <v>75</v>
      </c>
      <c r="O10" s="24">
        <v>3.8485436183431392</v>
      </c>
      <c r="P10" s="24">
        <v>4.2718286054540782</v>
      </c>
      <c r="Q10" s="36">
        <f t="shared" si="1"/>
        <v>87.822938249592823</v>
      </c>
      <c r="R10"/>
      <c r="S10"/>
    </row>
    <row r="11" spans="1:144">
      <c r="A11" s="48">
        <v>38736.472222222219</v>
      </c>
      <c r="B11" s="49">
        <v>38736.472222222219</v>
      </c>
      <c r="C11" s="20">
        <f t="shared" si="0"/>
        <v>226.39999999999998</v>
      </c>
      <c r="D11" s="50">
        <v>8000</v>
      </c>
      <c r="E11" s="24">
        <v>69.22012574546612</v>
      </c>
      <c r="F11" s="24">
        <v>9.6608781632264247</v>
      </c>
      <c r="G11" s="24">
        <v>8.1259286483406381</v>
      </c>
      <c r="H11" s="24" t="s">
        <v>75</v>
      </c>
      <c r="I11" s="24" t="s">
        <v>75</v>
      </c>
      <c r="J11" s="24">
        <v>8.1284951904395619</v>
      </c>
      <c r="K11" s="24">
        <v>3.0422678680568249</v>
      </c>
      <c r="L11" s="24">
        <v>67.456089721485625</v>
      </c>
      <c r="M11" s="24">
        <v>6.6333048915405994</v>
      </c>
      <c r="N11" s="24" t="s">
        <v>75</v>
      </c>
      <c r="O11" s="24">
        <v>7.4020847149850617</v>
      </c>
      <c r="P11" s="24">
        <v>14.539930430342999</v>
      </c>
      <c r="Q11" s="36">
        <f t="shared" si="1"/>
        <v>194.20910537388383</v>
      </c>
      <c r="R11"/>
      <c r="S11"/>
    </row>
    <row r="12" spans="1:144">
      <c r="A12" s="48">
        <v>38736.583333333336</v>
      </c>
      <c r="B12" s="49">
        <v>38736.583333333336</v>
      </c>
      <c r="C12" s="20">
        <f t="shared" si="0"/>
        <v>342.43</v>
      </c>
      <c r="D12" s="50">
        <v>12100</v>
      </c>
      <c r="E12" s="24">
        <v>37.645907229934686</v>
      </c>
      <c r="F12" s="24">
        <v>26.918969005649686</v>
      </c>
      <c r="G12" s="24">
        <v>26.666517002757594</v>
      </c>
      <c r="H12" s="24">
        <v>1.7582723144518875</v>
      </c>
      <c r="I12" s="24">
        <v>53.543062463527811</v>
      </c>
      <c r="J12" s="24">
        <v>26.248154423504655</v>
      </c>
      <c r="K12" s="24">
        <v>5.2475212640434998</v>
      </c>
      <c r="L12" s="24">
        <v>114.93359640179155</v>
      </c>
      <c r="M12" s="24">
        <v>16.124375937132498</v>
      </c>
      <c r="N12" s="24">
        <v>2.7432651984560339</v>
      </c>
      <c r="O12" s="24">
        <v>10.431276484520469</v>
      </c>
      <c r="P12" s="24">
        <v>8.4237172714910002</v>
      </c>
      <c r="Q12" s="36">
        <f t="shared" si="1"/>
        <v>330.68463499726136</v>
      </c>
      <c r="R12"/>
      <c r="S12"/>
    </row>
    <row r="13" spans="1:144">
      <c r="A13" s="48">
        <v>38736.666666666664</v>
      </c>
      <c r="B13" s="49">
        <v>38736.666666666664</v>
      </c>
      <c r="C13" s="20">
        <f t="shared" si="0"/>
        <v>232.06</v>
      </c>
      <c r="D13" s="50">
        <v>8200</v>
      </c>
      <c r="E13" s="24">
        <v>112.49423773920246</v>
      </c>
      <c r="F13" s="24">
        <v>133.78876571339381</v>
      </c>
      <c r="G13" s="24">
        <v>144.5582006678259</v>
      </c>
      <c r="H13" s="24" t="s">
        <v>75</v>
      </c>
      <c r="I13" s="24">
        <v>14.468339042404937</v>
      </c>
      <c r="J13" s="24">
        <v>20.989166227143947</v>
      </c>
      <c r="K13" s="24">
        <v>10.140079454264974</v>
      </c>
      <c r="L13" s="24">
        <v>111.23810794645432</v>
      </c>
      <c r="M13" s="24">
        <v>6.1670049152208755</v>
      </c>
      <c r="N13" s="24" t="s">
        <v>75</v>
      </c>
      <c r="O13" s="24">
        <v>6.6348979525590002</v>
      </c>
      <c r="P13" s="24">
        <v>34.521242024958518</v>
      </c>
      <c r="Q13" s="36">
        <f t="shared" si="1"/>
        <v>595.00004168342866</v>
      </c>
      <c r="R13"/>
      <c r="S13"/>
    </row>
    <row r="14" spans="1:144">
      <c r="A14" s="48">
        <v>38742.541666666664</v>
      </c>
      <c r="B14" s="49">
        <v>38742.541666666664</v>
      </c>
      <c r="C14" s="20">
        <f t="shared" si="0"/>
        <v>20.715599999999998</v>
      </c>
      <c r="D14" s="50">
        <v>732</v>
      </c>
      <c r="E14" s="24">
        <v>15.329397149024732</v>
      </c>
      <c r="F14" s="24" t="s">
        <v>75</v>
      </c>
      <c r="G14" s="24" t="s">
        <v>75</v>
      </c>
      <c r="H14" s="24" t="s">
        <v>75</v>
      </c>
      <c r="I14" s="24" t="s">
        <v>75</v>
      </c>
      <c r="J14" s="24">
        <v>1.2512155600914197</v>
      </c>
      <c r="K14" s="24" t="s">
        <v>75</v>
      </c>
      <c r="L14" s="24">
        <v>21.428504920779748</v>
      </c>
      <c r="M14" s="24">
        <v>1.1294146405024592</v>
      </c>
      <c r="N14" s="24" t="s">
        <v>75</v>
      </c>
      <c r="O14" s="24">
        <v>2.3253282052240816</v>
      </c>
      <c r="P14" s="24">
        <v>5.719222814716761</v>
      </c>
      <c r="Q14" s="36">
        <f t="shared" si="1"/>
        <v>47.183083290339198</v>
      </c>
      <c r="R14"/>
      <c r="S14"/>
    </row>
    <row r="15" spans="1:144">
      <c r="A15" s="48">
        <v>38752.340277777781</v>
      </c>
      <c r="B15" s="49">
        <v>38752.340277777781</v>
      </c>
      <c r="C15" s="20">
        <f t="shared" si="0"/>
        <v>69.334999999999994</v>
      </c>
      <c r="D15" s="50">
        <v>2450</v>
      </c>
      <c r="E15" s="24">
        <v>37.319030499266212</v>
      </c>
      <c r="F15" s="24">
        <v>8.1812495064709054</v>
      </c>
      <c r="G15" s="24">
        <v>7.1790636875109888</v>
      </c>
      <c r="H15" s="24" t="s">
        <v>75</v>
      </c>
      <c r="I15" s="24">
        <v>3.1810173070172252</v>
      </c>
      <c r="J15" s="24">
        <v>3.6107500539327471</v>
      </c>
      <c r="K15" s="24">
        <v>1.391408802718022</v>
      </c>
      <c r="L15" s="24">
        <v>37.40239765493132</v>
      </c>
      <c r="M15" s="24">
        <v>3.2019682054188734</v>
      </c>
      <c r="N15" s="24" t="s">
        <v>75</v>
      </c>
      <c r="O15" s="24">
        <v>2.3534342870455962</v>
      </c>
      <c r="P15" s="24">
        <v>6.7711655788729397</v>
      </c>
      <c r="Q15" s="36">
        <f t="shared" si="1"/>
        <v>110.59148558318485</v>
      </c>
      <c r="R15"/>
      <c r="S15"/>
    </row>
    <row r="16" spans="1:144">
      <c r="A16" s="48">
        <v>38771.4375</v>
      </c>
      <c r="B16" s="49">
        <v>38771.4375</v>
      </c>
      <c r="C16" s="20">
        <f t="shared" si="0"/>
        <v>33.96</v>
      </c>
      <c r="D16" s="50">
        <v>1200</v>
      </c>
      <c r="E16" s="24">
        <v>13.136333425341789</v>
      </c>
      <c r="F16" s="24" t="s">
        <v>75</v>
      </c>
      <c r="G16" s="24" t="s">
        <v>75</v>
      </c>
      <c r="H16" s="24" t="s">
        <v>75</v>
      </c>
      <c r="I16" s="24" t="s">
        <v>75</v>
      </c>
      <c r="J16" s="24">
        <v>2.5570170394617389</v>
      </c>
      <c r="K16" s="24" t="s">
        <v>75</v>
      </c>
      <c r="L16" s="24">
        <v>26.743852010704192</v>
      </c>
      <c r="M16" s="24">
        <v>3.1054900588877126</v>
      </c>
      <c r="N16" s="24">
        <v>1.6752740658530585</v>
      </c>
      <c r="O16" s="24">
        <v>2.7060924315866832</v>
      </c>
      <c r="P16" s="24">
        <v>4.0144791876065105</v>
      </c>
      <c r="Q16" s="36">
        <f t="shared" si="1"/>
        <v>53.938538219441682</v>
      </c>
      <c r="R16"/>
      <c r="S16"/>
    </row>
    <row r="17" spans="1:144">
      <c r="A17" s="48">
        <v>38774.503472222219</v>
      </c>
      <c r="B17" s="49">
        <v>38774.503472222219</v>
      </c>
      <c r="C17" s="20">
        <f t="shared" si="0"/>
        <v>21.564599999999999</v>
      </c>
      <c r="D17" s="50">
        <v>762</v>
      </c>
      <c r="E17" s="24">
        <v>24.462266779712156</v>
      </c>
      <c r="F17" s="24" t="s">
        <v>75</v>
      </c>
      <c r="G17" s="24" t="s">
        <v>75</v>
      </c>
      <c r="H17" s="24" t="s">
        <v>75</v>
      </c>
      <c r="I17" s="24" t="s">
        <v>75</v>
      </c>
      <c r="J17" s="24">
        <v>1.6682971690474229</v>
      </c>
      <c r="K17" s="24" t="s">
        <v>75</v>
      </c>
      <c r="L17" s="24">
        <v>11.907800064865532</v>
      </c>
      <c r="M17" s="24" t="s">
        <v>75</v>
      </c>
      <c r="N17" s="24" t="s">
        <v>75</v>
      </c>
      <c r="O17" s="24" t="s">
        <v>75</v>
      </c>
      <c r="P17" s="24">
        <v>1.7262106080583592</v>
      </c>
      <c r="Q17" s="36">
        <f t="shared" si="1"/>
        <v>39.764574621683472</v>
      </c>
      <c r="R17"/>
      <c r="S17"/>
    </row>
    <row r="18" spans="1:144">
      <c r="A18" s="48">
        <v>38778.4375</v>
      </c>
      <c r="B18" s="49">
        <v>38778.4375</v>
      </c>
      <c r="C18" s="20">
        <f t="shared" si="0"/>
        <v>26.828399999999998</v>
      </c>
      <c r="D18" s="50">
        <v>948</v>
      </c>
      <c r="E18" s="24">
        <v>432.48705097596127</v>
      </c>
      <c r="F18" s="24">
        <v>3.3590479063191472</v>
      </c>
      <c r="G18" s="24" t="s">
        <v>75</v>
      </c>
      <c r="H18" s="24" t="s">
        <v>75</v>
      </c>
      <c r="I18" s="24" t="s">
        <v>75</v>
      </c>
      <c r="J18" s="24" t="s">
        <v>75</v>
      </c>
      <c r="K18" s="24" t="s">
        <v>75</v>
      </c>
      <c r="L18" s="24">
        <v>9.5514045647096122</v>
      </c>
      <c r="M18" s="24">
        <v>1.6254565744053127</v>
      </c>
      <c r="N18" s="24" t="s">
        <v>75</v>
      </c>
      <c r="O18" s="24">
        <v>1.3588910734889534</v>
      </c>
      <c r="P18" s="24">
        <v>2.4641553831309975</v>
      </c>
      <c r="Q18" s="36">
        <f t="shared" si="1"/>
        <v>450.84600647801528</v>
      </c>
      <c r="R18"/>
      <c r="S18"/>
    </row>
    <row r="19" spans="1:144">
      <c r="A19" s="48">
        <v>38818.489583333336</v>
      </c>
      <c r="B19" s="49">
        <v>38818.489583333336</v>
      </c>
      <c r="C19" s="20">
        <f t="shared" si="0"/>
        <v>24.677599999999998</v>
      </c>
      <c r="D19" s="50">
        <v>872</v>
      </c>
      <c r="E19" s="24">
        <v>115.07088792442987</v>
      </c>
      <c r="F19" s="24" t="s">
        <v>75</v>
      </c>
      <c r="G19" s="24" t="s">
        <v>75</v>
      </c>
      <c r="H19" s="24" t="s">
        <v>75</v>
      </c>
      <c r="I19" s="24" t="s">
        <v>75</v>
      </c>
      <c r="J19" s="24">
        <v>1.691602247782086</v>
      </c>
      <c r="K19" s="24" t="s">
        <v>75</v>
      </c>
      <c r="L19" s="24">
        <v>9.0548041104784165</v>
      </c>
      <c r="M19" s="24" t="s">
        <v>75</v>
      </c>
      <c r="N19" s="24" t="s">
        <v>75</v>
      </c>
      <c r="O19" s="24" t="s">
        <v>75</v>
      </c>
      <c r="P19" s="24" t="s">
        <v>75</v>
      </c>
      <c r="Q19" s="36">
        <f t="shared" si="1"/>
        <v>125.81729428269037</v>
      </c>
      <c r="R19"/>
      <c r="S19"/>
    </row>
    <row r="20" spans="1:144">
      <c r="A20" s="48">
        <v>38818.493055555555</v>
      </c>
      <c r="B20" s="49">
        <v>38818.493055555555</v>
      </c>
      <c r="C20" s="51">
        <f t="shared" si="0"/>
        <v>24.620999999999999</v>
      </c>
      <c r="D20" s="50">
        <v>870</v>
      </c>
      <c r="E20" s="24">
        <v>12.661045734715225</v>
      </c>
      <c r="F20" s="24">
        <v>1.4783955945738558</v>
      </c>
      <c r="G20" s="24">
        <v>1.3987060664239095</v>
      </c>
      <c r="H20" s="24" t="s">
        <v>75</v>
      </c>
      <c r="I20" s="24" t="s">
        <v>75</v>
      </c>
      <c r="J20" s="24">
        <v>1.2814419202638887</v>
      </c>
      <c r="K20" s="24" t="s">
        <v>75</v>
      </c>
      <c r="L20" s="24">
        <v>9.5594276747337865</v>
      </c>
      <c r="M20" s="24" t="s">
        <v>75</v>
      </c>
      <c r="N20" s="24" t="s">
        <v>75</v>
      </c>
      <c r="O20" s="24" t="s">
        <v>75</v>
      </c>
      <c r="P20" s="24" t="s">
        <v>75</v>
      </c>
      <c r="Q20" s="36">
        <f t="shared" si="1"/>
        <v>26.379016990710664</v>
      </c>
      <c r="R20"/>
      <c r="S20"/>
    </row>
    <row r="21" spans="1:144">
      <c r="A21" s="48"/>
      <c r="B21" s="49"/>
      <c r="C21" s="20"/>
      <c r="D21" s="5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/>
      <c r="R21"/>
      <c r="S21"/>
    </row>
    <row r="22" spans="1:144" ht="15">
      <c r="A22" s="53"/>
      <c r="B22" s="49"/>
      <c r="C22" s="20"/>
      <c r="D22" s="5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/>
      <c r="R22"/>
      <c r="S22"/>
    </row>
    <row r="25" spans="1:144" ht="15">
      <c r="A25" s="5" t="s">
        <v>76</v>
      </c>
    </row>
    <row r="26" spans="1:144" ht="15">
      <c r="A26" s="39" t="s">
        <v>77</v>
      </c>
    </row>
    <row r="28" spans="1:144" s="47" customFormat="1" ht="176">
      <c r="A28" s="44" t="s">
        <v>31</v>
      </c>
      <c r="B28" s="44" t="s">
        <v>32</v>
      </c>
      <c r="C28" s="44" t="s">
        <v>33</v>
      </c>
      <c r="D28" s="44" t="s">
        <v>34</v>
      </c>
      <c r="E28" s="46" t="s">
        <v>119</v>
      </c>
      <c r="F28" s="46" t="s">
        <v>121</v>
      </c>
      <c r="G28" s="46" t="s">
        <v>123</v>
      </c>
      <c r="H28" s="46" t="s">
        <v>78</v>
      </c>
      <c r="I28" s="46" t="s">
        <v>125</v>
      </c>
      <c r="J28" s="46" t="s">
        <v>127</v>
      </c>
      <c r="K28" s="46" t="s">
        <v>128</v>
      </c>
      <c r="L28" s="46" t="s">
        <v>130</v>
      </c>
      <c r="M28" s="46" t="s">
        <v>132</v>
      </c>
      <c r="N28" s="46" t="s">
        <v>134</v>
      </c>
      <c r="O28" s="46" t="s">
        <v>135</v>
      </c>
      <c r="P28" s="46" t="s">
        <v>137</v>
      </c>
      <c r="Q28" s="46" t="s">
        <v>138</v>
      </c>
      <c r="R28" s="46" t="s">
        <v>25</v>
      </c>
      <c r="S28" s="46" t="s">
        <v>27</v>
      </c>
      <c r="T28" s="46" t="s">
        <v>79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</row>
    <row r="29" spans="1:144" ht="16" thickBot="1">
      <c r="A29" s="9"/>
      <c r="B29" s="9"/>
      <c r="C29" s="9"/>
      <c r="D29" s="9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144">
      <c r="A30" s="48">
        <v>38637.59375</v>
      </c>
      <c r="B30" s="49">
        <v>38637.59375</v>
      </c>
      <c r="C30" s="20">
        <f t="shared" ref="C30:C44" si="2">D30*0.0283</f>
        <v>39.619999999999997</v>
      </c>
      <c r="D30" s="50">
        <v>1400</v>
      </c>
      <c r="E30" s="24">
        <v>36.165777461822344</v>
      </c>
      <c r="F30" s="24">
        <v>33.546216766030888</v>
      </c>
      <c r="G30" s="24">
        <v>89.655826875272865</v>
      </c>
      <c r="H30" s="24">
        <v>3.195280254219599</v>
      </c>
      <c r="I30" s="24">
        <v>3.8827694920596514</v>
      </c>
      <c r="J30" s="24">
        <v>6.5048714279139261</v>
      </c>
      <c r="K30" s="24">
        <v>13.815399519926151</v>
      </c>
      <c r="L30" s="24">
        <v>16.493227331645141</v>
      </c>
      <c r="M30" s="24">
        <v>22.683700083920158</v>
      </c>
      <c r="N30" s="24">
        <v>13.837711864838662</v>
      </c>
      <c r="O30" s="24">
        <v>13.173533322997409</v>
      </c>
      <c r="P30" s="24">
        <v>12.377159314319474</v>
      </c>
      <c r="Q30" s="24">
        <v>14.21517674470498</v>
      </c>
      <c r="R30" s="54">
        <v>6.1432879016634008</v>
      </c>
      <c r="S30" s="54">
        <v>19.661578702026961</v>
      </c>
      <c r="T30" s="36">
        <f>SUM(E30:S30)</f>
        <v>305.35151706336171</v>
      </c>
    </row>
    <row r="31" spans="1:144">
      <c r="A31" s="48">
        <v>38637.736111111109</v>
      </c>
      <c r="B31" s="49">
        <v>38637.736111111109</v>
      </c>
      <c r="C31" s="20">
        <f t="shared" si="2"/>
        <v>99.05</v>
      </c>
      <c r="D31" s="50">
        <v>3500</v>
      </c>
      <c r="E31" s="24">
        <v>31.066759598717447</v>
      </c>
      <c r="F31" s="24">
        <v>23.878204853722551</v>
      </c>
      <c r="G31" s="24">
        <v>12.700662108466476</v>
      </c>
      <c r="H31" s="24">
        <v>3.1677930329203599</v>
      </c>
      <c r="I31" s="24">
        <v>3.5027826211054491</v>
      </c>
      <c r="J31" s="24">
        <v>9.9773042983798774</v>
      </c>
      <c r="K31" s="24">
        <v>13.610131347762671</v>
      </c>
      <c r="L31" s="24">
        <v>15.619835205578298</v>
      </c>
      <c r="M31" s="24">
        <v>17.774145807133078</v>
      </c>
      <c r="N31" s="24">
        <v>11.941371249327529</v>
      </c>
      <c r="O31" s="55">
        <v>14.065669364941495</v>
      </c>
      <c r="P31" s="55">
        <v>14.157748422203806</v>
      </c>
      <c r="Q31" s="24">
        <v>15.068874337794046</v>
      </c>
      <c r="R31" s="54">
        <v>4.6053194047346153</v>
      </c>
      <c r="S31" s="54">
        <v>18.001611306551819</v>
      </c>
      <c r="T31" s="36">
        <f t="shared" ref="T31:T44" si="3">SUM(E31:S31)</f>
        <v>209.13821295933951</v>
      </c>
    </row>
    <row r="32" spans="1:144">
      <c r="A32" s="48">
        <v>38637.743055555555</v>
      </c>
      <c r="B32" s="49">
        <v>38637.743055555555</v>
      </c>
      <c r="C32" s="20">
        <f t="shared" si="2"/>
        <v>101.31399999999999</v>
      </c>
      <c r="D32" s="50">
        <v>3580</v>
      </c>
      <c r="E32" s="24">
        <v>34.882730966785417</v>
      </c>
      <c r="F32" s="24">
        <v>32.275619947251926</v>
      </c>
      <c r="G32" s="24">
        <v>19.807880632448352</v>
      </c>
      <c r="H32" s="24">
        <v>3.1777259700680278</v>
      </c>
      <c r="I32" s="24">
        <v>2.9163769346876101</v>
      </c>
      <c r="J32" s="24">
        <v>6.9950118936746977</v>
      </c>
      <c r="K32" s="24">
        <v>14.831922962791724</v>
      </c>
      <c r="L32" s="24">
        <v>11.409060037371082</v>
      </c>
      <c r="M32" s="24">
        <v>76.974091700163044</v>
      </c>
      <c r="N32" s="24">
        <v>11.578078955018071</v>
      </c>
      <c r="O32" s="24">
        <v>12.983899459814577</v>
      </c>
      <c r="P32" s="24">
        <v>12.570749651945903</v>
      </c>
      <c r="Q32" s="24">
        <v>11.110831144511886</v>
      </c>
      <c r="R32" s="54">
        <v>3.0179373564362648</v>
      </c>
      <c r="S32" s="54">
        <v>15.495696898040279</v>
      </c>
      <c r="T32" s="36">
        <f t="shared" si="3"/>
        <v>270.02761451100884</v>
      </c>
    </row>
    <row r="33" spans="1:20">
      <c r="A33" s="48">
        <v>38734.666666666664</v>
      </c>
      <c r="B33" s="49">
        <v>38734.666666666664</v>
      </c>
      <c r="C33" s="20">
        <f t="shared" si="2"/>
        <v>45.562999999999995</v>
      </c>
      <c r="D33" s="50">
        <v>1610</v>
      </c>
      <c r="E33" s="24">
        <v>42.607303062395459</v>
      </c>
      <c r="F33" s="24">
        <v>39.431240559100452</v>
      </c>
      <c r="G33" s="24">
        <v>22.434960983949175</v>
      </c>
      <c r="H33" s="24">
        <v>4.8843217665195047</v>
      </c>
      <c r="I33" s="24">
        <v>5.939230033025372</v>
      </c>
      <c r="J33" s="24">
        <v>12.705315710205291</v>
      </c>
      <c r="K33" s="24">
        <v>23.609788163593471</v>
      </c>
      <c r="L33" s="24">
        <v>19.645170861752479</v>
      </c>
      <c r="M33" s="24">
        <v>40.287422977897393</v>
      </c>
      <c r="N33" s="24">
        <v>16.681921556189298</v>
      </c>
      <c r="O33" s="24">
        <v>15.226351235639381</v>
      </c>
      <c r="P33" s="24">
        <v>29.936678412240454</v>
      </c>
      <c r="Q33" s="24">
        <v>14.673046093132067</v>
      </c>
      <c r="R33" s="54">
        <v>4.8739401685215293</v>
      </c>
      <c r="S33" s="54">
        <v>20.888396152276034</v>
      </c>
      <c r="T33" s="36">
        <f t="shared" si="3"/>
        <v>313.82508773643735</v>
      </c>
    </row>
    <row r="34" spans="1:20">
      <c r="A34" s="48">
        <v>38735.583333333336</v>
      </c>
      <c r="B34" s="49">
        <v>38735.583333333336</v>
      </c>
      <c r="C34" s="20">
        <f t="shared" si="2"/>
        <v>93.673000000000002</v>
      </c>
      <c r="D34" s="50">
        <v>3310</v>
      </c>
      <c r="E34" s="24">
        <v>43.266977995491267</v>
      </c>
      <c r="F34" s="24">
        <v>42.103602870145309</v>
      </c>
      <c r="G34" s="24">
        <v>18.142800789438642</v>
      </c>
      <c r="H34" s="24">
        <v>3.3522242474470554</v>
      </c>
      <c r="I34" s="24">
        <v>4.597951220521554</v>
      </c>
      <c r="J34" s="24">
        <v>10.57682632307573</v>
      </c>
      <c r="K34" s="24">
        <v>22.292433141623917</v>
      </c>
      <c r="L34" s="24">
        <v>23.139763416682332</v>
      </c>
      <c r="M34" s="24">
        <v>17.484916497552558</v>
      </c>
      <c r="N34" s="24">
        <v>19.687141090536926</v>
      </c>
      <c r="O34" s="24">
        <v>18.885401454309935</v>
      </c>
      <c r="P34" s="24">
        <v>11.187251350944145</v>
      </c>
      <c r="Q34" s="24">
        <v>15.644807408088838</v>
      </c>
      <c r="R34" s="54">
        <v>4.707887735986505</v>
      </c>
      <c r="S34" s="54">
        <v>23.052995633677121</v>
      </c>
      <c r="T34" s="36">
        <f t="shared" si="3"/>
        <v>278.12298117552183</v>
      </c>
    </row>
    <row r="35" spans="1:20">
      <c r="A35" s="48">
        <v>38736.472222222219</v>
      </c>
      <c r="B35" s="49">
        <v>38736.472222222219</v>
      </c>
      <c r="C35" s="20">
        <f t="shared" si="2"/>
        <v>226.39999999999998</v>
      </c>
      <c r="D35" s="50">
        <v>8000</v>
      </c>
      <c r="E35" s="24">
        <v>90.42859386606186</v>
      </c>
      <c r="F35" s="24">
        <v>82.484345873694124</v>
      </c>
      <c r="G35" s="24">
        <v>140.34989377354</v>
      </c>
      <c r="H35" s="24">
        <v>10.760911101621337</v>
      </c>
      <c r="I35" s="24">
        <v>12.77803489567675</v>
      </c>
      <c r="J35" s="24">
        <v>30.476370457852372</v>
      </c>
      <c r="K35" s="24">
        <v>67.704710628314118</v>
      </c>
      <c r="L35" s="24">
        <v>48.986944838372374</v>
      </c>
      <c r="M35" s="24">
        <v>207.07044982318251</v>
      </c>
      <c r="N35" s="24">
        <v>44.580755254186869</v>
      </c>
      <c r="O35" s="24">
        <v>36.997966774682745</v>
      </c>
      <c r="P35" s="24">
        <v>130.25757026929</v>
      </c>
      <c r="Q35" s="24">
        <v>37.070107356165373</v>
      </c>
      <c r="R35" s="54">
        <v>10.939088303401673</v>
      </c>
      <c r="S35" s="54">
        <v>50.736678235666744</v>
      </c>
      <c r="T35" s="36">
        <f t="shared" si="3"/>
        <v>1001.622421451709</v>
      </c>
    </row>
    <row r="36" spans="1:20">
      <c r="A36" s="48">
        <v>38736.583333333336</v>
      </c>
      <c r="B36" s="49">
        <v>38736.583333333336</v>
      </c>
      <c r="C36" s="20">
        <f t="shared" si="2"/>
        <v>342.43</v>
      </c>
      <c r="D36" s="50">
        <v>12100</v>
      </c>
      <c r="E36" s="24">
        <v>136.78313745049843</v>
      </c>
      <c r="F36" s="24">
        <v>120.11350795701499</v>
      </c>
      <c r="G36" s="24">
        <v>88.148547476227179</v>
      </c>
      <c r="H36" s="24">
        <v>6.6768087544575936</v>
      </c>
      <c r="I36" s="24">
        <v>11.359142929259093</v>
      </c>
      <c r="J36" s="24">
        <v>39.026077491644685</v>
      </c>
      <c r="K36" s="24">
        <v>69.931584136503744</v>
      </c>
      <c r="L36" s="24">
        <v>57.579799480083743</v>
      </c>
      <c r="M36" s="24">
        <v>65.825375020315306</v>
      </c>
      <c r="N36" s="24">
        <v>38.215455337567185</v>
      </c>
      <c r="O36" s="24">
        <v>39.938973087523124</v>
      </c>
      <c r="P36" s="24">
        <v>23.925329828868403</v>
      </c>
      <c r="Q36" s="24">
        <v>34.874076943956247</v>
      </c>
      <c r="R36" s="54">
        <v>9.862169428687249</v>
      </c>
      <c r="S36" s="54">
        <v>44.016176997089055</v>
      </c>
      <c r="T36" s="36">
        <f t="shared" si="3"/>
        <v>786.2761623196958</v>
      </c>
    </row>
    <row r="37" spans="1:20">
      <c r="A37" s="48">
        <v>38736.666666666664</v>
      </c>
      <c r="B37" s="49">
        <v>38736.666666666664</v>
      </c>
      <c r="C37" s="20">
        <f t="shared" si="2"/>
        <v>232.06</v>
      </c>
      <c r="D37" s="50">
        <v>8200</v>
      </c>
      <c r="E37" s="24">
        <v>69.072413018591348</v>
      </c>
      <c r="F37" s="24">
        <v>76.007602895812099</v>
      </c>
      <c r="G37" s="24">
        <v>1268.2920066908396</v>
      </c>
      <c r="H37" s="24">
        <v>13.688513933061605</v>
      </c>
      <c r="I37" s="24">
        <v>16.28987069298568</v>
      </c>
      <c r="J37" s="24">
        <v>36.220846969979625</v>
      </c>
      <c r="K37" s="24">
        <v>67.707094363191842</v>
      </c>
      <c r="L37" s="24">
        <v>53.864367812505307</v>
      </c>
      <c r="M37" s="24">
        <v>98.182901975747029</v>
      </c>
      <c r="N37" s="24">
        <v>45.482059599379134</v>
      </c>
      <c r="O37" s="24">
        <v>55.766627035192343</v>
      </c>
      <c r="P37" s="24">
        <v>142.17466251481358</v>
      </c>
      <c r="Q37" s="24">
        <v>44.709023768169253</v>
      </c>
      <c r="R37" s="54">
        <v>15.361672638655309</v>
      </c>
      <c r="S37" s="54">
        <v>56.291025902685554</v>
      </c>
      <c r="T37" s="36">
        <f t="shared" si="3"/>
        <v>2059.1106898116095</v>
      </c>
    </row>
    <row r="38" spans="1:20">
      <c r="A38" s="48">
        <v>38742.541666666664</v>
      </c>
      <c r="B38" s="49">
        <v>38742.541666666664</v>
      </c>
      <c r="C38" s="20">
        <f t="shared" si="2"/>
        <v>20.715599999999998</v>
      </c>
      <c r="D38" s="50">
        <v>732</v>
      </c>
      <c r="E38" s="24">
        <v>25.178709724796622</v>
      </c>
      <c r="F38" s="24">
        <v>22.338612124150394</v>
      </c>
      <c r="G38" s="24">
        <v>18.292766002853327</v>
      </c>
      <c r="H38" s="24">
        <v>3.066536153371465</v>
      </c>
      <c r="I38" s="24">
        <v>3.81894221413831</v>
      </c>
      <c r="J38" s="24">
        <v>6.3436778942111554</v>
      </c>
      <c r="K38" s="24">
        <v>11.745717583773326</v>
      </c>
      <c r="L38" s="24">
        <v>9.8823557445310133</v>
      </c>
      <c r="M38" s="24">
        <v>5.7978562966787042</v>
      </c>
      <c r="N38" s="24">
        <v>8.4887975601541701</v>
      </c>
      <c r="O38" s="24">
        <v>7.3843748616372968</v>
      </c>
      <c r="P38" s="24">
        <v>11.313301589092115</v>
      </c>
      <c r="Q38" s="24">
        <v>6.6035642793959157</v>
      </c>
      <c r="R38" s="54">
        <v>2.6842978708017355</v>
      </c>
      <c r="S38" s="54">
        <v>10.081293538043635</v>
      </c>
      <c r="T38" s="36">
        <f t="shared" si="3"/>
        <v>153.02080343762918</v>
      </c>
    </row>
    <row r="39" spans="1:20">
      <c r="A39" s="48">
        <v>38752.340277777781</v>
      </c>
      <c r="B39" s="49">
        <v>38752.340277777781</v>
      </c>
      <c r="C39" s="20">
        <f t="shared" si="2"/>
        <v>69.334999999999994</v>
      </c>
      <c r="D39" s="50">
        <v>2450</v>
      </c>
      <c r="E39" s="24">
        <v>31.57170385329945</v>
      </c>
      <c r="F39" s="24">
        <v>28.304589158964284</v>
      </c>
      <c r="G39" s="24">
        <v>15.273297366575164</v>
      </c>
      <c r="H39" s="24">
        <v>3.1320028477189834</v>
      </c>
      <c r="I39" s="24">
        <v>3.1406974181713734</v>
      </c>
      <c r="J39" s="24">
        <v>10.702886557963215</v>
      </c>
      <c r="K39" s="24">
        <v>16.009046832102747</v>
      </c>
      <c r="L39" s="24">
        <v>14.141793066817417</v>
      </c>
      <c r="M39" s="24">
        <v>10.480177893822253</v>
      </c>
      <c r="N39" s="24">
        <v>12.343619252640769</v>
      </c>
      <c r="O39" s="55">
        <v>15.886454209297664</v>
      </c>
      <c r="P39" s="24">
        <v>59.29716808833544</v>
      </c>
      <c r="Q39" s="24">
        <v>13.809561157450274</v>
      </c>
      <c r="R39" s="54">
        <v>4.49164616238044</v>
      </c>
      <c r="S39" s="54">
        <v>17.383075535184368</v>
      </c>
      <c r="T39" s="36">
        <f t="shared" si="3"/>
        <v>255.96771940072381</v>
      </c>
    </row>
    <row r="40" spans="1:20">
      <c r="A40" s="48">
        <v>38771.4375</v>
      </c>
      <c r="B40" s="49">
        <v>38771.4375</v>
      </c>
      <c r="C40" s="20">
        <f t="shared" si="2"/>
        <v>33.96</v>
      </c>
      <c r="D40" s="50">
        <v>1200</v>
      </c>
      <c r="E40" s="24">
        <v>29.928062027157182</v>
      </c>
      <c r="F40" s="24">
        <v>27.49347562057158</v>
      </c>
      <c r="G40" s="24">
        <v>10.724630917448739</v>
      </c>
      <c r="H40" s="24">
        <v>2.9418609489139294</v>
      </c>
      <c r="I40" s="24">
        <v>4.3243484728209092</v>
      </c>
      <c r="J40" s="24">
        <v>9.2563322614610559</v>
      </c>
      <c r="K40" s="24">
        <v>18.133074010053988</v>
      </c>
      <c r="L40" s="24">
        <v>15.730553237134398</v>
      </c>
      <c r="M40" s="24">
        <v>24.89539943206616</v>
      </c>
      <c r="N40" s="24">
        <v>10.401156642812845</v>
      </c>
      <c r="O40" s="24">
        <v>12.801202981534985</v>
      </c>
      <c r="P40" s="24">
        <v>21.811286745746333</v>
      </c>
      <c r="Q40" s="24">
        <v>10.416363397075102</v>
      </c>
      <c r="R40" s="54" t="s">
        <v>75</v>
      </c>
      <c r="S40" s="54">
        <v>14.396156401375512</v>
      </c>
      <c r="T40" s="36">
        <f t="shared" si="3"/>
        <v>213.25390309617276</v>
      </c>
    </row>
    <row r="41" spans="1:20">
      <c r="A41" s="48">
        <v>38774.503472222219</v>
      </c>
      <c r="B41" s="49">
        <v>38774.503472222219</v>
      </c>
      <c r="C41" s="20">
        <f t="shared" si="2"/>
        <v>21.564599999999999</v>
      </c>
      <c r="D41" s="50">
        <v>762</v>
      </c>
      <c r="E41" s="24">
        <v>9.4698435885141219</v>
      </c>
      <c r="F41" s="24">
        <v>8.1002958421797349</v>
      </c>
      <c r="G41" s="24">
        <v>3.0023260146782977</v>
      </c>
      <c r="H41" s="24">
        <v>1.064605288500968</v>
      </c>
      <c r="I41" s="24">
        <v>1.3766426036748671</v>
      </c>
      <c r="J41" s="24">
        <v>2.3556752958131089</v>
      </c>
      <c r="K41" s="24">
        <v>3.608760667686516</v>
      </c>
      <c r="L41" s="24">
        <v>3.6427478746386974</v>
      </c>
      <c r="M41" s="24">
        <v>6.3023718948799479</v>
      </c>
      <c r="N41" s="24">
        <v>3.0674801823515159</v>
      </c>
      <c r="O41" s="24">
        <v>3.7747458217993883</v>
      </c>
      <c r="P41" s="24">
        <v>9.4632940417185374</v>
      </c>
      <c r="Q41" s="24">
        <v>3.2059070925549737</v>
      </c>
      <c r="R41" s="54" t="s">
        <v>75</v>
      </c>
      <c r="S41" s="54">
        <v>4.5687000109365696</v>
      </c>
      <c r="T41" s="36">
        <f t="shared" si="3"/>
        <v>63.003396219927232</v>
      </c>
    </row>
    <row r="42" spans="1:20">
      <c r="A42" s="48">
        <v>38778.4375</v>
      </c>
      <c r="B42" s="49">
        <v>38778.4375</v>
      </c>
      <c r="C42" s="20">
        <f t="shared" si="2"/>
        <v>26.828399999999998</v>
      </c>
      <c r="D42" s="50">
        <v>948</v>
      </c>
      <c r="E42" s="24">
        <v>22.397553991094522</v>
      </c>
      <c r="F42" s="24">
        <v>20.180793611270904</v>
      </c>
      <c r="G42" s="24">
        <v>22.48247459020974</v>
      </c>
      <c r="H42" s="24">
        <v>1.5786104388175866</v>
      </c>
      <c r="I42" s="24">
        <v>2.9640416305898962</v>
      </c>
      <c r="J42" s="24">
        <v>4.7399524916585793</v>
      </c>
      <c r="K42" s="24">
        <v>11.324560052075968</v>
      </c>
      <c r="L42" s="24">
        <v>10.814909558265942</v>
      </c>
      <c r="M42" s="24">
        <v>6.26137846904677</v>
      </c>
      <c r="N42" s="24">
        <v>8.3569829902986559</v>
      </c>
      <c r="O42" s="24">
        <v>6.861751028180775</v>
      </c>
      <c r="P42" s="24">
        <v>16.809655699589122</v>
      </c>
      <c r="Q42" s="24">
        <v>5.3935105533516019</v>
      </c>
      <c r="R42" s="54" t="s">
        <v>75</v>
      </c>
      <c r="S42" s="54">
        <v>8.4454942997409308</v>
      </c>
      <c r="T42" s="36">
        <f t="shared" si="3"/>
        <v>148.61166940419102</v>
      </c>
    </row>
    <row r="43" spans="1:20">
      <c r="A43" s="48">
        <v>38818.489583333336</v>
      </c>
      <c r="B43" s="49">
        <v>38818.489583333336</v>
      </c>
      <c r="C43" s="20">
        <f t="shared" si="2"/>
        <v>24.677599999999998</v>
      </c>
      <c r="D43" s="50">
        <v>872</v>
      </c>
      <c r="E43" s="24">
        <v>13.036190164147285</v>
      </c>
      <c r="F43" s="24">
        <v>9.0711778548974209</v>
      </c>
      <c r="G43" s="24">
        <v>2.2436839237634572</v>
      </c>
      <c r="H43" s="24" t="s">
        <v>75</v>
      </c>
      <c r="I43" s="24">
        <v>1.479196643901276</v>
      </c>
      <c r="J43" s="24">
        <v>2.5377205911168192</v>
      </c>
      <c r="K43" s="24">
        <v>5.5179028869220366</v>
      </c>
      <c r="L43" s="24">
        <v>4.9157656100643443</v>
      </c>
      <c r="M43" s="24">
        <v>5.3337358061293667</v>
      </c>
      <c r="N43" s="24">
        <v>7.0544576036847513</v>
      </c>
      <c r="O43" s="24">
        <v>4.8495819238556113</v>
      </c>
      <c r="P43" s="24">
        <v>14.523684247047468</v>
      </c>
      <c r="Q43" s="24">
        <v>4.2234019117555928</v>
      </c>
      <c r="R43" s="54" t="s">
        <v>75</v>
      </c>
      <c r="S43" s="54">
        <v>5.6901684601149318</v>
      </c>
      <c r="T43" s="36">
        <f t="shared" si="3"/>
        <v>80.47666762740036</v>
      </c>
    </row>
    <row r="44" spans="1:20">
      <c r="A44" s="56">
        <v>38818.493055555555</v>
      </c>
      <c r="B44" s="57">
        <v>38818.493055555555</v>
      </c>
      <c r="C44" s="58">
        <f t="shared" si="2"/>
        <v>24.620999999999999</v>
      </c>
      <c r="D44" s="59">
        <v>870</v>
      </c>
      <c r="E44" s="60">
        <v>9.8025831796791358</v>
      </c>
      <c r="F44" s="60">
        <v>7.5945750202770785</v>
      </c>
      <c r="G44" s="60">
        <v>2.6221219657460284</v>
      </c>
      <c r="H44" s="60">
        <v>1.5228073186899835</v>
      </c>
      <c r="I44" s="60">
        <v>1.5437437153788929</v>
      </c>
      <c r="J44" s="60">
        <v>2.3418193382881483</v>
      </c>
      <c r="K44" s="60">
        <v>4.1224152944216872</v>
      </c>
      <c r="L44" s="60">
        <v>3.1058117445071147</v>
      </c>
      <c r="M44" s="60">
        <v>25.405132329796995</v>
      </c>
      <c r="N44" s="60">
        <v>3.0551540154378314</v>
      </c>
      <c r="O44" s="60">
        <v>3.8770850260234644</v>
      </c>
      <c r="P44" s="60">
        <v>9.5534212735304944</v>
      </c>
      <c r="Q44" s="60">
        <v>3.0258895401285266</v>
      </c>
      <c r="R44" s="60" t="s">
        <v>75</v>
      </c>
      <c r="S44" s="60">
        <v>5.1264804263753083</v>
      </c>
      <c r="T44" s="61">
        <f t="shared" si="3"/>
        <v>82.699040188280676</v>
      </c>
    </row>
    <row r="45" spans="1:20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20" ht="15">
      <c r="A46" s="53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20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20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5:19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5:19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5:19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5:19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5:19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5:19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5:19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5:19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5:19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5:19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5:19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5:19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5:19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5:19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5:19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5:19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5:19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5:19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5:19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5:19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5:19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5:19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5:19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5:19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5:19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5:19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5:19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5:19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5:19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5:19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5:19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5:19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5:19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5:19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5:19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5:19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5:19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5:19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5:19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5:19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5:19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5:19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5:19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5:19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5:19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5:19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5:19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5:19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5:19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5:19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5:19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5:19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5:19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5:19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5:19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5:19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5:19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5:19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5:19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5:19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7"/>
  <sheetViews>
    <sheetView workbookViewId="0"/>
  </sheetViews>
  <sheetFormatPr baseColWidth="10" defaultColWidth="8.7109375" defaultRowHeight="15"/>
  <cols>
    <col min="1" max="1" width="34.42578125" customWidth="1"/>
    <col min="2" max="6" width="7.5703125" style="62" customWidth="1"/>
    <col min="7" max="7" width="9.42578125" style="62" customWidth="1"/>
  </cols>
  <sheetData>
    <row r="1" spans="1:7">
      <c r="A1" s="5" t="s">
        <v>102</v>
      </c>
    </row>
    <row r="2" spans="1:7">
      <c r="A2" s="39" t="s">
        <v>103</v>
      </c>
    </row>
    <row r="3" spans="1:7">
      <c r="A3" s="39" t="s">
        <v>104</v>
      </c>
    </row>
    <row r="4" spans="1:7">
      <c r="A4" s="39" t="s">
        <v>105</v>
      </c>
    </row>
    <row r="5" spans="1:7">
      <c r="A5" s="39"/>
    </row>
    <row r="7" spans="1:7">
      <c r="A7" s="63"/>
      <c r="B7" s="75" t="s">
        <v>106</v>
      </c>
      <c r="C7" s="75"/>
      <c r="D7" s="64" t="s">
        <v>107</v>
      </c>
      <c r="E7" s="64" t="s">
        <v>108</v>
      </c>
      <c r="F7" s="65" t="s">
        <v>109</v>
      </c>
      <c r="G7" s="64" t="s">
        <v>110</v>
      </c>
    </row>
    <row r="8" spans="1:7" ht="16" thickBot="1">
      <c r="A8" s="66"/>
      <c r="B8" s="67" t="s">
        <v>111</v>
      </c>
      <c r="C8" s="67" t="s">
        <v>112</v>
      </c>
      <c r="D8" s="67"/>
      <c r="E8" s="67"/>
      <c r="F8" s="67"/>
      <c r="G8" s="67"/>
    </row>
    <row r="9" spans="1:7" ht="13">
      <c r="A9" s="68" t="s">
        <v>113</v>
      </c>
      <c r="B9" s="13"/>
      <c r="C9" s="13"/>
      <c r="D9" s="13"/>
      <c r="E9" s="13"/>
      <c r="F9" s="13"/>
      <c r="G9" s="13"/>
    </row>
    <row r="10" spans="1:7" ht="13">
      <c r="A10" s="22" t="s">
        <v>49</v>
      </c>
      <c r="B10" s="36">
        <v>12.661045734715225</v>
      </c>
      <c r="C10" s="27">
        <v>432.48705097596127</v>
      </c>
      <c r="D10" s="36">
        <v>37.319030499266212</v>
      </c>
      <c r="E10" s="36">
        <v>93.076911424746697</v>
      </c>
      <c r="F10" s="36">
        <v>139.77245561111275</v>
      </c>
      <c r="G10" s="13"/>
    </row>
    <row r="11" spans="1:7" ht="13">
      <c r="A11" s="22" t="s">
        <v>35</v>
      </c>
      <c r="B11" s="24" t="s">
        <v>75</v>
      </c>
      <c r="C11" s="27">
        <v>133.78876571339381</v>
      </c>
      <c r="D11" s="24" t="s">
        <v>75</v>
      </c>
      <c r="E11" s="36">
        <v>12.909281931802131</v>
      </c>
      <c r="F11" s="36">
        <v>44.982619795685657</v>
      </c>
      <c r="G11" s="13"/>
    </row>
    <row r="12" spans="1:7" ht="13">
      <c r="A12" s="22" t="s">
        <v>36</v>
      </c>
      <c r="B12" s="24" t="s">
        <v>75</v>
      </c>
      <c r="C12" s="27">
        <v>144.5582006678259</v>
      </c>
      <c r="D12" s="24" t="s">
        <v>75</v>
      </c>
      <c r="E12" s="36">
        <v>13.042177757835725</v>
      </c>
      <c r="F12" s="36">
        <v>52.107958005918292</v>
      </c>
      <c r="G12" s="13"/>
    </row>
    <row r="13" spans="1:7" ht="13">
      <c r="A13" s="22" t="s">
        <v>53</v>
      </c>
      <c r="B13" s="24" t="s">
        <v>75</v>
      </c>
      <c r="C13" s="27">
        <v>1.7582723144518875</v>
      </c>
      <c r="D13" s="24" t="s">
        <v>75</v>
      </c>
      <c r="E13" s="24" t="s">
        <v>75</v>
      </c>
      <c r="F13" s="36"/>
      <c r="G13" s="13"/>
    </row>
    <row r="14" spans="1:7" ht="13">
      <c r="A14" s="22" t="s">
        <v>55</v>
      </c>
      <c r="B14" s="24" t="s">
        <v>75</v>
      </c>
      <c r="C14" s="27">
        <v>53.543062463527811</v>
      </c>
      <c r="D14" s="24" t="s">
        <v>75</v>
      </c>
      <c r="E14" s="36">
        <v>5.2581959233590885</v>
      </c>
      <c r="F14" s="36">
        <v>21.637840043441116</v>
      </c>
      <c r="G14" s="27">
        <v>1200000</v>
      </c>
    </row>
    <row r="15" spans="1:7" ht="13">
      <c r="A15" s="22" t="s">
        <v>57</v>
      </c>
      <c r="B15" s="24" t="s">
        <v>75</v>
      </c>
      <c r="C15" s="27">
        <v>26.248154423504655</v>
      </c>
      <c r="D15" s="36">
        <v>4.1672765259236968</v>
      </c>
      <c r="E15" s="36">
        <v>6.1384556093005518</v>
      </c>
      <c r="F15" s="36">
        <v>7.5646157210705489</v>
      </c>
      <c r="G15" s="27">
        <v>1300000</v>
      </c>
    </row>
    <row r="16" spans="1:7" ht="13">
      <c r="A16" s="22" t="s">
        <v>59</v>
      </c>
      <c r="B16" s="24" t="s">
        <v>75</v>
      </c>
      <c r="C16" s="27">
        <v>10.140079454264974</v>
      </c>
      <c r="D16" s="24" t="s">
        <v>75</v>
      </c>
      <c r="E16" s="36">
        <v>1.6514950186891861</v>
      </c>
      <c r="F16" s="36">
        <v>3.223587374897106</v>
      </c>
      <c r="G16" s="27"/>
    </row>
    <row r="17" spans="1:9" ht="13">
      <c r="A17" s="22" t="s">
        <v>61</v>
      </c>
      <c r="B17" s="36">
        <v>9.0548041104784165</v>
      </c>
      <c r="C17" s="27">
        <v>114.93359640179155</v>
      </c>
      <c r="D17" s="36">
        <v>30.1066899919179</v>
      </c>
      <c r="E17" s="36">
        <v>39.247946339913483</v>
      </c>
      <c r="F17" s="36">
        <v>33.617243836881443</v>
      </c>
      <c r="G17" s="27"/>
    </row>
    <row r="18" spans="1:9" ht="13">
      <c r="A18" s="22" t="s">
        <v>62</v>
      </c>
      <c r="B18" s="24" t="s">
        <v>75</v>
      </c>
      <c r="C18" s="27">
        <v>16.124375937132498</v>
      </c>
      <c r="D18" s="36">
        <v>3.153729132153293</v>
      </c>
      <c r="E18" s="36">
        <v>3.0671995980042652</v>
      </c>
      <c r="F18" s="36">
        <v>4.4341950851119103</v>
      </c>
      <c r="G18" s="27"/>
    </row>
    <row r="19" spans="1:9" ht="13">
      <c r="A19" s="22" t="s">
        <v>37</v>
      </c>
      <c r="B19" s="24" t="s">
        <v>75</v>
      </c>
      <c r="C19" s="27">
        <v>2.7432651984560339</v>
      </c>
      <c r="D19" s="24" t="s">
        <v>75</v>
      </c>
      <c r="E19" s="24" t="s">
        <v>75</v>
      </c>
      <c r="F19" s="36"/>
      <c r="G19" s="27"/>
    </row>
    <row r="20" spans="1:9" ht="13">
      <c r="A20" s="22" t="s">
        <v>38</v>
      </c>
      <c r="B20" s="24" t="s">
        <v>75</v>
      </c>
      <c r="C20" s="27">
        <v>10.431276484520469</v>
      </c>
      <c r="D20" s="36">
        <v>2.879930879487568</v>
      </c>
      <c r="E20" s="36">
        <v>3.325984627881001</v>
      </c>
      <c r="F20" s="36">
        <v>2.6679140243979811</v>
      </c>
      <c r="G20" s="27"/>
    </row>
    <row r="21" spans="1:9" ht="13">
      <c r="A21" s="22" t="s">
        <v>39</v>
      </c>
      <c r="B21" s="24" t="s">
        <v>75</v>
      </c>
      <c r="C21" s="27">
        <v>34.521242024958518</v>
      </c>
      <c r="D21" s="36">
        <v>4.556951774387854</v>
      </c>
      <c r="E21" s="36">
        <v>6.6944432992082143</v>
      </c>
      <c r="F21" s="36">
        <v>8.7175174364058083</v>
      </c>
      <c r="G21" s="27"/>
    </row>
    <row r="22" spans="1:9" ht="13">
      <c r="A22" s="22"/>
      <c r="B22" s="24"/>
      <c r="C22" s="27"/>
      <c r="D22" s="36"/>
      <c r="E22" s="36"/>
      <c r="F22" s="36"/>
      <c r="G22" s="27"/>
    </row>
    <row r="23" spans="1:9" ht="13">
      <c r="A23" s="68" t="s">
        <v>114</v>
      </c>
      <c r="B23" s="24"/>
      <c r="C23" s="27"/>
      <c r="D23" s="36"/>
      <c r="E23" s="36"/>
      <c r="F23" s="36"/>
      <c r="G23" s="27"/>
    </row>
    <row r="24" spans="1:9" ht="13">
      <c r="A24" s="22" t="s">
        <v>119</v>
      </c>
      <c r="B24" s="20">
        <v>9.4698435885141219</v>
      </c>
      <c r="C24" s="27">
        <v>136.78313745049843</v>
      </c>
      <c r="D24" s="36">
        <v>31.57170385329945</v>
      </c>
      <c r="E24" s="36">
        <v>41.710555996603453</v>
      </c>
      <c r="F24" s="36">
        <v>33.935352346450657</v>
      </c>
      <c r="G24" s="27">
        <v>300000</v>
      </c>
    </row>
    <row r="25" spans="1:9" ht="13">
      <c r="A25" s="22" t="s">
        <v>121</v>
      </c>
      <c r="B25" s="20">
        <v>7.5945750202770785</v>
      </c>
      <c r="C25" s="27">
        <v>120.11350795701499</v>
      </c>
      <c r="D25" s="36">
        <v>28.304589158964284</v>
      </c>
      <c r="E25" s="36">
        <v>38.194924063672254</v>
      </c>
      <c r="F25" s="36">
        <v>31.4630862397218</v>
      </c>
      <c r="G25" s="27">
        <v>960000</v>
      </c>
    </row>
    <row r="26" spans="1:9" ht="13">
      <c r="A26" s="22" t="s">
        <v>123</v>
      </c>
      <c r="B26" s="20">
        <v>2.2436839237634572</v>
      </c>
      <c r="C26" s="27">
        <v>1268.2920066908396</v>
      </c>
      <c r="D26" s="36">
        <v>18.292766002853327</v>
      </c>
      <c r="E26" s="36">
        <v>115.61159200743047</v>
      </c>
      <c r="F26" s="36">
        <v>321.40049416118097</v>
      </c>
      <c r="G26" s="13"/>
    </row>
    <row r="27" spans="1:9" ht="13">
      <c r="A27" s="22" t="s">
        <v>78</v>
      </c>
      <c r="B27" s="24" t="s">
        <v>75</v>
      </c>
      <c r="C27" s="27">
        <v>13.688513933061605</v>
      </c>
      <c r="D27" s="20">
        <v>3.1727595014941938</v>
      </c>
      <c r="E27" s="20">
        <v>4.1473334704218674</v>
      </c>
      <c r="F27" s="20">
        <v>3.6222225043765075</v>
      </c>
      <c r="G27" s="13"/>
    </row>
    <row r="28" spans="1:9" ht="13">
      <c r="A28" s="22" t="s">
        <v>125</v>
      </c>
      <c r="B28" s="20">
        <v>1.3766426036748671</v>
      </c>
      <c r="C28" s="27">
        <v>16.28987069298568</v>
      </c>
      <c r="D28" s="20">
        <v>3.81894221413831</v>
      </c>
      <c r="E28" s="20">
        <v>5.327584767866445</v>
      </c>
      <c r="F28" s="20">
        <v>4.4927496519274914</v>
      </c>
      <c r="G28" s="13"/>
    </row>
    <row r="29" spans="1:9" ht="13">
      <c r="A29" s="22" t="s">
        <v>127</v>
      </c>
      <c r="B29" s="20">
        <v>2.3418193382881483</v>
      </c>
      <c r="C29" s="27">
        <v>39.026077491644685</v>
      </c>
      <c r="D29" s="20">
        <v>9.2563322614610559</v>
      </c>
      <c r="E29" s="36">
        <v>12.717379266882554</v>
      </c>
      <c r="F29" s="36">
        <v>12.19577288567357</v>
      </c>
      <c r="G29" s="13">
        <f>0.0044*1000</f>
        <v>4.4000000000000004</v>
      </c>
      <c r="H29" s="69"/>
      <c r="I29" s="69"/>
    </row>
    <row r="30" spans="1:9" ht="13">
      <c r="A30" s="22" t="s">
        <v>128</v>
      </c>
      <c r="B30" s="20">
        <v>3.608760667686516</v>
      </c>
      <c r="C30" s="27">
        <v>69.931584136503744</v>
      </c>
      <c r="D30" s="36">
        <v>14.831922962791724</v>
      </c>
      <c r="E30" s="36">
        <v>24.26430277271626</v>
      </c>
      <c r="F30" s="36">
        <v>23.587967350415262</v>
      </c>
      <c r="G30" s="13">
        <f>0.0044*1000</f>
        <v>4.4000000000000004</v>
      </c>
      <c r="H30" s="69"/>
      <c r="I30" s="69"/>
    </row>
    <row r="31" spans="1:9" ht="13">
      <c r="A31" s="22" t="s">
        <v>130</v>
      </c>
      <c r="B31" s="20">
        <v>3.1058117445071147</v>
      </c>
      <c r="C31" s="27">
        <v>57.579799480083743</v>
      </c>
      <c r="D31" s="36">
        <v>15.619835205578298</v>
      </c>
      <c r="E31" s="36">
        <v>20.598140387996644</v>
      </c>
      <c r="F31" s="36">
        <v>17.986049139396648</v>
      </c>
      <c r="G31" s="13">
        <f>0.0044*1000</f>
        <v>4.4000000000000004</v>
      </c>
      <c r="H31" s="69"/>
      <c r="I31" s="69"/>
    </row>
    <row r="32" spans="1:9" ht="13">
      <c r="A32" s="22" t="s">
        <v>132</v>
      </c>
      <c r="B32" s="20">
        <v>5.3337358061293667</v>
      </c>
      <c r="C32" s="27">
        <v>207.07044982318251</v>
      </c>
      <c r="D32" s="36">
        <v>22.683700083920158</v>
      </c>
      <c r="E32" s="36">
        <v>42.050603733888735</v>
      </c>
      <c r="F32" s="36">
        <v>53.803570503795598</v>
      </c>
      <c r="G32" s="13">
        <f>0.0044*1000</f>
        <v>4.4000000000000004</v>
      </c>
      <c r="H32" s="69"/>
      <c r="I32" s="69"/>
    </row>
    <row r="33" spans="1:9" ht="13">
      <c r="A33" s="22" t="s">
        <v>134</v>
      </c>
      <c r="B33" s="20">
        <v>3.0551540154378314</v>
      </c>
      <c r="C33" s="27">
        <v>45.482059599379134</v>
      </c>
      <c r="D33" s="36">
        <v>11.941371249327529</v>
      </c>
      <c r="E33" s="36">
        <v>16.984809543628284</v>
      </c>
      <c r="F33" s="36">
        <v>14.127438753475706</v>
      </c>
      <c r="G33" s="13"/>
      <c r="H33" s="69"/>
      <c r="I33" s="69"/>
    </row>
    <row r="34" spans="1:9" ht="13">
      <c r="A34" s="22" t="s">
        <v>135</v>
      </c>
      <c r="B34" s="20">
        <v>3.7747458217993883</v>
      </c>
      <c r="C34" s="27">
        <v>55.766627035192343</v>
      </c>
      <c r="D34" s="36">
        <v>13.173533322997409</v>
      </c>
      <c r="E34" s="36">
        <v>17.498241172495344</v>
      </c>
      <c r="F34" s="36">
        <v>15.071708997156245</v>
      </c>
      <c r="G34" s="51">
        <v>4.4000000000000004</v>
      </c>
      <c r="H34" s="69"/>
      <c r="I34" s="69"/>
    </row>
    <row r="35" spans="1:9" ht="13">
      <c r="A35" s="22" t="s">
        <v>137</v>
      </c>
      <c r="B35" s="20">
        <v>9.4632940417185374</v>
      </c>
      <c r="C35" s="27">
        <v>142.17466251481358</v>
      </c>
      <c r="D35" s="36">
        <v>14.523684247047468</v>
      </c>
      <c r="E35" s="36">
        <v>34.623930763312359</v>
      </c>
      <c r="F35" s="36">
        <v>43.175771820565494</v>
      </c>
      <c r="G35" s="13"/>
    </row>
    <row r="36" spans="1:9" ht="13">
      <c r="A36" s="22" t="s">
        <v>138</v>
      </c>
      <c r="B36" s="20">
        <v>3.0258895401285266</v>
      </c>
      <c r="C36" s="27">
        <v>44.709023768169253</v>
      </c>
      <c r="D36" s="36">
        <v>13.809561157450274</v>
      </c>
      <c r="E36" s="36">
        <v>15.602942781882316</v>
      </c>
      <c r="F36" s="36">
        <v>12.981682765781589</v>
      </c>
      <c r="G36" s="13"/>
    </row>
    <row r="37" spans="1:9" ht="13">
      <c r="A37" s="22" t="s">
        <v>25</v>
      </c>
      <c r="B37" s="24" t="s">
        <v>75</v>
      </c>
      <c r="C37" s="27">
        <v>15.361672638655309</v>
      </c>
      <c r="D37" s="20">
        <v>4.7909139522540176</v>
      </c>
      <c r="E37" s="20">
        <v>4.4458164647512479</v>
      </c>
      <c r="F37" s="20">
        <v>4.0762847068839676</v>
      </c>
      <c r="G37" s="13"/>
    </row>
    <row r="38" spans="1:9" ht="13">
      <c r="A38" s="68" t="s">
        <v>27</v>
      </c>
      <c r="B38" s="58">
        <v>4.5687000109365696</v>
      </c>
      <c r="C38" s="70">
        <v>56.291025902685554</v>
      </c>
      <c r="D38" s="61">
        <v>17.383075535184368</v>
      </c>
      <c r="E38" s="61">
        <v>20.92236856665232</v>
      </c>
      <c r="F38" s="61">
        <v>16.46329400511959</v>
      </c>
      <c r="G38" s="71"/>
    </row>
    <row r="39" spans="1:9" ht="13">
      <c r="A39" s="22"/>
      <c r="B39" s="13"/>
      <c r="C39" s="27"/>
      <c r="D39" s="13"/>
      <c r="E39" s="13"/>
      <c r="F39" s="13"/>
      <c r="G39" s="13"/>
    </row>
    <row r="40" spans="1:9" ht="13">
      <c r="A40" s="22" t="s">
        <v>70</v>
      </c>
      <c r="B40" s="36">
        <v>26.379016990710664</v>
      </c>
      <c r="C40" s="27">
        <v>595.00004168342866</v>
      </c>
      <c r="D40" s="36">
        <v>99.786789962715346</v>
      </c>
      <c r="E40" s="36">
        <v>184.82387896932443</v>
      </c>
      <c r="F40" s="36">
        <v>184.90223690815651</v>
      </c>
      <c r="G40" s="13"/>
    </row>
    <row r="41" spans="1:9" ht="13">
      <c r="A41" s="22" t="s">
        <v>71</v>
      </c>
      <c r="B41" s="36">
        <v>63.003396219927232</v>
      </c>
      <c r="C41" s="27">
        <v>2059.1106898116095</v>
      </c>
      <c r="D41" s="36">
        <v>255.96771940072381</v>
      </c>
      <c r="E41" s="36">
        <v>414.70052576020049</v>
      </c>
      <c r="F41" s="36">
        <v>523.81028469169087</v>
      </c>
      <c r="G41" s="13"/>
    </row>
    <row r="42" spans="1:9" ht="13">
      <c r="A42" s="22" t="s">
        <v>72</v>
      </c>
      <c r="B42" s="36">
        <v>49.135301734401885</v>
      </c>
      <c r="C42" s="27">
        <v>654.68455209479794</v>
      </c>
      <c r="D42" s="36">
        <v>175.4243464882656</v>
      </c>
      <c r="E42" s="36">
        <v>244.86553891245276</v>
      </c>
      <c r="F42" s="36">
        <v>216.55076536886639</v>
      </c>
      <c r="G42" s="13"/>
    </row>
    <row r="43" spans="1:9" ht="13">
      <c r="A43" s="68" t="s">
        <v>73</v>
      </c>
      <c r="B43" s="61">
        <v>102.7679708416107</v>
      </c>
      <c r="C43" s="70">
        <v>2654.1107314950382</v>
      </c>
      <c r="D43" s="61">
        <v>366.55920498390867</v>
      </c>
      <c r="E43" s="61">
        <v>599.52440472952503</v>
      </c>
      <c r="F43" s="61">
        <v>658.73703227653141</v>
      </c>
      <c r="G43" s="71"/>
    </row>
    <row r="45" spans="1:9">
      <c r="A45" s="53"/>
    </row>
    <row r="46" spans="1:9">
      <c r="A46" s="53"/>
    </row>
    <row r="47" spans="1:9">
      <c r="A47" s="39"/>
    </row>
  </sheetData>
  <mergeCells count="1">
    <mergeCell ref="B7:C7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2011-1120, tables</dc:title>
  <dc:subject>Suspended Sediment and Organic Contaminants in the San Lorenzo River, California, Water Years 2009-2010</dc:subject>
  <dc:creator>Amy E. Draut, Christopher H. Conaway, Kathy R. Echols, Curt D. Storlazzi, and Andrew Ritchie</dc:creator>
  <cp:keywords/>
  <dc:description/>
  <cp:lastModifiedBy>Michael Diggles</cp:lastModifiedBy>
  <cp:lastPrinted>2011-05-17T15:43:21Z</cp:lastPrinted>
  <dcterms:created xsi:type="dcterms:W3CDTF">2011-02-09T20:27:00Z</dcterms:created>
  <dcterms:modified xsi:type="dcterms:W3CDTF">2011-06-01T21:08:14Z</dcterms:modified>
  <cp:category/>
</cp:coreProperties>
</file>