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38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<sst xmlns="http://schemas.openxmlformats.org/spreadsheetml/2006/main" count="846" uniqueCount="183">
  <si>
    <t>ND</t>
  </si>
  <si>
    <t>BQL(0.006)</t>
  </si>
  <si>
    <t>BQL(0.197)</t>
  </si>
  <si>
    <t>BQL(0.143)</t>
  </si>
  <si>
    <t>BQL(0.114)</t>
  </si>
  <si>
    <t>BQL(0.118)</t>
  </si>
  <si>
    <t>BQL(0.174)</t>
  </si>
  <si>
    <t>BQL(0.211)</t>
  </si>
  <si>
    <t>BQL(0.001)</t>
  </si>
  <si>
    <t>BQL(0.002)</t>
  </si>
  <si>
    <t>BQL(0.007)</t>
  </si>
  <si>
    <t>BQL(0.045)</t>
  </si>
  <si>
    <t>BQL(0.051)</t>
  </si>
  <si>
    <t>BQL(0.008)</t>
  </si>
  <si>
    <t>BQL(0.005)</t>
  </si>
  <si>
    <t>BQL(0.012)</t>
  </si>
  <si>
    <t>BQL(0.013)</t>
  </si>
  <si>
    <t>BQL(0.009)</t>
  </si>
  <si>
    <t>BQL(0.020)</t>
  </si>
  <si>
    <t>BQL(0.017)</t>
  </si>
  <si>
    <t>BQL(0.011)</t>
  </si>
  <si>
    <t>BQL(0.014)</t>
  </si>
  <si>
    <t>BQL(0.021)</t>
  </si>
  <si>
    <t>BQL(0.018)</t>
  </si>
  <si>
    <t>BQL(0.030)</t>
  </si>
  <si>
    <t>BQL(0.026)</t>
  </si>
  <si>
    <t>BQL(0.042)</t>
  </si>
  <si>
    <t>BQL(0.019)</t>
  </si>
  <si>
    <t>BQL(0.039)</t>
  </si>
  <si>
    <t>BQL (0.492)</t>
  </si>
  <si>
    <t>BQL (0.437)</t>
  </si>
  <si>
    <t>BQL (0.410)</t>
  </si>
  <si>
    <t>BQL (0.366)</t>
  </si>
  <si>
    <t>BQL (0.431)</t>
  </si>
  <si>
    <t>BQL (0.294)</t>
  </si>
  <si>
    <t>BQL (0.295)</t>
  </si>
  <si>
    <t>BQL (0.383)</t>
  </si>
  <si>
    <t>BQL (0.399)</t>
  </si>
  <si>
    <t>BQL (0.152)</t>
  </si>
  <si>
    <t>BQL(0.016)</t>
  </si>
  <si>
    <t>BQL(0.010)</t>
  </si>
  <si>
    <t>BQL(0.035)</t>
  </si>
  <si>
    <t>BQL(0.038)</t>
  </si>
  <si>
    <t>BQL(0.034)</t>
  </si>
  <si>
    <t>&gt;5</t>
  </si>
  <si>
    <t>&gt;1100</t>
  </si>
  <si>
    <t>Unkpapa</t>
  </si>
  <si>
    <t>Upper Chilson Burdock</t>
  </si>
  <si>
    <t>Alluvial</t>
  </si>
  <si>
    <t>Lower Chilson Burdock</t>
  </si>
  <si>
    <t>Fall River</t>
  </si>
  <si>
    <t>Chilson</t>
  </si>
  <si>
    <t>Lower Chilson</t>
  </si>
  <si>
    <t>Pump well</t>
  </si>
  <si>
    <t>Oxidized side</t>
  </si>
  <si>
    <t>Reduced side</t>
  </si>
  <si>
    <t>"Downgradient"</t>
  </si>
  <si>
    <t>Burdock</t>
  </si>
  <si>
    <t>Dewey</t>
  </si>
  <si>
    <t>Burdock Fall River</t>
  </si>
  <si>
    <t>NBA</t>
  </si>
  <si>
    <t>Comments</t>
  </si>
  <si>
    <t>Latitude</t>
  </si>
  <si>
    <t>Longitude</t>
  </si>
  <si>
    <t>Datum for latitude/longitude measurements is WGS84 from a handheld GPS unit</t>
  </si>
  <si>
    <t>Abbreviations</t>
  </si>
  <si>
    <t>installed pump</t>
  </si>
  <si>
    <t>Geosub pump</t>
  </si>
  <si>
    <t>not available</t>
  </si>
  <si>
    <t>flowing</t>
  </si>
  <si>
    <t xml:space="preserve">Geosub pump </t>
  </si>
  <si>
    <t>bailer</t>
  </si>
  <si>
    <t>SD = standard deviation</t>
  </si>
  <si>
    <t>TU = tritium units</t>
  </si>
  <si>
    <t>USGS = United States Geological Survey</t>
  </si>
  <si>
    <t>peristaltic pump</t>
  </si>
  <si>
    <t>Note that temperatures in flow through cell can warm if very slow flow - especially for 690</t>
  </si>
  <si>
    <t>Dewey Upper Fall River</t>
  </si>
  <si>
    <t>Sulfur-34 isotopes analytical precision is 0.15 for 1 SD.</t>
  </si>
  <si>
    <t>BQL (9.02)</t>
  </si>
  <si>
    <t>Listed latitude/longitude measurements were done at each well during sampling and may vary slightly from other documentation of well locations</t>
  </si>
  <si>
    <t>MDL = method detection limit</t>
  </si>
  <si>
    <t>QL = quantitation limit</t>
  </si>
  <si>
    <t>ND = not detected</t>
  </si>
  <si>
    <t>OES = optical emission spectrometry</t>
  </si>
  <si>
    <t>ICPMS = inductively coupled plasma - mass spectrometry</t>
  </si>
  <si>
    <t>BQL = below quantitation limit, but number reported if above method detection limit</t>
  </si>
  <si>
    <t>mg/L - milligrams per liter</t>
  </si>
  <si>
    <t>µg/L = micrograms per liter</t>
  </si>
  <si>
    <r>
      <t>1000 δ</t>
    </r>
    <r>
      <rPr>
        <b/>
        <vertAlign val="superscript"/>
        <sz val="11"/>
        <rFont val="Arial"/>
        <family val="2"/>
      </rPr>
      <t>18</t>
    </r>
    <r>
      <rPr>
        <b/>
        <sz val="11"/>
        <rFont val="Arial"/>
        <family val="2"/>
      </rPr>
      <t>O</t>
    </r>
    <r>
      <rPr>
        <b/>
        <vertAlign val="subscript"/>
        <sz val="11"/>
        <rFont val="Arial"/>
        <family val="2"/>
      </rPr>
      <t>VSMOW</t>
    </r>
  </si>
  <si>
    <r>
      <t>1000 δ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>H</t>
    </r>
    <r>
      <rPr>
        <b/>
        <vertAlign val="subscript"/>
        <sz val="11"/>
        <rFont val="Arial"/>
        <family val="2"/>
      </rPr>
      <t>VSMOW</t>
    </r>
  </si>
  <si>
    <t>µS/cm = microSiemens per centimeter</t>
  </si>
  <si>
    <t>VSMOW = Vienna standard mean ocean water</t>
  </si>
  <si>
    <t>USEPA = United States Environmental Protection Agency</t>
  </si>
  <si>
    <t>Field sample ID</t>
  </si>
  <si>
    <r>
      <t>Sampling m</t>
    </r>
    <r>
      <rPr>
        <b/>
        <sz val="11"/>
        <rFont val="Arial"/>
        <family val="2"/>
      </rPr>
      <t>ethod</t>
    </r>
  </si>
  <si>
    <t>Detection limits (MDL)</t>
  </si>
  <si>
    <t>Detection limits (QL)</t>
  </si>
  <si>
    <t>Active flow zone</t>
  </si>
  <si>
    <t>Burdock area recharge</t>
  </si>
  <si>
    <t>Burdock oxidized zone</t>
  </si>
  <si>
    <r>
      <t>Pump a</t>
    </r>
    <r>
      <rPr>
        <sz val="11"/>
        <rFont val="Arial"/>
        <family val="2"/>
      </rPr>
      <t>rea</t>
    </r>
  </si>
  <si>
    <t>Burdock downgradient</t>
  </si>
  <si>
    <t>Dewey recharge zone</t>
  </si>
  <si>
    <t>Dewey area Fall River</t>
  </si>
  <si>
    <t>Dewey area Chilson</t>
  </si>
  <si>
    <t>NTU = national turbidity units</t>
  </si>
  <si>
    <t>USEPA Dissolved organic carbon mg/L</t>
  </si>
  <si>
    <t>Field parameter pH</t>
  </si>
  <si>
    <t>Field parameter Temperature degrees Celsius</t>
  </si>
  <si>
    <t>Field parameter Dissolved oxygen mg/L</t>
  </si>
  <si>
    <t>Field parameter Specific conductance µS/cm</t>
  </si>
  <si>
    <t>USEPA-OES Silver (Ag) mg/L</t>
  </si>
  <si>
    <t>USEPA-OES Aluminum (Al) mg/L</t>
  </si>
  <si>
    <t>USEPA-OES Arsenic (As) mg/L</t>
  </si>
  <si>
    <t>USEPA-OES Boron (B) mg/L</t>
  </si>
  <si>
    <t>USEPA-OES Barium (Ba) mg/L</t>
  </si>
  <si>
    <t>USGS-ICPMS Barium (Ba) µg/L</t>
  </si>
  <si>
    <t>USEPA-ICPMS Arsenic (As) µg/L</t>
  </si>
  <si>
    <t>USEPA-OES Beryllium (Be) mg/L</t>
  </si>
  <si>
    <t>USEPA-OES Calcium (Ca) mg/L</t>
  </si>
  <si>
    <t>USGS-ICPMS Calcium (Ca) mg/L</t>
  </si>
  <si>
    <t>USEPA-OES Cadmium (Cd) mg/L</t>
  </si>
  <si>
    <t>USEPA-ICPMS Cadmium (Cd) µg/L</t>
  </si>
  <si>
    <t>USEPA-IC Chloride (Cl) mg/L</t>
  </si>
  <si>
    <t>USEPA-OES Cobalt (Co) mg/L</t>
  </si>
  <si>
    <t>USEPA-OES Chromium (Cr) mg/L</t>
  </si>
  <si>
    <t>USEPA-OES Copper (Cu) mg/L</t>
  </si>
  <si>
    <t>USEPA-IC Fluoride (F) mg/L</t>
  </si>
  <si>
    <t>USEPA-OES Iron (Fe) mg/L</t>
  </si>
  <si>
    <t>USGS-Ferrozine Percent Ferrous</t>
  </si>
  <si>
    <t>Field test Iron (Fe) mg/L</t>
  </si>
  <si>
    <t>USEPA-OES Potassium (K) mg/L</t>
  </si>
  <si>
    <t>USGS-ICPMS Potassium (K) mg/L</t>
  </si>
  <si>
    <t>USGS-ICPMS Lithium (Li) µg/L</t>
  </si>
  <si>
    <t>USEPA-OES Magnesium (Mg) mg/L</t>
  </si>
  <si>
    <t>USGS-ICPMS Magnesium (Mg) mg/L</t>
  </si>
  <si>
    <t>USEPA-OES Manganese (Mn) mg/L</t>
  </si>
  <si>
    <t>USGS-ICPMS Manganese (Mn) µg/L</t>
  </si>
  <si>
    <t>USEPA-OES Molybdenum (Mo) mg/L</t>
  </si>
  <si>
    <t>USEPA-OES Sodium (Na) mg/L</t>
  </si>
  <si>
    <t>USGS-ICPMS Sodium (Na) mg/L</t>
  </si>
  <si>
    <t>USEPA-OES Nickel (Ni) mg/L</t>
  </si>
  <si>
    <t>USEPA-OES Lead (Pb) mg/L</t>
  </si>
  <si>
    <t>USEPA-OES Antimony (Sb) mg/L</t>
  </si>
  <si>
    <t>USEPA-OES Selenium (Se) mg/L</t>
  </si>
  <si>
    <t>USEPA-ICPMS Selenium (Se) µg/L</t>
  </si>
  <si>
    <t>USGS-ICPMS Selenium (Se) µg/L</t>
  </si>
  <si>
    <t>USGS-ICPMS Strontium (Sr) µg/L</t>
  </si>
  <si>
    <t>USEPA-OES Strontium (Sr) mg/L</t>
  </si>
  <si>
    <t>USEPA-OES Titanium (Ti) mg/L</t>
  </si>
  <si>
    <t>USEPA-OES Thallium (Tl) mg/L</t>
  </si>
  <si>
    <t>USEPA-ICPMS Uranium (U) µg/L</t>
  </si>
  <si>
    <t>USGS-ICPMS Uranium (U) µg/L</t>
  </si>
  <si>
    <t>NAU-ICPMS Uranium (U) µg/L</t>
  </si>
  <si>
    <r>
      <t xml:space="preserve">NAU-ICPMS </t>
    </r>
    <r>
      <rPr>
        <b/>
        <vertAlign val="superscript"/>
        <sz val="11"/>
        <rFont val="Arial"/>
        <family val="2"/>
      </rPr>
      <t>234</t>
    </r>
    <r>
      <rPr>
        <b/>
        <sz val="11"/>
        <rFont val="Arial"/>
        <family val="2"/>
      </rPr>
      <t>U/</t>
    </r>
    <r>
      <rPr>
        <b/>
        <vertAlign val="superscript"/>
        <sz val="11"/>
        <rFont val="Arial"/>
        <family val="2"/>
      </rPr>
      <t>238</t>
    </r>
    <r>
      <rPr>
        <b/>
        <sz val="11"/>
        <rFont val="Arial"/>
        <family val="2"/>
      </rPr>
      <t>U Activity Ratio</t>
    </r>
  </si>
  <si>
    <t>USEPA-OES Vanadium (V) mg/L</t>
  </si>
  <si>
    <t>USEPA-ICPMS Vanadium (V) µg/L</t>
  </si>
  <si>
    <t>USEPA-OES Zinc (Zn) mg/L</t>
  </si>
  <si>
    <t>USEPA-OES Silicon (Si) mg/L</t>
  </si>
  <si>
    <t>USGS-ICPMS Silicon (Si) mg/L</t>
  </si>
  <si>
    <t>USGS-Menlo Park Tritium
TU</t>
  </si>
  <si>
    <t>USGS-Menlo Park Tritium 1 SD
TU</t>
  </si>
  <si>
    <t>Field parameter Oxidation reduction potential (ORP)
mV</t>
  </si>
  <si>
    <t>ORP converted to Eh
mV</t>
  </si>
  <si>
    <t>Eh converted to pe
mV</t>
  </si>
  <si>
    <t>Field parameter Turbidity
NTU</t>
  </si>
  <si>
    <r>
      <t>Field parameter Alkalinity
mg/L as CaCO</t>
    </r>
    <r>
      <rPr>
        <b/>
        <vertAlign val="subscript"/>
        <sz val="11"/>
        <rFont val="Arial"/>
        <family val="2"/>
      </rPr>
      <t>3</t>
    </r>
  </si>
  <si>
    <t>USGS-Ferrozine Iron (Fe)
mg/L</t>
  </si>
  <si>
    <t>USEPA-ICPMS Iron (Fe)
µg/L</t>
  </si>
  <si>
    <t>USGS-ICPMS Iron (Fe)
µg/L</t>
  </si>
  <si>
    <t>USEPA-ICPMS Nickel (Ni)
µg/L</t>
  </si>
  <si>
    <t>USEPA-ICPMS Lead (Pb)
µg/L</t>
  </si>
  <si>
    <r>
      <t>USEPA-IC Sulfate(SO</t>
    </r>
    <r>
      <rPr>
        <b/>
        <vertAlign val="subscript"/>
        <sz val="11"/>
        <rFont val="Arial"/>
        <family val="2"/>
      </rPr>
      <t>4</t>
    </r>
    <r>
      <rPr>
        <b/>
        <sz val="11"/>
        <rFont val="Arial"/>
        <family val="2"/>
      </rPr>
      <t>)
mg/L</t>
    </r>
  </si>
  <si>
    <r>
      <t>USGS-ICPMS Sulfate(SO</t>
    </r>
    <r>
      <rPr>
        <b/>
        <vertAlign val="subscript"/>
        <sz val="11"/>
        <rFont val="Arial"/>
        <family val="2"/>
      </rPr>
      <t>4</t>
    </r>
    <r>
      <rPr>
        <b/>
        <sz val="11"/>
        <rFont val="Arial"/>
        <family val="2"/>
      </rPr>
      <t>) mg/L</t>
    </r>
  </si>
  <si>
    <r>
      <t xml:space="preserve">U of A </t>
    </r>
    <r>
      <rPr>
        <b/>
        <vertAlign val="superscript"/>
        <sz val="11"/>
        <rFont val="Arial"/>
        <family val="2"/>
      </rPr>
      <t>34</t>
    </r>
    <r>
      <rPr>
        <b/>
        <sz val="11"/>
        <rFont val="Arial"/>
        <family val="2"/>
      </rPr>
      <t>S
‰</t>
    </r>
  </si>
  <si>
    <r>
      <t>NAU-ICPMS</t>
    </r>
    <r>
      <rPr>
        <b/>
        <vertAlign val="superscript"/>
        <sz val="11"/>
        <rFont val="Arial"/>
        <family val="2"/>
      </rPr>
      <t xml:space="preserve"> 234</t>
    </r>
    <r>
      <rPr>
        <b/>
        <sz val="11"/>
        <rFont val="Arial"/>
        <family val="2"/>
      </rPr>
      <t>U/</t>
    </r>
    <r>
      <rPr>
        <b/>
        <vertAlign val="superscript"/>
        <sz val="11"/>
        <rFont val="Arial"/>
        <family val="2"/>
      </rPr>
      <t>238</t>
    </r>
    <r>
      <rPr>
        <b/>
        <sz val="11"/>
        <rFont val="Arial"/>
        <family val="2"/>
      </rPr>
      <t>U
Activity Ratio - 1 SD</t>
    </r>
  </si>
  <si>
    <t>USGS-ICPMS Zinc (Zn)
µg/L</t>
  </si>
  <si>
    <r>
      <t>USGS-ICPMS Silicon (Si)
as SiO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mg/L</t>
    </r>
  </si>
  <si>
    <r>
      <t>Depth to w</t>
    </r>
    <r>
      <rPr>
        <b/>
        <sz val="11"/>
        <rFont val="Arial"/>
        <family val="2"/>
      </rPr>
      <t>ater
feet from top of casing</t>
    </r>
  </si>
  <si>
    <r>
      <t>1 SD
1000 δ</t>
    </r>
    <r>
      <rPr>
        <b/>
        <vertAlign val="superscript"/>
        <sz val="11"/>
        <rFont val="Arial"/>
        <family val="2"/>
      </rPr>
      <t>18</t>
    </r>
    <r>
      <rPr>
        <b/>
        <sz val="11"/>
        <rFont val="Arial"/>
        <family val="2"/>
      </rPr>
      <t>O</t>
    </r>
    <r>
      <rPr>
        <b/>
        <vertAlign val="subscript"/>
        <sz val="11"/>
        <rFont val="Arial"/>
        <family val="2"/>
      </rPr>
      <t>VSMOW</t>
    </r>
  </si>
  <si>
    <r>
      <t>1 SD
1000 δ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>H</t>
    </r>
    <r>
      <rPr>
        <b/>
        <vertAlign val="subscript"/>
        <sz val="11"/>
        <rFont val="Arial"/>
        <family val="2"/>
      </rPr>
      <t>VSMOW</t>
    </r>
  </si>
  <si>
    <r>
      <t xml:space="preserve">Table 2.  </t>
    </r>
    <r>
      <rPr>
        <sz val="12"/>
        <rFont val="Arial"/>
        <family val="2"/>
      </rPr>
      <t>Locations and geochemical data for groundwater samples.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</si>
</sst>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0.000"/>
    <numFmt numFmtId="166" formatCode="0.0"/>
    <numFmt numFmtId="167" formatCode="#,##0.0"/>
    <numFmt numFmtId="168" formatCode="0.00000"/>
    <numFmt numFmtId="169" formatCode="&quot;$&quot;#,##0.00"/>
  </numFmts>
  <fonts count="45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vertAlign val="superscript"/>
      <sz val="11"/>
      <name val="Arial"/>
      <family val="2"/>
    </font>
    <font>
      <sz val="11"/>
      <name val="Symbol"/>
      <family val="1"/>
    </font>
    <font>
      <sz val="8"/>
      <name val="Arial"/>
      <family val="2"/>
    </font>
    <font>
      <b/>
      <vertAlign val="subscript"/>
      <sz val="11"/>
      <name val="Arial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166" fontId="0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/>
    </xf>
    <xf numFmtId="165" fontId="9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2" fillId="0" borderId="0" xfId="55" applyNumberFormat="1" applyFont="1" applyFill="1" applyBorder="1" applyAlignment="1">
      <alignment horizontal="center"/>
      <protection/>
    </xf>
    <xf numFmtId="2" fontId="2" fillId="0" borderId="0" xfId="55" applyNumberFormat="1" applyFont="1" applyFill="1" applyBorder="1" applyAlignment="1">
      <alignment horizontal="center"/>
      <protection/>
    </xf>
    <xf numFmtId="166" fontId="2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167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 quotePrefix="1">
      <alignment horizontal="center" vertical="center"/>
    </xf>
    <xf numFmtId="166" fontId="4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 quotePrefix="1">
      <alignment horizontal="center" vertical="center"/>
    </xf>
    <xf numFmtId="166" fontId="2" fillId="0" borderId="0" xfId="55" applyNumberFormat="1" applyFont="1" applyFill="1" applyBorder="1" applyAlignment="1">
      <alignment horizontal="center"/>
      <protection/>
    </xf>
    <xf numFmtId="0" fontId="2" fillId="0" borderId="0" xfId="0" applyFont="1" applyBorder="1" applyAlignment="1">
      <alignment horizontal="center"/>
    </xf>
    <xf numFmtId="165" fontId="2" fillId="0" borderId="0" xfId="0" applyNumberFormat="1" applyFont="1" applyFill="1" applyBorder="1" applyAlignment="1" quotePrefix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166" fontId="2" fillId="0" borderId="0" xfId="55" applyNumberFormat="1" applyFont="1" applyFill="1" applyBorder="1" applyAlignment="1">
      <alignment horizontal="center"/>
      <protection/>
    </xf>
    <xf numFmtId="165" fontId="4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/>
    </xf>
    <xf numFmtId="168" fontId="2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8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66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66" fontId="2" fillId="0" borderId="10" xfId="0" applyNumberFormat="1" applyFont="1" applyFill="1" applyBorder="1" applyAlignment="1">
      <alignment horizontal="center" vertical="center"/>
    </xf>
    <xf numFmtId="166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2" fontId="2" fillId="0" borderId="10" xfId="55" applyNumberFormat="1" applyFont="1" applyFill="1" applyBorder="1" applyAlignment="1">
      <alignment horizontal="center" vertical="center"/>
      <protection/>
    </xf>
    <xf numFmtId="3" fontId="4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168" fontId="2" fillId="0" borderId="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166" fontId="2" fillId="0" borderId="10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horizontal="right" indent="5"/>
    </xf>
    <xf numFmtId="0" fontId="3" fillId="0" borderId="0" xfId="0" applyFont="1" applyFill="1" applyBorder="1" applyAlignment="1">
      <alignment horizontal="right" indent="5"/>
    </xf>
    <xf numFmtId="166" fontId="2" fillId="0" borderId="0" xfId="0" applyNumberFormat="1" applyFont="1" applyFill="1" applyBorder="1" applyAlignment="1">
      <alignment horizontal="right" indent="5"/>
    </xf>
    <xf numFmtId="166" fontId="0" fillId="0" borderId="0" xfId="0" applyNumberFormat="1" applyFont="1" applyFill="1" applyBorder="1" applyAlignment="1">
      <alignment horizontal="right" indent="5"/>
    </xf>
    <xf numFmtId="166" fontId="2" fillId="0" borderId="10" xfId="0" applyNumberFormat="1" applyFont="1" applyFill="1" applyBorder="1" applyAlignment="1">
      <alignment horizontal="right" indent="5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vertical="center"/>
    </xf>
    <xf numFmtId="165" fontId="9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2" fontId="2" fillId="0" borderId="0" xfId="0" applyNumberFormat="1" applyFont="1" applyBorder="1" applyAlignment="1">
      <alignment horizontal="right" vertical="center" indent="5"/>
    </xf>
    <xf numFmtId="2" fontId="2" fillId="0" borderId="0" xfId="0" applyNumberFormat="1" applyFont="1" applyBorder="1" applyAlignment="1">
      <alignment horizontal="right" vertical="center" indent="5"/>
    </xf>
    <xf numFmtId="2" fontId="2" fillId="0" borderId="0" xfId="0" applyNumberFormat="1" applyFont="1" applyFill="1" applyBorder="1" applyAlignment="1">
      <alignment horizontal="right" vertical="center" indent="5"/>
    </xf>
    <xf numFmtId="2" fontId="2" fillId="0" borderId="10" xfId="0" applyNumberFormat="1" applyFont="1" applyFill="1" applyBorder="1" applyAlignment="1">
      <alignment horizontal="right" vertical="center" indent="5"/>
    </xf>
    <xf numFmtId="2" fontId="2" fillId="0" borderId="0" xfId="0" applyNumberFormat="1" applyFont="1" applyFill="1" applyBorder="1" applyAlignment="1">
      <alignment horizontal="right" vertical="center" indent="4"/>
    </xf>
    <xf numFmtId="2" fontId="2" fillId="0" borderId="0" xfId="0" applyNumberFormat="1" applyFont="1" applyFill="1" applyBorder="1" applyAlignment="1" quotePrefix="1">
      <alignment horizontal="right" vertical="center" indent="4"/>
    </xf>
    <xf numFmtId="2" fontId="2" fillId="0" borderId="10" xfId="0" applyNumberFormat="1" applyFont="1" applyFill="1" applyBorder="1" applyAlignment="1">
      <alignment horizontal="right" vertical="center" indent="4"/>
    </xf>
    <xf numFmtId="165" fontId="2" fillId="0" borderId="0" xfId="0" applyNumberFormat="1" applyFont="1" applyFill="1" applyBorder="1" applyAlignment="1">
      <alignment horizontal="right" vertical="center" indent="3"/>
    </xf>
    <xf numFmtId="165" fontId="2" fillId="0" borderId="0" xfId="0" applyNumberFormat="1" applyFont="1" applyFill="1" applyBorder="1" applyAlignment="1" quotePrefix="1">
      <alignment horizontal="right" vertical="center" indent="3"/>
    </xf>
    <xf numFmtId="2" fontId="2" fillId="0" borderId="0" xfId="0" applyNumberFormat="1" applyFont="1" applyFill="1" applyBorder="1" applyAlignment="1">
      <alignment horizontal="right" vertical="center" indent="3"/>
    </xf>
    <xf numFmtId="1" fontId="2" fillId="0" borderId="0" xfId="0" applyNumberFormat="1" applyFont="1" applyFill="1" applyBorder="1" applyAlignment="1">
      <alignment horizontal="right" vertical="center"/>
    </xf>
    <xf numFmtId="166" fontId="2" fillId="0" borderId="0" xfId="0" applyNumberFormat="1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 indent="5"/>
    </xf>
    <xf numFmtId="1" fontId="2" fillId="0" borderId="10" xfId="0" applyNumberFormat="1" applyFont="1" applyFill="1" applyBorder="1" applyAlignment="1">
      <alignment horizontal="right" vertical="center" indent="5"/>
    </xf>
    <xf numFmtId="166" fontId="2" fillId="0" borderId="0" xfId="0" applyNumberFormat="1" applyFont="1" applyFill="1" applyBorder="1" applyAlignment="1">
      <alignment horizontal="right" vertical="center" indent="3"/>
    </xf>
    <xf numFmtId="166" fontId="2" fillId="0" borderId="0" xfId="0" applyNumberFormat="1" applyFont="1" applyFill="1" applyBorder="1" applyAlignment="1">
      <alignment horizontal="right" vertical="center" indent="4"/>
    </xf>
    <xf numFmtId="2" fontId="2" fillId="0" borderId="0" xfId="0" applyNumberFormat="1" applyFont="1" applyFill="1" applyBorder="1" applyAlignment="1">
      <alignment horizontal="right" vertical="center" indent="4"/>
    </xf>
    <xf numFmtId="166" fontId="2" fillId="0" borderId="10" xfId="0" applyNumberFormat="1" applyFont="1" applyFill="1" applyBorder="1" applyAlignment="1">
      <alignment horizontal="right" vertical="center" indent="3"/>
    </xf>
    <xf numFmtId="166" fontId="2" fillId="0" borderId="0" xfId="0" applyNumberFormat="1" applyFont="1" applyFill="1" applyBorder="1" applyAlignment="1">
      <alignment horizontal="right" indent="3"/>
    </xf>
    <xf numFmtId="166" fontId="2" fillId="0" borderId="10" xfId="0" applyNumberFormat="1" applyFont="1" applyFill="1" applyBorder="1" applyAlignment="1">
      <alignment horizontal="right" indent="3"/>
    </xf>
    <xf numFmtId="0" fontId="2" fillId="0" borderId="0" xfId="0" applyFont="1" applyFill="1" applyBorder="1" applyAlignment="1">
      <alignment horizontal="right" indent="2"/>
    </xf>
    <xf numFmtId="0" fontId="0" fillId="0" borderId="0" xfId="0" applyFont="1" applyFill="1" applyBorder="1" applyAlignment="1">
      <alignment horizontal="right" indent="2"/>
    </xf>
    <xf numFmtId="0" fontId="2" fillId="0" borderId="10" xfId="0" applyFont="1" applyFill="1" applyBorder="1" applyAlignment="1">
      <alignment horizontal="right" indent="2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66" fontId="1" fillId="0" borderId="11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Fill="1" applyBorder="1" applyAlignment="1">
      <alignment horizontal="center" vertical="center" wrapText="1"/>
    </xf>
    <xf numFmtId="166" fontId="1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71"/>
  <sheetViews>
    <sheetView tabSelected="1" zoomScalePageLayoutView="0" workbookViewId="0" topLeftCell="A1">
      <pane xSplit="1" ySplit="6" topLeftCell="B3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5" sqref="A35"/>
    </sheetView>
  </sheetViews>
  <sheetFormatPr defaultColWidth="9.140625" defaultRowHeight="12.75"/>
  <cols>
    <col min="1" max="1" width="27.421875" style="1" customWidth="1"/>
    <col min="2" max="2" width="14.57421875" style="1" customWidth="1"/>
    <col min="3" max="3" width="16.57421875" style="1" customWidth="1"/>
    <col min="4" max="4" width="18.57421875" style="1" customWidth="1"/>
    <col min="5" max="5" width="18.8515625" style="1" customWidth="1"/>
    <col min="6" max="6" width="25.28125" style="1" customWidth="1"/>
    <col min="7" max="7" width="18.140625" style="1" customWidth="1"/>
    <col min="8" max="8" width="18.00390625" style="1" customWidth="1"/>
    <col min="9" max="10" width="17.28125" style="1" customWidth="1"/>
    <col min="11" max="11" width="17.8515625" style="1" customWidth="1"/>
    <col min="12" max="12" width="19.00390625" style="1" customWidth="1"/>
    <col min="13" max="13" width="20.00390625" style="1" customWidth="1"/>
    <col min="14" max="14" width="17.7109375" style="1" customWidth="1"/>
    <col min="15" max="15" width="21.8515625" style="1" customWidth="1"/>
    <col min="16" max="16" width="19.00390625" style="1" customWidth="1"/>
    <col min="17" max="17" width="17.7109375" style="1" customWidth="1"/>
    <col min="18" max="18" width="18.28125" style="1" customWidth="1"/>
    <col min="19" max="19" width="22.140625" style="1" customWidth="1"/>
    <col min="20" max="20" width="24.8515625" style="1" customWidth="1"/>
    <col min="21" max="21" width="17.7109375" style="1" customWidth="1"/>
    <col min="22" max="22" width="18.57421875" style="1" customWidth="1"/>
    <col min="23" max="23" width="14.28125" style="1" customWidth="1"/>
    <col min="24" max="24" width="17.57421875" style="1" customWidth="1"/>
    <col min="25" max="26" width="15.8515625" style="1" customWidth="1"/>
    <col min="27" max="27" width="14.28125" style="1" customWidth="1"/>
    <col min="28" max="28" width="15.28125" style="1" customWidth="1"/>
    <col min="29" max="29" width="15.57421875" style="1" customWidth="1"/>
    <col min="30" max="30" width="18.140625" style="1" customWidth="1"/>
    <col min="31" max="31" width="14.7109375" style="1" customWidth="1"/>
    <col min="32" max="32" width="15.7109375" style="1" customWidth="1"/>
    <col min="33" max="33" width="15.28125" style="1" customWidth="1"/>
    <col min="34" max="34" width="17.57421875" style="1" customWidth="1"/>
    <col min="35" max="35" width="15.421875" style="1" customWidth="1"/>
    <col min="36" max="36" width="14.7109375" style="1" customWidth="1"/>
    <col min="37" max="37" width="16.8515625" style="1" customWidth="1"/>
    <col min="38" max="38" width="15.00390625" style="1" customWidth="1"/>
    <col min="39" max="39" width="14.7109375" style="1" customWidth="1"/>
    <col min="40" max="40" width="14.421875" style="1" customWidth="1"/>
    <col min="41" max="41" width="17.8515625" style="1" customWidth="1"/>
    <col min="42" max="42" width="16.00390625" style="1" customWidth="1"/>
    <col min="43" max="43" width="15.421875" style="1" customWidth="1"/>
    <col min="44" max="44" width="17.7109375" style="1" customWidth="1"/>
    <col min="45" max="45" width="12.140625" style="1" customWidth="1"/>
    <col min="46" max="46" width="15.421875" style="1" customWidth="1"/>
    <col min="47" max="47" width="17.00390625" style="1" customWidth="1"/>
    <col min="48" max="48" width="16.28125" style="1" customWidth="1"/>
    <col min="49" max="50" width="19.7109375" style="1" customWidth="1"/>
    <col min="51" max="51" width="20.57421875" style="1" customWidth="1"/>
    <col min="52" max="53" width="20.28125" style="1" customWidth="1"/>
    <col min="54" max="56" width="16.140625" style="1" customWidth="1"/>
    <col min="57" max="57" width="16.8515625" style="1" customWidth="1"/>
    <col min="58" max="58" width="14.28125" style="1" customWidth="1"/>
    <col min="59" max="59" width="16.7109375" style="1" customWidth="1"/>
    <col min="60" max="60" width="16.57421875" style="1" customWidth="1"/>
    <col min="61" max="61" width="16.8515625" style="1" customWidth="1"/>
    <col min="62" max="63" width="16.7109375" style="1" customWidth="1"/>
    <col min="64" max="64" width="18.7109375" style="1" customWidth="1"/>
    <col min="65" max="65" width="15.7109375" style="1" customWidth="1"/>
    <col min="66" max="66" width="9.7109375" style="1" customWidth="1"/>
    <col min="67" max="68" width="16.7109375" style="1" customWidth="1"/>
    <col min="69" max="69" width="15.28125" style="1" customWidth="1"/>
    <col min="70" max="70" width="14.28125" style="1" customWidth="1"/>
    <col min="71" max="71" width="16.421875" style="1" customWidth="1"/>
    <col min="72" max="72" width="16.00390625" style="1" customWidth="1"/>
    <col min="73" max="73" width="15.00390625" style="1" customWidth="1"/>
    <col min="74" max="74" width="16.28125" style="1" customWidth="1"/>
    <col min="75" max="75" width="20.8515625" style="1" customWidth="1"/>
    <col min="76" max="76" width="15.7109375" style="1" customWidth="1"/>
    <col min="77" max="77" width="16.7109375" style="1" customWidth="1"/>
    <col min="78" max="78" width="14.28125" style="1" customWidth="1"/>
    <col min="79" max="79" width="15.57421875" style="1" customWidth="1"/>
    <col min="80" max="80" width="13.8515625" style="1" customWidth="1"/>
    <col min="81" max="81" width="15.57421875" style="1" customWidth="1"/>
    <col min="82" max="82" width="16.28125" style="1" customWidth="1"/>
    <col min="83" max="16384" width="9.140625" style="1" customWidth="1"/>
  </cols>
  <sheetData>
    <row r="1" spans="1:82" ht="18" customHeight="1">
      <c r="A1" s="152" t="s">
        <v>182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AY1" s="152"/>
      <c r="AZ1" s="152"/>
      <c r="BA1" s="152"/>
      <c r="BB1" s="152"/>
      <c r="BC1" s="152"/>
      <c r="BD1" s="152"/>
      <c r="BE1" s="152"/>
      <c r="BF1" s="152"/>
      <c r="BG1" s="152"/>
      <c r="BH1" s="152"/>
      <c r="BI1" s="152"/>
      <c r="BJ1" s="152"/>
      <c r="BK1" s="152"/>
      <c r="BL1" s="152"/>
      <c r="BM1" s="152"/>
      <c r="BN1" s="152"/>
      <c r="BO1" s="152"/>
      <c r="BP1" s="152"/>
      <c r="BQ1" s="152"/>
      <c r="BR1" s="152"/>
      <c r="BS1" s="152"/>
      <c r="BT1" s="152"/>
      <c r="BU1" s="152"/>
      <c r="BV1" s="152"/>
      <c r="BW1" s="152"/>
      <c r="BX1" s="152"/>
      <c r="BY1" s="152"/>
      <c r="BZ1" s="152"/>
      <c r="CA1" s="152"/>
      <c r="CB1" s="152"/>
      <c r="CC1" s="152"/>
      <c r="CD1" s="152"/>
    </row>
    <row r="2" spans="1:82" s="112" customFormat="1" ht="7.5" customHeight="1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/>
      <c r="BU2" s="153"/>
      <c r="BV2" s="153"/>
      <c r="BW2" s="153"/>
      <c r="BX2" s="153"/>
      <c r="BY2" s="153"/>
      <c r="BZ2" s="153"/>
      <c r="CA2" s="153"/>
      <c r="CB2" s="153"/>
      <c r="CC2" s="153"/>
      <c r="CD2" s="153"/>
    </row>
    <row r="3" spans="1:82" s="111" customFormat="1" ht="15.75" customHeight="1">
      <c r="A3" s="146" t="s">
        <v>94</v>
      </c>
      <c r="B3" s="143" t="s">
        <v>62</v>
      </c>
      <c r="C3" s="143" t="s">
        <v>63</v>
      </c>
      <c r="D3" s="143" t="s">
        <v>61</v>
      </c>
      <c r="E3" s="140" t="s">
        <v>95</v>
      </c>
      <c r="F3" s="140" t="s">
        <v>179</v>
      </c>
      <c r="G3" s="143" t="s">
        <v>89</v>
      </c>
      <c r="H3" s="140" t="s">
        <v>180</v>
      </c>
      <c r="I3" s="143" t="s">
        <v>90</v>
      </c>
      <c r="J3" s="140" t="s">
        <v>181</v>
      </c>
      <c r="K3" s="140" t="s">
        <v>107</v>
      </c>
      <c r="L3" s="140" t="s">
        <v>161</v>
      </c>
      <c r="M3" s="140" t="s">
        <v>162</v>
      </c>
      <c r="N3" s="140" t="s">
        <v>108</v>
      </c>
      <c r="O3" s="140" t="s">
        <v>163</v>
      </c>
      <c r="P3" s="140" t="s">
        <v>164</v>
      </c>
      <c r="Q3" s="140" t="s">
        <v>165</v>
      </c>
      <c r="R3" s="140" t="s">
        <v>109</v>
      </c>
      <c r="S3" s="140" t="s">
        <v>110</v>
      </c>
      <c r="T3" s="140" t="s">
        <v>111</v>
      </c>
      <c r="U3" s="140" t="s">
        <v>166</v>
      </c>
      <c r="V3" s="140" t="s">
        <v>167</v>
      </c>
      <c r="W3" s="140" t="s">
        <v>112</v>
      </c>
      <c r="X3" s="140" t="s">
        <v>113</v>
      </c>
      <c r="Y3" s="140" t="s">
        <v>114</v>
      </c>
      <c r="Z3" s="140" t="s">
        <v>118</v>
      </c>
      <c r="AA3" s="140" t="s">
        <v>115</v>
      </c>
      <c r="AB3" s="140" t="s">
        <v>116</v>
      </c>
      <c r="AC3" s="140" t="s">
        <v>117</v>
      </c>
      <c r="AD3" s="140" t="s">
        <v>119</v>
      </c>
      <c r="AE3" s="140" t="s">
        <v>120</v>
      </c>
      <c r="AF3" s="140" t="s">
        <v>121</v>
      </c>
      <c r="AG3" s="140" t="s">
        <v>122</v>
      </c>
      <c r="AH3" s="140" t="s">
        <v>123</v>
      </c>
      <c r="AI3" s="140" t="s">
        <v>124</v>
      </c>
      <c r="AJ3" s="140" t="s">
        <v>125</v>
      </c>
      <c r="AK3" s="140" t="s">
        <v>126</v>
      </c>
      <c r="AL3" s="140" t="s">
        <v>127</v>
      </c>
      <c r="AM3" s="140" t="s">
        <v>128</v>
      </c>
      <c r="AN3" s="140" t="s">
        <v>129</v>
      </c>
      <c r="AO3" s="140" t="s">
        <v>168</v>
      </c>
      <c r="AP3" s="140" t="s">
        <v>169</v>
      </c>
      <c r="AQ3" s="140" t="s">
        <v>170</v>
      </c>
      <c r="AR3" s="140" t="s">
        <v>130</v>
      </c>
      <c r="AS3" s="140" t="s">
        <v>131</v>
      </c>
      <c r="AT3" s="140" t="s">
        <v>132</v>
      </c>
      <c r="AU3" s="140" t="s">
        <v>133</v>
      </c>
      <c r="AV3" s="140" t="s">
        <v>134</v>
      </c>
      <c r="AW3" s="140" t="s">
        <v>135</v>
      </c>
      <c r="AX3" s="140" t="s">
        <v>136</v>
      </c>
      <c r="AY3" s="140" t="s">
        <v>137</v>
      </c>
      <c r="AZ3" s="140" t="s">
        <v>138</v>
      </c>
      <c r="BA3" s="140" t="s">
        <v>139</v>
      </c>
      <c r="BB3" s="140" t="s">
        <v>140</v>
      </c>
      <c r="BC3" s="140" t="s">
        <v>141</v>
      </c>
      <c r="BD3" s="140" t="s">
        <v>142</v>
      </c>
      <c r="BE3" s="140" t="s">
        <v>171</v>
      </c>
      <c r="BF3" s="140" t="s">
        <v>143</v>
      </c>
      <c r="BG3" s="140" t="s">
        <v>172</v>
      </c>
      <c r="BH3" s="140" t="s">
        <v>144</v>
      </c>
      <c r="BI3" s="140" t="s">
        <v>145</v>
      </c>
      <c r="BJ3" s="140" t="s">
        <v>146</v>
      </c>
      <c r="BK3" s="140" t="s">
        <v>147</v>
      </c>
      <c r="BL3" s="140" t="s">
        <v>173</v>
      </c>
      <c r="BM3" s="140" t="s">
        <v>174</v>
      </c>
      <c r="BN3" s="149" t="s">
        <v>175</v>
      </c>
      <c r="BO3" s="140" t="s">
        <v>149</v>
      </c>
      <c r="BP3" s="140" t="s">
        <v>148</v>
      </c>
      <c r="BQ3" s="140" t="s">
        <v>150</v>
      </c>
      <c r="BR3" s="140" t="s">
        <v>151</v>
      </c>
      <c r="BS3" s="140" t="s">
        <v>152</v>
      </c>
      <c r="BT3" s="140" t="s">
        <v>153</v>
      </c>
      <c r="BU3" s="140" t="s">
        <v>154</v>
      </c>
      <c r="BV3" s="140" t="s">
        <v>155</v>
      </c>
      <c r="BW3" s="140" t="s">
        <v>176</v>
      </c>
      <c r="BX3" s="140" t="s">
        <v>156</v>
      </c>
      <c r="BY3" s="140" t="s">
        <v>157</v>
      </c>
      <c r="BZ3" s="140" t="s">
        <v>158</v>
      </c>
      <c r="CA3" s="140" t="s">
        <v>177</v>
      </c>
      <c r="CB3" s="140" t="s">
        <v>159</v>
      </c>
      <c r="CC3" s="140" t="s">
        <v>178</v>
      </c>
      <c r="CD3" s="140" t="s">
        <v>160</v>
      </c>
    </row>
    <row r="4" spans="1:82" s="113" customFormat="1" ht="15" customHeight="1">
      <c r="A4" s="147"/>
      <c r="B4" s="144"/>
      <c r="C4" s="144"/>
      <c r="D4" s="144"/>
      <c r="E4" s="141"/>
      <c r="F4" s="141"/>
      <c r="G4" s="144"/>
      <c r="H4" s="141"/>
      <c r="I4" s="144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50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1"/>
      <c r="CD4" s="141"/>
    </row>
    <row r="5" spans="1:82" s="113" customFormat="1" ht="15.75" customHeight="1">
      <c r="A5" s="147"/>
      <c r="B5" s="144"/>
      <c r="C5" s="144"/>
      <c r="D5" s="144"/>
      <c r="E5" s="141"/>
      <c r="F5" s="141"/>
      <c r="G5" s="144"/>
      <c r="H5" s="141"/>
      <c r="I5" s="144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50"/>
      <c r="BO5" s="141"/>
      <c r="BP5" s="141"/>
      <c r="BQ5" s="141"/>
      <c r="BR5" s="141"/>
      <c r="BS5" s="141"/>
      <c r="BT5" s="141"/>
      <c r="BU5" s="141"/>
      <c r="BV5" s="141"/>
      <c r="BW5" s="141"/>
      <c r="BX5" s="141"/>
      <c r="BY5" s="141"/>
      <c r="BZ5" s="141"/>
      <c r="CA5" s="141"/>
      <c r="CB5" s="141"/>
      <c r="CC5" s="141"/>
      <c r="CD5" s="141"/>
    </row>
    <row r="6" spans="1:82" s="114" customFormat="1" ht="19.5" customHeight="1">
      <c r="A6" s="148"/>
      <c r="B6" s="145"/>
      <c r="C6" s="145"/>
      <c r="D6" s="145"/>
      <c r="E6" s="142"/>
      <c r="F6" s="142"/>
      <c r="G6" s="145"/>
      <c r="H6" s="142"/>
      <c r="I6" s="145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51"/>
      <c r="BO6" s="142"/>
      <c r="BP6" s="142"/>
      <c r="BQ6" s="142"/>
      <c r="BR6" s="142"/>
      <c r="BS6" s="142"/>
      <c r="BT6" s="142"/>
      <c r="BU6" s="142"/>
      <c r="BV6" s="142"/>
      <c r="BW6" s="142"/>
      <c r="BX6" s="142"/>
      <c r="BY6" s="142"/>
      <c r="BZ6" s="142"/>
      <c r="CA6" s="142"/>
      <c r="CB6" s="142"/>
      <c r="CC6" s="142"/>
      <c r="CD6" s="142"/>
    </row>
    <row r="7" spans="1:82" s="25" customFormat="1" ht="15.75" customHeight="1">
      <c r="A7" s="14" t="s">
        <v>96</v>
      </c>
      <c r="B7" s="14"/>
      <c r="C7" s="14"/>
      <c r="D7" s="14"/>
      <c r="E7" s="14"/>
      <c r="F7" s="14"/>
      <c r="G7" s="15"/>
      <c r="H7" s="15"/>
      <c r="I7" s="15"/>
      <c r="J7" s="15"/>
      <c r="K7" s="15">
        <v>0.067</v>
      </c>
      <c r="L7" s="95"/>
      <c r="M7" s="16"/>
      <c r="N7" s="16"/>
      <c r="O7" s="17"/>
      <c r="P7" s="17"/>
      <c r="Q7" s="17"/>
      <c r="R7" s="17"/>
      <c r="S7" s="17"/>
      <c r="T7" s="103"/>
      <c r="U7" s="103"/>
      <c r="V7" s="18"/>
      <c r="W7" s="21">
        <v>0.004</v>
      </c>
      <c r="X7" s="21">
        <v>0.148</v>
      </c>
      <c r="Y7" s="21">
        <v>0.006</v>
      </c>
      <c r="Z7" s="21">
        <v>0.018</v>
      </c>
      <c r="AA7" s="21">
        <v>0.1</v>
      </c>
      <c r="AB7" s="21">
        <v>0.001</v>
      </c>
      <c r="AC7" s="19">
        <v>2</v>
      </c>
      <c r="AD7" s="21">
        <v>0.003</v>
      </c>
      <c r="AE7" s="21">
        <v>0.086</v>
      </c>
      <c r="AF7" s="19">
        <v>2</v>
      </c>
      <c r="AG7" s="20">
        <v>0.001</v>
      </c>
      <c r="AH7" s="21">
        <v>0.008</v>
      </c>
      <c r="AI7" s="15">
        <v>0.136</v>
      </c>
      <c r="AJ7" s="15">
        <v>0.001</v>
      </c>
      <c r="AK7" s="15">
        <v>0.002</v>
      </c>
      <c r="AL7" s="15">
        <v>0.006</v>
      </c>
      <c r="AM7" s="15">
        <v>0.056</v>
      </c>
      <c r="AN7" s="15">
        <v>0.02</v>
      </c>
      <c r="AO7" s="21">
        <v>0.01</v>
      </c>
      <c r="AP7" s="15">
        <v>0.055</v>
      </c>
      <c r="AQ7" s="22">
        <v>500</v>
      </c>
      <c r="AR7" s="16"/>
      <c r="AS7" s="23">
        <v>0.05</v>
      </c>
      <c r="AT7" s="15">
        <v>0.106</v>
      </c>
      <c r="AU7" s="23">
        <v>0.3</v>
      </c>
      <c r="AV7" s="19">
        <v>1</v>
      </c>
      <c r="AW7" s="15">
        <v>0.03</v>
      </c>
      <c r="AX7" s="19">
        <v>0.1</v>
      </c>
      <c r="AY7" s="15">
        <v>0.004</v>
      </c>
      <c r="AZ7" s="19">
        <v>2</v>
      </c>
      <c r="BA7" s="15">
        <v>0.005</v>
      </c>
      <c r="BB7" s="15">
        <v>0.513</v>
      </c>
      <c r="BC7" s="19">
        <v>0.1</v>
      </c>
      <c r="BD7" s="15">
        <v>0.025</v>
      </c>
      <c r="BE7" s="15">
        <v>0.023</v>
      </c>
      <c r="BF7" s="15">
        <v>0.005</v>
      </c>
      <c r="BG7" s="15">
        <v>0.027</v>
      </c>
      <c r="BH7" s="15">
        <v>0.005</v>
      </c>
      <c r="BI7" s="15">
        <v>0.009</v>
      </c>
      <c r="BJ7" s="15">
        <v>0.06</v>
      </c>
      <c r="BK7" s="22">
        <v>10</v>
      </c>
      <c r="BL7" s="15">
        <v>0.103</v>
      </c>
      <c r="BM7" s="22">
        <v>20</v>
      </c>
      <c r="BN7" s="18"/>
      <c r="BO7" s="15">
        <v>0.001</v>
      </c>
      <c r="BP7" s="19">
        <v>5</v>
      </c>
      <c r="BQ7" s="15">
        <v>0.002</v>
      </c>
      <c r="BR7" s="15">
        <v>0.005</v>
      </c>
      <c r="BS7" s="15">
        <v>0.002</v>
      </c>
      <c r="BT7" s="19">
        <v>10</v>
      </c>
      <c r="BU7" s="21">
        <v>0.01</v>
      </c>
      <c r="BV7" s="16"/>
      <c r="BW7" s="16"/>
      <c r="BX7" s="15">
        <v>0.003</v>
      </c>
      <c r="BY7" s="15">
        <v>0.002</v>
      </c>
      <c r="BZ7" s="20">
        <v>0.015</v>
      </c>
      <c r="CA7" s="22">
        <v>30</v>
      </c>
      <c r="CB7" s="15">
        <v>0.13</v>
      </c>
      <c r="CC7" s="19">
        <v>2</v>
      </c>
      <c r="CD7" s="24">
        <v>0.93</v>
      </c>
    </row>
    <row r="8" spans="1:82" s="25" customFormat="1" ht="15.75" customHeight="1">
      <c r="A8" s="14" t="s">
        <v>97</v>
      </c>
      <c r="B8" s="14"/>
      <c r="C8" s="14"/>
      <c r="D8" s="14"/>
      <c r="E8" s="14"/>
      <c r="F8" s="14"/>
      <c r="G8" s="15"/>
      <c r="H8" s="15"/>
      <c r="I8" s="15"/>
      <c r="J8" s="15"/>
      <c r="K8" s="15">
        <v>0.5</v>
      </c>
      <c r="L8" s="95"/>
      <c r="M8" s="16"/>
      <c r="N8" s="93"/>
      <c r="O8" s="17"/>
      <c r="P8" s="17"/>
      <c r="Q8" s="102"/>
      <c r="R8" s="102"/>
      <c r="S8" s="102"/>
      <c r="T8" s="103"/>
      <c r="U8" s="103"/>
      <c r="V8" s="18"/>
      <c r="W8" s="21">
        <v>0.014</v>
      </c>
      <c r="X8" s="21">
        <v>0.494</v>
      </c>
      <c r="Y8" s="21">
        <v>0.02</v>
      </c>
      <c r="Z8" s="21">
        <v>0.06</v>
      </c>
      <c r="AA8" s="21">
        <v>0.333</v>
      </c>
      <c r="AB8" s="21">
        <v>0.004</v>
      </c>
      <c r="AC8" s="104"/>
      <c r="AD8" s="21">
        <v>0.01</v>
      </c>
      <c r="AE8" s="21">
        <v>0.287</v>
      </c>
      <c r="AF8" s="104"/>
      <c r="AG8" s="20">
        <v>0.004</v>
      </c>
      <c r="AH8" s="21">
        <v>0.025</v>
      </c>
      <c r="AI8" s="27">
        <v>1</v>
      </c>
      <c r="AJ8" s="15">
        <v>0.004</v>
      </c>
      <c r="AK8" s="15">
        <v>0.007</v>
      </c>
      <c r="AL8" s="15">
        <v>0.02</v>
      </c>
      <c r="AM8" s="15">
        <v>0.2</v>
      </c>
      <c r="AN8" s="15">
        <v>0.067</v>
      </c>
      <c r="AO8" s="16"/>
      <c r="AP8" s="15">
        <v>0.182</v>
      </c>
      <c r="AQ8" s="26"/>
      <c r="AR8" s="16"/>
      <c r="AS8" s="16"/>
      <c r="AT8" s="15">
        <v>0.354</v>
      </c>
      <c r="AU8" s="26"/>
      <c r="AV8" s="26"/>
      <c r="AW8" s="15">
        <v>0.1</v>
      </c>
      <c r="AX8" s="21"/>
      <c r="AY8" s="15">
        <v>0.014</v>
      </c>
      <c r="AZ8" s="26"/>
      <c r="BA8" s="15">
        <v>0.017</v>
      </c>
      <c r="BB8" s="15">
        <v>1.71</v>
      </c>
      <c r="BC8" s="26"/>
      <c r="BD8" s="15">
        <v>0.084</v>
      </c>
      <c r="BE8" s="15">
        <v>0.077</v>
      </c>
      <c r="BF8" s="15">
        <v>0.017</v>
      </c>
      <c r="BG8" s="15">
        <v>0.09</v>
      </c>
      <c r="BH8" s="15">
        <v>0.017</v>
      </c>
      <c r="BI8" s="15">
        <v>0.03</v>
      </c>
      <c r="BJ8" s="15">
        <v>0.198</v>
      </c>
      <c r="BK8" s="21"/>
      <c r="BL8" s="27">
        <v>1</v>
      </c>
      <c r="BM8" s="21"/>
      <c r="BN8" s="18"/>
      <c r="BO8" s="15">
        <v>0.004</v>
      </c>
      <c r="BP8" s="26"/>
      <c r="BQ8" s="15">
        <v>0.007</v>
      </c>
      <c r="BR8" s="15">
        <v>0.017</v>
      </c>
      <c r="BS8" s="15">
        <v>0.007</v>
      </c>
      <c r="BT8" s="26"/>
      <c r="BU8" s="21"/>
      <c r="BV8" s="16"/>
      <c r="BW8" s="16"/>
      <c r="BX8" s="15">
        <v>0.01</v>
      </c>
      <c r="BY8" s="15">
        <v>0.006</v>
      </c>
      <c r="BZ8" s="20">
        <v>0.05</v>
      </c>
      <c r="CA8" s="22"/>
      <c r="CB8" s="15">
        <v>0.434</v>
      </c>
      <c r="CC8" s="26"/>
      <c r="CD8" s="26"/>
    </row>
    <row r="9" spans="1:82" s="35" customFormat="1" ht="15.75" customHeight="1">
      <c r="A9" s="13" t="s">
        <v>48</v>
      </c>
      <c r="B9" s="13"/>
      <c r="C9" s="13"/>
      <c r="D9" s="13"/>
      <c r="E9" s="13"/>
      <c r="F9" s="13"/>
      <c r="G9" s="28"/>
      <c r="H9" s="28"/>
      <c r="I9" s="28"/>
      <c r="J9" s="28"/>
      <c r="K9" s="12"/>
      <c r="L9" s="96"/>
      <c r="M9" s="94"/>
      <c r="N9" s="94"/>
      <c r="O9" s="100"/>
      <c r="P9" s="101"/>
      <c r="Q9" s="101"/>
      <c r="R9" s="100"/>
      <c r="S9" s="100"/>
      <c r="T9" s="105"/>
      <c r="U9" s="105"/>
      <c r="V9" s="105"/>
      <c r="W9" s="33"/>
      <c r="X9" s="33"/>
      <c r="Y9" s="33"/>
      <c r="Z9" s="106"/>
      <c r="AA9" s="33"/>
      <c r="AB9" s="33"/>
      <c r="AC9" s="19"/>
      <c r="AD9" s="33"/>
      <c r="AE9" s="33"/>
      <c r="AF9" s="107"/>
      <c r="AG9" s="33"/>
      <c r="AH9" s="106"/>
      <c r="AI9" s="12"/>
      <c r="AJ9" s="30"/>
      <c r="AK9" s="30"/>
      <c r="AL9" s="30"/>
      <c r="AM9" s="12"/>
      <c r="AN9" s="30"/>
      <c r="AO9" s="29"/>
      <c r="AP9" s="31"/>
      <c r="AQ9" s="7"/>
      <c r="AR9" s="29"/>
      <c r="AS9" s="29"/>
      <c r="AT9" s="30"/>
      <c r="AU9" s="32"/>
      <c r="AV9" s="32"/>
      <c r="AW9" s="30"/>
      <c r="AX9" s="33"/>
      <c r="AY9" s="30"/>
      <c r="AZ9" s="33"/>
      <c r="BA9" s="30"/>
      <c r="BB9" s="30"/>
      <c r="BC9" s="7"/>
      <c r="BD9" s="30"/>
      <c r="BE9" s="31"/>
      <c r="BF9" s="30"/>
      <c r="BG9" s="31"/>
      <c r="BH9" s="30"/>
      <c r="BI9" s="30"/>
      <c r="BJ9" s="31"/>
      <c r="BK9" s="33"/>
      <c r="BL9" s="12"/>
      <c r="BM9" s="33"/>
      <c r="BN9" s="34"/>
      <c r="BO9" s="30"/>
      <c r="BP9" s="7"/>
      <c r="BQ9" s="30"/>
      <c r="BR9" s="30"/>
      <c r="BS9" s="31"/>
      <c r="BT9" s="7"/>
      <c r="BU9" s="29"/>
      <c r="BV9" s="29"/>
      <c r="BW9" s="29"/>
      <c r="BX9" s="30"/>
      <c r="BY9" s="31"/>
      <c r="BZ9" s="30"/>
      <c r="CA9" s="7"/>
      <c r="CB9" s="30"/>
      <c r="CC9" s="7"/>
      <c r="CD9" s="7"/>
    </row>
    <row r="10" spans="1:82" s="35" customFormat="1" ht="15">
      <c r="A10" s="28">
        <v>676</v>
      </c>
      <c r="B10" s="67">
        <v>43.48166</v>
      </c>
      <c r="C10" s="67">
        <v>-103.98653</v>
      </c>
      <c r="D10" s="42" t="s">
        <v>48</v>
      </c>
      <c r="E10" s="36" t="s">
        <v>75</v>
      </c>
      <c r="F10" s="117">
        <v>-15.64</v>
      </c>
      <c r="G10" s="54">
        <v>-12.33385805</v>
      </c>
      <c r="H10" s="39">
        <v>0.09</v>
      </c>
      <c r="I10" s="54">
        <v>-98.38422855</v>
      </c>
      <c r="J10" s="39">
        <v>0.26</v>
      </c>
      <c r="K10" s="39">
        <v>2.04</v>
      </c>
      <c r="L10" s="97">
        <v>0</v>
      </c>
      <c r="M10" s="54">
        <v>0.6</v>
      </c>
      <c r="N10" s="42">
        <v>6.66</v>
      </c>
      <c r="O10" s="68">
        <v>133.9</v>
      </c>
      <c r="P10" s="68">
        <f>O10+213</f>
        <v>346.9</v>
      </c>
      <c r="Q10" s="54">
        <f>0.0169*P10</f>
        <v>5.862609999999999</v>
      </c>
      <c r="R10" s="54">
        <v>10.7</v>
      </c>
      <c r="S10" s="54">
        <v>5.8</v>
      </c>
      <c r="T10" s="41">
        <v>3002</v>
      </c>
      <c r="U10" s="37">
        <v>1.9</v>
      </c>
      <c r="V10" s="32">
        <v>239</v>
      </c>
      <c r="W10" s="33" t="s">
        <v>0</v>
      </c>
      <c r="X10" s="33" t="s">
        <v>0</v>
      </c>
      <c r="Y10" s="33" t="s">
        <v>0</v>
      </c>
      <c r="Z10" s="38">
        <v>2.661</v>
      </c>
      <c r="AA10" s="21">
        <v>0.47</v>
      </c>
      <c r="AB10" s="21">
        <v>0.0113</v>
      </c>
      <c r="AC10" s="19">
        <v>12.7</v>
      </c>
      <c r="AD10" s="33" t="s">
        <v>0</v>
      </c>
      <c r="AE10" s="33">
        <v>510</v>
      </c>
      <c r="AF10" s="32">
        <v>498</v>
      </c>
      <c r="AG10" s="33" t="s">
        <v>0</v>
      </c>
      <c r="AH10" s="32">
        <v>0.033</v>
      </c>
      <c r="AI10" s="43" t="s">
        <v>79</v>
      </c>
      <c r="AJ10" s="30" t="s">
        <v>0</v>
      </c>
      <c r="AK10" s="30" t="s">
        <v>0</v>
      </c>
      <c r="AL10" s="30" t="s">
        <v>0</v>
      </c>
      <c r="AM10" s="44" t="s">
        <v>0</v>
      </c>
      <c r="AN10" s="30" t="s">
        <v>0</v>
      </c>
      <c r="AO10" s="45" t="s">
        <v>0</v>
      </c>
      <c r="AP10" s="39">
        <v>3.997</v>
      </c>
      <c r="AQ10" s="32" t="s">
        <v>0</v>
      </c>
      <c r="AR10" s="46" t="s">
        <v>0</v>
      </c>
      <c r="AS10" s="37">
        <v>0</v>
      </c>
      <c r="AT10" s="47">
        <v>11</v>
      </c>
      <c r="AU10" s="32">
        <v>10.7</v>
      </c>
      <c r="AV10" s="40">
        <v>127.8</v>
      </c>
      <c r="AW10" s="30">
        <v>131</v>
      </c>
      <c r="AX10" s="33">
        <v>131</v>
      </c>
      <c r="AY10" s="30" t="s">
        <v>0</v>
      </c>
      <c r="AZ10" s="33" t="s">
        <v>0</v>
      </c>
      <c r="BA10" s="30" t="s">
        <v>14</v>
      </c>
      <c r="BB10" s="30">
        <v>91.8</v>
      </c>
      <c r="BC10" s="32">
        <v>84.2</v>
      </c>
      <c r="BD10" s="30" t="s">
        <v>0</v>
      </c>
      <c r="BE10" s="39">
        <v>5.617</v>
      </c>
      <c r="BF10" s="30" t="s">
        <v>0</v>
      </c>
      <c r="BG10" s="42" t="s">
        <v>0</v>
      </c>
      <c r="BH10" s="30" t="s">
        <v>17</v>
      </c>
      <c r="BI10" s="30" t="s">
        <v>18</v>
      </c>
      <c r="BJ10" s="42">
        <v>24.4</v>
      </c>
      <c r="BK10" s="33">
        <v>28.2</v>
      </c>
      <c r="BL10" s="48">
        <v>1830</v>
      </c>
      <c r="BM10" s="49">
        <v>1900</v>
      </c>
      <c r="BN10" s="19">
        <v>7.5</v>
      </c>
      <c r="BO10" s="30">
        <v>8.49</v>
      </c>
      <c r="BP10" s="41">
        <v>8830</v>
      </c>
      <c r="BQ10" s="30" t="s">
        <v>0</v>
      </c>
      <c r="BR10" s="30">
        <v>0.158</v>
      </c>
      <c r="BS10" s="30">
        <v>54.5</v>
      </c>
      <c r="BT10" s="32">
        <v>59.9</v>
      </c>
      <c r="BU10" s="50">
        <v>53.888133333333336</v>
      </c>
      <c r="BV10" s="51">
        <v>1.3602233333333331</v>
      </c>
      <c r="BW10" s="51">
        <v>0.01</v>
      </c>
      <c r="BX10" s="30" t="s">
        <v>0</v>
      </c>
      <c r="BY10" s="42">
        <v>0.393</v>
      </c>
      <c r="BZ10" s="30">
        <v>0.086</v>
      </c>
      <c r="CA10" s="32" t="s">
        <v>0</v>
      </c>
      <c r="CB10" s="30">
        <v>7.51</v>
      </c>
      <c r="CC10" s="32">
        <v>13</v>
      </c>
      <c r="CD10" s="37">
        <f>CC10*0.4674</f>
        <v>6.0762</v>
      </c>
    </row>
    <row r="11" spans="1:82" s="35" customFormat="1" ht="15">
      <c r="A11" s="28">
        <v>678</v>
      </c>
      <c r="B11" s="67">
        <v>43.45943</v>
      </c>
      <c r="C11" s="67">
        <v>-104.00157</v>
      </c>
      <c r="D11" s="42" t="s">
        <v>48</v>
      </c>
      <c r="E11" s="36" t="s">
        <v>75</v>
      </c>
      <c r="F11" s="117">
        <v>-9.2</v>
      </c>
      <c r="G11" s="54">
        <v>-12.4777403</v>
      </c>
      <c r="H11" s="39">
        <v>0.04</v>
      </c>
      <c r="I11" s="54">
        <v>-101.28191045000001</v>
      </c>
      <c r="J11" s="39">
        <v>0.6</v>
      </c>
      <c r="K11" s="52">
        <v>4.21</v>
      </c>
      <c r="L11" s="97">
        <v>9.3</v>
      </c>
      <c r="M11" s="54">
        <v>0.7</v>
      </c>
      <c r="N11" s="42">
        <v>6.95</v>
      </c>
      <c r="O11" s="68">
        <v>148.1</v>
      </c>
      <c r="P11" s="68">
        <f>O11+213</f>
        <v>361.1</v>
      </c>
      <c r="Q11" s="54">
        <f>0.0169*P11</f>
        <v>6.10259</v>
      </c>
      <c r="R11" s="54">
        <v>10.5</v>
      </c>
      <c r="S11" s="54">
        <v>0.8</v>
      </c>
      <c r="T11" s="41">
        <v>6023</v>
      </c>
      <c r="U11" s="37">
        <v>10.2</v>
      </c>
      <c r="V11" s="32">
        <v>464</v>
      </c>
      <c r="W11" s="33" t="s">
        <v>0</v>
      </c>
      <c r="X11" s="33" t="s">
        <v>0</v>
      </c>
      <c r="Y11" s="33" t="s">
        <v>0</v>
      </c>
      <c r="Z11" s="38">
        <v>3.428</v>
      </c>
      <c r="AA11" s="33">
        <v>1.47</v>
      </c>
      <c r="AB11" s="21">
        <v>0.0178</v>
      </c>
      <c r="AC11" s="19">
        <v>18.7</v>
      </c>
      <c r="AD11" s="33" t="s">
        <v>0</v>
      </c>
      <c r="AE11" s="33">
        <v>424</v>
      </c>
      <c r="AF11" s="32">
        <v>441</v>
      </c>
      <c r="AG11" s="33" t="s">
        <v>0</v>
      </c>
      <c r="AH11" s="32">
        <v>0.083</v>
      </c>
      <c r="AI11" s="53">
        <v>55.4</v>
      </c>
      <c r="AJ11" s="15">
        <v>0.0062</v>
      </c>
      <c r="AK11" s="30" t="s">
        <v>0</v>
      </c>
      <c r="AL11" s="30" t="s">
        <v>0</v>
      </c>
      <c r="AM11" s="44" t="s">
        <v>0</v>
      </c>
      <c r="AN11" s="30" t="s">
        <v>0</v>
      </c>
      <c r="AO11" s="45" t="s">
        <v>0</v>
      </c>
      <c r="AP11" s="42">
        <v>9.88</v>
      </c>
      <c r="AQ11" s="32" t="s">
        <v>0</v>
      </c>
      <c r="AR11" s="46" t="s">
        <v>0</v>
      </c>
      <c r="AS11" s="37">
        <v>0</v>
      </c>
      <c r="AT11" s="30">
        <v>18.2</v>
      </c>
      <c r="AU11" s="32">
        <v>18.5</v>
      </c>
      <c r="AV11" s="40">
        <v>519.8</v>
      </c>
      <c r="AW11" s="30">
        <v>453</v>
      </c>
      <c r="AX11" s="33">
        <v>470</v>
      </c>
      <c r="AY11" s="27">
        <v>2.7</v>
      </c>
      <c r="AZ11" s="33">
        <v>2710</v>
      </c>
      <c r="BA11" s="30" t="s">
        <v>15</v>
      </c>
      <c r="BB11" s="30">
        <v>633</v>
      </c>
      <c r="BC11" s="32">
        <v>623</v>
      </c>
      <c r="BD11" s="30" t="s">
        <v>0</v>
      </c>
      <c r="BE11" s="54">
        <v>10.91</v>
      </c>
      <c r="BF11" s="30" t="s">
        <v>0</v>
      </c>
      <c r="BG11" s="42" t="s">
        <v>0</v>
      </c>
      <c r="BH11" s="30" t="s">
        <v>15</v>
      </c>
      <c r="BI11" s="30" t="s">
        <v>0</v>
      </c>
      <c r="BJ11" s="39">
        <v>2.661</v>
      </c>
      <c r="BK11" s="33" t="s">
        <v>0</v>
      </c>
      <c r="BL11" s="48">
        <v>3560</v>
      </c>
      <c r="BM11" s="49">
        <v>4000</v>
      </c>
      <c r="BN11" s="19">
        <v>5.2</v>
      </c>
      <c r="BO11" s="30">
        <v>10.4</v>
      </c>
      <c r="BP11" s="41">
        <v>11000</v>
      </c>
      <c r="BQ11" s="30" t="s">
        <v>0</v>
      </c>
      <c r="BR11" s="30">
        <v>0.114</v>
      </c>
      <c r="BS11" s="47">
        <v>36.08</v>
      </c>
      <c r="BT11" s="32">
        <v>38.5</v>
      </c>
      <c r="BU11" s="50">
        <v>34.3986</v>
      </c>
      <c r="BV11" s="51">
        <v>1.49346</v>
      </c>
      <c r="BW11" s="51">
        <v>0.01</v>
      </c>
      <c r="BX11" s="30" t="s">
        <v>0</v>
      </c>
      <c r="BY11" s="39">
        <v>1.914</v>
      </c>
      <c r="BZ11" s="15">
        <v>0.0732</v>
      </c>
      <c r="CA11" s="32" t="s">
        <v>0</v>
      </c>
      <c r="CB11" s="30">
        <v>8.83</v>
      </c>
      <c r="CC11" s="32">
        <v>16</v>
      </c>
      <c r="CD11" s="37">
        <f aca="true" t="shared" si="0" ref="CD11:CD49">CC11*0.4674</f>
        <v>7.4784</v>
      </c>
    </row>
    <row r="12" spans="1:82" s="35" customFormat="1" ht="15">
      <c r="A12" s="28" t="s">
        <v>60</v>
      </c>
      <c r="B12" s="67">
        <v>43.4451</v>
      </c>
      <c r="C12" s="67">
        <v>-103.98968</v>
      </c>
      <c r="D12" s="42" t="s">
        <v>48</v>
      </c>
      <c r="E12" s="36" t="s">
        <v>71</v>
      </c>
      <c r="F12" s="117">
        <v>-32.58</v>
      </c>
      <c r="G12" s="54">
        <v>-12.286907000000001</v>
      </c>
      <c r="H12" s="39">
        <v>0.06</v>
      </c>
      <c r="I12" s="54">
        <v>-97.76795675000001</v>
      </c>
      <c r="J12" s="39">
        <v>0.46</v>
      </c>
      <c r="K12" s="39">
        <v>1.63</v>
      </c>
      <c r="L12" s="97">
        <v>3</v>
      </c>
      <c r="M12" s="54">
        <v>0.6</v>
      </c>
      <c r="N12" s="42">
        <v>7.29</v>
      </c>
      <c r="O12" s="68">
        <v>158.4</v>
      </c>
      <c r="P12" s="68">
        <f>O12+211</f>
        <v>369.4</v>
      </c>
      <c r="Q12" s="54">
        <f>0.0169*P12</f>
        <v>6.242859999999999</v>
      </c>
      <c r="R12" s="54">
        <v>12.5</v>
      </c>
      <c r="S12" s="54">
        <v>4.97</v>
      </c>
      <c r="T12" s="41">
        <v>5447</v>
      </c>
      <c r="U12" s="37" t="s">
        <v>45</v>
      </c>
      <c r="V12" s="32">
        <v>153</v>
      </c>
      <c r="W12" s="33" t="s">
        <v>0</v>
      </c>
      <c r="X12" s="33" t="s">
        <v>0</v>
      </c>
      <c r="Y12" s="33" t="s">
        <v>0</v>
      </c>
      <c r="Z12" s="38">
        <v>2.769</v>
      </c>
      <c r="AA12" s="33">
        <v>1.46</v>
      </c>
      <c r="AB12" s="21">
        <v>0.0133</v>
      </c>
      <c r="AC12" s="19">
        <v>14.8</v>
      </c>
      <c r="AD12" s="33" t="s">
        <v>0</v>
      </c>
      <c r="AE12" s="33">
        <v>429</v>
      </c>
      <c r="AF12" s="32">
        <v>408</v>
      </c>
      <c r="AG12" s="33" t="s">
        <v>0</v>
      </c>
      <c r="AH12" s="32">
        <v>0.268</v>
      </c>
      <c r="AI12" s="53">
        <v>43.3</v>
      </c>
      <c r="AJ12" s="15">
        <v>0.0048</v>
      </c>
      <c r="AK12" s="30" t="s">
        <v>0</v>
      </c>
      <c r="AL12" s="30" t="s">
        <v>0</v>
      </c>
      <c r="AM12" s="44" t="s">
        <v>0</v>
      </c>
      <c r="AN12" s="30" t="s">
        <v>0</v>
      </c>
      <c r="AO12" s="45" t="s">
        <v>0</v>
      </c>
      <c r="AP12" s="39">
        <v>7.897</v>
      </c>
      <c r="AQ12" s="32" t="s">
        <v>0</v>
      </c>
      <c r="AR12" s="46" t="s">
        <v>0</v>
      </c>
      <c r="AS12" s="37">
        <v>0.1</v>
      </c>
      <c r="AT12" s="30">
        <v>13.7</v>
      </c>
      <c r="AU12" s="37">
        <v>13</v>
      </c>
      <c r="AV12" s="40">
        <v>926.8</v>
      </c>
      <c r="AW12" s="30">
        <v>217</v>
      </c>
      <c r="AX12" s="33">
        <v>229</v>
      </c>
      <c r="AY12" s="30">
        <v>0.859</v>
      </c>
      <c r="AZ12" s="33">
        <v>846</v>
      </c>
      <c r="BA12" s="30" t="s">
        <v>14</v>
      </c>
      <c r="BB12" s="30">
        <v>745</v>
      </c>
      <c r="BC12" s="32">
        <v>722</v>
      </c>
      <c r="BD12" s="30" t="s">
        <v>0</v>
      </c>
      <c r="BE12" s="42">
        <v>12.2</v>
      </c>
      <c r="BF12" s="30" t="s">
        <v>0</v>
      </c>
      <c r="BG12" s="42" t="s">
        <v>0</v>
      </c>
      <c r="BH12" s="30" t="s">
        <v>0</v>
      </c>
      <c r="BI12" s="30" t="s">
        <v>19</v>
      </c>
      <c r="BJ12" s="54">
        <v>22.01</v>
      </c>
      <c r="BK12" s="33">
        <v>22.4</v>
      </c>
      <c r="BL12" s="48">
        <v>3310</v>
      </c>
      <c r="BM12" s="49">
        <v>3500</v>
      </c>
      <c r="BN12" s="19">
        <v>-11.3628</v>
      </c>
      <c r="BO12" s="30">
        <v>4.36</v>
      </c>
      <c r="BP12" s="41">
        <v>4780</v>
      </c>
      <c r="BQ12" s="30" t="s">
        <v>0</v>
      </c>
      <c r="BR12" s="30">
        <v>0.136</v>
      </c>
      <c r="BS12" s="27">
        <v>5.247</v>
      </c>
      <c r="BT12" s="32" t="s">
        <v>0</v>
      </c>
      <c r="BU12" s="51">
        <v>5.27661</v>
      </c>
      <c r="BV12" s="51">
        <v>1.897285</v>
      </c>
      <c r="BW12" s="51">
        <v>0.02</v>
      </c>
      <c r="BX12" s="30" t="s">
        <v>0</v>
      </c>
      <c r="BY12" s="42">
        <v>0.488</v>
      </c>
      <c r="BZ12" s="15">
        <v>0.0791</v>
      </c>
      <c r="CA12" s="32" t="s">
        <v>0</v>
      </c>
      <c r="CB12" s="30">
        <v>5.27</v>
      </c>
      <c r="CC12" s="32">
        <v>9.7</v>
      </c>
      <c r="CD12" s="37">
        <f t="shared" si="0"/>
        <v>4.533779999999999</v>
      </c>
    </row>
    <row r="13" spans="1:82" s="35" customFormat="1" ht="15">
      <c r="A13" s="13" t="s">
        <v>98</v>
      </c>
      <c r="B13" s="28"/>
      <c r="C13" s="28"/>
      <c r="D13" s="28"/>
      <c r="E13" s="2"/>
      <c r="F13" s="87"/>
      <c r="G13" s="90"/>
      <c r="H13" s="91"/>
      <c r="I13" s="90"/>
      <c r="J13" s="91"/>
      <c r="K13" s="55"/>
      <c r="L13" s="98"/>
      <c r="M13" s="90"/>
      <c r="N13" s="11"/>
      <c r="O13" s="90"/>
      <c r="P13" s="54"/>
      <c r="Q13" s="54"/>
      <c r="R13" s="90"/>
      <c r="S13" s="54"/>
      <c r="T13" s="41"/>
      <c r="U13" s="37"/>
      <c r="V13" s="107"/>
      <c r="W13" s="33"/>
      <c r="X13" s="33"/>
      <c r="Y13" s="33"/>
      <c r="Z13" s="38"/>
      <c r="AA13" s="33"/>
      <c r="AB13" s="21"/>
      <c r="AC13" s="19"/>
      <c r="AD13" s="33"/>
      <c r="AE13" s="33"/>
      <c r="AF13" s="32"/>
      <c r="AG13" s="33"/>
      <c r="AH13" s="32"/>
      <c r="AI13" s="53"/>
      <c r="AJ13" s="15"/>
      <c r="AK13" s="30"/>
      <c r="AL13" s="30"/>
      <c r="AM13" s="44"/>
      <c r="AN13" s="30"/>
      <c r="AO13" s="45"/>
      <c r="AP13" s="42"/>
      <c r="AQ13" s="32"/>
      <c r="AR13" s="56"/>
      <c r="AS13" s="37"/>
      <c r="AT13" s="30"/>
      <c r="AU13" s="32"/>
      <c r="AV13" s="40"/>
      <c r="AW13" s="30"/>
      <c r="AX13" s="33"/>
      <c r="AY13" s="27"/>
      <c r="AZ13" s="33"/>
      <c r="BA13" s="30"/>
      <c r="BB13" s="30"/>
      <c r="BC13" s="32"/>
      <c r="BD13" s="30"/>
      <c r="BE13" s="54"/>
      <c r="BF13" s="30"/>
      <c r="BG13" s="42"/>
      <c r="BH13" s="30"/>
      <c r="BI13" s="30"/>
      <c r="BJ13" s="39"/>
      <c r="BK13" s="33"/>
      <c r="BL13" s="48"/>
      <c r="BM13" s="49"/>
      <c r="BN13" s="19"/>
      <c r="BO13" s="30"/>
      <c r="BP13" s="41"/>
      <c r="BQ13" s="30"/>
      <c r="BR13" s="30"/>
      <c r="BS13" s="47"/>
      <c r="BT13" s="32"/>
      <c r="BU13" s="51"/>
      <c r="BV13" s="51"/>
      <c r="BW13" s="51"/>
      <c r="BX13" s="30"/>
      <c r="BY13" s="39"/>
      <c r="BZ13" s="15"/>
      <c r="CA13" s="32"/>
      <c r="CB13" s="30"/>
      <c r="CC13" s="32"/>
      <c r="CD13" s="37"/>
    </row>
    <row r="14" spans="1:82" s="35" customFormat="1" ht="15">
      <c r="A14" s="28">
        <v>13</v>
      </c>
      <c r="B14" s="67">
        <v>43.47728</v>
      </c>
      <c r="C14" s="67">
        <v>-103.99446</v>
      </c>
      <c r="D14" s="42" t="s">
        <v>51</v>
      </c>
      <c r="E14" s="57" t="s">
        <v>66</v>
      </c>
      <c r="F14" s="88" t="s">
        <v>68</v>
      </c>
      <c r="G14" s="54">
        <v>-17.7917914</v>
      </c>
      <c r="H14" s="39">
        <v>0.06</v>
      </c>
      <c r="I14" s="54">
        <v>-135.89851975000002</v>
      </c>
      <c r="J14" s="39">
        <v>0.33</v>
      </c>
      <c r="K14" s="58">
        <v>0.511</v>
      </c>
      <c r="L14" s="97">
        <v>15.3</v>
      </c>
      <c r="M14" s="54">
        <v>0.9</v>
      </c>
      <c r="N14" s="39">
        <v>7.99</v>
      </c>
      <c r="O14" s="68">
        <v>-268.4</v>
      </c>
      <c r="P14" s="54">
        <f>O14+210</f>
        <v>-58.39999999999998</v>
      </c>
      <c r="Q14" s="54">
        <f>0.0169*P14</f>
        <v>-0.9869599999999995</v>
      </c>
      <c r="R14" s="54">
        <v>13.7</v>
      </c>
      <c r="S14" s="54">
        <v>0.3</v>
      </c>
      <c r="T14" s="41">
        <v>1307</v>
      </c>
      <c r="U14" s="37">
        <v>2.2</v>
      </c>
      <c r="V14" s="32">
        <v>160</v>
      </c>
      <c r="W14" s="33" t="s">
        <v>0</v>
      </c>
      <c r="X14" s="33" t="s">
        <v>0</v>
      </c>
      <c r="Y14" s="33" t="s">
        <v>0</v>
      </c>
      <c r="Z14" s="38">
        <v>1.354</v>
      </c>
      <c r="AA14" s="33" t="s">
        <v>0</v>
      </c>
      <c r="AB14" s="21">
        <v>0.0079</v>
      </c>
      <c r="AC14" s="19">
        <v>8</v>
      </c>
      <c r="AD14" s="33" t="s">
        <v>0</v>
      </c>
      <c r="AE14" s="33">
        <v>69.4</v>
      </c>
      <c r="AF14" s="32">
        <v>73.2</v>
      </c>
      <c r="AG14" s="33" t="s">
        <v>0</v>
      </c>
      <c r="AH14" s="32" t="s">
        <v>0</v>
      </c>
      <c r="AI14" s="53">
        <v>10.3</v>
      </c>
      <c r="AJ14" s="30" t="s">
        <v>8</v>
      </c>
      <c r="AK14" s="30" t="s">
        <v>0</v>
      </c>
      <c r="AL14" s="30" t="s">
        <v>0</v>
      </c>
      <c r="AM14" s="44">
        <v>0.499</v>
      </c>
      <c r="AN14" s="30">
        <v>3.79</v>
      </c>
      <c r="AO14" s="45">
        <v>3.9533898305084754</v>
      </c>
      <c r="AP14" s="59">
        <v>3830</v>
      </c>
      <c r="AQ14" s="41">
        <v>4300</v>
      </c>
      <c r="AR14" s="19">
        <v>92.60450160771703</v>
      </c>
      <c r="AS14" s="37">
        <v>2</v>
      </c>
      <c r="AT14" s="30">
        <v>10.8</v>
      </c>
      <c r="AU14" s="32">
        <v>11.5</v>
      </c>
      <c r="AV14" s="40">
        <v>112.8</v>
      </c>
      <c r="AW14" s="30">
        <v>26.3</v>
      </c>
      <c r="AX14" s="33">
        <v>28.6</v>
      </c>
      <c r="AY14" s="30">
        <v>0.162</v>
      </c>
      <c r="AZ14" s="33">
        <v>169</v>
      </c>
      <c r="BA14" s="30" t="s">
        <v>0</v>
      </c>
      <c r="BB14" s="30">
        <v>169</v>
      </c>
      <c r="BC14" s="32">
        <v>174</v>
      </c>
      <c r="BD14" s="30" t="s">
        <v>0</v>
      </c>
      <c r="BE14" s="60">
        <v>0.69</v>
      </c>
      <c r="BF14" s="30" t="s">
        <v>0</v>
      </c>
      <c r="BG14" s="42" t="s">
        <v>0</v>
      </c>
      <c r="BH14" s="30" t="s">
        <v>0</v>
      </c>
      <c r="BI14" s="30" t="s">
        <v>0</v>
      </c>
      <c r="BJ14" s="42">
        <v>0.585</v>
      </c>
      <c r="BK14" s="33" t="s">
        <v>0</v>
      </c>
      <c r="BL14" s="48">
        <v>511</v>
      </c>
      <c r="BM14" s="49">
        <v>560</v>
      </c>
      <c r="BN14" s="19">
        <v>-4.1</v>
      </c>
      <c r="BO14" s="30">
        <v>1.78</v>
      </c>
      <c r="BP14" s="41">
        <v>1870</v>
      </c>
      <c r="BQ14" s="30" t="s">
        <v>0</v>
      </c>
      <c r="BR14" s="15">
        <v>0.0214</v>
      </c>
      <c r="BS14" s="30">
        <v>0.064</v>
      </c>
      <c r="BT14" s="32" t="s">
        <v>0</v>
      </c>
      <c r="BU14" s="51">
        <v>0.00562</v>
      </c>
      <c r="BV14" s="50">
        <v>81.4452</v>
      </c>
      <c r="BW14" s="51">
        <v>8.44</v>
      </c>
      <c r="BX14" s="30" t="s">
        <v>0</v>
      </c>
      <c r="BY14" s="42">
        <v>0.157</v>
      </c>
      <c r="BZ14" s="30" t="s">
        <v>22</v>
      </c>
      <c r="CA14" s="32" t="s">
        <v>0</v>
      </c>
      <c r="CB14" s="30">
        <v>4.19</v>
      </c>
      <c r="CC14" s="32">
        <v>8.4</v>
      </c>
      <c r="CD14" s="37">
        <f t="shared" si="0"/>
        <v>3.92616</v>
      </c>
    </row>
    <row r="15" spans="1:82" s="35" customFormat="1" ht="15">
      <c r="A15" s="28">
        <v>51</v>
      </c>
      <c r="B15" s="67">
        <v>43.45834</v>
      </c>
      <c r="C15" s="67">
        <v>-103.99811</v>
      </c>
      <c r="D15" s="42" t="s">
        <v>51</v>
      </c>
      <c r="E15" s="32" t="s">
        <v>69</v>
      </c>
      <c r="F15" s="39" t="s">
        <v>68</v>
      </c>
      <c r="G15" s="54">
        <v>-16.85024615</v>
      </c>
      <c r="H15" s="39">
        <v>0.06</v>
      </c>
      <c r="I15" s="54">
        <v>-132.37352535000002</v>
      </c>
      <c r="J15" s="39">
        <v>0.18</v>
      </c>
      <c r="K15" s="27" t="s">
        <v>29</v>
      </c>
      <c r="L15" s="97">
        <v>-0.3</v>
      </c>
      <c r="M15" s="54">
        <v>0.6</v>
      </c>
      <c r="N15" s="39">
        <v>6.83</v>
      </c>
      <c r="O15" s="54">
        <v>-93.9</v>
      </c>
      <c r="P15" s="68">
        <f>O15+211</f>
        <v>117.1</v>
      </c>
      <c r="Q15" s="54">
        <f>0.0169*P15</f>
        <v>1.9789899999999998</v>
      </c>
      <c r="R15" s="54">
        <v>13.1</v>
      </c>
      <c r="S15" s="54">
        <v>2.1</v>
      </c>
      <c r="T15" s="41">
        <v>1395</v>
      </c>
      <c r="U15" s="37">
        <v>2.1</v>
      </c>
      <c r="V15" s="32">
        <v>180</v>
      </c>
      <c r="W15" s="33" t="s">
        <v>0</v>
      </c>
      <c r="X15" s="33" t="s">
        <v>0</v>
      </c>
      <c r="Y15" s="33" t="s">
        <v>0</v>
      </c>
      <c r="Z15" s="38">
        <v>2.088</v>
      </c>
      <c r="AA15" s="33" t="s">
        <v>0</v>
      </c>
      <c r="AB15" s="33">
        <v>0.008</v>
      </c>
      <c r="AC15" s="19">
        <v>9.3</v>
      </c>
      <c r="AD15" s="33" t="s">
        <v>0</v>
      </c>
      <c r="AE15" s="33">
        <v>73.7</v>
      </c>
      <c r="AF15" s="32">
        <v>71.8</v>
      </c>
      <c r="AG15" s="33" t="s">
        <v>0</v>
      </c>
      <c r="AH15" s="32" t="s">
        <v>0</v>
      </c>
      <c r="AI15" s="53">
        <v>10.1</v>
      </c>
      <c r="AJ15" s="30" t="s">
        <v>8</v>
      </c>
      <c r="AK15" s="30" t="s">
        <v>0</v>
      </c>
      <c r="AL15" s="30" t="s">
        <v>0</v>
      </c>
      <c r="AM15" s="44">
        <v>0.424</v>
      </c>
      <c r="AN15" s="30">
        <v>0.395</v>
      </c>
      <c r="AO15" s="45">
        <v>0.40042372881355937</v>
      </c>
      <c r="AP15" s="42">
        <v>434</v>
      </c>
      <c r="AQ15" s="32" t="s">
        <v>0</v>
      </c>
      <c r="AR15" s="19">
        <v>98.94179894179894</v>
      </c>
      <c r="AS15" s="37">
        <v>0.3</v>
      </c>
      <c r="AT15" s="30">
        <v>10.3</v>
      </c>
      <c r="AU15" s="32">
        <v>10.2</v>
      </c>
      <c r="AV15" s="40">
        <v>128.8</v>
      </c>
      <c r="AW15" s="30">
        <v>25.6</v>
      </c>
      <c r="AX15" s="33">
        <v>25.6</v>
      </c>
      <c r="AY15" s="30">
        <v>0.108</v>
      </c>
      <c r="AZ15" s="33">
        <v>105</v>
      </c>
      <c r="BA15" s="30" t="s">
        <v>0</v>
      </c>
      <c r="BB15" s="30">
        <v>188</v>
      </c>
      <c r="BC15" s="32">
        <v>184</v>
      </c>
      <c r="BD15" s="30" t="s">
        <v>0</v>
      </c>
      <c r="BE15" s="42">
        <v>0.749</v>
      </c>
      <c r="BF15" s="30" t="s">
        <v>0</v>
      </c>
      <c r="BG15" s="42" t="s">
        <v>0</v>
      </c>
      <c r="BH15" s="30" t="s">
        <v>0</v>
      </c>
      <c r="BI15" s="30" t="s">
        <v>0</v>
      </c>
      <c r="BJ15" s="42">
        <v>0.561</v>
      </c>
      <c r="BK15" s="33" t="s">
        <v>0</v>
      </c>
      <c r="BL15" s="48">
        <v>551</v>
      </c>
      <c r="BM15" s="49">
        <v>580</v>
      </c>
      <c r="BN15" s="19">
        <v>-4.6</v>
      </c>
      <c r="BO15" s="30">
        <v>2.05</v>
      </c>
      <c r="BP15" s="41">
        <v>2140</v>
      </c>
      <c r="BQ15" s="30" t="s">
        <v>0</v>
      </c>
      <c r="BR15" s="15">
        <v>0.0239</v>
      </c>
      <c r="BS15" s="30">
        <v>0.039</v>
      </c>
      <c r="BT15" s="32" t="s">
        <v>0</v>
      </c>
      <c r="BU15" s="51">
        <v>0.02614</v>
      </c>
      <c r="BV15" s="50">
        <v>45.7962</v>
      </c>
      <c r="BW15" s="51">
        <v>5.56</v>
      </c>
      <c r="BX15" s="30" t="s">
        <v>0</v>
      </c>
      <c r="BY15" s="42">
        <v>0.093</v>
      </c>
      <c r="BZ15" s="30" t="s">
        <v>22</v>
      </c>
      <c r="CA15" s="32" t="s">
        <v>0</v>
      </c>
      <c r="CB15" s="30">
        <v>4.22</v>
      </c>
      <c r="CC15" s="32">
        <v>8.6</v>
      </c>
      <c r="CD15" s="37">
        <f t="shared" si="0"/>
        <v>4.01964</v>
      </c>
    </row>
    <row r="16" spans="1:82" s="35" customFormat="1" ht="15">
      <c r="A16" s="13" t="s">
        <v>99</v>
      </c>
      <c r="B16" s="42"/>
      <c r="C16" s="42"/>
      <c r="D16" s="42"/>
      <c r="E16" s="32"/>
      <c r="F16" s="39"/>
      <c r="G16" s="54"/>
      <c r="H16" s="39"/>
      <c r="I16" s="54"/>
      <c r="J16" s="39"/>
      <c r="K16" s="27"/>
      <c r="L16" s="97"/>
      <c r="M16" s="54"/>
      <c r="N16" s="39"/>
      <c r="O16" s="54"/>
      <c r="P16" s="54"/>
      <c r="Q16" s="54"/>
      <c r="R16" s="54"/>
      <c r="S16" s="54"/>
      <c r="T16" s="41"/>
      <c r="U16" s="37"/>
      <c r="V16" s="32"/>
      <c r="W16" s="33"/>
      <c r="X16" s="33"/>
      <c r="Y16" s="33"/>
      <c r="Z16" s="38"/>
      <c r="AA16" s="33"/>
      <c r="AB16" s="33"/>
      <c r="AC16" s="19"/>
      <c r="AD16" s="33"/>
      <c r="AE16" s="33"/>
      <c r="AF16" s="32"/>
      <c r="AG16" s="33"/>
      <c r="AH16" s="32"/>
      <c r="AI16" s="53"/>
      <c r="AJ16" s="30"/>
      <c r="AK16" s="30"/>
      <c r="AL16" s="30"/>
      <c r="AM16" s="44"/>
      <c r="AN16" s="30"/>
      <c r="AO16" s="45"/>
      <c r="AP16" s="42"/>
      <c r="AQ16" s="32"/>
      <c r="AR16" s="19"/>
      <c r="AS16" s="37"/>
      <c r="AT16" s="30"/>
      <c r="AU16" s="32"/>
      <c r="AV16" s="32"/>
      <c r="AW16" s="30"/>
      <c r="AX16" s="33"/>
      <c r="AY16" s="30"/>
      <c r="AZ16" s="33"/>
      <c r="BA16" s="30"/>
      <c r="BB16" s="30"/>
      <c r="BC16" s="32"/>
      <c r="BD16" s="30"/>
      <c r="BE16" s="42"/>
      <c r="BF16" s="30"/>
      <c r="BG16" s="42"/>
      <c r="BH16" s="30"/>
      <c r="BI16" s="30"/>
      <c r="BJ16" s="42"/>
      <c r="BK16" s="33"/>
      <c r="BL16" s="48"/>
      <c r="BM16" s="49"/>
      <c r="BN16" s="19"/>
      <c r="BO16" s="30"/>
      <c r="BP16" s="41"/>
      <c r="BQ16" s="30"/>
      <c r="BR16" s="15"/>
      <c r="BS16" s="30"/>
      <c r="BT16" s="32"/>
      <c r="BU16" s="51"/>
      <c r="BV16" s="51"/>
      <c r="BW16" s="51"/>
      <c r="BX16" s="30"/>
      <c r="BY16" s="42"/>
      <c r="BZ16" s="30"/>
      <c r="CA16" s="32"/>
      <c r="CB16" s="30"/>
      <c r="CC16" s="32"/>
      <c r="CD16" s="37"/>
    </row>
    <row r="17" spans="1:82" s="35" customFormat="1" ht="15">
      <c r="A17" s="28">
        <v>679</v>
      </c>
      <c r="B17" s="85">
        <v>43.49938</v>
      </c>
      <c r="C17" s="67">
        <v>-103.98217</v>
      </c>
      <c r="D17" s="42" t="s">
        <v>48</v>
      </c>
      <c r="E17" s="57" t="s">
        <v>67</v>
      </c>
      <c r="F17" s="118">
        <v>-29.86</v>
      </c>
      <c r="G17" s="54">
        <v>-13.4702754</v>
      </c>
      <c r="H17" s="39">
        <v>0.07</v>
      </c>
      <c r="I17" s="54">
        <v>-104.6297518</v>
      </c>
      <c r="J17" s="39">
        <v>0.1</v>
      </c>
      <c r="K17" s="121">
        <v>1.4</v>
      </c>
      <c r="L17" s="97">
        <v>8.4</v>
      </c>
      <c r="M17" s="54">
        <v>0.6</v>
      </c>
      <c r="N17" s="39">
        <v>6.95</v>
      </c>
      <c r="O17" s="129">
        <v>205.6</v>
      </c>
      <c r="P17" s="68">
        <f>O17+212</f>
        <v>417.6</v>
      </c>
      <c r="Q17" s="54">
        <f>0.0169*P17</f>
        <v>7.05744</v>
      </c>
      <c r="R17" s="54">
        <v>12</v>
      </c>
      <c r="S17" s="54">
        <v>11.67</v>
      </c>
      <c r="T17" s="41">
        <v>2745</v>
      </c>
      <c r="U17" s="37">
        <v>7.38</v>
      </c>
      <c r="V17" s="32">
        <v>138</v>
      </c>
      <c r="W17" s="33" t="s">
        <v>0</v>
      </c>
      <c r="X17" s="33" t="s">
        <v>0</v>
      </c>
      <c r="Y17" s="33" t="s">
        <v>0</v>
      </c>
      <c r="Z17" s="32">
        <v>2.07</v>
      </c>
      <c r="AA17" s="21">
        <v>0.43</v>
      </c>
      <c r="AB17" s="21">
        <v>0.0088</v>
      </c>
      <c r="AC17" s="135">
        <v>9.1</v>
      </c>
      <c r="AD17" s="33" t="s">
        <v>0</v>
      </c>
      <c r="AE17" s="33">
        <v>462</v>
      </c>
      <c r="AF17" s="32">
        <v>557</v>
      </c>
      <c r="AG17" s="33" t="s">
        <v>0</v>
      </c>
      <c r="AH17" s="32">
        <v>0.045</v>
      </c>
      <c r="AI17" s="43">
        <v>8.76</v>
      </c>
      <c r="AJ17" s="30" t="s">
        <v>0</v>
      </c>
      <c r="AK17" s="30" t="s">
        <v>0</v>
      </c>
      <c r="AL17" s="30" t="s">
        <v>0</v>
      </c>
      <c r="AM17" s="44" t="s">
        <v>0</v>
      </c>
      <c r="AN17" s="30" t="s">
        <v>0</v>
      </c>
      <c r="AO17" s="45" t="s">
        <v>0</v>
      </c>
      <c r="AP17" s="39">
        <v>3.553</v>
      </c>
      <c r="AQ17" s="32" t="s">
        <v>0</v>
      </c>
      <c r="AR17" s="56" t="s">
        <v>0</v>
      </c>
      <c r="AS17" s="37">
        <v>0</v>
      </c>
      <c r="AT17" s="30">
        <v>10.4</v>
      </c>
      <c r="AU17" s="32">
        <v>11.9</v>
      </c>
      <c r="AV17" s="37">
        <v>67</v>
      </c>
      <c r="AW17" s="30">
        <v>101</v>
      </c>
      <c r="AX17" s="33">
        <v>111</v>
      </c>
      <c r="AY17" s="30" t="s">
        <v>0</v>
      </c>
      <c r="AZ17" s="33" t="s">
        <v>0</v>
      </c>
      <c r="BA17" s="30" t="s">
        <v>0</v>
      </c>
      <c r="BB17" s="30">
        <v>81.7</v>
      </c>
      <c r="BC17" s="32">
        <v>87.3</v>
      </c>
      <c r="BD17" s="30" t="s">
        <v>0</v>
      </c>
      <c r="BE17" s="39">
        <v>5.443</v>
      </c>
      <c r="BF17" s="30" t="s">
        <v>0</v>
      </c>
      <c r="BG17" s="42" t="s">
        <v>0</v>
      </c>
      <c r="BH17" s="30" t="s">
        <v>0</v>
      </c>
      <c r="BI17" s="30" t="s">
        <v>15</v>
      </c>
      <c r="BJ17" s="54">
        <v>18.03</v>
      </c>
      <c r="BK17" s="33">
        <v>14</v>
      </c>
      <c r="BL17" s="48">
        <v>1660</v>
      </c>
      <c r="BM17" s="49">
        <v>1800</v>
      </c>
      <c r="BN17" s="19">
        <v>6.4194</v>
      </c>
      <c r="BO17" s="30">
        <v>7.78</v>
      </c>
      <c r="BP17" s="41">
        <v>7990</v>
      </c>
      <c r="BQ17" s="30" t="s">
        <v>0</v>
      </c>
      <c r="BR17" s="30">
        <v>0.153</v>
      </c>
      <c r="BS17" s="47">
        <v>13.73</v>
      </c>
      <c r="BT17" s="32">
        <v>18.4</v>
      </c>
      <c r="BU17" s="50">
        <v>13.25</v>
      </c>
      <c r="BV17" s="51">
        <v>1.84</v>
      </c>
      <c r="BW17" s="51">
        <v>0.02</v>
      </c>
      <c r="BX17" s="30" t="s">
        <v>0</v>
      </c>
      <c r="BY17" s="60">
        <v>0.4</v>
      </c>
      <c r="BZ17" s="30">
        <v>0.085</v>
      </c>
      <c r="CA17" s="32" t="s">
        <v>0</v>
      </c>
      <c r="CB17" s="30">
        <v>6.95</v>
      </c>
      <c r="CC17" s="32">
        <v>14</v>
      </c>
      <c r="CD17" s="37">
        <f t="shared" si="0"/>
        <v>6.5436</v>
      </c>
    </row>
    <row r="18" spans="1:82" s="35" customFormat="1" ht="15">
      <c r="A18" s="28">
        <v>631</v>
      </c>
      <c r="B18" s="67">
        <v>43.508</v>
      </c>
      <c r="C18" s="67">
        <v>-103.9756</v>
      </c>
      <c r="D18" s="42" t="s">
        <v>50</v>
      </c>
      <c r="E18" s="57" t="s">
        <v>66</v>
      </c>
      <c r="F18" s="118">
        <v>-27.71</v>
      </c>
      <c r="G18" s="54">
        <v>-14.0296492</v>
      </c>
      <c r="H18" s="39">
        <v>0.06</v>
      </c>
      <c r="I18" s="54">
        <v>-105.93506365000002</v>
      </c>
      <c r="J18" s="39">
        <v>0.24</v>
      </c>
      <c r="K18" s="124">
        <v>0.866</v>
      </c>
      <c r="L18" s="97">
        <v>9.3</v>
      </c>
      <c r="M18" s="54">
        <v>0.7</v>
      </c>
      <c r="N18" s="39">
        <v>6.5</v>
      </c>
      <c r="O18" s="133">
        <v>-8.8</v>
      </c>
      <c r="P18" s="68">
        <f>O18+210</f>
        <v>201.2</v>
      </c>
      <c r="Q18" s="54">
        <f>0.0169*P18</f>
        <v>3.4002799999999995</v>
      </c>
      <c r="R18" s="54">
        <v>13.49</v>
      </c>
      <c r="S18" s="54">
        <v>2.32</v>
      </c>
      <c r="T18" s="41">
        <v>2331</v>
      </c>
      <c r="U18" s="37">
        <v>2.19</v>
      </c>
      <c r="V18" s="32">
        <v>149</v>
      </c>
      <c r="W18" s="33" t="s">
        <v>0</v>
      </c>
      <c r="X18" s="33" t="s">
        <v>0</v>
      </c>
      <c r="Y18" s="33" t="s">
        <v>0</v>
      </c>
      <c r="Z18" s="38">
        <v>2.298</v>
      </c>
      <c r="AA18" s="33" t="s">
        <v>6</v>
      </c>
      <c r="AB18" s="21">
        <v>0.0227</v>
      </c>
      <c r="AC18" s="135">
        <v>22.8</v>
      </c>
      <c r="AD18" s="33" t="s">
        <v>0</v>
      </c>
      <c r="AE18" s="33">
        <v>317</v>
      </c>
      <c r="AF18" s="32">
        <v>373</v>
      </c>
      <c r="AG18" s="33" t="s">
        <v>0</v>
      </c>
      <c r="AH18" s="32" t="s">
        <v>40</v>
      </c>
      <c r="AI18" s="43">
        <v>8.43</v>
      </c>
      <c r="AJ18" s="30" t="s">
        <v>8</v>
      </c>
      <c r="AK18" s="30" t="s">
        <v>0</v>
      </c>
      <c r="AL18" s="30" t="s">
        <v>0</v>
      </c>
      <c r="AM18" s="44" t="s">
        <v>0</v>
      </c>
      <c r="AN18" s="15">
        <v>0.72</v>
      </c>
      <c r="AO18" s="45">
        <v>0.7309322033898306</v>
      </c>
      <c r="AP18" s="42">
        <v>797</v>
      </c>
      <c r="AQ18" s="32">
        <v>548</v>
      </c>
      <c r="AR18" s="56">
        <v>97.53623188405798</v>
      </c>
      <c r="AS18" s="37">
        <v>0.3</v>
      </c>
      <c r="AT18" s="30">
        <v>15.4</v>
      </c>
      <c r="AU18" s="32">
        <v>17.1</v>
      </c>
      <c r="AV18" s="37">
        <v>75</v>
      </c>
      <c r="AW18" s="30">
        <v>96.2</v>
      </c>
      <c r="AX18" s="33">
        <v>106</v>
      </c>
      <c r="AY18" s="30">
        <v>0.296</v>
      </c>
      <c r="AZ18" s="33">
        <v>319</v>
      </c>
      <c r="BA18" s="30" t="s">
        <v>0</v>
      </c>
      <c r="BB18" s="30">
        <v>107</v>
      </c>
      <c r="BC18" s="32">
        <v>111</v>
      </c>
      <c r="BD18" s="30" t="s">
        <v>0</v>
      </c>
      <c r="BE18" s="39">
        <v>3.645</v>
      </c>
      <c r="BF18" s="30" t="s">
        <v>0</v>
      </c>
      <c r="BG18" s="42" t="s">
        <v>41</v>
      </c>
      <c r="BH18" s="30" t="s">
        <v>0</v>
      </c>
      <c r="BI18" s="30" t="s">
        <v>0</v>
      </c>
      <c r="BJ18" s="42">
        <v>0.555</v>
      </c>
      <c r="BK18" s="33" t="s">
        <v>0</v>
      </c>
      <c r="BL18" s="48">
        <v>1340</v>
      </c>
      <c r="BM18" s="49">
        <v>1400</v>
      </c>
      <c r="BN18" s="19">
        <v>4.177200000000001</v>
      </c>
      <c r="BO18" s="30">
        <v>6.41</v>
      </c>
      <c r="BP18" s="41">
        <v>6380</v>
      </c>
      <c r="BQ18" s="30" t="s">
        <v>0</v>
      </c>
      <c r="BR18" s="30">
        <v>0.106</v>
      </c>
      <c r="BS18" s="27">
        <v>2.339</v>
      </c>
      <c r="BT18" s="32" t="s">
        <v>0</v>
      </c>
      <c r="BU18" s="51">
        <v>2.85575</v>
      </c>
      <c r="BV18" s="51">
        <v>6.4162</v>
      </c>
      <c r="BW18" s="51">
        <v>0.03</v>
      </c>
      <c r="BX18" s="30" t="s">
        <v>0</v>
      </c>
      <c r="BY18" s="42">
        <v>0.126</v>
      </c>
      <c r="BZ18" s="15">
        <v>0.0693</v>
      </c>
      <c r="CA18" s="32" t="s">
        <v>0</v>
      </c>
      <c r="CB18" s="30">
        <v>4.22</v>
      </c>
      <c r="CC18" s="32">
        <v>8.2</v>
      </c>
      <c r="CD18" s="37">
        <f t="shared" si="0"/>
        <v>3.8326799999999994</v>
      </c>
    </row>
    <row r="19" spans="1:82" s="35" customFormat="1" ht="15">
      <c r="A19" s="28">
        <v>3026</v>
      </c>
      <c r="B19" s="67">
        <v>43.46535</v>
      </c>
      <c r="C19" s="67">
        <v>-103.93706</v>
      </c>
      <c r="D19" s="42" t="s">
        <v>52</v>
      </c>
      <c r="E19" s="57" t="s">
        <v>66</v>
      </c>
      <c r="F19" s="118">
        <v>-140.05</v>
      </c>
      <c r="G19" s="54">
        <v>-14.49259665</v>
      </c>
      <c r="H19" s="39">
        <v>0.07</v>
      </c>
      <c r="I19" s="54">
        <v>-116.26614775000002</v>
      </c>
      <c r="J19" s="39">
        <v>0.16</v>
      </c>
      <c r="K19" s="121">
        <v>1.7</v>
      </c>
      <c r="L19" s="97">
        <v>-0.2</v>
      </c>
      <c r="M19" s="54">
        <v>0.6</v>
      </c>
      <c r="N19" s="39">
        <v>6.17</v>
      </c>
      <c r="O19" s="132">
        <v>17.5</v>
      </c>
      <c r="P19" s="68">
        <f>O19+212</f>
        <v>229.5</v>
      </c>
      <c r="Q19" s="54">
        <f>0.0169*P19</f>
        <v>3.8785499999999997</v>
      </c>
      <c r="R19" s="54">
        <v>12.3</v>
      </c>
      <c r="S19" s="54">
        <v>6.3</v>
      </c>
      <c r="T19" s="41">
        <v>2880</v>
      </c>
      <c r="U19" s="37">
        <v>2</v>
      </c>
      <c r="V19" s="40">
        <v>183.5</v>
      </c>
      <c r="W19" s="33" t="s">
        <v>1</v>
      </c>
      <c r="X19" s="33" t="s">
        <v>0</v>
      </c>
      <c r="Y19" s="33" t="s">
        <v>0</v>
      </c>
      <c r="Z19" s="37">
        <v>14.74</v>
      </c>
      <c r="AA19" s="33" t="s">
        <v>2</v>
      </c>
      <c r="AB19" s="21">
        <v>0.0115</v>
      </c>
      <c r="AC19" s="135">
        <v>11.2</v>
      </c>
      <c r="AD19" s="33" t="s">
        <v>0</v>
      </c>
      <c r="AE19" s="33">
        <v>396</v>
      </c>
      <c r="AF19" s="32">
        <v>414</v>
      </c>
      <c r="AG19" s="33" t="s">
        <v>0</v>
      </c>
      <c r="AH19" s="32" t="s">
        <v>39</v>
      </c>
      <c r="AI19" s="53">
        <v>12.9</v>
      </c>
      <c r="AJ19" s="30" t="s">
        <v>9</v>
      </c>
      <c r="AK19" s="30" t="s">
        <v>0</v>
      </c>
      <c r="AL19" s="30" t="s">
        <v>0</v>
      </c>
      <c r="AM19" s="44" t="s">
        <v>0</v>
      </c>
      <c r="AN19" s="30">
        <v>20.5</v>
      </c>
      <c r="AO19" s="61">
        <v>22.24576271186441</v>
      </c>
      <c r="AP19" s="59">
        <v>21800</v>
      </c>
      <c r="AQ19" s="41">
        <v>22000</v>
      </c>
      <c r="AR19" s="19">
        <v>97.23809523809523</v>
      </c>
      <c r="AS19" s="37" t="s">
        <v>44</v>
      </c>
      <c r="AT19" s="30">
        <v>18.7</v>
      </c>
      <c r="AU19" s="32">
        <v>18.9</v>
      </c>
      <c r="AV19" s="40">
        <v>115.8</v>
      </c>
      <c r="AW19" s="30">
        <v>126</v>
      </c>
      <c r="AX19" s="33">
        <v>140</v>
      </c>
      <c r="AY19" s="30">
        <v>1.48</v>
      </c>
      <c r="AZ19" s="33">
        <v>1510</v>
      </c>
      <c r="BA19" s="30" t="s">
        <v>0</v>
      </c>
      <c r="BB19" s="30">
        <v>158</v>
      </c>
      <c r="BC19" s="32">
        <v>160</v>
      </c>
      <c r="BD19" s="30" t="s">
        <v>0</v>
      </c>
      <c r="BE19" s="39">
        <v>5.879</v>
      </c>
      <c r="BF19" s="30" t="s">
        <v>0</v>
      </c>
      <c r="BG19" s="42" t="s">
        <v>0</v>
      </c>
      <c r="BH19" s="30" t="s">
        <v>14</v>
      </c>
      <c r="BI19" s="30" t="s">
        <v>0</v>
      </c>
      <c r="BJ19" s="42">
        <v>0.703</v>
      </c>
      <c r="BK19" s="33" t="s">
        <v>0</v>
      </c>
      <c r="BL19" s="48">
        <v>1810</v>
      </c>
      <c r="BM19" s="49">
        <v>2000</v>
      </c>
      <c r="BN19" s="19">
        <v>-17.789700000000003</v>
      </c>
      <c r="BO19" s="30">
        <v>6.76</v>
      </c>
      <c r="BP19" s="41">
        <v>7480</v>
      </c>
      <c r="BQ19" s="30" t="s">
        <v>0</v>
      </c>
      <c r="BR19" s="30">
        <v>0.121</v>
      </c>
      <c r="BS19" s="27">
        <v>1.761</v>
      </c>
      <c r="BT19" s="32" t="s">
        <v>0</v>
      </c>
      <c r="BU19" s="51">
        <v>2.08216</v>
      </c>
      <c r="BV19" s="51">
        <v>4.12741</v>
      </c>
      <c r="BW19" s="51">
        <v>0.05</v>
      </c>
      <c r="BX19" s="30" t="s">
        <v>0</v>
      </c>
      <c r="BY19" s="42">
        <v>0.142</v>
      </c>
      <c r="BZ19" s="15">
        <v>0.0788</v>
      </c>
      <c r="CA19" s="32" t="s">
        <v>0</v>
      </c>
      <c r="CB19" s="30">
        <v>3.38</v>
      </c>
      <c r="CC19" s="32">
        <v>6.9</v>
      </c>
      <c r="CD19" s="37">
        <f t="shared" si="0"/>
        <v>3.22506</v>
      </c>
    </row>
    <row r="20" spans="1:82" s="35" customFormat="1" ht="15">
      <c r="A20" s="13" t="s">
        <v>100</v>
      </c>
      <c r="B20" s="42"/>
      <c r="C20" s="42"/>
      <c r="D20" s="42"/>
      <c r="E20" s="32"/>
      <c r="F20" s="39"/>
      <c r="G20" s="54"/>
      <c r="H20" s="39"/>
      <c r="I20" s="54"/>
      <c r="J20" s="39"/>
      <c r="K20" s="121"/>
      <c r="L20" s="97"/>
      <c r="M20" s="54"/>
      <c r="N20" s="39"/>
      <c r="O20" s="128"/>
      <c r="P20" s="54"/>
      <c r="Q20" s="54"/>
      <c r="R20" s="54"/>
      <c r="S20" s="54"/>
      <c r="T20" s="41"/>
      <c r="U20" s="37"/>
      <c r="V20" s="40"/>
      <c r="W20" s="33"/>
      <c r="X20" s="33"/>
      <c r="Y20" s="33"/>
      <c r="Z20" s="37"/>
      <c r="AA20" s="33"/>
      <c r="AB20" s="21"/>
      <c r="AC20" s="135"/>
      <c r="AD20" s="33"/>
      <c r="AE20" s="33"/>
      <c r="AF20" s="32"/>
      <c r="AG20" s="33"/>
      <c r="AH20" s="32"/>
      <c r="AI20" s="53"/>
      <c r="AJ20" s="30"/>
      <c r="AK20" s="30"/>
      <c r="AL20" s="30"/>
      <c r="AM20" s="44"/>
      <c r="AN20" s="30"/>
      <c r="AO20" s="45"/>
      <c r="AP20" s="42"/>
      <c r="AQ20" s="32"/>
      <c r="AR20" s="19"/>
      <c r="AS20" s="37"/>
      <c r="AT20" s="30"/>
      <c r="AU20" s="32"/>
      <c r="AV20" s="40"/>
      <c r="AW20" s="30"/>
      <c r="AX20" s="33"/>
      <c r="AY20" s="30"/>
      <c r="AZ20" s="33"/>
      <c r="BA20" s="30"/>
      <c r="BB20" s="30"/>
      <c r="BC20" s="32"/>
      <c r="BD20" s="30"/>
      <c r="BE20" s="39"/>
      <c r="BF20" s="30"/>
      <c r="BG20" s="42"/>
      <c r="BH20" s="30"/>
      <c r="BI20" s="30"/>
      <c r="BJ20" s="42"/>
      <c r="BK20" s="33"/>
      <c r="BL20" s="48"/>
      <c r="BM20" s="49"/>
      <c r="BN20" s="19"/>
      <c r="BO20" s="30"/>
      <c r="BP20" s="41"/>
      <c r="BQ20" s="30"/>
      <c r="BR20" s="30"/>
      <c r="BS20" s="27"/>
      <c r="BT20" s="32"/>
      <c r="BU20" s="51"/>
      <c r="BV20" s="51"/>
      <c r="BW20" s="51"/>
      <c r="BX20" s="30"/>
      <c r="BY20" s="42"/>
      <c r="BZ20" s="15"/>
      <c r="CA20" s="32"/>
      <c r="CB20" s="30"/>
      <c r="CC20" s="32"/>
      <c r="CD20" s="37"/>
    </row>
    <row r="21" spans="1:82" s="35" customFormat="1" ht="15">
      <c r="A21" s="28">
        <v>619</v>
      </c>
      <c r="B21" s="67">
        <v>43.47445</v>
      </c>
      <c r="C21" s="67">
        <v>-103.9716</v>
      </c>
      <c r="D21" s="42" t="s">
        <v>51</v>
      </c>
      <c r="E21" s="57" t="s">
        <v>66</v>
      </c>
      <c r="F21" s="88" t="s">
        <v>68</v>
      </c>
      <c r="G21" s="54">
        <v>-14.251783200000002</v>
      </c>
      <c r="H21" s="39">
        <v>0.06</v>
      </c>
      <c r="I21" s="54">
        <v>-112.99860240000002</v>
      </c>
      <c r="J21" s="39">
        <v>0.06</v>
      </c>
      <c r="K21" s="121">
        <v>1.32</v>
      </c>
      <c r="L21" s="97">
        <v>-0.2</v>
      </c>
      <c r="M21" s="54">
        <v>0.5</v>
      </c>
      <c r="N21" s="39">
        <v>6.8</v>
      </c>
      <c r="O21" s="132">
        <v>-57</v>
      </c>
      <c r="P21" s="68">
        <f>O21+210</f>
        <v>153</v>
      </c>
      <c r="Q21" s="54">
        <f>0.0169*P21</f>
        <v>2.5856999999999997</v>
      </c>
      <c r="R21" s="54">
        <v>14.1</v>
      </c>
      <c r="S21" s="54">
        <v>0.4</v>
      </c>
      <c r="T21" s="41">
        <v>2427</v>
      </c>
      <c r="U21" s="37">
        <v>6.1</v>
      </c>
      <c r="V21" s="32">
        <v>128</v>
      </c>
      <c r="W21" s="33" t="s">
        <v>0</v>
      </c>
      <c r="X21" s="33" t="s">
        <v>0</v>
      </c>
      <c r="Y21" s="33" t="s">
        <v>0</v>
      </c>
      <c r="Z21" s="38">
        <v>3.105</v>
      </c>
      <c r="AA21" s="33" t="s">
        <v>0</v>
      </c>
      <c r="AB21" s="21">
        <v>0.0117</v>
      </c>
      <c r="AC21" s="135">
        <v>11.7</v>
      </c>
      <c r="AD21" s="33" t="s">
        <v>0</v>
      </c>
      <c r="AE21" s="33">
        <v>327</v>
      </c>
      <c r="AF21" s="32">
        <v>324</v>
      </c>
      <c r="AG21" s="33" t="s">
        <v>0</v>
      </c>
      <c r="AH21" s="32">
        <v>0.148</v>
      </c>
      <c r="AI21" s="43">
        <v>7.72</v>
      </c>
      <c r="AJ21" s="30" t="s">
        <v>9</v>
      </c>
      <c r="AK21" s="30" t="s">
        <v>0</v>
      </c>
      <c r="AL21" s="30" t="s">
        <v>0</v>
      </c>
      <c r="AM21" s="44" t="s">
        <v>0</v>
      </c>
      <c r="AN21" s="30">
        <v>8.37</v>
      </c>
      <c r="AO21" s="45">
        <v>8.167372881355933</v>
      </c>
      <c r="AP21" s="59">
        <v>9080</v>
      </c>
      <c r="AQ21" s="41">
        <v>8850</v>
      </c>
      <c r="AR21" s="19">
        <v>39.16990920881972</v>
      </c>
      <c r="AS21" s="37" t="s">
        <v>44</v>
      </c>
      <c r="AT21" s="30">
        <v>18.2</v>
      </c>
      <c r="AU21" s="32">
        <v>17.8</v>
      </c>
      <c r="AV21" s="40">
        <v>123.8</v>
      </c>
      <c r="AW21" s="30">
        <v>118</v>
      </c>
      <c r="AX21" s="33">
        <v>125</v>
      </c>
      <c r="AY21" s="30">
        <v>1.83</v>
      </c>
      <c r="AZ21" s="33">
        <v>1850</v>
      </c>
      <c r="BA21" s="30" t="s">
        <v>0</v>
      </c>
      <c r="BB21" s="30">
        <v>88.1</v>
      </c>
      <c r="BC21" s="32">
        <v>86.7</v>
      </c>
      <c r="BD21" s="30" t="s">
        <v>0</v>
      </c>
      <c r="BE21" s="39">
        <v>3.825</v>
      </c>
      <c r="BF21" s="30" t="s">
        <v>0</v>
      </c>
      <c r="BG21" s="60">
        <v>0.6466666666666666</v>
      </c>
      <c r="BH21" s="30" t="s">
        <v>0</v>
      </c>
      <c r="BI21" s="30" t="s">
        <v>0</v>
      </c>
      <c r="BJ21" s="42">
        <v>0.521</v>
      </c>
      <c r="BK21" s="33" t="s">
        <v>0</v>
      </c>
      <c r="BL21" s="48">
        <v>1430</v>
      </c>
      <c r="BM21" s="49">
        <v>1500</v>
      </c>
      <c r="BN21" s="19">
        <v>-7.1</v>
      </c>
      <c r="BO21" s="30">
        <v>4.94</v>
      </c>
      <c r="BP21" s="41">
        <v>5150</v>
      </c>
      <c r="BQ21" s="30" t="s">
        <v>0</v>
      </c>
      <c r="BR21" s="30">
        <v>0.107</v>
      </c>
      <c r="BS21" s="27">
        <v>1.556</v>
      </c>
      <c r="BT21" s="32" t="s">
        <v>0</v>
      </c>
      <c r="BU21" s="51">
        <v>1.5989</v>
      </c>
      <c r="BV21" s="51">
        <v>7.50733</v>
      </c>
      <c r="BW21" s="51">
        <v>0.03</v>
      </c>
      <c r="BX21" s="30" t="s">
        <v>0</v>
      </c>
      <c r="BY21" s="60">
        <v>0.06</v>
      </c>
      <c r="BZ21" s="30">
        <v>2.32</v>
      </c>
      <c r="CA21" s="32">
        <v>2390</v>
      </c>
      <c r="CB21" s="30">
        <v>4.43</v>
      </c>
      <c r="CC21" s="32">
        <v>8.6</v>
      </c>
      <c r="CD21" s="37">
        <f t="shared" si="0"/>
        <v>4.01964</v>
      </c>
    </row>
    <row r="22" spans="1:82" s="35" customFormat="1" ht="15">
      <c r="A22" s="13" t="s">
        <v>49</v>
      </c>
      <c r="B22" s="42"/>
      <c r="C22" s="42"/>
      <c r="D22" s="42"/>
      <c r="E22" s="32"/>
      <c r="F22" s="39"/>
      <c r="G22" s="54"/>
      <c r="H22" s="39"/>
      <c r="I22" s="54"/>
      <c r="J22" s="39"/>
      <c r="K22" s="121"/>
      <c r="L22" s="97"/>
      <c r="M22" s="54"/>
      <c r="N22" s="39"/>
      <c r="O22" s="128"/>
      <c r="P22" s="54"/>
      <c r="Q22" s="54"/>
      <c r="R22" s="54"/>
      <c r="S22" s="54"/>
      <c r="T22" s="41"/>
      <c r="U22" s="37"/>
      <c r="V22" s="32"/>
      <c r="W22" s="33"/>
      <c r="X22" s="33"/>
      <c r="Y22" s="33"/>
      <c r="Z22" s="38"/>
      <c r="AA22" s="33"/>
      <c r="AB22" s="21"/>
      <c r="AC22" s="135"/>
      <c r="AD22" s="33"/>
      <c r="AE22" s="33"/>
      <c r="AF22" s="32"/>
      <c r="AG22" s="33"/>
      <c r="AH22" s="32"/>
      <c r="AI22" s="43"/>
      <c r="AJ22" s="30"/>
      <c r="AK22" s="30"/>
      <c r="AL22" s="30"/>
      <c r="AM22" s="44"/>
      <c r="AN22" s="30"/>
      <c r="AO22" s="45"/>
      <c r="AP22" s="42"/>
      <c r="AQ22" s="32"/>
      <c r="AR22" s="19"/>
      <c r="AS22" s="37"/>
      <c r="AT22" s="30"/>
      <c r="AU22" s="32"/>
      <c r="AV22" s="40"/>
      <c r="AW22" s="30"/>
      <c r="AX22" s="33"/>
      <c r="AY22" s="30"/>
      <c r="AZ22" s="33"/>
      <c r="BA22" s="30"/>
      <c r="BB22" s="30"/>
      <c r="BC22" s="32"/>
      <c r="BD22" s="30"/>
      <c r="BE22" s="39"/>
      <c r="BF22" s="30"/>
      <c r="BG22" s="60"/>
      <c r="BH22" s="30"/>
      <c r="BI22" s="30"/>
      <c r="BJ22" s="42"/>
      <c r="BK22" s="33"/>
      <c r="BL22" s="48"/>
      <c r="BM22" s="49"/>
      <c r="BN22" s="19"/>
      <c r="BO22" s="30"/>
      <c r="BP22" s="41"/>
      <c r="BQ22" s="30"/>
      <c r="BR22" s="30"/>
      <c r="BS22" s="27"/>
      <c r="BT22" s="32"/>
      <c r="BU22" s="51"/>
      <c r="BV22" s="51"/>
      <c r="BW22" s="51"/>
      <c r="BX22" s="30"/>
      <c r="BY22" s="60"/>
      <c r="BZ22" s="30"/>
      <c r="CA22" s="32"/>
      <c r="CB22" s="30"/>
      <c r="CC22" s="32"/>
      <c r="CD22" s="37"/>
    </row>
    <row r="23" spans="1:82" s="35" customFormat="1" ht="15">
      <c r="A23" s="28">
        <v>682</v>
      </c>
      <c r="B23" s="67">
        <v>43.45867</v>
      </c>
      <c r="C23" s="67">
        <v>-103.96896</v>
      </c>
      <c r="D23" s="42" t="s">
        <v>54</v>
      </c>
      <c r="E23" s="57" t="s">
        <v>67</v>
      </c>
      <c r="F23" s="118">
        <v>-52.75</v>
      </c>
      <c r="G23" s="54">
        <v>-13.6772639</v>
      </c>
      <c r="H23" s="39">
        <v>0.01</v>
      </c>
      <c r="I23" s="54">
        <v>-108.69925345</v>
      </c>
      <c r="J23" s="39">
        <v>0.51</v>
      </c>
      <c r="K23" s="121">
        <v>1.48</v>
      </c>
      <c r="L23" s="97">
        <v>1.6</v>
      </c>
      <c r="M23" s="54">
        <v>0.6</v>
      </c>
      <c r="N23" s="39">
        <v>7</v>
      </c>
      <c r="O23" s="129">
        <v>-119.3</v>
      </c>
      <c r="P23" s="131">
        <f>O23+210</f>
        <v>90.7</v>
      </c>
      <c r="Q23" s="54">
        <f>0.0169*P23</f>
        <v>1.53283</v>
      </c>
      <c r="R23" s="54">
        <v>14.2</v>
      </c>
      <c r="S23" s="54">
        <v>1.37</v>
      </c>
      <c r="T23" s="41">
        <v>1591</v>
      </c>
      <c r="U23" s="37">
        <v>27.5</v>
      </c>
      <c r="V23" s="32">
        <v>244</v>
      </c>
      <c r="W23" s="33" t="s">
        <v>0</v>
      </c>
      <c r="X23" s="33" t="s">
        <v>0</v>
      </c>
      <c r="Y23" s="33" t="s">
        <v>0</v>
      </c>
      <c r="Z23" s="38">
        <v>4.185</v>
      </c>
      <c r="AA23" s="33" t="s">
        <v>5</v>
      </c>
      <c r="AB23" s="21">
        <v>0.0149</v>
      </c>
      <c r="AC23" s="135">
        <v>15.8</v>
      </c>
      <c r="AD23" s="33" t="s">
        <v>0</v>
      </c>
      <c r="AE23" s="33">
        <v>335</v>
      </c>
      <c r="AF23" s="32">
        <v>322</v>
      </c>
      <c r="AG23" s="33" t="s">
        <v>0</v>
      </c>
      <c r="AH23" s="32" t="s">
        <v>0</v>
      </c>
      <c r="AI23" s="53">
        <v>11.4</v>
      </c>
      <c r="AJ23" s="30" t="s">
        <v>8</v>
      </c>
      <c r="AK23" s="30" t="s">
        <v>0</v>
      </c>
      <c r="AL23" s="30" t="s">
        <v>10</v>
      </c>
      <c r="AM23" s="44" t="s">
        <v>0</v>
      </c>
      <c r="AN23" s="30">
        <v>1.23</v>
      </c>
      <c r="AO23" s="45">
        <v>1.3495762711864407</v>
      </c>
      <c r="AP23" s="59">
        <v>1440</v>
      </c>
      <c r="AQ23" s="41">
        <v>1200</v>
      </c>
      <c r="AR23" s="22">
        <v>100.47095761381475</v>
      </c>
      <c r="AS23" s="37">
        <v>1</v>
      </c>
      <c r="AT23" s="30">
        <v>17.6</v>
      </c>
      <c r="AU23" s="32">
        <v>16.7</v>
      </c>
      <c r="AV23" s="40">
        <v>168.8</v>
      </c>
      <c r="AW23" s="30">
        <v>106</v>
      </c>
      <c r="AX23" s="33">
        <v>110</v>
      </c>
      <c r="AY23" s="30">
        <v>0.541</v>
      </c>
      <c r="AZ23" s="33">
        <v>519</v>
      </c>
      <c r="BA23" s="30" t="s">
        <v>0</v>
      </c>
      <c r="BB23" s="30">
        <v>115</v>
      </c>
      <c r="BC23" s="32">
        <v>110</v>
      </c>
      <c r="BD23" s="30" t="s">
        <v>0</v>
      </c>
      <c r="BE23" s="39">
        <v>4.113</v>
      </c>
      <c r="BF23" s="30" t="s">
        <v>0</v>
      </c>
      <c r="BG23" s="42" t="s">
        <v>0</v>
      </c>
      <c r="BH23" s="30" t="s">
        <v>10</v>
      </c>
      <c r="BI23" s="30" t="s">
        <v>0</v>
      </c>
      <c r="BJ23" s="42">
        <v>0.838</v>
      </c>
      <c r="BK23" s="33" t="s">
        <v>0</v>
      </c>
      <c r="BL23" s="48">
        <v>1350</v>
      </c>
      <c r="BM23" s="49">
        <v>1300</v>
      </c>
      <c r="BN23" s="19">
        <v>-15.8</v>
      </c>
      <c r="BO23" s="27">
        <v>6.6</v>
      </c>
      <c r="BP23" s="41">
        <v>6840</v>
      </c>
      <c r="BQ23" s="30" t="s">
        <v>0</v>
      </c>
      <c r="BR23" s="30">
        <v>0.103</v>
      </c>
      <c r="BS23" s="47">
        <v>14.45</v>
      </c>
      <c r="BT23" s="32">
        <v>16.4</v>
      </c>
      <c r="BU23" s="50">
        <v>13.7048</v>
      </c>
      <c r="BV23" s="51">
        <v>4.06865</v>
      </c>
      <c r="BW23" s="51">
        <v>0.04</v>
      </c>
      <c r="BX23" s="30" t="s">
        <v>0</v>
      </c>
      <c r="BY23" s="42">
        <v>0.582</v>
      </c>
      <c r="BZ23" s="15">
        <v>0.0679</v>
      </c>
      <c r="CA23" s="32" t="s">
        <v>0</v>
      </c>
      <c r="CB23" s="30">
        <v>4.85</v>
      </c>
      <c r="CC23" s="32">
        <v>9.4</v>
      </c>
      <c r="CD23" s="37">
        <f t="shared" si="0"/>
        <v>4.39356</v>
      </c>
    </row>
    <row r="24" spans="1:82" s="35" customFormat="1" ht="15">
      <c r="A24" s="28">
        <v>680</v>
      </c>
      <c r="B24" s="67">
        <v>43.45515</v>
      </c>
      <c r="C24" s="67">
        <v>-103.96901</v>
      </c>
      <c r="D24" s="42" t="s">
        <v>53</v>
      </c>
      <c r="E24" s="32" t="s">
        <v>71</v>
      </c>
      <c r="F24" s="118">
        <v>-40.76</v>
      </c>
      <c r="G24" s="54">
        <v>-13.6691863</v>
      </c>
      <c r="H24" s="39">
        <v>0.03</v>
      </c>
      <c r="I24" s="54">
        <v>-110.5455596</v>
      </c>
      <c r="J24" s="39">
        <v>0.12</v>
      </c>
      <c r="K24" s="121">
        <v>3.87</v>
      </c>
      <c r="L24" s="97">
        <v>0.3</v>
      </c>
      <c r="M24" s="54">
        <v>0.5</v>
      </c>
      <c r="N24" s="39">
        <v>7.51</v>
      </c>
      <c r="O24" s="129">
        <v>-281</v>
      </c>
      <c r="P24" s="131">
        <f>O24+211</f>
        <v>-70</v>
      </c>
      <c r="Q24" s="54">
        <f>0.0169*P24</f>
        <v>-1.1829999999999998</v>
      </c>
      <c r="R24" s="54">
        <v>13.4</v>
      </c>
      <c r="S24" s="54">
        <v>0.6</v>
      </c>
      <c r="T24" s="41">
        <v>2335</v>
      </c>
      <c r="U24" s="37">
        <v>5.5</v>
      </c>
      <c r="V24" s="32">
        <v>195</v>
      </c>
      <c r="W24" s="33" t="s">
        <v>0</v>
      </c>
      <c r="X24" s="33" t="s">
        <v>0</v>
      </c>
      <c r="Y24" s="33" t="s">
        <v>0</v>
      </c>
      <c r="Z24" s="38">
        <v>3.751</v>
      </c>
      <c r="AA24" s="33" t="s">
        <v>4</v>
      </c>
      <c r="AB24" s="21">
        <v>0.0154</v>
      </c>
      <c r="AC24" s="135">
        <v>14.5</v>
      </c>
      <c r="AD24" s="33" t="s">
        <v>0</v>
      </c>
      <c r="AE24" s="33">
        <v>295</v>
      </c>
      <c r="AF24" s="32">
        <v>281</v>
      </c>
      <c r="AG24" s="33" t="s">
        <v>0</v>
      </c>
      <c r="AH24" s="32" t="s">
        <v>0</v>
      </c>
      <c r="AI24" s="53">
        <v>10.5</v>
      </c>
      <c r="AJ24" s="30" t="s">
        <v>0</v>
      </c>
      <c r="AK24" s="30" t="s">
        <v>0</v>
      </c>
      <c r="AL24" s="30" t="s">
        <v>0</v>
      </c>
      <c r="AM24" s="44" t="s">
        <v>0</v>
      </c>
      <c r="AN24" s="30" t="s">
        <v>0</v>
      </c>
      <c r="AO24" s="45">
        <v>0.01588983050847458</v>
      </c>
      <c r="AP24" s="54">
        <v>11.87</v>
      </c>
      <c r="AQ24" s="32" t="s">
        <v>0</v>
      </c>
      <c r="AR24" s="19">
        <v>0</v>
      </c>
      <c r="AS24" s="37">
        <v>0</v>
      </c>
      <c r="AT24" s="30">
        <v>22.3</v>
      </c>
      <c r="AU24" s="32">
        <v>21.1</v>
      </c>
      <c r="AV24" s="40">
        <v>191.8</v>
      </c>
      <c r="AW24" s="30">
        <v>77.9</v>
      </c>
      <c r="AX24" s="33">
        <v>81.1</v>
      </c>
      <c r="AY24" s="30">
        <v>0.236</v>
      </c>
      <c r="AZ24" s="33">
        <v>225</v>
      </c>
      <c r="BA24" s="30" t="s">
        <v>0</v>
      </c>
      <c r="BB24" s="30">
        <v>143</v>
      </c>
      <c r="BC24" s="32">
        <v>136</v>
      </c>
      <c r="BD24" s="30" t="s">
        <v>0</v>
      </c>
      <c r="BE24" s="39">
        <v>3.267</v>
      </c>
      <c r="BF24" s="30" t="s">
        <v>0</v>
      </c>
      <c r="BG24" s="42" t="s">
        <v>0</v>
      </c>
      <c r="BH24" s="30" t="s">
        <v>13</v>
      </c>
      <c r="BI24" s="30" t="s">
        <v>0</v>
      </c>
      <c r="BJ24" s="39">
        <v>1.135</v>
      </c>
      <c r="BK24" s="33" t="s">
        <v>0</v>
      </c>
      <c r="BL24" s="48">
        <v>1250</v>
      </c>
      <c r="BM24" s="49">
        <v>1200</v>
      </c>
      <c r="BN24" s="19">
        <v>-10.4</v>
      </c>
      <c r="BO24" s="30">
        <v>7.13</v>
      </c>
      <c r="BP24" s="41">
        <v>7500</v>
      </c>
      <c r="BQ24" s="30" t="s">
        <v>0</v>
      </c>
      <c r="BR24" s="15">
        <v>0.0895</v>
      </c>
      <c r="BS24" s="27">
        <v>6.276</v>
      </c>
      <c r="BT24" s="32" t="s">
        <v>0</v>
      </c>
      <c r="BU24" s="51">
        <v>6.336315</v>
      </c>
      <c r="BV24" s="51">
        <v>3.761985</v>
      </c>
      <c r="BW24" s="51">
        <v>0.02</v>
      </c>
      <c r="BX24" s="30" t="s">
        <v>0</v>
      </c>
      <c r="BY24" s="42">
        <v>0.638</v>
      </c>
      <c r="BZ24" s="15">
        <v>0.0614</v>
      </c>
      <c r="CA24" s="32" t="s">
        <v>0</v>
      </c>
      <c r="CB24" s="30">
        <v>3.32</v>
      </c>
      <c r="CC24" s="32">
        <v>6.4</v>
      </c>
      <c r="CD24" s="37">
        <f t="shared" si="0"/>
        <v>2.9913600000000002</v>
      </c>
    </row>
    <row r="25" spans="1:82" s="35" customFormat="1" ht="15">
      <c r="A25" s="28">
        <v>684</v>
      </c>
      <c r="B25" s="67">
        <v>43.45448</v>
      </c>
      <c r="C25" s="67">
        <v>-103.96857</v>
      </c>
      <c r="D25" s="42" t="s">
        <v>55</v>
      </c>
      <c r="E25" s="57" t="s">
        <v>67</v>
      </c>
      <c r="F25" s="118">
        <v>-27.69</v>
      </c>
      <c r="G25" s="54">
        <v>-14.1578811</v>
      </c>
      <c r="H25" s="39">
        <v>0.01</v>
      </c>
      <c r="I25" s="54">
        <v>-109.2056201</v>
      </c>
      <c r="J25" s="39">
        <v>0.24</v>
      </c>
      <c r="K25" s="121">
        <v>1.46</v>
      </c>
      <c r="L25" s="97">
        <v>-0.4</v>
      </c>
      <c r="M25" s="54">
        <v>0.6</v>
      </c>
      <c r="N25" s="39">
        <v>6.78</v>
      </c>
      <c r="O25" s="129">
        <v>-139.1</v>
      </c>
      <c r="P25" s="131">
        <f>O25+211</f>
        <v>71.9</v>
      </c>
      <c r="Q25" s="54">
        <f>0.0169*P25</f>
        <v>1.21511</v>
      </c>
      <c r="R25" s="54">
        <v>12.82</v>
      </c>
      <c r="S25" s="54">
        <v>1.22</v>
      </c>
      <c r="T25" s="41">
        <v>2668</v>
      </c>
      <c r="U25" s="37">
        <v>3.14</v>
      </c>
      <c r="V25" s="32">
        <v>269</v>
      </c>
      <c r="W25" s="33" t="s">
        <v>0</v>
      </c>
      <c r="X25" s="33" t="s">
        <v>0</v>
      </c>
      <c r="Y25" s="33" t="s">
        <v>0</v>
      </c>
      <c r="Z25" s="38">
        <v>4.716</v>
      </c>
      <c r="AA25" s="33" t="s">
        <v>3</v>
      </c>
      <c r="AB25" s="21">
        <v>0.0117</v>
      </c>
      <c r="AC25" s="135">
        <v>12.3</v>
      </c>
      <c r="AD25" s="33" t="s">
        <v>0</v>
      </c>
      <c r="AE25" s="33">
        <v>365</v>
      </c>
      <c r="AF25" s="32">
        <v>358</v>
      </c>
      <c r="AG25" s="33" t="s">
        <v>0</v>
      </c>
      <c r="AH25" s="32" t="s">
        <v>13</v>
      </c>
      <c r="AI25" s="43">
        <v>9.67</v>
      </c>
      <c r="AJ25" s="30" t="s">
        <v>8</v>
      </c>
      <c r="AK25" s="30" t="s">
        <v>0</v>
      </c>
      <c r="AL25" s="30" t="s">
        <v>0</v>
      </c>
      <c r="AM25" s="44" t="s">
        <v>0</v>
      </c>
      <c r="AN25" s="30">
        <v>1.57</v>
      </c>
      <c r="AO25" s="45">
        <v>1.5</v>
      </c>
      <c r="AP25" s="59">
        <v>1830</v>
      </c>
      <c r="AQ25" s="41">
        <v>1670</v>
      </c>
      <c r="AR25" s="33">
        <v>100</v>
      </c>
      <c r="AS25" s="37">
        <v>1.5</v>
      </c>
      <c r="AT25" s="30">
        <v>18.5</v>
      </c>
      <c r="AU25" s="32">
        <v>17.8</v>
      </c>
      <c r="AV25" s="40">
        <v>169.8</v>
      </c>
      <c r="AW25" s="30">
        <v>117</v>
      </c>
      <c r="AX25" s="33">
        <v>122</v>
      </c>
      <c r="AY25" s="30">
        <v>0.552</v>
      </c>
      <c r="AZ25" s="33">
        <v>541</v>
      </c>
      <c r="BA25" s="30" t="s">
        <v>0</v>
      </c>
      <c r="BB25" s="30">
        <v>118</v>
      </c>
      <c r="BC25" s="32">
        <v>113</v>
      </c>
      <c r="BD25" s="30" t="s">
        <v>0</v>
      </c>
      <c r="BE25" s="39">
        <v>4.171</v>
      </c>
      <c r="BF25" s="30" t="s">
        <v>0</v>
      </c>
      <c r="BG25" s="42" t="s">
        <v>0</v>
      </c>
      <c r="BH25" s="30" t="s">
        <v>0</v>
      </c>
      <c r="BI25" s="30" t="s">
        <v>0</v>
      </c>
      <c r="BJ25" s="42">
        <v>0.883</v>
      </c>
      <c r="BK25" s="33" t="s">
        <v>0</v>
      </c>
      <c r="BL25" s="48">
        <v>1460</v>
      </c>
      <c r="BM25" s="49">
        <v>1500</v>
      </c>
      <c r="BN25" s="19">
        <v>-15.5</v>
      </c>
      <c r="BO25" s="30">
        <v>7.37</v>
      </c>
      <c r="BP25" s="41">
        <v>7710</v>
      </c>
      <c r="BQ25" s="30" t="s">
        <v>0</v>
      </c>
      <c r="BR25" s="30">
        <v>0.117</v>
      </c>
      <c r="BS25" s="47">
        <v>22.06</v>
      </c>
      <c r="BT25" s="32">
        <v>24.1</v>
      </c>
      <c r="BU25" s="50">
        <v>24.65</v>
      </c>
      <c r="BV25" s="51">
        <v>4.068065</v>
      </c>
      <c r="BW25" s="51">
        <v>0.02</v>
      </c>
      <c r="BX25" s="30" t="s">
        <v>0</v>
      </c>
      <c r="BY25" s="42">
        <v>0.873</v>
      </c>
      <c r="BZ25" s="15">
        <v>0.0667</v>
      </c>
      <c r="CA25" s="32" t="s">
        <v>0</v>
      </c>
      <c r="CB25" s="27">
        <v>4.9</v>
      </c>
      <c r="CC25" s="32">
        <v>9.3</v>
      </c>
      <c r="CD25" s="37">
        <f t="shared" si="0"/>
        <v>4.34682</v>
      </c>
    </row>
    <row r="26" spans="1:82" s="35" customFormat="1" ht="15">
      <c r="A26" s="13" t="s">
        <v>59</v>
      </c>
      <c r="B26" s="42"/>
      <c r="C26" s="42"/>
      <c r="D26" s="42"/>
      <c r="E26" s="32"/>
      <c r="F26" s="39"/>
      <c r="G26" s="54"/>
      <c r="H26" s="39"/>
      <c r="I26" s="54"/>
      <c r="J26" s="39"/>
      <c r="K26" s="121"/>
      <c r="L26" s="97"/>
      <c r="M26" s="54"/>
      <c r="N26" s="39"/>
      <c r="O26" s="127"/>
      <c r="P26" s="54"/>
      <c r="Q26" s="54"/>
      <c r="R26" s="54"/>
      <c r="S26" s="54"/>
      <c r="T26" s="41"/>
      <c r="U26" s="37"/>
      <c r="V26" s="32"/>
      <c r="W26" s="33"/>
      <c r="X26" s="33"/>
      <c r="Y26" s="33"/>
      <c r="Z26" s="38"/>
      <c r="AA26" s="33"/>
      <c r="AB26" s="21"/>
      <c r="AC26" s="135"/>
      <c r="AD26" s="33"/>
      <c r="AE26" s="33"/>
      <c r="AF26" s="32"/>
      <c r="AG26" s="33"/>
      <c r="AH26" s="32"/>
      <c r="AI26" s="53"/>
      <c r="AJ26" s="30"/>
      <c r="AK26" s="30"/>
      <c r="AL26" s="30"/>
      <c r="AM26" s="44"/>
      <c r="AN26" s="30"/>
      <c r="AO26" s="45"/>
      <c r="AP26" s="42"/>
      <c r="AQ26" s="32"/>
      <c r="AR26" s="22"/>
      <c r="AS26" s="37"/>
      <c r="AT26" s="30"/>
      <c r="AU26" s="32"/>
      <c r="AV26" s="40"/>
      <c r="AW26" s="30"/>
      <c r="AX26" s="33"/>
      <c r="AY26" s="30"/>
      <c r="AZ26" s="33"/>
      <c r="BA26" s="30"/>
      <c r="BB26" s="30"/>
      <c r="BC26" s="32"/>
      <c r="BD26" s="30"/>
      <c r="BE26" s="39"/>
      <c r="BF26" s="30"/>
      <c r="BG26" s="42"/>
      <c r="BH26" s="30"/>
      <c r="BI26" s="30"/>
      <c r="BJ26" s="42"/>
      <c r="BK26" s="33"/>
      <c r="BL26" s="48"/>
      <c r="BM26" s="49"/>
      <c r="BN26" s="19"/>
      <c r="BO26" s="27"/>
      <c r="BP26" s="41"/>
      <c r="BQ26" s="30"/>
      <c r="BR26" s="30"/>
      <c r="BS26" s="47"/>
      <c r="BT26" s="32"/>
      <c r="BU26" s="51"/>
      <c r="BV26" s="51"/>
      <c r="BW26" s="51"/>
      <c r="BX26" s="30"/>
      <c r="BY26" s="42"/>
      <c r="BZ26" s="15"/>
      <c r="CA26" s="32"/>
      <c r="CB26" s="30"/>
      <c r="CC26" s="32"/>
      <c r="CD26" s="37"/>
    </row>
    <row r="27" spans="1:82" s="35" customFormat="1" ht="15">
      <c r="A27" s="28">
        <v>698</v>
      </c>
      <c r="B27" s="67">
        <v>43.47435</v>
      </c>
      <c r="C27" s="67">
        <v>-103.96703</v>
      </c>
      <c r="D27" s="42" t="s">
        <v>50</v>
      </c>
      <c r="E27" s="57" t="s">
        <v>70</v>
      </c>
      <c r="F27" s="118">
        <v>-35</v>
      </c>
      <c r="G27" s="54">
        <v>-14.494616050000001</v>
      </c>
      <c r="H27" s="39">
        <v>0.02</v>
      </c>
      <c r="I27" s="54">
        <v>-116.5075376</v>
      </c>
      <c r="J27" s="39">
        <v>0.21</v>
      </c>
      <c r="K27" s="121">
        <v>1.92</v>
      </c>
      <c r="L27" s="97">
        <v>0.1</v>
      </c>
      <c r="M27" s="54">
        <v>0.5</v>
      </c>
      <c r="N27" s="39">
        <v>7.43</v>
      </c>
      <c r="O27" s="129">
        <v>-229.9</v>
      </c>
      <c r="P27" s="131">
        <f>O27+209</f>
        <v>-20.900000000000006</v>
      </c>
      <c r="Q27" s="54">
        <f>0.0169*P27</f>
        <v>-0.3532100000000001</v>
      </c>
      <c r="R27" s="54">
        <v>14.5</v>
      </c>
      <c r="S27" s="54">
        <v>0.3</v>
      </c>
      <c r="T27" s="41">
        <v>2113</v>
      </c>
      <c r="U27" s="37">
        <v>4.7</v>
      </c>
      <c r="V27" s="32">
        <v>157</v>
      </c>
      <c r="W27" s="33" t="s">
        <v>0</v>
      </c>
      <c r="X27" s="33" t="s">
        <v>0</v>
      </c>
      <c r="Y27" s="33" t="s">
        <v>0</v>
      </c>
      <c r="Z27" s="38">
        <v>1.751</v>
      </c>
      <c r="AA27" s="33" t="s">
        <v>0</v>
      </c>
      <c r="AB27" s="21">
        <v>0.0121</v>
      </c>
      <c r="AC27" s="135">
        <v>12.5</v>
      </c>
      <c r="AD27" s="33" t="s">
        <v>0</v>
      </c>
      <c r="AE27" s="33">
        <v>259</v>
      </c>
      <c r="AF27" s="32">
        <v>248</v>
      </c>
      <c r="AG27" s="33" t="s">
        <v>0</v>
      </c>
      <c r="AH27" s="32" t="s">
        <v>0</v>
      </c>
      <c r="AI27" s="43">
        <v>7.64</v>
      </c>
      <c r="AJ27" s="30" t="s">
        <v>8</v>
      </c>
      <c r="AK27" s="30" t="s">
        <v>0</v>
      </c>
      <c r="AL27" s="30" t="s">
        <v>0</v>
      </c>
      <c r="AM27" s="44" t="s">
        <v>0</v>
      </c>
      <c r="AN27" s="30">
        <v>1.49</v>
      </c>
      <c r="AO27" s="45">
        <v>1.4915254237288136</v>
      </c>
      <c r="AP27" s="59">
        <v>1800</v>
      </c>
      <c r="AQ27" s="41">
        <v>1510</v>
      </c>
      <c r="AR27" s="19">
        <v>98.01136363636364</v>
      </c>
      <c r="AS27" s="37">
        <v>1</v>
      </c>
      <c r="AT27" s="30">
        <v>14.9</v>
      </c>
      <c r="AU27" s="32">
        <v>14.4</v>
      </c>
      <c r="AV27" s="40">
        <v>111.8</v>
      </c>
      <c r="AW27" s="47">
        <v>92</v>
      </c>
      <c r="AX27" s="33">
        <v>96.9</v>
      </c>
      <c r="AY27" s="30">
        <v>0.985</v>
      </c>
      <c r="AZ27" s="33">
        <v>973</v>
      </c>
      <c r="BA27" s="30" t="s">
        <v>0</v>
      </c>
      <c r="BB27" s="47">
        <v>96</v>
      </c>
      <c r="BC27" s="32">
        <v>94.1</v>
      </c>
      <c r="BD27" s="30" t="s">
        <v>0</v>
      </c>
      <c r="BE27" s="39">
        <v>2.735</v>
      </c>
      <c r="BF27" s="30" t="s">
        <v>0</v>
      </c>
      <c r="BG27" s="42" t="s">
        <v>0</v>
      </c>
      <c r="BH27" s="30" t="s">
        <v>0</v>
      </c>
      <c r="BI27" s="30" t="s">
        <v>0</v>
      </c>
      <c r="BJ27" s="42">
        <v>0.567</v>
      </c>
      <c r="BK27" s="33" t="s">
        <v>0</v>
      </c>
      <c r="BL27" s="48">
        <v>1140</v>
      </c>
      <c r="BM27" s="49">
        <v>1200</v>
      </c>
      <c r="BN27" s="19">
        <v>-5.5575</v>
      </c>
      <c r="BO27" s="27">
        <v>3.8</v>
      </c>
      <c r="BP27" s="41">
        <v>3940</v>
      </c>
      <c r="BQ27" s="30" t="s">
        <v>0</v>
      </c>
      <c r="BR27" s="15">
        <v>0.0886</v>
      </c>
      <c r="BS27" s="30">
        <v>53.1</v>
      </c>
      <c r="BT27" s="32">
        <v>54.1</v>
      </c>
      <c r="BU27" s="50">
        <v>49.6978</v>
      </c>
      <c r="BV27" s="51">
        <v>1.72399</v>
      </c>
      <c r="BW27" s="51">
        <v>0.01</v>
      </c>
      <c r="BX27" s="30" t="s">
        <v>0</v>
      </c>
      <c r="BY27" s="42">
        <v>0.762</v>
      </c>
      <c r="BZ27" s="15">
        <v>0.0537</v>
      </c>
      <c r="CA27" s="32" t="s">
        <v>0</v>
      </c>
      <c r="CB27" s="30">
        <v>4.86</v>
      </c>
      <c r="CC27" s="32">
        <v>8.6</v>
      </c>
      <c r="CD27" s="37">
        <f t="shared" si="0"/>
        <v>4.01964</v>
      </c>
    </row>
    <row r="28" spans="1:82" s="35" customFormat="1" ht="15">
      <c r="A28" s="28">
        <v>688</v>
      </c>
      <c r="B28" s="67">
        <v>43.45509</v>
      </c>
      <c r="C28" s="67">
        <v>-103.96924</v>
      </c>
      <c r="D28" s="42" t="s">
        <v>50</v>
      </c>
      <c r="E28" s="57" t="s">
        <v>67</v>
      </c>
      <c r="F28" s="118">
        <v>-37.63</v>
      </c>
      <c r="G28" s="54">
        <v>-15.765828350000003</v>
      </c>
      <c r="H28" s="39">
        <v>0.09</v>
      </c>
      <c r="I28" s="54">
        <v>-126.416064</v>
      </c>
      <c r="J28" s="39">
        <v>0.08</v>
      </c>
      <c r="K28" s="122">
        <v>2.12</v>
      </c>
      <c r="L28" s="97">
        <v>-0.2</v>
      </c>
      <c r="M28" s="54">
        <v>0.5</v>
      </c>
      <c r="N28" s="39">
        <v>7.36</v>
      </c>
      <c r="O28" s="129">
        <v>-231</v>
      </c>
      <c r="P28" s="131">
        <f>O28+210</f>
        <v>-21</v>
      </c>
      <c r="Q28" s="54">
        <f>0.0169*P28</f>
        <v>-0.3549</v>
      </c>
      <c r="R28" s="54">
        <v>14</v>
      </c>
      <c r="S28" s="54">
        <v>0.3</v>
      </c>
      <c r="T28" s="41">
        <v>1073</v>
      </c>
      <c r="U28" s="37">
        <v>2.2</v>
      </c>
      <c r="V28" s="32">
        <v>219</v>
      </c>
      <c r="W28" s="33" t="s">
        <v>0</v>
      </c>
      <c r="X28" s="33" t="s">
        <v>0</v>
      </c>
      <c r="Y28" s="33" t="s">
        <v>0</v>
      </c>
      <c r="Z28" s="38">
        <v>1.669</v>
      </c>
      <c r="AA28" s="33" t="s">
        <v>0</v>
      </c>
      <c r="AB28" s="21">
        <v>0.0177</v>
      </c>
      <c r="AC28" s="135">
        <v>18.6</v>
      </c>
      <c r="AD28" s="33" t="s">
        <v>0</v>
      </c>
      <c r="AE28" s="137">
        <v>46.4</v>
      </c>
      <c r="AF28" s="32">
        <v>47.1</v>
      </c>
      <c r="AG28" s="33" t="s">
        <v>0</v>
      </c>
      <c r="AH28" s="32" t="s">
        <v>0</v>
      </c>
      <c r="AI28" s="53">
        <v>11.6</v>
      </c>
      <c r="AJ28" s="30" t="s">
        <v>8</v>
      </c>
      <c r="AK28" s="30" t="s">
        <v>0</v>
      </c>
      <c r="AL28" s="30" t="s">
        <v>0</v>
      </c>
      <c r="AM28" s="62">
        <v>0.251</v>
      </c>
      <c r="AN28" s="30" t="s">
        <v>0</v>
      </c>
      <c r="AO28" s="45">
        <v>0.09427966101694915</v>
      </c>
      <c r="AP28" s="39">
        <v>9.423</v>
      </c>
      <c r="AQ28" s="32" t="s">
        <v>0</v>
      </c>
      <c r="AR28" s="19">
        <v>3.3707865168539333</v>
      </c>
      <c r="AS28" s="37">
        <v>0</v>
      </c>
      <c r="AT28" s="30">
        <v>12.3</v>
      </c>
      <c r="AU28" s="32">
        <v>12.2</v>
      </c>
      <c r="AV28" s="32">
        <v>97.2</v>
      </c>
      <c r="AW28" s="30">
        <v>17.3</v>
      </c>
      <c r="AX28" s="33">
        <v>18.1</v>
      </c>
      <c r="AY28" s="30">
        <v>0.068</v>
      </c>
      <c r="AZ28" s="33">
        <v>71.1</v>
      </c>
      <c r="BA28" s="30" t="s">
        <v>0</v>
      </c>
      <c r="BB28" s="30">
        <v>182</v>
      </c>
      <c r="BC28" s="32">
        <v>181</v>
      </c>
      <c r="BD28" s="30" t="s">
        <v>0</v>
      </c>
      <c r="BE28" s="42">
        <v>0.585</v>
      </c>
      <c r="BF28" s="30" t="s">
        <v>0</v>
      </c>
      <c r="BG28" s="42" t="s">
        <v>0</v>
      </c>
      <c r="BH28" s="30" t="s">
        <v>0</v>
      </c>
      <c r="BI28" s="30" t="s">
        <v>0</v>
      </c>
      <c r="BJ28" s="42">
        <v>0.682</v>
      </c>
      <c r="BK28" s="33" t="s">
        <v>0</v>
      </c>
      <c r="BL28" s="48">
        <v>413</v>
      </c>
      <c r="BM28" s="49">
        <v>410</v>
      </c>
      <c r="BN28" s="19">
        <v>-0.1</v>
      </c>
      <c r="BO28" s="27">
        <v>1.2</v>
      </c>
      <c r="BP28" s="41">
        <v>1220</v>
      </c>
      <c r="BQ28" s="30" t="s">
        <v>0</v>
      </c>
      <c r="BR28" s="30">
        <v>0.021</v>
      </c>
      <c r="BS28" s="30">
        <v>0.021</v>
      </c>
      <c r="BT28" s="32" t="s">
        <v>0</v>
      </c>
      <c r="BU28" s="51">
        <v>0.01421</v>
      </c>
      <c r="BV28" s="50">
        <v>15.537</v>
      </c>
      <c r="BW28" s="51">
        <v>1.58</v>
      </c>
      <c r="BX28" s="30" t="s">
        <v>0</v>
      </c>
      <c r="BY28" s="60">
        <v>0.09</v>
      </c>
      <c r="BZ28" s="30" t="s">
        <v>23</v>
      </c>
      <c r="CA28" s="32" t="s">
        <v>0</v>
      </c>
      <c r="CB28" s="27">
        <v>4.2</v>
      </c>
      <c r="CC28" s="32">
        <v>8.2</v>
      </c>
      <c r="CD28" s="37">
        <f t="shared" si="0"/>
        <v>3.8326799999999994</v>
      </c>
    </row>
    <row r="29" spans="1:82" s="35" customFormat="1" ht="15">
      <c r="A29" s="13" t="s">
        <v>47</v>
      </c>
      <c r="B29" s="42"/>
      <c r="C29" s="42"/>
      <c r="D29" s="42"/>
      <c r="E29" s="32"/>
      <c r="F29" s="119"/>
      <c r="G29" s="54"/>
      <c r="H29" s="39"/>
      <c r="I29" s="54"/>
      <c r="J29" s="39"/>
      <c r="K29" s="121"/>
      <c r="L29" s="97"/>
      <c r="M29" s="54"/>
      <c r="N29" s="39"/>
      <c r="O29" s="127"/>
      <c r="P29" s="54"/>
      <c r="Q29" s="54"/>
      <c r="R29" s="54"/>
      <c r="S29" s="54"/>
      <c r="T29" s="41"/>
      <c r="U29" s="37"/>
      <c r="V29" s="32"/>
      <c r="W29" s="33"/>
      <c r="X29" s="33"/>
      <c r="Y29" s="33"/>
      <c r="Z29" s="38"/>
      <c r="AA29" s="33"/>
      <c r="AB29" s="21"/>
      <c r="AC29" s="135"/>
      <c r="AD29" s="33"/>
      <c r="AE29" s="33"/>
      <c r="AF29" s="32"/>
      <c r="AG29" s="33"/>
      <c r="AH29" s="32"/>
      <c r="AI29" s="43"/>
      <c r="AJ29" s="30"/>
      <c r="AK29" s="30"/>
      <c r="AL29" s="30"/>
      <c r="AM29" s="62"/>
      <c r="AN29" s="15"/>
      <c r="AO29" s="45"/>
      <c r="AP29" s="54"/>
      <c r="AQ29" s="32"/>
      <c r="AR29" s="56"/>
      <c r="AS29" s="37"/>
      <c r="AT29" s="30"/>
      <c r="AU29" s="32"/>
      <c r="AV29" s="32"/>
      <c r="AW29" s="30"/>
      <c r="AX29" s="33"/>
      <c r="AY29" s="15"/>
      <c r="AZ29" s="33"/>
      <c r="BA29" s="30"/>
      <c r="BB29" s="30"/>
      <c r="BC29" s="32"/>
      <c r="BD29" s="30"/>
      <c r="BE29" s="42"/>
      <c r="BF29" s="30"/>
      <c r="BG29" s="42"/>
      <c r="BH29" s="30"/>
      <c r="BI29" s="30"/>
      <c r="BJ29" s="42"/>
      <c r="BK29" s="33"/>
      <c r="BL29" s="48"/>
      <c r="BM29" s="49"/>
      <c r="BN29" s="19"/>
      <c r="BO29" s="30"/>
      <c r="BP29" s="41"/>
      <c r="BQ29" s="30"/>
      <c r="BR29" s="30"/>
      <c r="BS29" s="30"/>
      <c r="BT29" s="32"/>
      <c r="BU29" s="51"/>
      <c r="BV29" s="51"/>
      <c r="BW29" s="51"/>
      <c r="BX29" s="30"/>
      <c r="BY29" s="42"/>
      <c r="BZ29" s="30"/>
      <c r="CA29" s="32"/>
      <c r="CB29" s="30"/>
      <c r="CC29" s="32"/>
      <c r="CD29" s="37"/>
    </row>
    <row r="30" spans="1:82" s="35" customFormat="1" ht="15">
      <c r="A30" s="28">
        <v>692</v>
      </c>
      <c r="B30" s="67">
        <v>43.45522</v>
      </c>
      <c r="C30" s="67">
        <v>-103.96907</v>
      </c>
      <c r="D30" s="30" t="s">
        <v>101</v>
      </c>
      <c r="E30" s="57" t="s">
        <v>67</v>
      </c>
      <c r="F30" s="118">
        <v>-40.93</v>
      </c>
      <c r="G30" s="54">
        <v>-14.18564785</v>
      </c>
      <c r="H30" s="39">
        <v>0.02</v>
      </c>
      <c r="I30" s="54">
        <v>-111.08504835000001</v>
      </c>
      <c r="J30" s="39">
        <v>0.42</v>
      </c>
      <c r="K30" s="121">
        <v>1.22</v>
      </c>
      <c r="L30" s="97">
        <v>0</v>
      </c>
      <c r="M30" s="54">
        <v>0.5</v>
      </c>
      <c r="N30" s="39">
        <v>8.21</v>
      </c>
      <c r="O30" s="129">
        <v>-211.3</v>
      </c>
      <c r="P30" s="131">
        <f>O30+210</f>
        <v>-1.3000000000000114</v>
      </c>
      <c r="Q30" s="54">
        <f>0.0169*P30</f>
        <v>-0.02197000000000019</v>
      </c>
      <c r="R30" s="54">
        <v>14.1</v>
      </c>
      <c r="S30" s="54">
        <v>0.3</v>
      </c>
      <c r="T30" s="41">
        <v>760</v>
      </c>
      <c r="U30" s="37">
        <v>23.5</v>
      </c>
      <c r="V30" s="32">
        <v>115</v>
      </c>
      <c r="W30" s="33" t="s">
        <v>0</v>
      </c>
      <c r="X30" s="33" t="s">
        <v>0</v>
      </c>
      <c r="Y30" s="33" t="s">
        <v>0</v>
      </c>
      <c r="Z30" s="38">
        <v>1.648</v>
      </c>
      <c r="AA30" s="33" t="s">
        <v>0</v>
      </c>
      <c r="AB30" s="21">
        <v>0.0214</v>
      </c>
      <c r="AC30" s="135">
        <v>21.2</v>
      </c>
      <c r="AD30" s="33" t="s">
        <v>0</v>
      </c>
      <c r="AE30" s="33">
        <v>114</v>
      </c>
      <c r="AF30" s="32">
        <v>113</v>
      </c>
      <c r="AG30" s="33" t="s">
        <v>0</v>
      </c>
      <c r="AH30" s="32" t="s">
        <v>0</v>
      </c>
      <c r="AI30" s="43">
        <v>7.56</v>
      </c>
      <c r="AJ30" s="30" t="s">
        <v>9</v>
      </c>
      <c r="AK30" s="30" t="s">
        <v>0</v>
      </c>
      <c r="AL30" s="30" t="s">
        <v>0</v>
      </c>
      <c r="AM30" s="44">
        <v>0.491</v>
      </c>
      <c r="AN30" s="30">
        <v>0.353</v>
      </c>
      <c r="AO30" s="45">
        <v>0.3728813559322034</v>
      </c>
      <c r="AP30" s="42">
        <v>402</v>
      </c>
      <c r="AQ30" s="32" t="s">
        <v>0</v>
      </c>
      <c r="AR30" s="19">
        <v>98.29545454545453</v>
      </c>
      <c r="AS30" s="37">
        <v>0</v>
      </c>
      <c r="AT30" s="30">
        <v>14.3</v>
      </c>
      <c r="AU30" s="32">
        <v>14.1</v>
      </c>
      <c r="AV30" s="40">
        <v>107.8</v>
      </c>
      <c r="AW30" s="30">
        <v>41.5</v>
      </c>
      <c r="AX30" s="33">
        <v>42.8</v>
      </c>
      <c r="AY30" s="30">
        <v>0.162</v>
      </c>
      <c r="AZ30" s="33">
        <v>158</v>
      </c>
      <c r="BA30" s="30" t="s">
        <v>0</v>
      </c>
      <c r="BB30" s="30">
        <v>98.1</v>
      </c>
      <c r="BC30" s="32">
        <v>98.2</v>
      </c>
      <c r="BD30" s="30" t="s">
        <v>0</v>
      </c>
      <c r="BE30" s="39">
        <v>1.367</v>
      </c>
      <c r="BF30" s="30" t="s">
        <v>0</v>
      </c>
      <c r="BG30" s="42" t="s">
        <v>0</v>
      </c>
      <c r="BH30" s="30" t="s">
        <v>0</v>
      </c>
      <c r="BI30" s="30" t="s">
        <v>0</v>
      </c>
      <c r="BJ30" s="42">
        <v>0.459</v>
      </c>
      <c r="BK30" s="33" t="s">
        <v>0</v>
      </c>
      <c r="BL30" s="48">
        <v>520</v>
      </c>
      <c r="BM30" s="49">
        <v>550</v>
      </c>
      <c r="BN30" s="19">
        <v>-7.2558</v>
      </c>
      <c r="BO30" s="30">
        <v>2.87</v>
      </c>
      <c r="BP30" s="41">
        <v>3010</v>
      </c>
      <c r="BQ30" s="30" t="s">
        <v>0</v>
      </c>
      <c r="BR30" s="15">
        <v>0.0441</v>
      </c>
      <c r="BS30" s="27">
        <v>1.538</v>
      </c>
      <c r="BT30" s="32" t="s">
        <v>0</v>
      </c>
      <c r="BU30" s="51">
        <v>1.79968</v>
      </c>
      <c r="BV30" s="51">
        <v>2.94677</v>
      </c>
      <c r="BW30" s="51">
        <v>0.02</v>
      </c>
      <c r="BX30" s="30" t="s">
        <v>0</v>
      </c>
      <c r="BY30" s="42" t="s">
        <v>0</v>
      </c>
      <c r="BZ30" s="30" t="s">
        <v>24</v>
      </c>
      <c r="CA30" s="32" t="s">
        <v>0</v>
      </c>
      <c r="CB30" s="30">
        <v>5.13</v>
      </c>
      <c r="CC30" s="32">
        <v>10</v>
      </c>
      <c r="CD30" s="37">
        <f t="shared" si="0"/>
        <v>4.6739999999999995</v>
      </c>
    </row>
    <row r="31" spans="1:82" s="35" customFormat="1" ht="15">
      <c r="A31" s="13" t="s">
        <v>102</v>
      </c>
      <c r="B31" s="42"/>
      <c r="C31" s="42"/>
      <c r="D31" s="42"/>
      <c r="E31" s="32"/>
      <c r="F31" s="119"/>
      <c r="G31" s="54"/>
      <c r="H31" s="39"/>
      <c r="I31" s="54"/>
      <c r="J31" s="39"/>
      <c r="K31" s="121"/>
      <c r="L31" s="97"/>
      <c r="M31" s="54"/>
      <c r="N31" s="39"/>
      <c r="O31" s="128"/>
      <c r="P31" s="54"/>
      <c r="Q31" s="54"/>
      <c r="R31" s="54"/>
      <c r="S31" s="54"/>
      <c r="T31" s="41"/>
      <c r="U31" s="37"/>
      <c r="V31" s="32"/>
      <c r="W31" s="33"/>
      <c r="X31" s="33"/>
      <c r="Y31" s="33"/>
      <c r="Z31" s="38"/>
      <c r="AA31" s="33"/>
      <c r="AB31" s="21"/>
      <c r="AC31" s="135"/>
      <c r="AD31" s="33"/>
      <c r="AE31" s="33"/>
      <c r="AF31" s="32"/>
      <c r="AG31" s="33"/>
      <c r="AH31" s="32"/>
      <c r="AI31" s="43"/>
      <c r="AJ31" s="30"/>
      <c r="AK31" s="30"/>
      <c r="AL31" s="30"/>
      <c r="AM31" s="62"/>
      <c r="AN31" s="15"/>
      <c r="AO31" s="45"/>
      <c r="AP31" s="54"/>
      <c r="AQ31" s="32"/>
      <c r="AR31" s="56"/>
      <c r="AS31" s="37"/>
      <c r="AT31" s="30"/>
      <c r="AU31" s="32"/>
      <c r="AV31" s="40"/>
      <c r="AW31" s="30"/>
      <c r="AX31" s="33"/>
      <c r="AY31" s="15"/>
      <c r="AZ31" s="33"/>
      <c r="BA31" s="30"/>
      <c r="BB31" s="30"/>
      <c r="BC31" s="32"/>
      <c r="BD31" s="30"/>
      <c r="BE31" s="42"/>
      <c r="BF31" s="30"/>
      <c r="BG31" s="42"/>
      <c r="BH31" s="30"/>
      <c r="BI31" s="30"/>
      <c r="BJ31" s="42"/>
      <c r="BK31" s="33"/>
      <c r="BL31" s="48"/>
      <c r="BM31" s="49"/>
      <c r="BN31" s="19"/>
      <c r="BO31" s="30"/>
      <c r="BP31" s="41"/>
      <c r="BQ31" s="30"/>
      <c r="BR31" s="30"/>
      <c r="BS31" s="30"/>
      <c r="BT31" s="32"/>
      <c r="BU31" s="51"/>
      <c r="BV31" s="51"/>
      <c r="BW31" s="51"/>
      <c r="BX31" s="30"/>
      <c r="BY31" s="42"/>
      <c r="BZ31" s="30"/>
      <c r="CA31" s="32"/>
      <c r="CB31" s="30"/>
      <c r="CC31" s="32"/>
      <c r="CD31" s="37"/>
    </row>
    <row r="32" spans="1:82" s="35" customFormat="1" ht="15">
      <c r="A32" s="28">
        <v>694</v>
      </c>
      <c r="B32" s="67">
        <v>43.44655</v>
      </c>
      <c r="C32" s="67">
        <v>-103.99319</v>
      </c>
      <c r="D32" s="42" t="s">
        <v>50</v>
      </c>
      <c r="E32" s="32" t="s">
        <v>69</v>
      </c>
      <c r="F32" s="118">
        <v>40.76</v>
      </c>
      <c r="G32" s="54">
        <v>-17.440920650000002</v>
      </c>
      <c r="H32" s="39">
        <v>0.06</v>
      </c>
      <c r="I32" s="54">
        <v>-137.65499475000001</v>
      </c>
      <c r="J32" s="39">
        <v>0.29</v>
      </c>
      <c r="K32" s="124">
        <v>0.68</v>
      </c>
      <c r="L32" s="97">
        <v>0.9</v>
      </c>
      <c r="M32" s="54">
        <v>0.5</v>
      </c>
      <c r="N32" s="39">
        <v>8.21</v>
      </c>
      <c r="O32" s="129">
        <v>-198.1</v>
      </c>
      <c r="P32" s="131">
        <f>O32+212</f>
        <v>13.900000000000006</v>
      </c>
      <c r="Q32" s="54">
        <f>0.0169*P32</f>
        <v>0.23491000000000006</v>
      </c>
      <c r="R32" s="54">
        <v>12.35</v>
      </c>
      <c r="S32" s="54">
        <v>0.52</v>
      </c>
      <c r="T32" s="41">
        <v>1434</v>
      </c>
      <c r="U32" s="37">
        <v>3.82</v>
      </c>
      <c r="V32" s="32">
        <v>179</v>
      </c>
      <c r="W32" s="33" t="s">
        <v>0</v>
      </c>
      <c r="X32" s="33" t="s">
        <v>0</v>
      </c>
      <c r="Y32" s="33" t="s">
        <v>0</v>
      </c>
      <c r="Z32" s="32">
        <v>0.769</v>
      </c>
      <c r="AA32" s="33" t="s">
        <v>0</v>
      </c>
      <c r="AB32" s="21">
        <v>0.0103</v>
      </c>
      <c r="AC32" s="135">
        <v>10.7</v>
      </c>
      <c r="AD32" s="33" t="s">
        <v>0</v>
      </c>
      <c r="AE32" s="137">
        <v>26.4</v>
      </c>
      <c r="AF32" s="32">
        <v>24.8</v>
      </c>
      <c r="AG32" s="33" t="s">
        <v>0</v>
      </c>
      <c r="AH32" s="32" t="s">
        <v>0</v>
      </c>
      <c r="AI32" s="53">
        <v>12.7</v>
      </c>
      <c r="AJ32" s="30" t="s">
        <v>0</v>
      </c>
      <c r="AK32" s="30" t="s">
        <v>0</v>
      </c>
      <c r="AL32" s="30" t="s">
        <v>0</v>
      </c>
      <c r="AM32" s="44">
        <v>0.496</v>
      </c>
      <c r="AN32" s="30">
        <v>0.147</v>
      </c>
      <c r="AO32" s="45">
        <v>0.1641949152542373</v>
      </c>
      <c r="AP32" s="42">
        <v>165</v>
      </c>
      <c r="AQ32" s="32" t="s">
        <v>0</v>
      </c>
      <c r="AR32" s="22">
        <v>39.35483870967742</v>
      </c>
      <c r="AS32" s="37">
        <v>0.1</v>
      </c>
      <c r="AT32" s="30">
        <v>8.73</v>
      </c>
      <c r="AU32" s="38">
        <v>8.1</v>
      </c>
      <c r="AV32" s="40">
        <v>117.8</v>
      </c>
      <c r="AW32" s="30">
        <v>9.56</v>
      </c>
      <c r="AX32" s="23">
        <v>9.8</v>
      </c>
      <c r="AY32" s="15">
        <v>0.0578</v>
      </c>
      <c r="AZ32" s="33">
        <v>54.3</v>
      </c>
      <c r="BA32" s="30" t="s">
        <v>0</v>
      </c>
      <c r="BB32" s="30">
        <v>266</v>
      </c>
      <c r="BC32" s="32">
        <v>252</v>
      </c>
      <c r="BD32" s="30" t="s">
        <v>0</v>
      </c>
      <c r="BE32" s="42">
        <v>0.306</v>
      </c>
      <c r="BF32" s="30" t="s">
        <v>0</v>
      </c>
      <c r="BG32" s="42" t="s">
        <v>0</v>
      </c>
      <c r="BH32" s="30" t="s">
        <v>0</v>
      </c>
      <c r="BI32" s="30" t="s">
        <v>0</v>
      </c>
      <c r="BJ32" s="42">
        <v>0.615</v>
      </c>
      <c r="BK32" s="33" t="s">
        <v>0</v>
      </c>
      <c r="BL32" s="48">
        <v>521</v>
      </c>
      <c r="BM32" s="49">
        <v>510</v>
      </c>
      <c r="BN32" s="19">
        <v>-4.014600000000001</v>
      </c>
      <c r="BO32" s="15">
        <v>0.76</v>
      </c>
      <c r="BP32" s="41">
        <v>784</v>
      </c>
      <c r="BQ32" s="30" t="s">
        <v>0</v>
      </c>
      <c r="BR32" s="30" t="s">
        <v>0</v>
      </c>
      <c r="BS32" s="30">
        <v>0.092</v>
      </c>
      <c r="BT32" s="32" t="s">
        <v>0</v>
      </c>
      <c r="BU32" s="51">
        <v>0.08458</v>
      </c>
      <c r="BV32" s="50">
        <v>15.8681</v>
      </c>
      <c r="BW32" s="51">
        <v>0.8</v>
      </c>
      <c r="BX32" s="30" t="s">
        <v>0</v>
      </c>
      <c r="BY32" s="42">
        <v>0.144</v>
      </c>
      <c r="BZ32" s="30" t="s">
        <v>0</v>
      </c>
      <c r="CA32" s="32" t="s">
        <v>0</v>
      </c>
      <c r="CB32" s="30">
        <v>4.65</v>
      </c>
      <c r="CC32" s="32">
        <v>8.8</v>
      </c>
      <c r="CD32" s="37">
        <f>CC32*0.4674</f>
        <v>4.11312</v>
      </c>
    </row>
    <row r="33" spans="1:82" s="35" customFormat="1" ht="15">
      <c r="A33" s="28">
        <v>696</v>
      </c>
      <c r="B33" s="67">
        <v>43.4468</v>
      </c>
      <c r="C33" s="67">
        <v>-103.99335</v>
      </c>
      <c r="D33" s="42" t="s">
        <v>51</v>
      </c>
      <c r="E33" s="32" t="s">
        <v>69</v>
      </c>
      <c r="F33" s="118">
        <v>49.29</v>
      </c>
      <c r="G33" s="54">
        <v>-15.503811200000001</v>
      </c>
      <c r="H33" s="39">
        <v>0.02</v>
      </c>
      <c r="I33" s="54">
        <v>-122.33301240000002</v>
      </c>
      <c r="J33" s="39">
        <v>0.44</v>
      </c>
      <c r="K33" s="125">
        <v>0.804</v>
      </c>
      <c r="L33" s="97">
        <v>0.7</v>
      </c>
      <c r="M33" s="54">
        <v>0.6</v>
      </c>
      <c r="N33" s="39">
        <v>6.65</v>
      </c>
      <c r="O33" s="132">
        <v>-11.3</v>
      </c>
      <c r="P33" s="68">
        <f>O33+211</f>
        <v>199.7</v>
      </c>
      <c r="Q33" s="54">
        <f>0.0169*P33</f>
        <v>3.3749299999999995</v>
      </c>
      <c r="R33" s="54">
        <v>13.24</v>
      </c>
      <c r="S33" s="54">
        <v>0.48</v>
      </c>
      <c r="T33" s="41">
        <v>1418</v>
      </c>
      <c r="U33" s="37">
        <v>3.78</v>
      </c>
      <c r="V33" s="32">
        <v>203</v>
      </c>
      <c r="W33" s="33" t="s">
        <v>0</v>
      </c>
      <c r="X33" s="33" t="s">
        <v>0</v>
      </c>
      <c r="Y33" s="33" t="s">
        <v>0</v>
      </c>
      <c r="Z33" s="38">
        <v>2.273</v>
      </c>
      <c r="AA33" s="33" t="s">
        <v>0</v>
      </c>
      <c r="AB33" s="21">
        <v>0.0088</v>
      </c>
      <c r="AC33" s="135">
        <v>10.3</v>
      </c>
      <c r="AD33" s="33" t="s">
        <v>0</v>
      </c>
      <c r="AE33" s="137">
        <v>90.6</v>
      </c>
      <c r="AF33" s="32">
        <v>82.4</v>
      </c>
      <c r="AG33" s="33" t="s">
        <v>0</v>
      </c>
      <c r="AH33" s="32" t="s">
        <v>0</v>
      </c>
      <c r="AI33" s="43">
        <v>8.62</v>
      </c>
      <c r="AJ33" s="30" t="s">
        <v>0</v>
      </c>
      <c r="AK33" s="30" t="s">
        <v>0</v>
      </c>
      <c r="AL33" s="30" t="s">
        <v>0</v>
      </c>
      <c r="AM33" s="44" t="s">
        <v>38</v>
      </c>
      <c r="AN33" s="30">
        <v>0.113</v>
      </c>
      <c r="AO33" s="45">
        <v>0.12711864406779663</v>
      </c>
      <c r="AP33" s="42">
        <v>126</v>
      </c>
      <c r="AQ33" s="32" t="s">
        <v>0</v>
      </c>
      <c r="AR33" s="33">
        <v>35</v>
      </c>
      <c r="AS33" s="37">
        <v>0.15</v>
      </c>
      <c r="AT33" s="30">
        <v>12.3</v>
      </c>
      <c r="AU33" s="32">
        <v>11.4</v>
      </c>
      <c r="AV33" s="40">
        <v>124.8</v>
      </c>
      <c r="AW33" s="30">
        <v>33.1</v>
      </c>
      <c r="AX33" s="33">
        <v>32.5</v>
      </c>
      <c r="AY33" s="30">
        <v>0.157</v>
      </c>
      <c r="AZ33" s="33">
        <v>142</v>
      </c>
      <c r="BA33" s="30" t="s">
        <v>0</v>
      </c>
      <c r="BB33" s="30">
        <v>164</v>
      </c>
      <c r="BC33" s="32">
        <v>156</v>
      </c>
      <c r="BD33" s="30" t="s">
        <v>0</v>
      </c>
      <c r="BE33" s="42">
        <v>0.906</v>
      </c>
      <c r="BF33" s="30" t="s">
        <v>0</v>
      </c>
      <c r="BG33" s="42" t="s">
        <v>0</v>
      </c>
      <c r="BH33" s="30" t="s">
        <v>0</v>
      </c>
      <c r="BI33" s="30" t="s">
        <v>0</v>
      </c>
      <c r="BJ33" s="42">
        <v>0.512</v>
      </c>
      <c r="BK33" s="33" t="s">
        <v>0</v>
      </c>
      <c r="BL33" s="48">
        <v>566</v>
      </c>
      <c r="BM33" s="49">
        <v>530</v>
      </c>
      <c r="BN33" s="19">
        <v>-6.5898</v>
      </c>
      <c r="BO33" s="30">
        <v>2.72</v>
      </c>
      <c r="BP33" s="41">
        <v>2890</v>
      </c>
      <c r="BQ33" s="30" t="s">
        <v>0</v>
      </c>
      <c r="BR33" s="15">
        <v>0.0177</v>
      </c>
      <c r="BS33" s="30">
        <v>0.518</v>
      </c>
      <c r="BT33" s="32" t="s">
        <v>0</v>
      </c>
      <c r="BU33" s="51">
        <v>0.54187</v>
      </c>
      <c r="BV33" s="51">
        <v>8.78346</v>
      </c>
      <c r="BW33" s="51">
        <v>0.05</v>
      </c>
      <c r="BX33" s="30" t="s">
        <v>0</v>
      </c>
      <c r="BY33" s="42">
        <v>0.106</v>
      </c>
      <c r="BZ33" s="30" t="s">
        <v>25</v>
      </c>
      <c r="CA33" s="32" t="s">
        <v>0</v>
      </c>
      <c r="CB33" s="30">
        <v>4.27</v>
      </c>
      <c r="CC33" s="32">
        <v>8.1</v>
      </c>
      <c r="CD33" s="37">
        <f t="shared" si="0"/>
        <v>3.7859399999999996</v>
      </c>
    </row>
    <row r="34" spans="1:82" s="35" customFormat="1" ht="15">
      <c r="A34" s="13" t="s">
        <v>103</v>
      </c>
      <c r="B34" s="67"/>
      <c r="C34" s="67"/>
      <c r="D34" s="42"/>
      <c r="E34" s="32"/>
      <c r="F34" s="119"/>
      <c r="G34" s="54"/>
      <c r="H34" s="39"/>
      <c r="I34" s="54"/>
      <c r="J34" s="39"/>
      <c r="K34" s="126"/>
      <c r="L34" s="97"/>
      <c r="M34" s="54"/>
      <c r="N34" s="39"/>
      <c r="O34" s="128"/>
      <c r="P34" s="54"/>
      <c r="Q34" s="54"/>
      <c r="R34" s="54"/>
      <c r="S34" s="54"/>
      <c r="T34" s="41"/>
      <c r="U34" s="37"/>
      <c r="V34" s="32"/>
      <c r="W34" s="33"/>
      <c r="X34" s="33"/>
      <c r="Y34" s="33"/>
      <c r="Z34" s="38"/>
      <c r="AA34" s="33"/>
      <c r="AB34" s="21"/>
      <c r="AC34" s="135"/>
      <c r="AD34" s="33"/>
      <c r="AE34" s="33"/>
      <c r="AF34" s="32"/>
      <c r="AG34" s="33"/>
      <c r="AH34" s="32"/>
      <c r="AI34" s="53"/>
      <c r="AJ34" s="30"/>
      <c r="AK34" s="30"/>
      <c r="AL34" s="30"/>
      <c r="AM34" s="44"/>
      <c r="AN34" s="30"/>
      <c r="AO34" s="45"/>
      <c r="AP34" s="42"/>
      <c r="AQ34" s="32"/>
      <c r="AR34" s="22"/>
      <c r="AS34" s="37"/>
      <c r="AT34" s="30"/>
      <c r="AU34" s="32"/>
      <c r="AV34" s="32"/>
      <c r="AW34" s="30"/>
      <c r="AX34" s="33"/>
      <c r="AY34" s="30"/>
      <c r="AZ34" s="33"/>
      <c r="BA34" s="30"/>
      <c r="BB34" s="30"/>
      <c r="BC34" s="32"/>
      <c r="BD34" s="30"/>
      <c r="BE34" s="39"/>
      <c r="BF34" s="30"/>
      <c r="BG34" s="42"/>
      <c r="BH34" s="30"/>
      <c r="BI34" s="30"/>
      <c r="BJ34" s="42"/>
      <c r="BK34" s="33"/>
      <c r="BL34" s="48"/>
      <c r="BM34" s="49"/>
      <c r="BN34" s="19"/>
      <c r="BO34" s="27"/>
      <c r="BP34" s="41"/>
      <c r="BQ34" s="30"/>
      <c r="BR34" s="30"/>
      <c r="BS34" s="47"/>
      <c r="BT34" s="32"/>
      <c r="BU34" s="51"/>
      <c r="BV34" s="51"/>
      <c r="BW34" s="51"/>
      <c r="BX34" s="30"/>
      <c r="BY34" s="42"/>
      <c r="BZ34" s="15"/>
      <c r="CA34" s="32"/>
      <c r="CB34" s="30"/>
      <c r="CC34" s="32"/>
      <c r="CD34" s="37"/>
    </row>
    <row r="35" spans="1:82" s="35" customFormat="1" ht="15">
      <c r="A35" s="28">
        <v>706</v>
      </c>
      <c r="B35" s="67">
        <v>43.51829</v>
      </c>
      <c r="C35" s="67">
        <v>-103.99717</v>
      </c>
      <c r="D35" s="42" t="s">
        <v>50</v>
      </c>
      <c r="E35" s="57" t="s">
        <v>66</v>
      </c>
      <c r="F35" s="118">
        <v>-116.8</v>
      </c>
      <c r="G35" s="54">
        <v>-15.659305000000002</v>
      </c>
      <c r="H35" s="39">
        <v>0.09</v>
      </c>
      <c r="I35" s="54">
        <v>-121.8943955</v>
      </c>
      <c r="J35" s="39">
        <v>0.08</v>
      </c>
      <c r="K35" s="124">
        <v>0.511</v>
      </c>
      <c r="L35" s="97">
        <v>-0.3</v>
      </c>
      <c r="M35" s="54">
        <v>0.6</v>
      </c>
      <c r="N35" s="39">
        <v>6.89</v>
      </c>
      <c r="O35" s="129">
        <v>-109.7</v>
      </c>
      <c r="P35" s="68">
        <f>O35+210</f>
        <v>100.3</v>
      </c>
      <c r="Q35" s="54">
        <f>0.0169*P35</f>
        <v>1.6950699999999999</v>
      </c>
      <c r="R35" s="54">
        <v>14.14</v>
      </c>
      <c r="S35" s="54">
        <v>0.86</v>
      </c>
      <c r="T35" s="41">
        <v>1423</v>
      </c>
      <c r="U35" s="37">
        <v>7.77</v>
      </c>
      <c r="V35" s="32">
        <v>176</v>
      </c>
      <c r="W35" s="33" t="s">
        <v>0</v>
      </c>
      <c r="X35" s="33" t="s">
        <v>0</v>
      </c>
      <c r="Y35" s="33" t="s">
        <v>0</v>
      </c>
      <c r="Z35" s="32">
        <v>2.06</v>
      </c>
      <c r="AA35" s="33" t="s">
        <v>0</v>
      </c>
      <c r="AB35" s="21">
        <v>0.0094</v>
      </c>
      <c r="AC35" s="135">
        <v>9.4</v>
      </c>
      <c r="AD35" s="33" t="s">
        <v>0</v>
      </c>
      <c r="AE35" s="137">
        <v>95.5</v>
      </c>
      <c r="AF35" s="32">
        <v>109</v>
      </c>
      <c r="AG35" s="33" t="s">
        <v>0</v>
      </c>
      <c r="AH35" s="32" t="s">
        <v>0</v>
      </c>
      <c r="AI35" s="43">
        <v>6.3</v>
      </c>
      <c r="AJ35" s="30" t="s">
        <v>0</v>
      </c>
      <c r="AK35" s="30" t="s">
        <v>0</v>
      </c>
      <c r="AL35" s="30" t="s">
        <v>0</v>
      </c>
      <c r="AM35" s="44">
        <v>0.312</v>
      </c>
      <c r="AN35" s="30">
        <v>0.202</v>
      </c>
      <c r="AO35" s="45">
        <v>0.14830508474576273</v>
      </c>
      <c r="AP35" s="42">
        <v>222</v>
      </c>
      <c r="AQ35" s="32" t="s">
        <v>0</v>
      </c>
      <c r="AR35" s="56">
        <v>94.28571428571428</v>
      </c>
      <c r="AS35" s="37">
        <v>0.15</v>
      </c>
      <c r="AT35" s="30">
        <v>11.1</v>
      </c>
      <c r="AU35" s="32">
        <v>12.9</v>
      </c>
      <c r="AV35" s="32">
        <v>72.3</v>
      </c>
      <c r="AW35" s="30">
        <v>34.9</v>
      </c>
      <c r="AX35" s="33">
        <v>38.9</v>
      </c>
      <c r="AY35" s="30">
        <v>0.054</v>
      </c>
      <c r="AZ35" s="33">
        <v>57.4</v>
      </c>
      <c r="BA35" s="30" t="s">
        <v>0</v>
      </c>
      <c r="BB35" s="30">
        <v>166</v>
      </c>
      <c r="BC35" s="32">
        <v>178</v>
      </c>
      <c r="BD35" s="30" t="s">
        <v>0</v>
      </c>
      <c r="BE35" s="42">
        <v>0.914</v>
      </c>
      <c r="BF35" s="30" t="s">
        <v>0</v>
      </c>
      <c r="BG35" s="42" t="s">
        <v>0</v>
      </c>
      <c r="BH35" s="30" t="s">
        <v>10</v>
      </c>
      <c r="BI35" s="30" t="s">
        <v>0</v>
      </c>
      <c r="BJ35" s="42">
        <v>0.458</v>
      </c>
      <c r="BK35" s="33" t="s">
        <v>0</v>
      </c>
      <c r="BL35" s="48">
        <v>581</v>
      </c>
      <c r="BM35" s="49">
        <v>610</v>
      </c>
      <c r="BN35" s="19">
        <v>-7.266900000000001</v>
      </c>
      <c r="BO35" s="30">
        <v>2.86</v>
      </c>
      <c r="BP35" s="41">
        <v>2900</v>
      </c>
      <c r="BQ35" s="30" t="s">
        <v>0</v>
      </c>
      <c r="BR35" s="15">
        <v>0.0208</v>
      </c>
      <c r="BS35" s="30">
        <v>0.087</v>
      </c>
      <c r="BT35" s="32" t="s">
        <v>0</v>
      </c>
      <c r="BU35" s="51">
        <v>0.08152333333333334</v>
      </c>
      <c r="BV35" s="50">
        <v>18.38886666666667</v>
      </c>
      <c r="BW35" s="51">
        <v>0.38</v>
      </c>
      <c r="BX35" s="30" t="s">
        <v>0</v>
      </c>
      <c r="BY35" s="60">
        <v>0.14</v>
      </c>
      <c r="BZ35" s="30" t="s">
        <v>24</v>
      </c>
      <c r="CA35" s="32" t="s">
        <v>0</v>
      </c>
      <c r="CB35" s="30">
        <v>4.44</v>
      </c>
      <c r="CC35" s="32">
        <v>9.4</v>
      </c>
      <c r="CD35" s="37">
        <f t="shared" si="0"/>
        <v>4.39356</v>
      </c>
    </row>
    <row r="36" spans="1:82" s="35" customFormat="1" ht="15">
      <c r="A36" s="28">
        <v>705</v>
      </c>
      <c r="B36" s="67">
        <v>43.51819</v>
      </c>
      <c r="C36" s="67">
        <v>-103.99733</v>
      </c>
      <c r="D36" s="42" t="s">
        <v>51</v>
      </c>
      <c r="E36" s="57" t="s">
        <v>66</v>
      </c>
      <c r="F36" s="118">
        <v>-99.37</v>
      </c>
      <c r="G36" s="54">
        <v>-16.0278455</v>
      </c>
      <c r="H36" s="39">
        <v>0.05</v>
      </c>
      <c r="I36" s="54">
        <v>-127.72288140000002</v>
      </c>
      <c r="J36" s="39">
        <v>0.01</v>
      </c>
      <c r="K36" s="27" t="s">
        <v>30</v>
      </c>
      <c r="L36" s="97">
        <v>0.1</v>
      </c>
      <c r="M36" s="54">
        <v>0.6</v>
      </c>
      <c r="N36" s="39">
        <v>6.88</v>
      </c>
      <c r="O36" s="132">
        <v>11.3</v>
      </c>
      <c r="P36" s="68">
        <f>O36+211</f>
        <v>222.3</v>
      </c>
      <c r="Q36" s="54">
        <f>0.0169*P36</f>
        <v>3.7568699999999997</v>
      </c>
      <c r="R36" s="54">
        <v>13.38</v>
      </c>
      <c r="S36" s="54">
        <v>0.86</v>
      </c>
      <c r="T36" s="41">
        <v>1630</v>
      </c>
      <c r="U36" s="37">
        <v>2.14</v>
      </c>
      <c r="V36" s="32">
        <v>191</v>
      </c>
      <c r="W36" s="33" t="s">
        <v>0</v>
      </c>
      <c r="X36" s="33" t="s">
        <v>0</v>
      </c>
      <c r="Y36" s="33" t="s">
        <v>0</v>
      </c>
      <c r="Z36" s="38">
        <v>2.263</v>
      </c>
      <c r="AA36" s="33" t="s">
        <v>0</v>
      </c>
      <c r="AB36" s="21">
        <v>0.0091</v>
      </c>
      <c r="AC36" s="135">
        <v>9</v>
      </c>
      <c r="AD36" s="33" t="s">
        <v>0</v>
      </c>
      <c r="AE36" s="33">
        <v>167</v>
      </c>
      <c r="AF36" s="32">
        <v>193</v>
      </c>
      <c r="AG36" s="33" t="s">
        <v>0</v>
      </c>
      <c r="AH36" s="32" t="s">
        <v>0</v>
      </c>
      <c r="AI36" s="43">
        <v>9.2</v>
      </c>
      <c r="AJ36" s="30" t="s">
        <v>0</v>
      </c>
      <c r="AK36" s="30" t="s">
        <v>0</v>
      </c>
      <c r="AL36" s="30" t="s">
        <v>0</v>
      </c>
      <c r="AM36" s="62">
        <v>0.248</v>
      </c>
      <c r="AN36" s="30" t="s">
        <v>0</v>
      </c>
      <c r="AO36" s="45" t="s">
        <v>0</v>
      </c>
      <c r="AP36" s="54">
        <v>12.03</v>
      </c>
      <c r="AQ36" s="32" t="s">
        <v>0</v>
      </c>
      <c r="AR36" s="56" t="s">
        <v>0</v>
      </c>
      <c r="AS36" s="37">
        <v>0</v>
      </c>
      <c r="AT36" s="30">
        <v>11.2</v>
      </c>
      <c r="AU36" s="32">
        <v>12.7</v>
      </c>
      <c r="AV36" s="32">
        <v>61.1</v>
      </c>
      <c r="AW36" s="47">
        <v>48</v>
      </c>
      <c r="AX36" s="33">
        <v>56.7</v>
      </c>
      <c r="AY36" s="30">
        <v>0.582</v>
      </c>
      <c r="AZ36" s="33">
        <v>627</v>
      </c>
      <c r="BA36" s="30" t="s">
        <v>0</v>
      </c>
      <c r="BB36" s="30">
        <v>132</v>
      </c>
      <c r="BC36" s="32">
        <v>145</v>
      </c>
      <c r="BD36" s="30" t="s">
        <v>0</v>
      </c>
      <c r="BE36" s="39">
        <v>1.667</v>
      </c>
      <c r="BF36" s="30" t="s">
        <v>0</v>
      </c>
      <c r="BG36" s="42" t="s">
        <v>0</v>
      </c>
      <c r="BH36" s="30" t="s">
        <v>10</v>
      </c>
      <c r="BI36" s="30" t="s">
        <v>0</v>
      </c>
      <c r="BJ36" s="42">
        <v>1.14</v>
      </c>
      <c r="BK36" s="33" t="s">
        <v>0</v>
      </c>
      <c r="BL36" s="48">
        <v>725</v>
      </c>
      <c r="BM36" s="49">
        <v>770</v>
      </c>
      <c r="BN36" s="19">
        <v>-2.949</v>
      </c>
      <c r="BO36" s="30">
        <v>2.41</v>
      </c>
      <c r="BP36" s="41">
        <v>2370</v>
      </c>
      <c r="BQ36" s="30" t="s">
        <v>0</v>
      </c>
      <c r="BR36" s="15">
        <v>0.0444</v>
      </c>
      <c r="BS36" s="27">
        <v>8.287</v>
      </c>
      <c r="BT36" s="32">
        <v>12.9</v>
      </c>
      <c r="BU36" s="51">
        <v>7.91106</v>
      </c>
      <c r="BV36" s="51">
        <v>4.84652</v>
      </c>
      <c r="BW36" s="51">
        <v>0.04</v>
      </c>
      <c r="BX36" s="30" t="s">
        <v>0</v>
      </c>
      <c r="BY36" s="42">
        <v>0.558</v>
      </c>
      <c r="BZ36" s="30" t="s">
        <v>26</v>
      </c>
      <c r="CA36" s="32" t="s">
        <v>0</v>
      </c>
      <c r="CB36" s="30">
        <v>4.26</v>
      </c>
      <c r="CC36" s="32">
        <v>8.8</v>
      </c>
      <c r="CD36" s="37">
        <f t="shared" si="0"/>
        <v>4.11312</v>
      </c>
    </row>
    <row r="37" spans="1:82" s="35" customFormat="1" ht="15">
      <c r="A37" s="13" t="s">
        <v>104</v>
      </c>
      <c r="B37" s="42"/>
      <c r="C37" s="42"/>
      <c r="D37" s="42"/>
      <c r="E37" s="32"/>
      <c r="F37" s="119"/>
      <c r="G37" s="54"/>
      <c r="H37" s="39"/>
      <c r="I37" s="54"/>
      <c r="J37" s="39"/>
      <c r="K37" s="27"/>
      <c r="L37" s="97"/>
      <c r="M37" s="54"/>
      <c r="N37" s="39"/>
      <c r="O37" s="128"/>
      <c r="P37" s="68"/>
      <c r="Q37" s="54"/>
      <c r="R37" s="54"/>
      <c r="S37" s="54"/>
      <c r="T37" s="41"/>
      <c r="U37" s="37"/>
      <c r="V37" s="32"/>
      <c r="W37" s="33"/>
      <c r="X37" s="33"/>
      <c r="Y37" s="33"/>
      <c r="Z37" s="38"/>
      <c r="AA37" s="33"/>
      <c r="AB37" s="21"/>
      <c r="AC37" s="135"/>
      <c r="AD37" s="33"/>
      <c r="AE37" s="33"/>
      <c r="AF37" s="32"/>
      <c r="AG37" s="33"/>
      <c r="AH37" s="32"/>
      <c r="AI37" s="43"/>
      <c r="AJ37" s="30"/>
      <c r="AK37" s="30"/>
      <c r="AL37" s="30"/>
      <c r="AM37" s="62"/>
      <c r="AN37" s="30"/>
      <c r="AO37" s="45"/>
      <c r="AP37" s="54"/>
      <c r="AQ37" s="32"/>
      <c r="AR37" s="56"/>
      <c r="AS37" s="37"/>
      <c r="AT37" s="30"/>
      <c r="AU37" s="32"/>
      <c r="AV37" s="32"/>
      <c r="AW37" s="47"/>
      <c r="AX37" s="33"/>
      <c r="AY37" s="30"/>
      <c r="AZ37" s="33"/>
      <c r="BA37" s="30"/>
      <c r="BB37" s="30"/>
      <c r="BC37" s="32"/>
      <c r="BD37" s="30"/>
      <c r="BE37" s="39"/>
      <c r="BF37" s="30"/>
      <c r="BG37" s="42"/>
      <c r="BH37" s="30"/>
      <c r="BI37" s="30"/>
      <c r="BJ37" s="42"/>
      <c r="BK37" s="33"/>
      <c r="BL37" s="48"/>
      <c r="BM37" s="49"/>
      <c r="BN37" s="19"/>
      <c r="BO37" s="30"/>
      <c r="BP37" s="41"/>
      <c r="BQ37" s="30"/>
      <c r="BR37" s="15"/>
      <c r="BS37" s="27"/>
      <c r="BT37" s="32"/>
      <c r="BU37" s="51"/>
      <c r="BV37" s="51"/>
      <c r="BW37" s="51"/>
      <c r="BX37" s="30"/>
      <c r="BY37" s="42"/>
      <c r="BZ37" s="30"/>
      <c r="CA37" s="32"/>
      <c r="CB37" s="30"/>
      <c r="CC37" s="32"/>
      <c r="CD37" s="37"/>
    </row>
    <row r="38" spans="1:82" s="35" customFormat="1" ht="15">
      <c r="A38" s="28">
        <v>685</v>
      </c>
      <c r="B38" s="67">
        <v>43.49021</v>
      </c>
      <c r="C38" s="67">
        <v>-104.0254</v>
      </c>
      <c r="D38" s="42" t="s">
        <v>54</v>
      </c>
      <c r="E38" s="32" t="s">
        <v>69</v>
      </c>
      <c r="F38" s="118">
        <v>15.91</v>
      </c>
      <c r="G38" s="54">
        <v>-16.4822105</v>
      </c>
      <c r="H38" s="39">
        <v>0.04</v>
      </c>
      <c r="I38" s="54">
        <v>-128.89971965</v>
      </c>
      <c r="J38" s="39">
        <v>0.09</v>
      </c>
      <c r="K38" s="27" t="s">
        <v>32</v>
      </c>
      <c r="L38" s="97">
        <v>0</v>
      </c>
      <c r="M38" s="54">
        <v>0.5</v>
      </c>
      <c r="N38" s="39">
        <v>7.3</v>
      </c>
      <c r="O38" s="132">
        <v>-27</v>
      </c>
      <c r="P38" s="68">
        <f>O38+209</f>
        <v>182</v>
      </c>
      <c r="Q38" s="54">
        <f>0.0169*P38</f>
        <v>3.0757999999999996</v>
      </c>
      <c r="R38" s="54">
        <v>15.17</v>
      </c>
      <c r="S38" s="54">
        <v>0.37</v>
      </c>
      <c r="T38" s="41">
        <v>1312</v>
      </c>
      <c r="U38" s="37">
        <v>6.03</v>
      </c>
      <c r="V38" s="32">
        <v>164</v>
      </c>
      <c r="W38" s="33" t="s">
        <v>0</v>
      </c>
      <c r="X38" s="33" t="s">
        <v>0</v>
      </c>
      <c r="Y38" s="33" t="s">
        <v>0</v>
      </c>
      <c r="Z38" s="38">
        <v>3.753</v>
      </c>
      <c r="AA38" s="33" t="s">
        <v>0</v>
      </c>
      <c r="AB38" s="21">
        <v>0.0133</v>
      </c>
      <c r="AC38" s="135">
        <v>14.3</v>
      </c>
      <c r="AD38" s="33" t="s">
        <v>0</v>
      </c>
      <c r="AE38" s="137">
        <v>56.9</v>
      </c>
      <c r="AF38" s="32">
        <v>63.6</v>
      </c>
      <c r="AG38" s="33" t="s">
        <v>0</v>
      </c>
      <c r="AH38" s="32" t="s">
        <v>0</v>
      </c>
      <c r="AI38" s="53">
        <v>12</v>
      </c>
      <c r="AJ38" s="30" t="s">
        <v>0</v>
      </c>
      <c r="AK38" s="30" t="s">
        <v>0</v>
      </c>
      <c r="AL38" s="30" t="s">
        <v>0</v>
      </c>
      <c r="AM38" s="62">
        <v>0.46</v>
      </c>
      <c r="AN38" s="30" t="s">
        <v>0</v>
      </c>
      <c r="AO38" s="45" t="s">
        <v>0</v>
      </c>
      <c r="AP38" s="39">
        <v>9.257</v>
      </c>
      <c r="AQ38" s="32" t="s">
        <v>0</v>
      </c>
      <c r="AR38" s="56" t="s">
        <v>0</v>
      </c>
      <c r="AS38" s="37">
        <v>0</v>
      </c>
      <c r="AT38" s="30">
        <v>8.81</v>
      </c>
      <c r="AU38" s="32">
        <v>10.3</v>
      </c>
      <c r="AV38" s="32">
        <v>50.2</v>
      </c>
      <c r="AW38" s="30">
        <v>20.4</v>
      </c>
      <c r="AX38" s="19">
        <v>23</v>
      </c>
      <c r="AY38" s="15">
        <v>0.0698</v>
      </c>
      <c r="AZ38" s="33">
        <v>75</v>
      </c>
      <c r="BA38" s="30" t="s">
        <v>0</v>
      </c>
      <c r="BB38" s="30">
        <v>200</v>
      </c>
      <c r="BC38" s="32">
        <v>217</v>
      </c>
      <c r="BD38" s="30" t="s">
        <v>0</v>
      </c>
      <c r="BE38" s="42">
        <v>0.667</v>
      </c>
      <c r="BF38" s="30" t="s">
        <v>0</v>
      </c>
      <c r="BG38" s="42" t="s">
        <v>0</v>
      </c>
      <c r="BH38" s="30" t="s">
        <v>0</v>
      </c>
      <c r="BI38" s="30" t="s">
        <v>0</v>
      </c>
      <c r="BJ38" s="39">
        <v>4.705</v>
      </c>
      <c r="BK38" s="33" t="s">
        <v>0</v>
      </c>
      <c r="BL38" s="48">
        <v>508</v>
      </c>
      <c r="BM38" s="49">
        <v>520</v>
      </c>
      <c r="BN38" s="19">
        <v>-3.5595</v>
      </c>
      <c r="BO38" s="30">
        <v>1.19</v>
      </c>
      <c r="BP38" s="41">
        <v>1240</v>
      </c>
      <c r="BQ38" s="30" t="s">
        <v>0</v>
      </c>
      <c r="BR38" s="30">
        <v>0.019</v>
      </c>
      <c r="BS38" s="27">
        <v>5.606</v>
      </c>
      <c r="BT38" s="32">
        <v>10.2</v>
      </c>
      <c r="BU38" s="51">
        <v>5.31228</v>
      </c>
      <c r="BV38" s="51">
        <v>6.09958</v>
      </c>
      <c r="BW38" s="51">
        <v>0.01</v>
      </c>
      <c r="BX38" s="30" t="s">
        <v>0</v>
      </c>
      <c r="BY38" s="39">
        <v>3.272</v>
      </c>
      <c r="BZ38" s="30" t="s">
        <v>27</v>
      </c>
      <c r="CA38" s="32" t="s">
        <v>0</v>
      </c>
      <c r="CB38" s="30">
        <v>4.28</v>
      </c>
      <c r="CC38" s="32">
        <v>8.3</v>
      </c>
      <c r="CD38" s="37">
        <f t="shared" si="0"/>
        <v>3.87942</v>
      </c>
    </row>
    <row r="39" spans="1:82" s="35" customFormat="1" ht="15">
      <c r="A39" s="28">
        <v>681</v>
      </c>
      <c r="B39" s="67">
        <v>43.491</v>
      </c>
      <c r="C39" s="67">
        <v>-104.02682</v>
      </c>
      <c r="D39" s="42" t="s">
        <v>53</v>
      </c>
      <c r="E39" s="32" t="s">
        <v>69</v>
      </c>
      <c r="F39" s="118">
        <v>17.03</v>
      </c>
      <c r="G39" s="54">
        <v>-17.235446700000004</v>
      </c>
      <c r="H39" s="39">
        <v>0.01</v>
      </c>
      <c r="I39" s="54">
        <v>-136.0365285</v>
      </c>
      <c r="J39" s="39">
        <v>0.22</v>
      </c>
      <c r="K39" s="27" t="s">
        <v>31</v>
      </c>
      <c r="L39" s="97">
        <v>0</v>
      </c>
      <c r="M39" s="54">
        <v>0.6</v>
      </c>
      <c r="N39" s="39">
        <v>7.35</v>
      </c>
      <c r="O39" s="132">
        <v>-77.1</v>
      </c>
      <c r="P39" s="68">
        <f>O39+209</f>
        <v>131.9</v>
      </c>
      <c r="Q39" s="54">
        <f>0.0169*P39</f>
        <v>2.22911</v>
      </c>
      <c r="R39" s="54">
        <v>14.63</v>
      </c>
      <c r="S39" s="54">
        <v>0.48</v>
      </c>
      <c r="T39" s="41">
        <v>1324</v>
      </c>
      <c r="U39" s="37">
        <v>0.86</v>
      </c>
      <c r="V39" s="32">
        <v>170</v>
      </c>
      <c r="W39" s="33" t="s">
        <v>0</v>
      </c>
      <c r="X39" s="33" t="s">
        <v>0</v>
      </c>
      <c r="Y39" s="33" t="s">
        <v>0</v>
      </c>
      <c r="Z39" s="38">
        <v>2.714</v>
      </c>
      <c r="AA39" s="33" t="s">
        <v>0</v>
      </c>
      <c r="AB39" s="21">
        <v>0.0094</v>
      </c>
      <c r="AC39" s="135">
        <v>9.6</v>
      </c>
      <c r="AD39" s="33" t="s">
        <v>0</v>
      </c>
      <c r="AE39" s="137">
        <v>58.9</v>
      </c>
      <c r="AF39" s="32">
        <v>67.2</v>
      </c>
      <c r="AG39" s="33" t="s">
        <v>0</v>
      </c>
      <c r="AH39" s="32" t="s">
        <v>0</v>
      </c>
      <c r="AI39" s="53">
        <v>14.4</v>
      </c>
      <c r="AJ39" s="30" t="s">
        <v>0</v>
      </c>
      <c r="AK39" s="30" t="s">
        <v>0</v>
      </c>
      <c r="AL39" s="30" t="s">
        <v>0</v>
      </c>
      <c r="AM39" s="44">
        <v>0.565</v>
      </c>
      <c r="AN39" s="30" t="s">
        <v>11</v>
      </c>
      <c r="AO39" s="45">
        <v>0.04766949152542373</v>
      </c>
      <c r="AP39" s="54">
        <v>56.45</v>
      </c>
      <c r="AQ39" s="32" t="s">
        <v>0</v>
      </c>
      <c r="AR39" s="56">
        <v>100</v>
      </c>
      <c r="AS39" s="37">
        <v>0</v>
      </c>
      <c r="AT39" s="30">
        <v>9.06</v>
      </c>
      <c r="AU39" s="32">
        <v>10.4</v>
      </c>
      <c r="AV39" s="37">
        <v>46</v>
      </c>
      <c r="AW39" s="30">
        <v>21.9</v>
      </c>
      <c r="AX39" s="33">
        <v>24.7</v>
      </c>
      <c r="AY39" s="15">
        <v>0.0828</v>
      </c>
      <c r="AZ39" s="33">
        <v>90.3</v>
      </c>
      <c r="BA39" s="30" t="s">
        <v>0</v>
      </c>
      <c r="BB39" s="30">
        <v>202</v>
      </c>
      <c r="BC39" s="32">
        <v>221</v>
      </c>
      <c r="BD39" s="30" t="s">
        <v>0</v>
      </c>
      <c r="BE39" s="60">
        <v>0.64</v>
      </c>
      <c r="BF39" s="30" t="s">
        <v>0</v>
      </c>
      <c r="BG39" s="42" t="s">
        <v>0</v>
      </c>
      <c r="BH39" s="30" t="s">
        <v>0</v>
      </c>
      <c r="BI39" s="30" t="s">
        <v>0</v>
      </c>
      <c r="BJ39" s="42">
        <v>0.795</v>
      </c>
      <c r="BK39" s="33" t="s">
        <v>0</v>
      </c>
      <c r="BL39" s="48">
        <v>506</v>
      </c>
      <c r="BM39" s="49">
        <v>540</v>
      </c>
      <c r="BN39" s="19">
        <v>-3.7926</v>
      </c>
      <c r="BO39" s="27">
        <v>1.2</v>
      </c>
      <c r="BP39" s="41">
        <v>1240</v>
      </c>
      <c r="BQ39" s="30" t="s">
        <v>0</v>
      </c>
      <c r="BR39" s="15">
        <v>0.0175</v>
      </c>
      <c r="BS39" s="30">
        <v>9.35</v>
      </c>
      <c r="BT39" s="32">
        <v>14.2</v>
      </c>
      <c r="BU39" s="51">
        <v>8.98517</v>
      </c>
      <c r="BV39" s="51">
        <v>5.32624</v>
      </c>
      <c r="BW39" s="51">
        <v>0.03</v>
      </c>
      <c r="BX39" s="30" t="s">
        <v>0</v>
      </c>
      <c r="BY39" s="60">
        <v>0.23</v>
      </c>
      <c r="BZ39" s="30" t="s">
        <v>23</v>
      </c>
      <c r="CA39" s="32" t="s">
        <v>0</v>
      </c>
      <c r="CB39" s="30">
        <v>4.01</v>
      </c>
      <c r="CC39" s="32">
        <v>8.4</v>
      </c>
      <c r="CD39" s="37">
        <f t="shared" si="0"/>
        <v>3.92616</v>
      </c>
    </row>
    <row r="40" spans="1:82" s="35" customFormat="1" ht="15">
      <c r="A40" s="28">
        <v>687</v>
      </c>
      <c r="B40" s="67">
        <v>43.49103</v>
      </c>
      <c r="C40" s="67">
        <v>-104.02776</v>
      </c>
      <c r="D40" s="42" t="s">
        <v>55</v>
      </c>
      <c r="E40" s="32" t="s">
        <v>69</v>
      </c>
      <c r="F40" s="118">
        <v>20.45</v>
      </c>
      <c r="G40" s="54">
        <v>-17.65800615</v>
      </c>
      <c r="H40" s="39">
        <v>0.07</v>
      </c>
      <c r="I40" s="54">
        <v>-135.1914131</v>
      </c>
      <c r="J40" s="39">
        <v>0.1</v>
      </c>
      <c r="K40" s="27" t="s">
        <v>35</v>
      </c>
      <c r="L40" s="97">
        <v>0.1</v>
      </c>
      <c r="M40" s="54">
        <v>0.6</v>
      </c>
      <c r="N40" s="39">
        <v>7.52</v>
      </c>
      <c r="O40" s="132">
        <v>-77.9</v>
      </c>
      <c r="P40" s="68">
        <f>O40+209</f>
        <v>131.1</v>
      </c>
      <c r="Q40" s="54">
        <f>0.0169*P40</f>
        <v>2.2155899999999997</v>
      </c>
      <c r="R40" s="54">
        <v>14.63</v>
      </c>
      <c r="S40" s="54">
        <v>0.45</v>
      </c>
      <c r="T40" s="41">
        <v>1344</v>
      </c>
      <c r="U40" s="37">
        <v>1.57</v>
      </c>
      <c r="V40" s="32">
        <v>170</v>
      </c>
      <c r="W40" s="33" t="s">
        <v>0</v>
      </c>
      <c r="X40" s="33" t="s">
        <v>0</v>
      </c>
      <c r="Y40" s="33" t="s">
        <v>0</v>
      </c>
      <c r="Z40" s="38">
        <v>2.646</v>
      </c>
      <c r="AA40" s="33" t="s">
        <v>0</v>
      </c>
      <c r="AB40" s="33">
        <v>0.011</v>
      </c>
      <c r="AC40" s="135">
        <v>10.9</v>
      </c>
      <c r="AD40" s="33" t="s">
        <v>0</v>
      </c>
      <c r="AE40" s="137">
        <v>68.4</v>
      </c>
      <c r="AF40" s="32">
        <v>64.5</v>
      </c>
      <c r="AG40" s="33" t="s">
        <v>0</v>
      </c>
      <c r="AH40" s="32" t="s">
        <v>0</v>
      </c>
      <c r="AI40" s="53">
        <v>11.6</v>
      </c>
      <c r="AJ40" s="30" t="s">
        <v>0</v>
      </c>
      <c r="AK40" s="30" t="s">
        <v>0</v>
      </c>
      <c r="AL40" s="30" t="s">
        <v>0</v>
      </c>
      <c r="AM40" s="62">
        <v>0.558</v>
      </c>
      <c r="AN40" s="30">
        <v>0.109</v>
      </c>
      <c r="AO40" s="45">
        <v>0.11334745762711865</v>
      </c>
      <c r="AP40" s="42">
        <v>133</v>
      </c>
      <c r="AQ40" s="32" t="s">
        <v>0</v>
      </c>
      <c r="AR40" s="56">
        <v>100</v>
      </c>
      <c r="AS40" s="37">
        <v>0.05</v>
      </c>
      <c r="AT40" s="30">
        <v>10.1</v>
      </c>
      <c r="AU40" s="38">
        <v>9.9</v>
      </c>
      <c r="AV40" s="32">
        <v>81.6</v>
      </c>
      <c r="AW40" s="30">
        <v>25.6</v>
      </c>
      <c r="AX40" s="33">
        <v>25.1</v>
      </c>
      <c r="AY40" s="30">
        <v>0.102</v>
      </c>
      <c r="AZ40" s="33">
        <v>102</v>
      </c>
      <c r="BA40" s="30" t="s">
        <v>14</v>
      </c>
      <c r="BB40" s="30">
        <v>193</v>
      </c>
      <c r="BC40" s="32">
        <v>180</v>
      </c>
      <c r="BD40" s="30" t="s">
        <v>0</v>
      </c>
      <c r="BE40" s="42">
        <v>0.763</v>
      </c>
      <c r="BF40" s="30" t="s">
        <v>0</v>
      </c>
      <c r="BG40" s="42" t="s">
        <v>0</v>
      </c>
      <c r="BH40" s="30" t="s">
        <v>14</v>
      </c>
      <c r="BI40" s="30" t="s">
        <v>0</v>
      </c>
      <c r="BJ40" s="42">
        <v>0.562</v>
      </c>
      <c r="BK40" s="33" t="s">
        <v>0</v>
      </c>
      <c r="BL40" s="48">
        <v>580</v>
      </c>
      <c r="BM40" s="49">
        <v>520</v>
      </c>
      <c r="BN40" s="19">
        <v>-4.3365</v>
      </c>
      <c r="BO40" s="30">
        <v>1.41</v>
      </c>
      <c r="BP40" s="41">
        <v>1420</v>
      </c>
      <c r="BQ40" s="30" t="s">
        <v>0</v>
      </c>
      <c r="BR40" s="30" t="s">
        <v>16</v>
      </c>
      <c r="BS40" s="27">
        <v>4.215</v>
      </c>
      <c r="BT40" s="32" t="s">
        <v>0</v>
      </c>
      <c r="BU40" s="51">
        <v>4.16015</v>
      </c>
      <c r="BV40" s="51">
        <v>6.43569</v>
      </c>
      <c r="BW40" s="51">
        <v>0.04</v>
      </c>
      <c r="BX40" s="30" t="s">
        <v>0</v>
      </c>
      <c r="BY40" s="42">
        <v>0.136</v>
      </c>
      <c r="BZ40" s="30" t="s">
        <v>28</v>
      </c>
      <c r="CA40" s="32">
        <v>34.3</v>
      </c>
      <c r="CB40" s="30">
        <v>4.14</v>
      </c>
      <c r="CC40" s="32">
        <v>6.7</v>
      </c>
      <c r="CD40" s="37">
        <f t="shared" si="0"/>
        <v>3.13158</v>
      </c>
    </row>
    <row r="41" spans="1:82" s="35" customFormat="1" ht="15">
      <c r="A41" s="28">
        <v>695</v>
      </c>
      <c r="B41" s="67">
        <v>43.47919</v>
      </c>
      <c r="C41" s="67">
        <v>-104.01837</v>
      </c>
      <c r="D41" s="42" t="s">
        <v>56</v>
      </c>
      <c r="E41" s="32" t="s">
        <v>69</v>
      </c>
      <c r="F41" s="118">
        <v>36.42</v>
      </c>
      <c r="G41" s="54">
        <v>-17.50049295</v>
      </c>
      <c r="H41" s="39">
        <v>0.01</v>
      </c>
      <c r="I41" s="54">
        <v>-137.79049425</v>
      </c>
      <c r="J41" s="39">
        <v>0.16</v>
      </c>
      <c r="K41" s="27" t="s">
        <v>36</v>
      </c>
      <c r="L41" s="97">
        <v>0.3</v>
      </c>
      <c r="M41" s="54">
        <v>0.6</v>
      </c>
      <c r="N41" s="39">
        <v>6.94</v>
      </c>
      <c r="O41" s="132">
        <v>-101.4</v>
      </c>
      <c r="P41" s="68">
        <f>O41+212</f>
        <v>110.6</v>
      </c>
      <c r="Q41" s="54">
        <f>0.0169*P41</f>
        <v>1.8691399999999998</v>
      </c>
      <c r="R41" s="54">
        <v>12.24</v>
      </c>
      <c r="S41" s="54">
        <v>0.25</v>
      </c>
      <c r="T41" s="41">
        <v>1372</v>
      </c>
      <c r="U41" s="37">
        <v>0.76</v>
      </c>
      <c r="V41" s="32">
        <v>174</v>
      </c>
      <c r="W41" s="33" t="s">
        <v>0</v>
      </c>
      <c r="X41" s="33" t="s">
        <v>0</v>
      </c>
      <c r="Y41" s="33" t="s">
        <v>0</v>
      </c>
      <c r="Z41" s="38">
        <v>1.624</v>
      </c>
      <c r="AA41" s="33" t="s">
        <v>0</v>
      </c>
      <c r="AB41" s="21">
        <v>0.0089</v>
      </c>
      <c r="AC41" s="135">
        <v>9.1</v>
      </c>
      <c r="AD41" s="33" t="s">
        <v>0</v>
      </c>
      <c r="AE41" s="137">
        <v>48.9</v>
      </c>
      <c r="AF41" s="32">
        <v>43.9</v>
      </c>
      <c r="AG41" s="33" t="s">
        <v>0</v>
      </c>
      <c r="AH41" s="32" t="s">
        <v>0</v>
      </c>
      <c r="AI41" s="53">
        <v>11.3</v>
      </c>
      <c r="AJ41" s="30" t="s">
        <v>0</v>
      </c>
      <c r="AK41" s="30" t="s">
        <v>0</v>
      </c>
      <c r="AL41" s="30" t="s">
        <v>0</v>
      </c>
      <c r="AM41" s="44">
        <v>0.535</v>
      </c>
      <c r="AN41" s="30">
        <v>0.128</v>
      </c>
      <c r="AO41" s="45">
        <v>0.1398305084745763</v>
      </c>
      <c r="AP41" s="42">
        <v>154</v>
      </c>
      <c r="AQ41" s="32" t="s">
        <v>0</v>
      </c>
      <c r="AR41" s="56">
        <v>100</v>
      </c>
      <c r="AS41" s="37">
        <v>0.05</v>
      </c>
      <c r="AT41" s="30">
        <v>8.07</v>
      </c>
      <c r="AU41" s="38">
        <v>7.4</v>
      </c>
      <c r="AV41" s="37">
        <v>83</v>
      </c>
      <c r="AW41" s="47">
        <v>17</v>
      </c>
      <c r="AX41" s="33">
        <v>16.5</v>
      </c>
      <c r="AY41" s="30">
        <v>0.081</v>
      </c>
      <c r="AZ41" s="33">
        <v>78.8</v>
      </c>
      <c r="BA41" s="30" t="s">
        <v>14</v>
      </c>
      <c r="BB41" s="30">
        <v>231</v>
      </c>
      <c r="BC41" s="32">
        <v>212</v>
      </c>
      <c r="BD41" s="30" t="s">
        <v>0</v>
      </c>
      <c r="BE41" s="42">
        <v>0.418</v>
      </c>
      <c r="BF41" s="30" t="s">
        <v>0</v>
      </c>
      <c r="BG41" s="42" t="s">
        <v>0</v>
      </c>
      <c r="BH41" s="30" t="s">
        <v>1</v>
      </c>
      <c r="BI41" s="30" t="s">
        <v>0</v>
      </c>
      <c r="BJ41" s="60">
        <v>0.54</v>
      </c>
      <c r="BK41" s="33" t="s">
        <v>0</v>
      </c>
      <c r="BL41" s="48">
        <v>568</v>
      </c>
      <c r="BM41" s="49">
        <v>480</v>
      </c>
      <c r="BN41" s="19">
        <v>-3.8259</v>
      </c>
      <c r="BO41" s="30">
        <v>0.926</v>
      </c>
      <c r="BP41" s="41">
        <v>959</v>
      </c>
      <c r="BQ41" s="30" t="s">
        <v>0</v>
      </c>
      <c r="BR41" s="30" t="s">
        <v>10</v>
      </c>
      <c r="BS41" s="30">
        <v>2.86</v>
      </c>
      <c r="BT41" s="32" t="s">
        <v>0</v>
      </c>
      <c r="BU41" s="51">
        <v>2.82</v>
      </c>
      <c r="BV41" s="51">
        <v>3.33</v>
      </c>
      <c r="BW41" s="51">
        <v>0.04</v>
      </c>
      <c r="BX41" s="30" t="s">
        <v>0</v>
      </c>
      <c r="BY41" s="42">
        <v>0.109</v>
      </c>
      <c r="BZ41" s="30" t="s">
        <v>0</v>
      </c>
      <c r="CA41" s="32" t="s">
        <v>0</v>
      </c>
      <c r="CB41" s="30">
        <v>4.03</v>
      </c>
      <c r="CC41" s="32">
        <v>7.2</v>
      </c>
      <c r="CD41" s="37">
        <f t="shared" si="0"/>
        <v>3.36528</v>
      </c>
    </row>
    <row r="42" spans="1:82" s="35" customFormat="1" ht="14.25">
      <c r="A42" s="13" t="s">
        <v>77</v>
      </c>
      <c r="B42" s="42"/>
      <c r="C42" s="42"/>
      <c r="D42" s="42"/>
      <c r="E42" s="32"/>
      <c r="F42" s="119"/>
      <c r="G42" s="54"/>
      <c r="H42" s="39"/>
      <c r="I42" s="54"/>
      <c r="J42" s="39"/>
      <c r="K42" s="92"/>
      <c r="L42" s="97"/>
      <c r="M42" s="54"/>
      <c r="N42" s="39"/>
      <c r="O42" s="128"/>
      <c r="P42" s="68"/>
      <c r="Q42" s="54"/>
      <c r="R42" s="54"/>
      <c r="S42" s="54"/>
      <c r="T42" s="41"/>
      <c r="U42" s="37"/>
      <c r="V42" s="32"/>
      <c r="W42" s="107"/>
      <c r="X42" s="107"/>
      <c r="Y42" s="107"/>
      <c r="Z42" s="107"/>
      <c r="AA42" s="107"/>
      <c r="AB42" s="107"/>
      <c r="AC42" s="135"/>
      <c r="AD42" s="107"/>
      <c r="AE42" s="107"/>
      <c r="AF42" s="32"/>
      <c r="AG42" s="107"/>
      <c r="AH42" s="107"/>
      <c r="AI42" s="7"/>
      <c r="AJ42" s="7"/>
      <c r="AK42" s="7"/>
      <c r="AL42" s="7"/>
      <c r="AM42" s="7"/>
      <c r="AN42" s="7"/>
      <c r="AO42" s="38"/>
      <c r="AP42" s="63"/>
      <c r="AQ42" s="32"/>
      <c r="AR42" s="33"/>
      <c r="AS42" s="37"/>
      <c r="AT42" s="7"/>
      <c r="AU42" s="32"/>
      <c r="AV42" s="32"/>
      <c r="AW42" s="7"/>
      <c r="AX42" s="33"/>
      <c r="AY42" s="7"/>
      <c r="AZ42" s="33"/>
      <c r="BA42" s="7"/>
      <c r="BB42" s="7"/>
      <c r="BC42" s="32"/>
      <c r="BD42" s="7"/>
      <c r="BE42" s="7"/>
      <c r="BF42" s="7"/>
      <c r="BG42" s="7"/>
      <c r="BH42" s="7"/>
      <c r="BI42" s="7"/>
      <c r="BJ42" s="7"/>
      <c r="BK42" s="33"/>
      <c r="BL42" s="64"/>
      <c r="BM42" s="49"/>
      <c r="BN42" s="7"/>
      <c r="BO42" s="7"/>
      <c r="BP42" s="41"/>
      <c r="BQ42" s="7"/>
      <c r="BR42" s="7"/>
      <c r="BS42" s="7"/>
      <c r="BT42" s="32"/>
      <c r="BU42" s="32"/>
      <c r="BV42" s="32"/>
      <c r="BW42" s="32"/>
      <c r="BX42" s="7"/>
      <c r="BY42" s="7"/>
      <c r="BZ42" s="7"/>
      <c r="CA42" s="32"/>
      <c r="CB42" s="7"/>
      <c r="CC42" s="32"/>
      <c r="CD42" s="37"/>
    </row>
    <row r="43" spans="1:82" s="35" customFormat="1" ht="15">
      <c r="A43" s="28">
        <v>691</v>
      </c>
      <c r="B43" s="67">
        <v>43.49095</v>
      </c>
      <c r="C43" s="67">
        <v>-104.02665</v>
      </c>
      <c r="D43" s="30" t="s">
        <v>101</v>
      </c>
      <c r="E43" s="57" t="s">
        <v>69</v>
      </c>
      <c r="F43" s="118">
        <v>17.45</v>
      </c>
      <c r="G43" s="54">
        <v>-16.035923099999998</v>
      </c>
      <c r="H43" s="39">
        <v>0.01</v>
      </c>
      <c r="I43" s="54">
        <v>-125.9884878</v>
      </c>
      <c r="J43" s="39">
        <v>0</v>
      </c>
      <c r="K43" s="124">
        <v>0.64</v>
      </c>
      <c r="L43" s="97">
        <v>-0.1</v>
      </c>
      <c r="M43" s="54">
        <v>0.5</v>
      </c>
      <c r="N43" s="39">
        <v>8.29</v>
      </c>
      <c r="O43" s="132">
        <v>-73</v>
      </c>
      <c r="P43" s="68">
        <f>O43+211</f>
        <v>138</v>
      </c>
      <c r="Q43" s="54">
        <f>0.0169*P43</f>
        <v>2.3322</v>
      </c>
      <c r="R43" s="54">
        <v>12.45</v>
      </c>
      <c r="S43" s="54">
        <v>0.77</v>
      </c>
      <c r="T43" s="41">
        <v>1476</v>
      </c>
      <c r="U43" s="37">
        <v>1.82</v>
      </c>
      <c r="V43" s="32">
        <v>182</v>
      </c>
      <c r="W43" s="33" t="s">
        <v>0</v>
      </c>
      <c r="X43" s="33" t="s">
        <v>0</v>
      </c>
      <c r="Y43" s="33" t="s">
        <v>0</v>
      </c>
      <c r="Z43" s="32">
        <v>0.175</v>
      </c>
      <c r="AA43" s="33" t="s">
        <v>7</v>
      </c>
      <c r="AB43" s="21">
        <v>0.0214</v>
      </c>
      <c r="AC43" s="135">
        <v>22.6</v>
      </c>
      <c r="AD43" s="33" t="s">
        <v>0</v>
      </c>
      <c r="AE43" s="33">
        <v>4.96</v>
      </c>
      <c r="AF43" s="38">
        <v>6.1</v>
      </c>
      <c r="AG43" s="33" t="s">
        <v>0</v>
      </c>
      <c r="AH43" s="32" t="s">
        <v>0</v>
      </c>
      <c r="AI43" s="65">
        <v>148</v>
      </c>
      <c r="AJ43" s="30" t="s">
        <v>0</v>
      </c>
      <c r="AK43" s="30" t="s">
        <v>0</v>
      </c>
      <c r="AL43" s="30" t="s">
        <v>0</v>
      </c>
      <c r="AM43" s="44">
        <v>0.817</v>
      </c>
      <c r="AN43" s="30" t="s">
        <v>0</v>
      </c>
      <c r="AO43" s="45" t="s">
        <v>0</v>
      </c>
      <c r="AP43" s="39">
        <v>5.097</v>
      </c>
      <c r="AQ43" s="32" t="s">
        <v>0</v>
      </c>
      <c r="AR43" s="56" t="s">
        <v>0</v>
      </c>
      <c r="AS43" s="37">
        <v>0</v>
      </c>
      <c r="AT43" s="30">
        <v>4.42</v>
      </c>
      <c r="AU43" s="38">
        <v>5.2</v>
      </c>
      <c r="AV43" s="32">
        <v>28.6</v>
      </c>
      <c r="AW43" s="30">
        <v>3.48</v>
      </c>
      <c r="AX43" s="23">
        <v>4</v>
      </c>
      <c r="AY43" s="30" t="s">
        <v>0</v>
      </c>
      <c r="AZ43" s="33" t="s">
        <v>0</v>
      </c>
      <c r="BA43" s="30" t="s">
        <v>0</v>
      </c>
      <c r="BB43" s="30">
        <v>301</v>
      </c>
      <c r="BC43" s="32">
        <v>336</v>
      </c>
      <c r="BD43" s="30" t="s">
        <v>0</v>
      </c>
      <c r="BE43" s="42">
        <v>0.092</v>
      </c>
      <c r="BF43" s="30" t="s">
        <v>0</v>
      </c>
      <c r="BG43" s="42" t="s">
        <v>42</v>
      </c>
      <c r="BH43" s="30" t="s">
        <v>0</v>
      </c>
      <c r="BI43" s="30" t="s">
        <v>0</v>
      </c>
      <c r="BJ43" s="39">
        <v>5.765</v>
      </c>
      <c r="BK43" s="33" t="s">
        <v>0</v>
      </c>
      <c r="BL43" s="48">
        <v>291</v>
      </c>
      <c r="BM43" s="49">
        <v>320</v>
      </c>
      <c r="BN43" s="19">
        <v>24.068400000000004</v>
      </c>
      <c r="BO43" s="30">
        <v>0.251</v>
      </c>
      <c r="BP43" s="41">
        <v>258</v>
      </c>
      <c r="BQ43" s="30" t="s">
        <v>0</v>
      </c>
      <c r="BR43" s="30" t="s">
        <v>0</v>
      </c>
      <c r="BS43" s="30">
        <v>0.046</v>
      </c>
      <c r="BT43" s="32" t="s">
        <v>0</v>
      </c>
      <c r="BU43" s="51">
        <v>0.02485</v>
      </c>
      <c r="BV43" s="51">
        <v>2.6724</v>
      </c>
      <c r="BW43" s="51">
        <v>0.76</v>
      </c>
      <c r="BX43" s="30" t="s">
        <v>0</v>
      </c>
      <c r="BY43" s="42">
        <v>0.634</v>
      </c>
      <c r="BZ43" s="30" t="s">
        <v>0</v>
      </c>
      <c r="CA43" s="32" t="s">
        <v>0</v>
      </c>
      <c r="CB43" s="30">
        <v>4.21</v>
      </c>
      <c r="CC43" s="32">
        <v>9.1</v>
      </c>
      <c r="CD43" s="37">
        <f t="shared" si="0"/>
        <v>4.25334</v>
      </c>
    </row>
    <row r="44" spans="1:82" s="35" customFormat="1" ht="15">
      <c r="A44" s="13" t="s">
        <v>105</v>
      </c>
      <c r="B44" s="42"/>
      <c r="C44" s="42"/>
      <c r="D44" s="42"/>
      <c r="E44" s="32"/>
      <c r="F44" s="119"/>
      <c r="G44" s="54"/>
      <c r="H44" s="39"/>
      <c r="I44" s="54"/>
      <c r="J44" s="39"/>
      <c r="K44" s="27"/>
      <c r="L44" s="97"/>
      <c r="M44" s="54"/>
      <c r="N44" s="39"/>
      <c r="O44" s="128"/>
      <c r="P44" s="54"/>
      <c r="Q44" s="54"/>
      <c r="R44" s="54"/>
      <c r="S44" s="54"/>
      <c r="T44" s="41"/>
      <c r="U44" s="37"/>
      <c r="V44" s="32"/>
      <c r="W44" s="33"/>
      <c r="X44" s="33"/>
      <c r="Y44" s="33"/>
      <c r="Z44" s="38"/>
      <c r="AA44" s="33"/>
      <c r="AB44" s="21"/>
      <c r="AC44" s="135"/>
      <c r="AD44" s="33"/>
      <c r="AE44" s="33"/>
      <c r="AF44" s="32"/>
      <c r="AG44" s="33"/>
      <c r="AH44" s="32"/>
      <c r="AI44" s="53"/>
      <c r="AJ44" s="30"/>
      <c r="AK44" s="30"/>
      <c r="AL44" s="30"/>
      <c r="AM44" s="44"/>
      <c r="AN44" s="30"/>
      <c r="AO44" s="45"/>
      <c r="AP44" s="42"/>
      <c r="AQ44" s="32"/>
      <c r="AR44" s="56"/>
      <c r="AS44" s="37"/>
      <c r="AT44" s="30"/>
      <c r="AU44" s="38"/>
      <c r="AV44" s="32"/>
      <c r="AW44" s="47"/>
      <c r="AX44" s="33"/>
      <c r="AY44" s="30"/>
      <c r="AZ44" s="33"/>
      <c r="BA44" s="30"/>
      <c r="BB44" s="30"/>
      <c r="BC44" s="32"/>
      <c r="BD44" s="30"/>
      <c r="BE44" s="42"/>
      <c r="BF44" s="30"/>
      <c r="BG44" s="42"/>
      <c r="BH44" s="30"/>
      <c r="BI44" s="30"/>
      <c r="BJ44" s="60"/>
      <c r="BK44" s="33"/>
      <c r="BL44" s="48"/>
      <c r="BM44" s="49"/>
      <c r="BN44" s="19"/>
      <c r="BO44" s="30"/>
      <c r="BP44" s="41"/>
      <c r="BQ44" s="30"/>
      <c r="BR44" s="30"/>
      <c r="BS44" s="30"/>
      <c r="BT44" s="32"/>
      <c r="BU44" s="51"/>
      <c r="BV44" s="51"/>
      <c r="BW44" s="51"/>
      <c r="BX44" s="30"/>
      <c r="BY44" s="42"/>
      <c r="BZ44" s="30"/>
      <c r="CA44" s="32"/>
      <c r="CB44" s="30"/>
      <c r="CC44" s="32"/>
      <c r="CD44" s="37"/>
    </row>
    <row r="45" spans="1:82" s="35" customFormat="1" ht="15">
      <c r="A45" s="28">
        <v>689</v>
      </c>
      <c r="B45" s="67">
        <v>43.49118</v>
      </c>
      <c r="C45" s="67">
        <v>-104.02691</v>
      </c>
      <c r="D45" s="30" t="s">
        <v>101</v>
      </c>
      <c r="E45" s="32" t="s">
        <v>69</v>
      </c>
      <c r="F45" s="118">
        <v>54.3</v>
      </c>
      <c r="G45" s="54">
        <v>-14.529955550000002</v>
      </c>
      <c r="H45" s="39">
        <v>0</v>
      </c>
      <c r="I45" s="54">
        <v>-117.49869135000002</v>
      </c>
      <c r="J45" s="39">
        <v>0.21</v>
      </c>
      <c r="K45" s="27" t="s">
        <v>33</v>
      </c>
      <c r="L45" s="97">
        <v>0</v>
      </c>
      <c r="M45" s="54">
        <v>0.5</v>
      </c>
      <c r="N45" s="39">
        <v>7.3</v>
      </c>
      <c r="O45" s="132">
        <v>-47.1</v>
      </c>
      <c r="P45" s="68">
        <f>O45+208</f>
        <v>160.9</v>
      </c>
      <c r="Q45" s="54">
        <f>0.0169*P45</f>
        <v>2.71921</v>
      </c>
      <c r="R45" s="54">
        <v>15.91</v>
      </c>
      <c r="S45" s="54">
        <v>0.4</v>
      </c>
      <c r="T45" s="41">
        <v>1029</v>
      </c>
      <c r="U45" s="37">
        <v>26.05</v>
      </c>
      <c r="V45" s="32">
        <v>147</v>
      </c>
      <c r="W45" s="33" t="s">
        <v>0</v>
      </c>
      <c r="X45" s="33" t="s">
        <v>0</v>
      </c>
      <c r="Y45" s="33" t="s">
        <v>0</v>
      </c>
      <c r="Z45" s="38">
        <v>1.462</v>
      </c>
      <c r="AA45" s="33" t="s">
        <v>0</v>
      </c>
      <c r="AB45" s="21">
        <v>0.0121</v>
      </c>
      <c r="AC45" s="135">
        <v>11.7</v>
      </c>
      <c r="AD45" s="33" t="s">
        <v>0</v>
      </c>
      <c r="AE45" s="137">
        <v>42.7</v>
      </c>
      <c r="AF45" s="32">
        <v>44.9</v>
      </c>
      <c r="AG45" s="33" t="s">
        <v>0</v>
      </c>
      <c r="AH45" s="32" t="s">
        <v>0</v>
      </c>
      <c r="AI45" s="43">
        <v>4.9</v>
      </c>
      <c r="AJ45" s="30" t="s">
        <v>0</v>
      </c>
      <c r="AK45" s="30" t="s">
        <v>0</v>
      </c>
      <c r="AL45" s="30" t="s">
        <v>0</v>
      </c>
      <c r="AM45" s="44">
        <v>0.617</v>
      </c>
      <c r="AN45" s="30" t="s">
        <v>12</v>
      </c>
      <c r="AO45" s="45">
        <v>0.05296610169491526</v>
      </c>
      <c r="AP45" s="54">
        <v>62.22</v>
      </c>
      <c r="AQ45" s="32" t="s">
        <v>0</v>
      </c>
      <c r="AR45" s="56">
        <v>92</v>
      </c>
      <c r="AS45" s="37">
        <v>0</v>
      </c>
      <c r="AT45" s="30">
        <v>7.16</v>
      </c>
      <c r="AU45" s="38">
        <v>7.8</v>
      </c>
      <c r="AV45" s="32">
        <v>63.9</v>
      </c>
      <c r="AW45" s="30">
        <v>14.1</v>
      </c>
      <c r="AX45" s="33">
        <v>14.8</v>
      </c>
      <c r="AY45" s="15">
        <v>0.0437</v>
      </c>
      <c r="AZ45" s="33">
        <v>46</v>
      </c>
      <c r="BA45" s="30" t="s">
        <v>1</v>
      </c>
      <c r="BB45" s="30">
        <v>164</v>
      </c>
      <c r="BC45" s="32">
        <v>172</v>
      </c>
      <c r="BD45" s="30" t="s">
        <v>0</v>
      </c>
      <c r="BE45" s="42">
        <v>0.429</v>
      </c>
      <c r="BF45" s="30" t="s">
        <v>0</v>
      </c>
      <c r="BG45" s="42" t="s">
        <v>0</v>
      </c>
      <c r="BH45" s="30" t="s">
        <v>0</v>
      </c>
      <c r="BI45" s="30" t="s">
        <v>0</v>
      </c>
      <c r="BJ45" s="42">
        <v>0.357</v>
      </c>
      <c r="BK45" s="33" t="s">
        <v>0</v>
      </c>
      <c r="BL45" s="48">
        <v>395</v>
      </c>
      <c r="BM45" s="49">
        <v>370</v>
      </c>
      <c r="BN45" s="19">
        <v>-4.17</v>
      </c>
      <c r="BO45" s="15">
        <v>0.89</v>
      </c>
      <c r="BP45" s="41">
        <v>913</v>
      </c>
      <c r="BQ45" s="30" t="s">
        <v>0</v>
      </c>
      <c r="BR45" s="30" t="s">
        <v>17</v>
      </c>
      <c r="BS45" s="27">
        <v>2.824</v>
      </c>
      <c r="BT45" s="32" t="s">
        <v>0</v>
      </c>
      <c r="BU45" s="51">
        <v>2.90967</v>
      </c>
      <c r="BV45" s="51">
        <v>6.00892</v>
      </c>
      <c r="BW45" s="51">
        <v>0.04</v>
      </c>
      <c r="BX45" s="30" t="s">
        <v>0</v>
      </c>
      <c r="BY45" s="39">
        <v>1.427</v>
      </c>
      <c r="BZ45" s="30" t="s">
        <v>0</v>
      </c>
      <c r="CA45" s="32" t="s">
        <v>0</v>
      </c>
      <c r="CB45" s="30">
        <v>4.41</v>
      </c>
      <c r="CC45" s="32">
        <v>8.3</v>
      </c>
      <c r="CD45" s="37">
        <f t="shared" si="0"/>
        <v>3.87942</v>
      </c>
    </row>
    <row r="46" spans="1:82" s="35" customFormat="1" ht="15">
      <c r="A46" s="28">
        <v>697</v>
      </c>
      <c r="B46" s="67">
        <v>43.47927</v>
      </c>
      <c r="C46" s="67">
        <v>-104.01852</v>
      </c>
      <c r="D46" s="42" t="s">
        <v>56</v>
      </c>
      <c r="E46" s="32" t="s">
        <v>69</v>
      </c>
      <c r="F46" s="118">
        <v>72.4</v>
      </c>
      <c r="G46" s="54">
        <v>-16.831061850000005</v>
      </c>
      <c r="H46" s="39">
        <v>0.02</v>
      </c>
      <c r="I46" s="54">
        <v>-131.98810455</v>
      </c>
      <c r="J46" s="39">
        <v>0.05</v>
      </c>
      <c r="K46" s="27" t="s">
        <v>37</v>
      </c>
      <c r="L46" s="97">
        <v>0.1</v>
      </c>
      <c r="M46" s="54">
        <v>0.5</v>
      </c>
      <c r="N46" s="39">
        <v>7.17</v>
      </c>
      <c r="O46" s="132">
        <v>-78.9</v>
      </c>
      <c r="P46" s="68">
        <f>O46+210</f>
        <v>131.1</v>
      </c>
      <c r="Q46" s="54">
        <f>0.0169*P46</f>
        <v>2.2155899999999997</v>
      </c>
      <c r="R46" s="54">
        <v>13.79</v>
      </c>
      <c r="S46" s="54">
        <v>0.46</v>
      </c>
      <c r="T46" s="41">
        <v>1229</v>
      </c>
      <c r="U46" s="37">
        <v>0.76</v>
      </c>
      <c r="V46" s="32">
        <v>164</v>
      </c>
      <c r="W46" s="33" t="s">
        <v>0</v>
      </c>
      <c r="X46" s="33" t="s">
        <v>0</v>
      </c>
      <c r="Y46" s="33" t="s">
        <v>0</v>
      </c>
      <c r="Z46" s="38">
        <v>1.789</v>
      </c>
      <c r="AA46" s="33" t="s">
        <v>0</v>
      </c>
      <c r="AB46" s="21">
        <v>0.0111</v>
      </c>
      <c r="AC46" s="135">
        <v>11.7</v>
      </c>
      <c r="AD46" s="33" t="s">
        <v>0</v>
      </c>
      <c r="AE46" s="33">
        <v>50.4</v>
      </c>
      <c r="AF46" s="32">
        <v>48.1</v>
      </c>
      <c r="AG46" s="33" t="s">
        <v>0</v>
      </c>
      <c r="AH46" s="32" t="s">
        <v>0</v>
      </c>
      <c r="AI46" s="43">
        <v>8.22</v>
      </c>
      <c r="AJ46" s="30" t="s">
        <v>0</v>
      </c>
      <c r="AK46" s="30" t="s">
        <v>0</v>
      </c>
      <c r="AL46" s="30" t="s">
        <v>0</v>
      </c>
      <c r="AM46" s="62">
        <v>0.65</v>
      </c>
      <c r="AN46" s="15">
        <v>0.0701</v>
      </c>
      <c r="AO46" s="45">
        <v>0.07944915254237288</v>
      </c>
      <c r="AP46" s="54">
        <v>84.47</v>
      </c>
      <c r="AQ46" s="32" t="s">
        <v>0</v>
      </c>
      <c r="AR46" s="56">
        <v>86.7</v>
      </c>
      <c r="AS46" s="37">
        <v>0</v>
      </c>
      <c r="AT46" s="30">
        <v>7.99</v>
      </c>
      <c r="AU46" s="38">
        <v>7.5</v>
      </c>
      <c r="AV46" s="40">
        <v>116.8</v>
      </c>
      <c r="AW46" s="30">
        <v>15.8</v>
      </c>
      <c r="AX46" s="33">
        <v>15.9</v>
      </c>
      <c r="AY46" s="15">
        <v>0.0604</v>
      </c>
      <c r="AZ46" s="33">
        <v>60.2</v>
      </c>
      <c r="BA46" s="30" t="s">
        <v>0</v>
      </c>
      <c r="BB46" s="30">
        <v>198</v>
      </c>
      <c r="BC46" s="32">
        <v>188</v>
      </c>
      <c r="BD46" s="30" t="s">
        <v>0</v>
      </c>
      <c r="BE46" s="42">
        <v>0.507</v>
      </c>
      <c r="BF46" s="30" t="s">
        <v>0</v>
      </c>
      <c r="BG46" s="42" t="s">
        <v>43</v>
      </c>
      <c r="BH46" s="30" t="s">
        <v>0</v>
      </c>
      <c r="BI46" s="30" t="s">
        <v>0</v>
      </c>
      <c r="BJ46" s="42">
        <v>0.466</v>
      </c>
      <c r="BK46" s="33" t="s">
        <v>0</v>
      </c>
      <c r="BL46" s="48">
        <v>463</v>
      </c>
      <c r="BM46" s="49">
        <v>440</v>
      </c>
      <c r="BN46" s="19">
        <v>-4.0368</v>
      </c>
      <c r="BO46" s="30">
        <v>1.12</v>
      </c>
      <c r="BP46" s="41">
        <v>1190</v>
      </c>
      <c r="BQ46" s="30" t="s">
        <v>0</v>
      </c>
      <c r="BR46" s="30" t="s">
        <v>20</v>
      </c>
      <c r="BS46" s="30">
        <v>0.079</v>
      </c>
      <c r="BT46" s="32" t="s">
        <v>0</v>
      </c>
      <c r="BU46" s="51">
        <v>0.08291</v>
      </c>
      <c r="BV46" s="50">
        <v>18.9342</v>
      </c>
      <c r="BW46" s="51">
        <v>0.38</v>
      </c>
      <c r="BX46" s="30" t="s">
        <v>0</v>
      </c>
      <c r="BY46" s="42">
        <v>0.092</v>
      </c>
      <c r="BZ46" s="30" t="s">
        <v>0</v>
      </c>
      <c r="CA46" s="32" t="s">
        <v>0</v>
      </c>
      <c r="CB46" s="30">
        <v>4.25</v>
      </c>
      <c r="CC46" s="32">
        <v>7.9</v>
      </c>
      <c r="CD46" s="37">
        <f t="shared" si="0"/>
        <v>3.69246</v>
      </c>
    </row>
    <row r="47" spans="1:82" s="35" customFormat="1" ht="13.5" customHeight="1">
      <c r="A47" s="13" t="s">
        <v>46</v>
      </c>
      <c r="B47" s="42"/>
      <c r="C47" s="42"/>
      <c r="D47" s="42"/>
      <c r="E47" s="32"/>
      <c r="F47" s="119"/>
      <c r="G47" s="54"/>
      <c r="H47" s="39"/>
      <c r="I47" s="54"/>
      <c r="J47" s="39"/>
      <c r="K47" s="92"/>
      <c r="L47" s="97"/>
      <c r="M47" s="54"/>
      <c r="N47" s="39"/>
      <c r="O47" s="128"/>
      <c r="P47" s="54"/>
      <c r="Q47" s="54"/>
      <c r="R47" s="54"/>
      <c r="S47" s="54"/>
      <c r="T47" s="41"/>
      <c r="U47" s="37"/>
      <c r="V47" s="32"/>
      <c r="W47" s="107"/>
      <c r="X47" s="107"/>
      <c r="Y47" s="107"/>
      <c r="Z47" s="107"/>
      <c r="AA47" s="107"/>
      <c r="AB47" s="107"/>
      <c r="AC47" s="135"/>
      <c r="AD47" s="107"/>
      <c r="AE47" s="138"/>
      <c r="AF47" s="32"/>
      <c r="AG47" s="107"/>
      <c r="AH47" s="107"/>
      <c r="AI47" s="7"/>
      <c r="AJ47" s="7"/>
      <c r="AK47" s="7"/>
      <c r="AL47" s="7"/>
      <c r="AM47" s="7"/>
      <c r="AN47" s="7"/>
      <c r="AO47" s="38"/>
      <c r="AP47" s="63"/>
      <c r="AQ47" s="63"/>
      <c r="AR47" s="33"/>
      <c r="AS47" s="66"/>
      <c r="AT47" s="7"/>
      <c r="AU47" s="38"/>
      <c r="AV47" s="32"/>
      <c r="AW47" s="7"/>
      <c r="AX47" s="33"/>
      <c r="AY47" s="7"/>
      <c r="AZ47" s="33"/>
      <c r="BA47" s="7"/>
      <c r="BB47" s="7"/>
      <c r="BC47" s="32"/>
      <c r="BD47" s="7"/>
      <c r="BE47" s="7"/>
      <c r="BF47" s="7"/>
      <c r="BG47" s="7"/>
      <c r="BH47" s="7"/>
      <c r="BI47" s="7"/>
      <c r="BJ47" s="7"/>
      <c r="BK47" s="33"/>
      <c r="BL47" s="64"/>
      <c r="BM47" s="49"/>
      <c r="BN47" s="7"/>
      <c r="BO47" s="7"/>
      <c r="BP47" s="41"/>
      <c r="BQ47" s="7"/>
      <c r="BR47" s="7"/>
      <c r="BS47" s="7"/>
      <c r="BT47" s="32"/>
      <c r="BU47" s="32"/>
      <c r="BV47" s="32"/>
      <c r="BW47" s="32"/>
      <c r="BX47" s="7"/>
      <c r="BY47" s="7"/>
      <c r="BZ47" s="7"/>
      <c r="CA47" s="32"/>
      <c r="CB47" s="7"/>
      <c r="CC47" s="32"/>
      <c r="CD47" s="37"/>
    </row>
    <row r="48" spans="1:82" s="35" customFormat="1" ht="15">
      <c r="A48" s="28">
        <v>693</v>
      </c>
      <c r="B48" s="67">
        <v>43.49085</v>
      </c>
      <c r="C48" s="67">
        <v>-104.02684</v>
      </c>
      <c r="D48" s="42" t="s">
        <v>58</v>
      </c>
      <c r="E48" s="32" t="s">
        <v>69</v>
      </c>
      <c r="F48" s="118">
        <v>121.51</v>
      </c>
      <c r="G48" s="54">
        <v>-16.1156894</v>
      </c>
      <c r="H48" s="39">
        <v>0</v>
      </c>
      <c r="I48" s="54">
        <v>-125.91270845000003</v>
      </c>
      <c r="J48" s="39">
        <v>0.48</v>
      </c>
      <c r="K48" s="27" t="s">
        <v>34</v>
      </c>
      <c r="L48" s="97">
        <v>0.2</v>
      </c>
      <c r="M48" s="54">
        <v>0.5</v>
      </c>
      <c r="N48" s="39">
        <v>8.65</v>
      </c>
      <c r="O48" s="129">
        <v>-319</v>
      </c>
      <c r="P48" s="68">
        <f>O48+209</f>
        <v>-110</v>
      </c>
      <c r="Q48" s="54">
        <f>0.0169*P48</f>
        <v>-1.8589999999999998</v>
      </c>
      <c r="R48" s="54">
        <v>14.81</v>
      </c>
      <c r="S48" s="54">
        <v>0.47</v>
      </c>
      <c r="T48" s="41">
        <v>2018</v>
      </c>
      <c r="U48" s="37">
        <v>3.71</v>
      </c>
      <c r="V48" s="32">
        <v>58.6</v>
      </c>
      <c r="W48" s="33" t="s">
        <v>0</v>
      </c>
      <c r="X48" s="33" t="s">
        <v>0</v>
      </c>
      <c r="Y48" s="33" t="s">
        <v>0</v>
      </c>
      <c r="Z48" s="32">
        <v>0.728</v>
      </c>
      <c r="AA48" s="33">
        <v>1.07</v>
      </c>
      <c r="AB48" s="21">
        <v>0.0096</v>
      </c>
      <c r="AC48" s="135">
        <v>9.8</v>
      </c>
      <c r="AD48" s="33" t="s">
        <v>0</v>
      </c>
      <c r="AE48" s="137">
        <v>65.2</v>
      </c>
      <c r="AF48" s="32">
        <v>69.2</v>
      </c>
      <c r="AG48" s="33" t="s">
        <v>0</v>
      </c>
      <c r="AH48" s="32">
        <v>0.049</v>
      </c>
      <c r="AI48" s="53">
        <v>34</v>
      </c>
      <c r="AJ48" s="30" t="s">
        <v>0</v>
      </c>
      <c r="AK48" s="30" t="s">
        <v>0</v>
      </c>
      <c r="AL48" s="30" t="s">
        <v>0</v>
      </c>
      <c r="AM48" s="44">
        <v>0.844</v>
      </c>
      <c r="AN48" s="30">
        <v>0.747</v>
      </c>
      <c r="AO48" s="45">
        <v>0.733050847457627</v>
      </c>
      <c r="AP48" s="42">
        <v>876</v>
      </c>
      <c r="AQ48" s="32">
        <v>756</v>
      </c>
      <c r="AR48" s="56">
        <v>100</v>
      </c>
      <c r="AS48" s="37">
        <v>0.45</v>
      </c>
      <c r="AT48" s="27">
        <v>7.3</v>
      </c>
      <c r="AU48" s="38">
        <v>7.9</v>
      </c>
      <c r="AV48" s="32">
        <v>174</v>
      </c>
      <c r="AW48" s="30">
        <v>26.9</v>
      </c>
      <c r="AX48" s="33">
        <v>29.7</v>
      </c>
      <c r="AY48" s="30" t="s">
        <v>13</v>
      </c>
      <c r="AZ48" s="33">
        <v>9.4</v>
      </c>
      <c r="BA48" s="30">
        <v>0.025</v>
      </c>
      <c r="BB48" s="30">
        <v>346</v>
      </c>
      <c r="BC48" s="32">
        <v>351</v>
      </c>
      <c r="BD48" s="30" t="s">
        <v>0</v>
      </c>
      <c r="BE48" s="42">
        <v>0.603</v>
      </c>
      <c r="BF48" s="30" t="s">
        <v>0</v>
      </c>
      <c r="BG48" s="42" t="s">
        <v>0</v>
      </c>
      <c r="BH48" s="30" t="s">
        <v>13</v>
      </c>
      <c r="BI48" s="30" t="s">
        <v>0</v>
      </c>
      <c r="BJ48" s="39">
        <v>2.004</v>
      </c>
      <c r="BK48" s="33" t="s">
        <v>0</v>
      </c>
      <c r="BL48" s="48">
        <v>936</v>
      </c>
      <c r="BM48" s="49">
        <v>940</v>
      </c>
      <c r="BN48" s="19">
        <v>7.2075</v>
      </c>
      <c r="BO48" s="30">
        <v>1.98</v>
      </c>
      <c r="BP48" s="41">
        <v>2040</v>
      </c>
      <c r="BQ48" s="30" t="s">
        <v>0</v>
      </c>
      <c r="BR48" s="30" t="s">
        <v>19</v>
      </c>
      <c r="BS48" s="30" t="s">
        <v>1</v>
      </c>
      <c r="BT48" s="32" t="s">
        <v>0</v>
      </c>
      <c r="BU48" s="51">
        <v>0.00562</v>
      </c>
      <c r="BV48" s="51">
        <v>4.08479</v>
      </c>
      <c r="BW48" s="51">
        <v>0.24</v>
      </c>
      <c r="BX48" s="30" t="s">
        <v>0</v>
      </c>
      <c r="BY48" s="42">
        <v>0.224</v>
      </c>
      <c r="BZ48" s="30" t="s">
        <v>0</v>
      </c>
      <c r="CA48" s="32" t="s">
        <v>0</v>
      </c>
      <c r="CB48" s="30">
        <v>3.55</v>
      </c>
      <c r="CC48" s="32">
        <v>6.4</v>
      </c>
      <c r="CD48" s="37">
        <f t="shared" si="0"/>
        <v>2.9913600000000002</v>
      </c>
    </row>
    <row r="49" spans="1:82" s="84" customFormat="1" ht="15">
      <c r="A49" s="69">
        <v>690</v>
      </c>
      <c r="B49" s="70">
        <v>43.45511</v>
      </c>
      <c r="C49" s="70">
        <v>-103.96887</v>
      </c>
      <c r="D49" s="71" t="s">
        <v>57</v>
      </c>
      <c r="E49" s="71" t="s">
        <v>69</v>
      </c>
      <c r="F49" s="120">
        <v>21.36</v>
      </c>
      <c r="G49" s="73">
        <v>-15.859730449999999</v>
      </c>
      <c r="H49" s="72">
        <v>0.03</v>
      </c>
      <c r="I49" s="73">
        <v>-125.98798595000001</v>
      </c>
      <c r="J49" s="72">
        <v>0.47</v>
      </c>
      <c r="K49" s="123">
        <v>1.02</v>
      </c>
      <c r="L49" s="99">
        <v>0.1</v>
      </c>
      <c r="M49" s="73">
        <v>0.6</v>
      </c>
      <c r="N49" s="72">
        <v>9.61</v>
      </c>
      <c r="O49" s="130">
        <v>-298</v>
      </c>
      <c r="P49" s="134">
        <f>O49+201</f>
        <v>-97</v>
      </c>
      <c r="Q49" s="73">
        <f>0.0169*P49</f>
        <v>-1.6392999999999998</v>
      </c>
      <c r="R49" s="73">
        <v>21.72</v>
      </c>
      <c r="S49" s="73">
        <v>0.32</v>
      </c>
      <c r="T49" s="108">
        <v>2012</v>
      </c>
      <c r="U49" s="89">
        <v>1.28</v>
      </c>
      <c r="V49" s="86">
        <v>47.5</v>
      </c>
      <c r="W49" s="109" t="s">
        <v>0</v>
      </c>
      <c r="X49" s="109" t="s">
        <v>0</v>
      </c>
      <c r="Y49" s="109" t="s">
        <v>0</v>
      </c>
      <c r="Z49" s="86">
        <v>0.525</v>
      </c>
      <c r="AA49" s="109">
        <v>0.665</v>
      </c>
      <c r="AB49" s="110">
        <v>0.0093</v>
      </c>
      <c r="AC49" s="136">
        <v>9.3</v>
      </c>
      <c r="AD49" s="109" t="s">
        <v>0</v>
      </c>
      <c r="AE49" s="139">
        <v>36.7</v>
      </c>
      <c r="AF49" s="86">
        <v>35.1</v>
      </c>
      <c r="AG49" s="109" t="s">
        <v>0</v>
      </c>
      <c r="AH49" s="86" t="s">
        <v>39</v>
      </c>
      <c r="AI49" s="78">
        <v>31.1</v>
      </c>
      <c r="AJ49" s="76" t="s">
        <v>0</v>
      </c>
      <c r="AK49" s="76" t="s">
        <v>0</v>
      </c>
      <c r="AL49" s="76" t="s">
        <v>0</v>
      </c>
      <c r="AM49" s="79" t="s">
        <v>0</v>
      </c>
      <c r="AN49" s="76" t="s">
        <v>0</v>
      </c>
      <c r="AO49" s="80">
        <v>0.024</v>
      </c>
      <c r="AP49" s="73">
        <v>18.05</v>
      </c>
      <c r="AQ49" s="71" t="s">
        <v>0</v>
      </c>
      <c r="AR49" s="77">
        <v>0</v>
      </c>
      <c r="AS49" s="73">
        <v>0.05</v>
      </c>
      <c r="AT49" s="76">
        <v>8.42</v>
      </c>
      <c r="AU49" s="72">
        <v>8</v>
      </c>
      <c r="AV49" s="74">
        <v>231.8</v>
      </c>
      <c r="AW49" s="76">
        <v>31.7</v>
      </c>
      <c r="AX49" s="76">
        <v>31.4</v>
      </c>
      <c r="AY49" s="76" t="s">
        <v>0</v>
      </c>
      <c r="AZ49" s="76">
        <v>3.9</v>
      </c>
      <c r="BA49" s="76" t="s">
        <v>1</v>
      </c>
      <c r="BB49" s="76">
        <v>346</v>
      </c>
      <c r="BC49" s="71">
        <v>338</v>
      </c>
      <c r="BD49" s="76" t="s">
        <v>0</v>
      </c>
      <c r="BE49" s="71">
        <v>0.345</v>
      </c>
      <c r="BF49" s="76" t="s">
        <v>0</v>
      </c>
      <c r="BG49" s="71" t="s">
        <v>0</v>
      </c>
      <c r="BH49" s="76" t="s">
        <v>0</v>
      </c>
      <c r="BI49" s="76" t="s">
        <v>0</v>
      </c>
      <c r="BJ49" s="72">
        <v>1.491</v>
      </c>
      <c r="BK49" s="76" t="s">
        <v>0</v>
      </c>
      <c r="BL49" s="81">
        <v>939</v>
      </c>
      <c r="BM49" s="82">
        <v>940</v>
      </c>
      <c r="BN49" s="77">
        <v>-9.4092</v>
      </c>
      <c r="BO49" s="76">
        <v>2.39</v>
      </c>
      <c r="BP49" s="75">
        <v>2460</v>
      </c>
      <c r="BQ49" s="76" t="s">
        <v>0</v>
      </c>
      <c r="BR49" s="76" t="s">
        <v>21</v>
      </c>
      <c r="BS49" s="76">
        <v>0.011</v>
      </c>
      <c r="BT49" s="71" t="s">
        <v>0</v>
      </c>
      <c r="BU49" s="83" t="s">
        <v>0</v>
      </c>
      <c r="BV49" s="83" t="s">
        <v>0</v>
      </c>
      <c r="BW49" s="83" t="s">
        <v>0</v>
      </c>
      <c r="BX49" s="76" t="s">
        <v>0</v>
      </c>
      <c r="BY49" s="71">
        <v>0.203</v>
      </c>
      <c r="BZ49" s="76" t="s">
        <v>0</v>
      </c>
      <c r="CA49" s="71" t="s">
        <v>0</v>
      </c>
      <c r="CB49" s="76">
        <v>1.54</v>
      </c>
      <c r="CC49" s="71">
        <v>3.1</v>
      </c>
      <c r="CD49" s="73">
        <f t="shared" si="0"/>
        <v>1.44894</v>
      </c>
    </row>
    <row r="50" spans="1:82" ht="14.25">
      <c r="A50" s="6"/>
      <c r="B50" s="7"/>
      <c r="C50" s="7"/>
      <c r="D50" s="7"/>
      <c r="E50" s="2"/>
      <c r="F50" s="2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4"/>
      <c r="AY50" s="6"/>
      <c r="AZ50" s="8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9"/>
    </row>
    <row r="51" s="115" customFormat="1" ht="14.25">
      <c r="A51" s="115" t="s">
        <v>76</v>
      </c>
    </row>
    <row r="52" s="116" customFormat="1" ht="14.25">
      <c r="A52" s="116" t="s">
        <v>64</v>
      </c>
    </row>
    <row r="53" s="116" customFormat="1" ht="14.25">
      <c r="A53" s="116" t="s">
        <v>80</v>
      </c>
    </row>
    <row r="54" s="116" customFormat="1" ht="14.25">
      <c r="A54" s="116" t="s">
        <v>78</v>
      </c>
    </row>
    <row r="55" spans="1:82" ht="14.25">
      <c r="A55" s="5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</row>
    <row r="56" spans="1:82" ht="15">
      <c r="A56" s="3" t="s">
        <v>65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</row>
    <row r="57" spans="1:82" ht="14.25">
      <c r="A57" s="5" t="s">
        <v>93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</row>
    <row r="58" spans="1:82" ht="14.25">
      <c r="A58" s="5" t="s">
        <v>74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</row>
    <row r="59" spans="1:82" ht="14.25">
      <c r="A59" s="5" t="s">
        <v>84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</row>
    <row r="60" spans="1:82" ht="14.25">
      <c r="A60" s="5" t="s">
        <v>85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</row>
    <row r="61" spans="1:82" ht="14.25">
      <c r="A61" s="5" t="s">
        <v>92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</row>
    <row r="62" spans="1:82" ht="14.25">
      <c r="A62" s="5" t="s">
        <v>72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</row>
    <row r="63" spans="1:82" ht="14.25">
      <c r="A63" s="5" t="s">
        <v>73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</row>
    <row r="64" spans="1:82" ht="14.25">
      <c r="A64" s="5" t="s">
        <v>81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</row>
    <row r="65" spans="1:82" ht="14.25">
      <c r="A65" s="5" t="s">
        <v>82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</row>
    <row r="66" spans="1:82" ht="14.25">
      <c r="A66" s="5" t="s">
        <v>83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</row>
    <row r="67" spans="1:82" ht="14.25">
      <c r="A67" s="5" t="s">
        <v>86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</row>
    <row r="68" spans="1:82" ht="14.25">
      <c r="A68" s="5" t="s">
        <v>106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</row>
    <row r="69" spans="1:82" ht="14.25">
      <c r="A69" s="5" t="s">
        <v>87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</row>
    <row r="70" spans="1:82" ht="14.25">
      <c r="A70" s="5" t="s">
        <v>88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</row>
    <row r="71" spans="1:82" ht="14.25">
      <c r="A71" s="10" t="s">
        <v>91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</row>
    <row r="79" ht="15" customHeight="1"/>
    <row r="81" ht="15" customHeight="1"/>
  </sheetData>
  <sheetProtection/>
  <mergeCells count="83">
    <mergeCell ref="AT3:AT6"/>
    <mergeCell ref="AU3:AU6"/>
    <mergeCell ref="AV3:AV6"/>
    <mergeCell ref="AW3:AW6"/>
    <mergeCell ref="AX3:AX6"/>
    <mergeCell ref="AY3:AY6"/>
    <mergeCell ref="AJ3:AJ6"/>
    <mergeCell ref="AK3:AK6"/>
    <mergeCell ref="AL3:AL6"/>
    <mergeCell ref="AM3:AM6"/>
    <mergeCell ref="AN3:AN6"/>
    <mergeCell ref="AO3:AO6"/>
    <mergeCell ref="AD3:AD6"/>
    <mergeCell ref="AE3:AE6"/>
    <mergeCell ref="AF3:AF6"/>
    <mergeCell ref="AG3:AG6"/>
    <mergeCell ref="AH3:AH6"/>
    <mergeCell ref="AI3:AI6"/>
    <mergeCell ref="BG3:BG6"/>
    <mergeCell ref="BH3:BH6"/>
    <mergeCell ref="BI3:BI6"/>
    <mergeCell ref="BL3:BL6"/>
    <mergeCell ref="BM3:BM6"/>
    <mergeCell ref="BQ3:BQ6"/>
    <mergeCell ref="BY3:BY6"/>
    <mergeCell ref="BZ3:BZ6"/>
    <mergeCell ref="BN3:BN6"/>
    <mergeCell ref="BP3:BP6"/>
    <mergeCell ref="BO3:BO6"/>
    <mergeCell ref="BR3:BR6"/>
    <mergeCell ref="BT3:BT6"/>
    <mergeCell ref="AZ3:AZ6"/>
    <mergeCell ref="BA3:BA6"/>
    <mergeCell ref="BC3:BC6"/>
    <mergeCell ref="BD3:BD6"/>
    <mergeCell ref="BE3:BE6"/>
    <mergeCell ref="BF3:BF6"/>
    <mergeCell ref="CB3:CB6"/>
    <mergeCell ref="BJ3:BJ6"/>
    <mergeCell ref="BK3:BK6"/>
    <mergeCell ref="BW3:BW6"/>
    <mergeCell ref="BX3:BX6"/>
    <mergeCell ref="CC3:CC6"/>
    <mergeCell ref="CA3:CA6"/>
    <mergeCell ref="BU3:BU6"/>
    <mergeCell ref="BV3:BV6"/>
    <mergeCell ref="BS3:BS6"/>
    <mergeCell ref="CD3:CD6"/>
    <mergeCell ref="A3:A6"/>
    <mergeCell ref="BB3:BB6"/>
    <mergeCell ref="AP3:AP6"/>
    <mergeCell ref="AQ3:AQ6"/>
    <mergeCell ref="AR3:AR6"/>
    <mergeCell ref="AS3:AS6"/>
    <mergeCell ref="K3:K6"/>
    <mergeCell ref="B3:B6"/>
    <mergeCell ref="C3:C6"/>
    <mergeCell ref="AA3:AA6"/>
    <mergeCell ref="AB3:AB6"/>
    <mergeCell ref="AC3:AC6"/>
    <mergeCell ref="L3:L6"/>
    <mergeCell ref="M3:M6"/>
    <mergeCell ref="N3:N6"/>
    <mergeCell ref="O3:O6"/>
    <mergeCell ref="P3:P6"/>
    <mergeCell ref="D3:D6"/>
    <mergeCell ref="E3:E6"/>
    <mergeCell ref="F3:F6"/>
    <mergeCell ref="H3:H6"/>
    <mergeCell ref="J3:J6"/>
    <mergeCell ref="W3:W6"/>
    <mergeCell ref="G3:G6"/>
    <mergeCell ref="I3:I6"/>
    <mergeCell ref="A1:CD2"/>
    <mergeCell ref="X3:X6"/>
    <mergeCell ref="Y3:Y6"/>
    <mergeCell ref="Z3:Z6"/>
    <mergeCell ref="Q3:Q6"/>
    <mergeCell ref="R3:R6"/>
    <mergeCell ref="S3:S6"/>
    <mergeCell ref="T3:T6"/>
    <mergeCell ref="U3:U6"/>
    <mergeCell ref="V3:V6"/>
  </mergeCells>
  <printOptions/>
  <pageMargins left="0.25" right="0.25" top="0.5" bottom="0.5" header="0.5" footer="0.5"/>
  <pageSetup fitToWidth="0" fitToHeight="1" horizontalDpi="600" verticalDpi="600" orientation="landscape" paperSize="1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 Johnson</dc:creator>
  <cp:keywords/>
  <dc:description/>
  <cp:lastModifiedBy>Kauffmann, Mari</cp:lastModifiedBy>
  <cp:lastPrinted>2012-04-26T20:33:45Z</cp:lastPrinted>
  <dcterms:created xsi:type="dcterms:W3CDTF">2011-10-28T22:09:23Z</dcterms:created>
  <dcterms:modified xsi:type="dcterms:W3CDTF">2012-04-26T20:34:55Z</dcterms:modified>
  <cp:category/>
  <cp:version/>
  <cp:contentType/>
  <cp:contentStatus/>
</cp:coreProperties>
</file>