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05" windowWidth="15480" windowHeight="11640" activeTab="0"/>
  </bookViews>
  <sheets>
    <sheet name="SummaryTable" sheetId="1" r:id="rId1"/>
    <sheet name="SummaryGraph" sheetId="2" r:id="rId2"/>
    <sheet name="Ag-MS61" sheetId="3" r:id="rId3"/>
    <sheet name="Al-MS61" sheetId="4" r:id="rId4"/>
    <sheet name="As-MS61" sheetId="5" r:id="rId5"/>
    <sheet name="B-MS61" sheetId="6" r:id="rId6"/>
    <sheet name="Ba-MS61" sheetId="7" r:id="rId7"/>
    <sheet name="Be-MS61" sheetId="8" r:id="rId8"/>
    <sheet name="Bi-MS61" sheetId="9" r:id="rId9"/>
    <sheet name="Ca-MS61" sheetId="10" r:id="rId10"/>
    <sheet name="Cd-MS61" sheetId="11" r:id="rId11"/>
    <sheet name="Ce-MS61" sheetId="12" r:id="rId12"/>
    <sheet name="Co-MS61" sheetId="13" r:id="rId13"/>
    <sheet name="Cr-MS61" sheetId="14" r:id="rId14"/>
    <sheet name="Cs-MS61" sheetId="15" r:id="rId15"/>
    <sheet name="Cu-MS61" sheetId="16" r:id="rId16"/>
    <sheet name="Fe-MS61" sheetId="17" r:id="rId17"/>
    <sheet name="Ga-MS61" sheetId="18" r:id="rId18"/>
    <sheet name="Ge-MS61" sheetId="19" r:id="rId19"/>
    <sheet name="Hf-MS61" sheetId="20" r:id="rId20"/>
    <sheet name="In-MS61" sheetId="21" r:id="rId21"/>
    <sheet name="K-MS61" sheetId="22" r:id="rId22"/>
    <sheet name="La-MS61" sheetId="23" r:id="rId23"/>
    <sheet name="Li-MS61" sheetId="24" r:id="rId24"/>
    <sheet name="Mg-MS61" sheetId="25" r:id="rId25"/>
    <sheet name="Mn-MS61" sheetId="26" r:id="rId26"/>
    <sheet name="Mo-MS61" sheetId="27" r:id="rId27"/>
    <sheet name="Na-MS61" sheetId="28" r:id="rId28"/>
    <sheet name="Nb-MS61" sheetId="29" r:id="rId29"/>
    <sheet name="Ni-MS61" sheetId="30" r:id="rId30"/>
    <sheet name="P-MS61" sheetId="31" r:id="rId31"/>
    <sheet name="Pb-MS61" sheetId="32" r:id="rId32"/>
    <sheet name="Pt-MS61" sheetId="33" r:id="rId33"/>
    <sheet name="Rb-MS61" sheetId="34" r:id="rId34"/>
    <sheet name="Re-MS61" sheetId="35" r:id="rId35"/>
    <sheet name="S-MS61" sheetId="36" r:id="rId36"/>
    <sheet name="Sb-MS61" sheetId="37" r:id="rId37"/>
    <sheet name="Se-MS61" sheetId="38" r:id="rId38"/>
    <sheet name="Sn-MS61" sheetId="39" r:id="rId39"/>
    <sheet name="Sr-MS61" sheetId="40" r:id="rId40"/>
    <sheet name="Ta-MS61" sheetId="41" r:id="rId41"/>
    <sheet name="Te-MS61" sheetId="42" r:id="rId42"/>
    <sheet name="Th-MS61" sheetId="43" r:id="rId43"/>
    <sheet name="Ti-MS61" sheetId="44" r:id="rId44"/>
    <sheet name="Tl-MS61" sheetId="45" r:id="rId45"/>
    <sheet name="U-MS61" sheetId="46" r:id="rId46"/>
    <sheet name="V-MS61" sheetId="47" r:id="rId47"/>
    <sheet name="W-MS61" sheetId="48" r:id="rId48"/>
    <sheet name="Y-MS61" sheetId="49" r:id="rId49"/>
    <sheet name="Zn-MS61" sheetId="50" r:id="rId50"/>
    <sheet name="Zr-MS61" sheetId="51" r:id="rId5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<sst xmlns="http://schemas.openxmlformats.org/spreadsheetml/2006/main" count="8054" uniqueCount="213">
  <si>
    <t>Analysis Job ID</t>
  </si>
  <si>
    <t>Sample ID</t>
  </si>
  <si>
    <t>Difference Squared</t>
  </si>
  <si>
    <t>Sum of Squares</t>
  </si>
  <si>
    <t>Original Set</t>
  </si>
  <si>
    <t>Duplicate Set</t>
  </si>
  <si>
    <t>Total Set</t>
  </si>
  <si>
    <t>Sum</t>
  </si>
  <si>
    <t>Count</t>
  </si>
  <si>
    <t>Minimum</t>
  </si>
  <si>
    <t>Maximum</t>
  </si>
  <si>
    <t>Mean</t>
  </si>
  <si>
    <t>StdDev</t>
  </si>
  <si>
    <t>%RSD</t>
  </si>
  <si>
    <t>Groups</t>
  </si>
  <si>
    <t>SUMMARY</t>
  </si>
  <si>
    <t>Results for Analyzed Duplicate Pairs</t>
  </si>
  <si>
    <t>----</t>
  </si>
  <si>
    <t>Std Dev</t>
  </si>
  <si>
    <t>Std Dev for Duplicates</t>
  </si>
  <si>
    <t>Limit of Reporting:</t>
  </si>
  <si>
    <t>ppm</t>
  </si>
  <si>
    <t xml:space="preserve">X Error </t>
  </si>
  <si>
    <t>Y Error</t>
  </si>
  <si>
    <t>X LOR</t>
  </si>
  <si>
    <t>Y LOR</t>
  </si>
  <si>
    <t>LOR</t>
  </si>
  <si>
    <t>Ag-MS61</t>
  </si>
  <si>
    <t>47 element four acid ICP-MS / ICP-AES</t>
  </si>
  <si>
    <t>Ag_ppm_MS61</t>
  </si>
  <si>
    <t>VA03008105</t>
  </si>
  <si>
    <t>201402078</t>
  </si>
  <si>
    <t>201402084</t>
  </si>
  <si>
    <t>201402120</t>
  </si>
  <si>
    <t>201501063</t>
  </si>
  <si>
    <t>201502092</t>
  </si>
  <si>
    <t>211301124</t>
  </si>
  <si>
    <t>211501039</t>
  </si>
  <si>
    <t>VA03008106</t>
  </si>
  <si>
    <t>201402155</t>
  </si>
  <si>
    <t>201402191</t>
  </si>
  <si>
    <t>201402227</t>
  </si>
  <si>
    <t>201501105</t>
  </si>
  <si>
    <t>VA03008130</t>
  </si>
  <si>
    <t>211501098</t>
  </si>
  <si>
    <t>211502038</t>
  </si>
  <si>
    <t>211502043</t>
  </si>
  <si>
    <t>211502094</t>
  </si>
  <si>
    <t>211502193</t>
  </si>
  <si>
    <t>211502264</t>
  </si>
  <si>
    <t>VA03018154</t>
  </si>
  <si>
    <t>161300163</t>
  </si>
  <si>
    <t>161300201</t>
  </si>
  <si>
    <t>181200011</t>
  </si>
  <si>
    <t>201302191</t>
  </si>
  <si>
    <t>211402111</t>
  </si>
  <si>
    <t>VA03018155</t>
  </si>
  <si>
    <t>171409025</t>
  </si>
  <si>
    <t>181509027</t>
  </si>
  <si>
    <t>191300262</t>
  </si>
  <si>
    <t>191300363</t>
  </si>
  <si>
    <t>191402004</t>
  </si>
  <si>
    <t>191402074</t>
  </si>
  <si>
    <t>191402142</t>
  </si>
  <si>
    <t>VA03018157</t>
  </si>
  <si>
    <t>171200833</t>
  </si>
  <si>
    <t>171200943</t>
  </si>
  <si>
    <t>171301232</t>
  </si>
  <si>
    <t>181201008</t>
  </si>
  <si>
    <t>VA03027117</t>
  </si>
  <si>
    <t>160709508</t>
  </si>
  <si>
    <t>160709548</t>
  </si>
  <si>
    <t>160709578</t>
  </si>
  <si>
    <t>160709588</t>
  </si>
  <si>
    <t>160809014</t>
  </si>
  <si>
    <t>191200019</t>
  </si>
  <si>
    <t>191200551</t>
  </si>
  <si>
    <t>VA03027118</t>
  </si>
  <si>
    <t>151103115</t>
  </si>
  <si>
    <t>161103186</t>
  </si>
  <si>
    <t>161203498</t>
  </si>
  <si>
    <t>191200043</t>
  </si>
  <si>
    <t>191200310</t>
  </si>
  <si>
    <t>191200504</t>
  </si>
  <si>
    <t>191300620</t>
  </si>
  <si>
    <t>VA03033570</t>
  </si>
  <si>
    <t>141103137</t>
  </si>
  <si>
    <t>VA03036656</t>
  </si>
  <si>
    <t>161201090</t>
  </si>
  <si>
    <t>161201155</t>
  </si>
  <si>
    <t>161202063</t>
  </si>
  <si>
    <t>VA04002539</t>
  </si>
  <si>
    <t>244000311</t>
  </si>
  <si>
    <t>VA03036654</t>
  </si>
  <si>
    <t>151203304</t>
  </si>
  <si>
    <t>151203484</t>
  </si>
  <si>
    <t>161201405</t>
  </si>
  <si>
    <t>161201732</t>
  </si>
  <si>
    <t>161202025</t>
  </si>
  <si>
    <t>161203097</t>
  </si>
  <si>
    <t>VA04070981</t>
  </si>
  <si>
    <t>BB5082 MULTI</t>
  </si>
  <si>
    <t>Al-MS61</t>
  </si>
  <si>
    <t>%</t>
  </si>
  <si>
    <t>Al_pct_MS61</t>
  </si>
  <si>
    <t>As-MS61</t>
  </si>
  <si>
    <t>As_ppm_MS61</t>
  </si>
  <si>
    <t>Ba-MS61</t>
  </si>
  <si>
    <t>Ba_ppm_MS61</t>
  </si>
  <si>
    <t>Be-MS61</t>
  </si>
  <si>
    <t>Be_ppm_MS61</t>
  </si>
  <si>
    <t>Bi-MS61</t>
  </si>
  <si>
    <t>Bi_ppm_MS61</t>
  </si>
  <si>
    <t>Ca-MS61</t>
  </si>
  <si>
    <t>Ca_pct_MS61</t>
  </si>
  <si>
    <t>Cd-MS61</t>
  </si>
  <si>
    <t>Cd_ppm_MS61</t>
  </si>
  <si>
    <t>Ce-MS61</t>
  </si>
  <si>
    <t>Ce_ppm_MS61</t>
  </si>
  <si>
    <t>Co-MS61</t>
  </si>
  <si>
    <t>Co_ppm_MS61</t>
  </si>
  <si>
    <t>Cr-MS61</t>
  </si>
  <si>
    <t>Cr_ppm_MS61</t>
  </si>
  <si>
    <t>Cs-MS61</t>
  </si>
  <si>
    <t>Cs_ppm_MS61</t>
  </si>
  <si>
    <t>Cu-MS61</t>
  </si>
  <si>
    <t>Cu_ppm_MS61</t>
  </si>
  <si>
    <t>Fe-MS61</t>
  </si>
  <si>
    <t>Fe_pct_MS61</t>
  </si>
  <si>
    <t>Ga-MS61</t>
  </si>
  <si>
    <t>Ga_ppm_MS61</t>
  </si>
  <si>
    <t>Ge-MS61</t>
  </si>
  <si>
    <t>Ge_ppm_MS61</t>
  </si>
  <si>
    <t>Hf-MS61</t>
  </si>
  <si>
    <t>Hf_ppm_MS61</t>
  </si>
  <si>
    <t>In-MS61</t>
  </si>
  <si>
    <t>In_ppm_MS61</t>
  </si>
  <si>
    <t>K-MS61</t>
  </si>
  <si>
    <t>K_pct_MS61</t>
  </si>
  <si>
    <t>La-MS61</t>
  </si>
  <si>
    <t>La_ppm_MS61</t>
  </si>
  <si>
    <t>Li-MS61</t>
  </si>
  <si>
    <t>Li_ppm_MS61</t>
  </si>
  <si>
    <t>Mg-MS61</t>
  </si>
  <si>
    <t>Mg_pct_MS61</t>
  </si>
  <si>
    <t>Mn-MS61</t>
  </si>
  <si>
    <t>Mn_ppm_MS61</t>
  </si>
  <si>
    <t>Mo-MS61</t>
  </si>
  <si>
    <t>Mo_ppm_MS61</t>
  </si>
  <si>
    <t>VA03018158</t>
  </si>
  <si>
    <t>181300358</t>
  </si>
  <si>
    <t>VA03036581</t>
  </si>
  <si>
    <t>181300392</t>
  </si>
  <si>
    <t>Na-MS61</t>
  </si>
  <si>
    <t>Na_pct_MS61</t>
  </si>
  <si>
    <t>Nb-MS61</t>
  </si>
  <si>
    <t>Nb_ppm_MS61</t>
  </si>
  <si>
    <t>Ni-MS61</t>
  </si>
  <si>
    <t>Ni_ppm_MS61</t>
  </si>
  <si>
    <t>P-MS61</t>
  </si>
  <si>
    <t>P_ppm_MS61</t>
  </si>
  <si>
    <t>Pb-MS61</t>
  </si>
  <si>
    <t>Pb_ppm_MS61</t>
  </si>
  <si>
    <t>Rb-MS61</t>
  </si>
  <si>
    <t>Rb_ppm_MS61</t>
  </si>
  <si>
    <t>Re-MS61</t>
  </si>
  <si>
    <t>Re_ppm_MS61</t>
  </si>
  <si>
    <t>S-MS61</t>
  </si>
  <si>
    <t>S_pct_MS61</t>
  </si>
  <si>
    <t>Sb-MS61</t>
  </si>
  <si>
    <t>Sb_ppm_MS61</t>
  </si>
  <si>
    <t>Se-MS61</t>
  </si>
  <si>
    <t>Se_ppm_MS61</t>
  </si>
  <si>
    <t>Sn-MS61</t>
  </si>
  <si>
    <t>Sn_ppm_MS61</t>
  </si>
  <si>
    <t>Sr-MS61</t>
  </si>
  <si>
    <t>Sr_ppm_MS61</t>
  </si>
  <si>
    <t>Ta-MS61</t>
  </si>
  <si>
    <t>Ta_ppm_MS61</t>
  </si>
  <si>
    <t>Te-MS61</t>
  </si>
  <si>
    <t>Te_ppm_MS61</t>
  </si>
  <si>
    <t>Th-MS61</t>
  </si>
  <si>
    <t>Th_ppm_MS61</t>
  </si>
  <si>
    <t>Ti-MS61</t>
  </si>
  <si>
    <t>Ti_pct_MS61</t>
  </si>
  <si>
    <t>Tl-MS61</t>
  </si>
  <si>
    <t>Tl_ppm_MS61</t>
  </si>
  <si>
    <t>U-MS61</t>
  </si>
  <si>
    <t>U_ppm_MS61</t>
  </si>
  <si>
    <t>V-MS61</t>
  </si>
  <si>
    <t>V_ppm_MS61</t>
  </si>
  <si>
    <t>W-MS61</t>
  </si>
  <si>
    <t>W_ppm_MS61</t>
  </si>
  <si>
    <t>Y-MS61</t>
  </si>
  <si>
    <t>Y_ppm_MS61</t>
  </si>
  <si>
    <t>Zn-MS61</t>
  </si>
  <si>
    <t>Zn_ppm_MS61</t>
  </si>
  <si>
    <t>Zr-MS61</t>
  </si>
  <si>
    <t>Zr_ppm_MS61</t>
  </si>
  <si>
    <t>B-MS61</t>
  </si>
  <si>
    <t>B_ppm_MS61</t>
  </si>
  <si>
    <t>Pt-MS61</t>
  </si>
  <si>
    <t>Pt_ppm_MS61</t>
  </si>
  <si>
    <t>Duplicate Analyses</t>
  </si>
  <si>
    <t>Summary of Results by Element and Method</t>
  </si>
  <si>
    <t>Pairs (k)</t>
  </si>
  <si>
    <t>Per Pair (n)</t>
  </si>
  <si>
    <t>Units</t>
  </si>
  <si>
    <t>Element/ Method</t>
  </si>
  <si>
    <t>Min</t>
  </si>
  <si>
    <t>Max</t>
  </si>
  <si>
    <t>&lt; 5 LOR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</si>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</sst>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"/>
    <numFmt numFmtId="168" formatCode="0.0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.5"/>
      <name val="Arial"/>
      <family val="0"/>
    </font>
    <font>
      <sz val="11"/>
      <name val="Arial"/>
      <family val="0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8.25"/>
      <name val="Arial"/>
      <family val="0"/>
    </font>
    <font>
      <sz val="11.25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5"/>
      <name val="Arial"/>
      <family val="0"/>
    </font>
    <font>
      <b/>
      <sz val="11.75"/>
      <name val="Arial"/>
      <family val="2"/>
    </font>
    <font>
      <b/>
      <sz val="15.5"/>
      <name val="Arial"/>
      <family val="0"/>
    </font>
    <font>
      <sz val="15.5"/>
      <name val="Arial"/>
      <family val="0"/>
    </font>
    <font>
      <sz val="9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" xfId="24" applyFont="1" applyFill="1" applyBorder="1" applyAlignment="1">
      <alignment wrapText="1"/>
      <protection/>
    </xf>
    <xf numFmtId="0" fontId="1" fillId="0" borderId="1" xfId="24" applyFont="1" applyFill="1" applyBorder="1" applyAlignment="1">
      <alignment horizontal="right" wrapText="1"/>
      <protection/>
    </xf>
    <xf numFmtId="0" fontId="1" fillId="2" borderId="2" xfId="24" applyFont="1" applyFill="1" applyBorder="1" applyAlignment="1">
      <alignment horizontal="center"/>
      <protection/>
    </xf>
    <xf numFmtId="0" fontId="0" fillId="0" borderId="3" xfId="0" applyNumberFormat="1" applyBorder="1" applyAlignment="1">
      <alignment/>
    </xf>
    <xf numFmtId="0" fontId="1" fillId="0" borderId="4" xfId="24" applyFont="1" applyFill="1" applyBorder="1" applyAlignment="1">
      <alignment wrapText="1"/>
      <protection/>
    </xf>
    <xf numFmtId="0" fontId="1" fillId="0" borderId="0" xfId="24" applyFont="1" applyFill="1" applyBorder="1" applyAlignment="1">
      <alignment horizontal="right" wrapText="1"/>
      <protection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9" xfId="0" applyNumberFormat="1" applyBorder="1" applyAlignment="1" quotePrefix="1">
      <alignment horizontal="center"/>
    </xf>
    <xf numFmtId="164" fontId="0" fillId="0" borderId="9" xfId="0" applyNumberFormat="1" applyBorder="1" applyAlignment="1" quotePrefix="1">
      <alignment horizontal="right"/>
    </xf>
    <xf numFmtId="164" fontId="0" fillId="0" borderId="2" xfId="0" applyNumberFormat="1" applyBorder="1" applyAlignment="1">
      <alignment/>
    </xf>
    <xf numFmtId="0" fontId="1" fillId="2" borderId="13" xfId="63" applyFont="1" applyFill="1" applyBorder="1" applyAlignment="1">
      <alignment horizontal="center"/>
      <protection/>
    </xf>
    <xf numFmtId="0" fontId="1" fillId="0" borderId="1" xfId="63" applyFont="1" applyFill="1" applyBorder="1" applyAlignment="1">
      <alignment wrapText="1"/>
      <protection/>
    </xf>
    <xf numFmtId="0" fontId="1" fillId="0" borderId="1" xfId="63" applyFont="1" applyFill="1" applyBorder="1" applyAlignment="1">
      <alignment horizontal="right" wrapText="1"/>
      <protection/>
    </xf>
    <xf numFmtId="0" fontId="1" fillId="2" borderId="13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2" borderId="13" xfId="24" applyFont="1" applyFill="1" applyBorder="1" applyAlignment="1">
      <alignment horizontal="center"/>
      <protection/>
    </xf>
    <xf numFmtId="0" fontId="1" fillId="2" borderId="13" xfId="41" applyFont="1" applyFill="1" applyBorder="1" applyAlignment="1">
      <alignment horizontal="center"/>
      <protection/>
    </xf>
    <xf numFmtId="0" fontId="1" fillId="0" borderId="1" xfId="41" applyFont="1" applyFill="1" applyBorder="1" applyAlignment="1">
      <alignment wrapText="1"/>
      <protection/>
    </xf>
    <xf numFmtId="0" fontId="1" fillId="0" borderId="1" xfId="41" applyFont="1" applyFill="1" applyBorder="1" applyAlignment="1">
      <alignment horizontal="right" wrapText="1"/>
      <protection/>
    </xf>
    <xf numFmtId="0" fontId="1" fillId="2" borderId="13" xfId="52" applyFont="1" applyFill="1" applyBorder="1" applyAlignment="1">
      <alignment horizontal="center"/>
      <protection/>
    </xf>
    <xf numFmtId="0" fontId="1" fillId="0" borderId="1" xfId="52" applyFont="1" applyFill="1" applyBorder="1" applyAlignment="1">
      <alignment wrapText="1"/>
      <protection/>
    </xf>
    <xf numFmtId="0" fontId="1" fillId="0" borderId="1" xfId="52" applyFont="1" applyFill="1" applyBorder="1" applyAlignment="1">
      <alignment horizontal="right" wrapText="1"/>
      <protection/>
    </xf>
    <xf numFmtId="0" fontId="1" fillId="2" borderId="13" xfId="67" applyFont="1" applyFill="1" applyBorder="1" applyAlignment="1">
      <alignment horizontal="center"/>
      <protection/>
    </xf>
    <xf numFmtId="0" fontId="1" fillId="0" borderId="1" xfId="67" applyFont="1" applyFill="1" applyBorder="1" applyAlignment="1">
      <alignment wrapText="1"/>
      <protection/>
    </xf>
    <xf numFmtId="0" fontId="1" fillId="0" borderId="1" xfId="67" applyFont="1" applyFill="1" applyBorder="1" applyAlignment="1">
      <alignment horizontal="right" wrapText="1"/>
      <protection/>
    </xf>
    <xf numFmtId="0" fontId="1" fillId="2" borderId="13" xfId="68" applyFont="1" applyFill="1" applyBorder="1" applyAlignment="1">
      <alignment horizontal="center"/>
      <protection/>
    </xf>
    <xf numFmtId="0" fontId="1" fillId="0" borderId="1" xfId="68" applyFont="1" applyFill="1" applyBorder="1" applyAlignment="1">
      <alignment wrapText="1"/>
      <protection/>
    </xf>
    <xf numFmtId="0" fontId="1" fillId="0" borderId="1" xfId="68" applyFont="1" applyFill="1" applyBorder="1" applyAlignment="1">
      <alignment horizontal="right" wrapText="1"/>
      <protection/>
    </xf>
    <xf numFmtId="0" fontId="1" fillId="2" borderId="13" xfId="69" applyFont="1" applyFill="1" applyBorder="1" applyAlignment="1">
      <alignment horizontal="center"/>
      <protection/>
    </xf>
    <xf numFmtId="0" fontId="1" fillId="0" borderId="1" xfId="69" applyFont="1" applyFill="1" applyBorder="1" applyAlignment="1">
      <alignment wrapText="1"/>
      <protection/>
    </xf>
    <xf numFmtId="0" fontId="1" fillId="0" borderId="1" xfId="69" applyFont="1" applyFill="1" applyBorder="1" applyAlignment="1">
      <alignment horizontal="right" wrapText="1"/>
      <protection/>
    </xf>
    <xf numFmtId="0" fontId="1" fillId="2" borderId="13" xfId="70" applyFont="1" applyFill="1" applyBorder="1" applyAlignment="1">
      <alignment horizontal="center"/>
      <protection/>
    </xf>
    <xf numFmtId="0" fontId="1" fillId="0" borderId="1" xfId="70" applyFont="1" applyFill="1" applyBorder="1" applyAlignment="1">
      <alignment wrapText="1"/>
      <protection/>
    </xf>
    <xf numFmtId="0" fontId="1" fillId="0" borderId="1" xfId="70" applyFont="1" applyFill="1" applyBorder="1" applyAlignment="1">
      <alignment horizontal="right" wrapText="1"/>
      <protection/>
    </xf>
    <xf numFmtId="0" fontId="1" fillId="2" borderId="13" xfId="25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wrapText="1"/>
      <protection/>
    </xf>
    <xf numFmtId="0" fontId="1" fillId="0" borderId="1" xfId="25" applyFont="1" applyFill="1" applyBorder="1" applyAlignment="1">
      <alignment horizontal="right" wrapText="1"/>
      <protection/>
    </xf>
    <xf numFmtId="0" fontId="1" fillId="2" borderId="13" xfId="26" applyFont="1" applyFill="1" applyBorder="1" applyAlignment="1">
      <alignment horizontal="center"/>
      <protection/>
    </xf>
    <xf numFmtId="0" fontId="1" fillId="0" borderId="1" xfId="26" applyFont="1" applyFill="1" applyBorder="1" applyAlignment="1">
      <alignment wrapText="1"/>
      <protection/>
    </xf>
    <xf numFmtId="0" fontId="1" fillId="0" borderId="1" xfId="26" applyFont="1" applyFill="1" applyBorder="1" applyAlignment="1">
      <alignment horizontal="right" wrapText="1"/>
      <protection/>
    </xf>
    <xf numFmtId="0" fontId="1" fillId="2" borderId="13" xfId="27" applyFont="1" applyFill="1" applyBorder="1" applyAlignment="1">
      <alignment horizontal="center"/>
      <protection/>
    </xf>
    <xf numFmtId="0" fontId="1" fillId="0" borderId="1" xfId="27" applyFont="1" applyFill="1" applyBorder="1" applyAlignment="1">
      <alignment wrapText="1"/>
      <protection/>
    </xf>
    <xf numFmtId="0" fontId="1" fillId="0" borderId="1" xfId="27" applyFont="1" applyFill="1" applyBorder="1" applyAlignment="1">
      <alignment horizontal="right" wrapText="1"/>
      <protection/>
    </xf>
    <xf numFmtId="0" fontId="1" fillId="2" borderId="13" xfId="28" applyFont="1" applyFill="1" applyBorder="1" applyAlignment="1">
      <alignment horizontal="center"/>
      <protection/>
    </xf>
    <xf numFmtId="0" fontId="1" fillId="0" borderId="1" xfId="28" applyFont="1" applyFill="1" applyBorder="1" applyAlignment="1">
      <alignment wrapText="1"/>
      <protection/>
    </xf>
    <xf numFmtId="0" fontId="1" fillId="0" borderId="1" xfId="28" applyFont="1" applyFill="1" applyBorder="1" applyAlignment="1">
      <alignment horizontal="right" wrapText="1"/>
      <protection/>
    </xf>
    <xf numFmtId="0" fontId="1" fillId="2" borderId="13" xfId="29" applyFont="1" applyFill="1" applyBorder="1" applyAlignment="1">
      <alignment horizontal="center"/>
      <protection/>
    </xf>
    <xf numFmtId="0" fontId="1" fillId="0" borderId="1" xfId="29" applyFont="1" applyFill="1" applyBorder="1" applyAlignment="1">
      <alignment wrapText="1"/>
      <protection/>
    </xf>
    <xf numFmtId="0" fontId="1" fillId="0" borderId="1" xfId="29" applyFont="1" applyFill="1" applyBorder="1" applyAlignment="1">
      <alignment horizontal="right" wrapText="1"/>
      <protection/>
    </xf>
    <xf numFmtId="0" fontId="1" fillId="2" borderId="13" xfId="30" applyFont="1" applyFill="1" applyBorder="1" applyAlignment="1">
      <alignment horizontal="center"/>
      <protection/>
    </xf>
    <xf numFmtId="0" fontId="1" fillId="0" borderId="1" xfId="30" applyFont="1" applyFill="1" applyBorder="1" applyAlignment="1">
      <alignment wrapText="1"/>
      <protection/>
    </xf>
    <xf numFmtId="0" fontId="1" fillId="2" borderId="13" xfId="31" applyFont="1" applyFill="1" applyBorder="1" applyAlignment="1">
      <alignment horizontal="center"/>
      <protection/>
    </xf>
    <xf numFmtId="0" fontId="1" fillId="0" borderId="1" xfId="31" applyFont="1" applyFill="1" applyBorder="1" applyAlignment="1">
      <alignment wrapText="1"/>
      <protection/>
    </xf>
    <xf numFmtId="0" fontId="1" fillId="0" borderId="1" xfId="31" applyFont="1" applyFill="1" applyBorder="1" applyAlignment="1">
      <alignment horizontal="right" wrapText="1"/>
      <protection/>
    </xf>
    <xf numFmtId="0" fontId="1" fillId="2" borderId="13" xfId="32" applyFont="1" applyFill="1" applyBorder="1" applyAlignment="1">
      <alignment horizontal="center"/>
      <protection/>
    </xf>
    <xf numFmtId="0" fontId="1" fillId="0" borderId="1" xfId="32" applyFont="1" applyFill="1" applyBorder="1" applyAlignment="1">
      <alignment wrapText="1"/>
      <protection/>
    </xf>
    <xf numFmtId="0" fontId="1" fillId="0" borderId="1" xfId="32" applyFont="1" applyFill="1" applyBorder="1" applyAlignment="1">
      <alignment horizontal="right" wrapText="1"/>
      <protection/>
    </xf>
    <xf numFmtId="0" fontId="1" fillId="2" borderId="13" xfId="33" applyFont="1" applyFill="1" applyBorder="1" applyAlignment="1">
      <alignment horizontal="center"/>
      <protection/>
    </xf>
    <xf numFmtId="0" fontId="1" fillId="0" borderId="1" xfId="33" applyFont="1" applyFill="1" applyBorder="1" applyAlignment="1">
      <alignment wrapText="1"/>
      <protection/>
    </xf>
    <xf numFmtId="0" fontId="1" fillId="0" borderId="1" xfId="33" applyFont="1" applyFill="1" applyBorder="1" applyAlignment="1">
      <alignment horizontal="right" wrapText="1"/>
      <protection/>
    </xf>
    <xf numFmtId="0" fontId="1" fillId="2" borderId="13" xfId="34" applyFont="1" applyFill="1" applyBorder="1" applyAlignment="1">
      <alignment horizontal="center"/>
      <protection/>
    </xf>
    <xf numFmtId="0" fontId="1" fillId="0" borderId="1" xfId="34" applyFont="1" applyFill="1" applyBorder="1" applyAlignment="1">
      <alignment wrapText="1"/>
      <protection/>
    </xf>
    <xf numFmtId="0" fontId="1" fillId="0" borderId="1" xfId="34" applyFont="1" applyFill="1" applyBorder="1" applyAlignment="1">
      <alignment horizontal="right" wrapText="1"/>
      <protection/>
    </xf>
    <xf numFmtId="0" fontId="1" fillId="2" borderId="13" xfId="35" applyFont="1" applyFill="1" applyBorder="1" applyAlignment="1">
      <alignment horizontal="center"/>
      <protection/>
    </xf>
    <xf numFmtId="0" fontId="1" fillId="0" borderId="1" xfId="35" applyFont="1" applyFill="1" applyBorder="1" applyAlignment="1">
      <alignment wrapText="1"/>
      <protection/>
    </xf>
    <xf numFmtId="0" fontId="1" fillId="0" borderId="1" xfId="35" applyFont="1" applyFill="1" applyBorder="1" applyAlignment="1">
      <alignment horizontal="right" wrapText="1"/>
      <protection/>
    </xf>
    <xf numFmtId="0" fontId="1" fillId="2" borderId="13" xfId="36" applyFont="1" applyFill="1" applyBorder="1" applyAlignment="1">
      <alignment horizontal="center"/>
      <protection/>
    </xf>
    <xf numFmtId="0" fontId="1" fillId="0" borderId="1" xfId="36" applyFont="1" applyFill="1" applyBorder="1" applyAlignment="1">
      <alignment wrapText="1"/>
      <protection/>
    </xf>
    <xf numFmtId="0" fontId="1" fillId="0" borderId="1" xfId="36" applyFont="1" applyFill="1" applyBorder="1" applyAlignment="1">
      <alignment horizontal="right" wrapText="1"/>
      <protection/>
    </xf>
    <xf numFmtId="0" fontId="1" fillId="2" borderId="13" xfId="37" applyFont="1" applyFill="1" applyBorder="1" applyAlignment="1">
      <alignment horizontal="center"/>
      <protection/>
    </xf>
    <xf numFmtId="0" fontId="1" fillId="0" borderId="1" xfId="37" applyFont="1" applyFill="1" applyBorder="1" applyAlignment="1">
      <alignment wrapText="1"/>
      <protection/>
    </xf>
    <xf numFmtId="0" fontId="1" fillId="0" borderId="1" xfId="37" applyFont="1" applyFill="1" applyBorder="1" applyAlignment="1">
      <alignment horizontal="right" wrapText="1"/>
      <protection/>
    </xf>
    <xf numFmtId="0" fontId="1" fillId="2" borderId="13" xfId="38" applyFont="1" applyFill="1" applyBorder="1" applyAlignment="1">
      <alignment horizontal="center"/>
      <protection/>
    </xf>
    <xf numFmtId="0" fontId="1" fillId="0" borderId="1" xfId="38" applyFont="1" applyFill="1" applyBorder="1" applyAlignment="1">
      <alignment wrapText="1"/>
      <protection/>
    </xf>
    <xf numFmtId="0" fontId="1" fillId="0" borderId="1" xfId="38" applyFont="1" applyFill="1" applyBorder="1" applyAlignment="1">
      <alignment horizontal="right" wrapText="1"/>
      <protection/>
    </xf>
    <xf numFmtId="0" fontId="1" fillId="2" borderId="13" xfId="39" applyFont="1" applyFill="1" applyBorder="1" applyAlignment="1">
      <alignment horizontal="center"/>
      <protection/>
    </xf>
    <xf numFmtId="0" fontId="1" fillId="0" borderId="1" xfId="39" applyFont="1" applyFill="1" applyBorder="1" applyAlignment="1">
      <alignment wrapText="1"/>
      <protection/>
    </xf>
    <xf numFmtId="0" fontId="1" fillId="0" borderId="1" xfId="39" applyFont="1" applyFill="1" applyBorder="1" applyAlignment="1">
      <alignment horizontal="right" wrapText="1"/>
      <protection/>
    </xf>
    <xf numFmtId="0" fontId="1" fillId="2" borderId="13" xfId="40" applyFont="1" applyFill="1" applyBorder="1" applyAlignment="1">
      <alignment horizontal="center"/>
      <protection/>
    </xf>
    <xf numFmtId="0" fontId="1" fillId="0" borderId="1" xfId="40" applyFont="1" applyFill="1" applyBorder="1" applyAlignment="1">
      <alignment wrapText="1"/>
      <protection/>
    </xf>
    <xf numFmtId="0" fontId="1" fillId="0" borderId="1" xfId="40" applyFont="1" applyFill="1" applyBorder="1" applyAlignment="1">
      <alignment horizontal="right" wrapText="1"/>
      <protection/>
    </xf>
    <xf numFmtId="0" fontId="1" fillId="2" borderId="13" xfId="42" applyFont="1" applyFill="1" applyBorder="1" applyAlignment="1">
      <alignment horizontal="center"/>
      <protection/>
    </xf>
    <xf numFmtId="0" fontId="1" fillId="0" borderId="1" xfId="42" applyFont="1" applyFill="1" applyBorder="1" applyAlignment="1">
      <alignment wrapText="1"/>
      <protection/>
    </xf>
    <xf numFmtId="0" fontId="1" fillId="0" borderId="1" xfId="42" applyFont="1" applyFill="1" applyBorder="1" applyAlignment="1">
      <alignment horizontal="right" wrapText="1"/>
      <protection/>
    </xf>
    <xf numFmtId="0" fontId="1" fillId="2" borderId="13" xfId="43" applyFont="1" applyFill="1" applyBorder="1" applyAlignment="1">
      <alignment horizontal="center"/>
      <protection/>
    </xf>
    <xf numFmtId="0" fontId="1" fillId="0" borderId="1" xfId="43" applyFont="1" applyFill="1" applyBorder="1" applyAlignment="1">
      <alignment wrapText="1"/>
      <protection/>
    </xf>
    <xf numFmtId="0" fontId="1" fillId="0" borderId="1" xfId="43" applyFont="1" applyFill="1" applyBorder="1" applyAlignment="1">
      <alignment horizontal="right" wrapText="1"/>
      <protection/>
    </xf>
    <xf numFmtId="0" fontId="1" fillId="2" borderId="13" xfId="44" applyFont="1" applyFill="1" applyBorder="1" applyAlignment="1">
      <alignment horizontal="center"/>
      <protection/>
    </xf>
    <xf numFmtId="0" fontId="1" fillId="0" borderId="1" xfId="44" applyFont="1" applyFill="1" applyBorder="1" applyAlignment="1">
      <alignment wrapText="1"/>
      <protection/>
    </xf>
    <xf numFmtId="0" fontId="1" fillId="0" borderId="1" xfId="44" applyFont="1" applyFill="1" applyBorder="1" applyAlignment="1">
      <alignment horizontal="right" wrapText="1"/>
      <protection/>
    </xf>
    <xf numFmtId="0" fontId="1" fillId="2" borderId="13" xfId="45" applyFont="1" applyFill="1" applyBorder="1" applyAlignment="1">
      <alignment horizontal="center"/>
      <protection/>
    </xf>
    <xf numFmtId="0" fontId="1" fillId="0" borderId="1" xfId="45" applyFont="1" applyFill="1" applyBorder="1" applyAlignment="1">
      <alignment wrapText="1"/>
      <protection/>
    </xf>
    <xf numFmtId="0" fontId="1" fillId="0" borderId="1" xfId="45" applyFont="1" applyFill="1" applyBorder="1" applyAlignment="1">
      <alignment horizontal="right" wrapText="1"/>
      <protection/>
    </xf>
    <xf numFmtId="0" fontId="1" fillId="2" borderId="13" xfId="46" applyFont="1" applyFill="1" applyBorder="1" applyAlignment="1">
      <alignment horizontal="center"/>
      <protection/>
    </xf>
    <xf numFmtId="0" fontId="1" fillId="0" borderId="1" xfId="46" applyFont="1" applyFill="1" applyBorder="1" applyAlignment="1">
      <alignment wrapText="1"/>
      <protection/>
    </xf>
    <xf numFmtId="0" fontId="1" fillId="0" borderId="1" xfId="46" applyFont="1" applyFill="1" applyBorder="1" applyAlignment="1">
      <alignment horizontal="right" wrapText="1"/>
      <protection/>
    </xf>
    <xf numFmtId="0" fontId="1" fillId="2" borderId="13" xfId="47" applyFont="1" applyFill="1" applyBorder="1" applyAlignment="1">
      <alignment horizontal="center"/>
      <protection/>
    </xf>
    <xf numFmtId="0" fontId="1" fillId="0" borderId="1" xfId="47" applyFont="1" applyFill="1" applyBorder="1" applyAlignment="1">
      <alignment wrapText="1"/>
      <protection/>
    </xf>
    <xf numFmtId="0" fontId="1" fillId="0" borderId="1" xfId="47" applyFont="1" applyFill="1" applyBorder="1" applyAlignment="1">
      <alignment horizontal="right" wrapText="1"/>
      <protection/>
    </xf>
    <xf numFmtId="0" fontId="1" fillId="2" borderId="13" xfId="48" applyFont="1" applyFill="1" applyBorder="1" applyAlignment="1">
      <alignment horizontal="center"/>
      <protection/>
    </xf>
    <xf numFmtId="0" fontId="1" fillId="0" borderId="1" xfId="48" applyFont="1" applyFill="1" applyBorder="1" applyAlignment="1">
      <alignment wrapText="1"/>
      <protection/>
    </xf>
    <xf numFmtId="0" fontId="1" fillId="0" borderId="1" xfId="48" applyFont="1" applyFill="1" applyBorder="1" applyAlignment="1">
      <alignment horizontal="right" wrapText="1"/>
      <protection/>
    </xf>
    <xf numFmtId="0" fontId="1" fillId="2" borderId="13" xfId="49" applyFont="1" applyFill="1" applyBorder="1" applyAlignment="1">
      <alignment horizontal="center"/>
      <protection/>
    </xf>
    <xf numFmtId="0" fontId="1" fillId="0" borderId="1" xfId="49" applyFont="1" applyFill="1" applyBorder="1" applyAlignment="1">
      <alignment wrapText="1"/>
      <protection/>
    </xf>
    <xf numFmtId="0" fontId="1" fillId="0" borderId="1" xfId="49" applyFont="1" applyFill="1" applyBorder="1" applyAlignment="1">
      <alignment horizontal="right" wrapText="1"/>
      <protection/>
    </xf>
    <xf numFmtId="0" fontId="1" fillId="2" borderId="13" xfId="50" applyFont="1" applyFill="1" applyBorder="1" applyAlignment="1">
      <alignment horizontal="center"/>
      <protection/>
    </xf>
    <xf numFmtId="0" fontId="1" fillId="0" borderId="1" xfId="50" applyFont="1" applyFill="1" applyBorder="1" applyAlignment="1">
      <alignment wrapText="1"/>
      <protection/>
    </xf>
    <xf numFmtId="0" fontId="1" fillId="0" borderId="1" xfId="50" applyFont="1" applyFill="1" applyBorder="1" applyAlignment="1">
      <alignment horizontal="right" wrapText="1"/>
      <protection/>
    </xf>
    <xf numFmtId="0" fontId="1" fillId="2" borderId="13" xfId="51" applyFont="1" applyFill="1" applyBorder="1" applyAlignment="1">
      <alignment horizontal="center"/>
      <protection/>
    </xf>
    <xf numFmtId="0" fontId="1" fillId="0" borderId="1" xfId="51" applyFont="1" applyFill="1" applyBorder="1" applyAlignment="1">
      <alignment wrapText="1"/>
      <protection/>
    </xf>
    <xf numFmtId="0" fontId="1" fillId="0" borderId="1" xfId="51" applyFont="1" applyFill="1" applyBorder="1" applyAlignment="1">
      <alignment horizontal="right" wrapText="1"/>
      <protection/>
    </xf>
    <xf numFmtId="0" fontId="1" fillId="2" borderId="13" xfId="53" applyFont="1" applyFill="1" applyBorder="1" applyAlignment="1">
      <alignment horizontal="center"/>
      <protection/>
    </xf>
    <xf numFmtId="0" fontId="1" fillId="0" borderId="1" xfId="53" applyFont="1" applyFill="1" applyBorder="1" applyAlignment="1">
      <alignment wrapText="1"/>
      <protection/>
    </xf>
    <xf numFmtId="0" fontId="1" fillId="0" borderId="1" xfId="53" applyFont="1" applyFill="1" applyBorder="1" applyAlignment="1">
      <alignment horizontal="right" wrapText="1"/>
      <protection/>
    </xf>
    <xf numFmtId="0" fontId="1" fillId="2" borderId="13" xfId="54" applyFont="1" applyFill="1" applyBorder="1" applyAlignment="1">
      <alignment horizontal="center"/>
      <protection/>
    </xf>
    <xf numFmtId="0" fontId="1" fillId="0" borderId="1" xfId="54" applyFont="1" applyFill="1" applyBorder="1" applyAlignment="1">
      <alignment wrapText="1"/>
      <protection/>
    </xf>
    <xf numFmtId="0" fontId="1" fillId="0" borderId="1" xfId="54" applyFont="1" applyFill="1" applyBorder="1" applyAlignment="1">
      <alignment horizontal="right" wrapText="1"/>
      <protection/>
    </xf>
    <xf numFmtId="0" fontId="1" fillId="2" borderId="13" xfId="55" applyFont="1" applyFill="1" applyBorder="1" applyAlignment="1">
      <alignment horizontal="center"/>
      <protection/>
    </xf>
    <xf numFmtId="0" fontId="1" fillId="0" borderId="1" xfId="55" applyFont="1" applyFill="1" applyBorder="1" applyAlignment="1">
      <alignment wrapText="1"/>
      <protection/>
    </xf>
    <xf numFmtId="0" fontId="1" fillId="0" borderId="1" xfId="55" applyFont="1" applyFill="1" applyBorder="1" applyAlignment="1">
      <alignment horizontal="right" wrapText="1"/>
      <protection/>
    </xf>
    <xf numFmtId="0" fontId="1" fillId="2" borderId="13" xfId="56" applyFont="1" applyFill="1" applyBorder="1" applyAlignment="1">
      <alignment horizontal="center"/>
      <protection/>
    </xf>
    <xf numFmtId="0" fontId="1" fillId="0" borderId="1" xfId="56" applyFont="1" applyFill="1" applyBorder="1" applyAlignment="1">
      <alignment wrapText="1"/>
      <protection/>
    </xf>
    <xf numFmtId="0" fontId="1" fillId="0" borderId="1" xfId="56" applyFont="1" applyFill="1" applyBorder="1" applyAlignment="1">
      <alignment horizontal="right" wrapText="1"/>
      <protection/>
    </xf>
    <xf numFmtId="0" fontId="1" fillId="2" borderId="13" xfId="57" applyFont="1" applyFill="1" applyBorder="1" applyAlignment="1">
      <alignment horizontal="center"/>
      <protection/>
    </xf>
    <xf numFmtId="0" fontId="1" fillId="0" borderId="1" xfId="57" applyFont="1" applyFill="1" applyBorder="1" applyAlignment="1">
      <alignment wrapText="1"/>
      <protection/>
    </xf>
    <xf numFmtId="0" fontId="1" fillId="0" borderId="1" xfId="57" applyFont="1" applyFill="1" applyBorder="1" applyAlignment="1">
      <alignment horizontal="right" wrapText="1"/>
      <protection/>
    </xf>
    <xf numFmtId="0" fontId="1" fillId="2" borderId="13" xfId="58" applyFont="1" applyFill="1" applyBorder="1" applyAlignment="1">
      <alignment horizontal="center"/>
      <protection/>
    </xf>
    <xf numFmtId="0" fontId="1" fillId="0" borderId="1" xfId="58" applyFont="1" applyFill="1" applyBorder="1" applyAlignment="1">
      <alignment wrapText="1"/>
      <protection/>
    </xf>
    <xf numFmtId="0" fontId="1" fillId="0" borderId="1" xfId="58" applyFont="1" applyFill="1" applyBorder="1" applyAlignment="1">
      <alignment horizontal="right" wrapText="1"/>
      <protection/>
    </xf>
    <xf numFmtId="0" fontId="1" fillId="2" borderId="13" xfId="59" applyFont="1" applyFill="1" applyBorder="1" applyAlignment="1">
      <alignment horizontal="center"/>
      <protection/>
    </xf>
    <xf numFmtId="0" fontId="1" fillId="0" borderId="1" xfId="59" applyFont="1" applyFill="1" applyBorder="1" applyAlignment="1">
      <alignment wrapText="1"/>
      <protection/>
    </xf>
    <xf numFmtId="0" fontId="1" fillId="0" borderId="1" xfId="59" applyFont="1" applyFill="1" applyBorder="1" applyAlignment="1">
      <alignment horizontal="right" wrapText="1"/>
      <protection/>
    </xf>
    <xf numFmtId="0" fontId="1" fillId="2" borderId="13" xfId="60" applyFont="1" applyFill="1" applyBorder="1" applyAlignment="1">
      <alignment horizontal="center"/>
      <protection/>
    </xf>
    <xf numFmtId="0" fontId="1" fillId="0" borderId="1" xfId="60" applyFont="1" applyFill="1" applyBorder="1" applyAlignment="1">
      <alignment wrapText="1"/>
      <protection/>
    </xf>
    <xf numFmtId="0" fontId="1" fillId="0" borderId="1" xfId="60" applyFont="1" applyFill="1" applyBorder="1" applyAlignment="1">
      <alignment horizontal="right" wrapText="1"/>
      <protection/>
    </xf>
    <xf numFmtId="0" fontId="1" fillId="2" borderId="13" xfId="61" applyFont="1" applyFill="1" applyBorder="1" applyAlignment="1">
      <alignment horizontal="center"/>
      <protection/>
    </xf>
    <xf numFmtId="0" fontId="1" fillId="0" borderId="1" xfId="61" applyFont="1" applyFill="1" applyBorder="1" applyAlignment="1">
      <alignment wrapText="1"/>
      <protection/>
    </xf>
    <xf numFmtId="0" fontId="1" fillId="0" borderId="1" xfId="61" applyFont="1" applyFill="1" applyBorder="1" applyAlignment="1">
      <alignment horizontal="right" wrapText="1"/>
      <protection/>
    </xf>
    <xf numFmtId="0" fontId="1" fillId="2" borderId="13" xfId="62" applyFont="1" applyFill="1" applyBorder="1" applyAlignment="1">
      <alignment horizontal="center"/>
      <protection/>
    </xf>
    <xf numFmtId="0" fontId="1" fillId="0" borderId="1" xfId="62" applyFont="1" applyFill="1" applyBorder="1" applyAlignment="1">
      <alignment wrapText="1"/>
      <protection/>
    </xf>
    <xf numFmtId="0" fontId="1" fillId="0" borderId="1" xfId="62" applyFont="1" applyFill="1" applyBorder="1" applyAlignment="1">
      <alignment horizontal="right" wrapText="1"/>
      <protection/>
    </xf>
    <xf numFmtId="0" fontId="1" fillId="2" borderId="13" xfId="64" applyFont="1" applyFill="1" applyBorder="1" applyAlignment="1">
      <alignment horizontal="center"/>
      <protection/>
    </xf>
    <xf numFmtId="0" fontId="1" fillId="0" borderId="1" xfId="64" applyFont="1" applyFill="1" applyBorder="1" applyAlignment="1">
      <alignment wrapText="1"/>
      <protection/>
    </xf>
    <xf numFmtId="0" fontId="1" fillId="0" borderId="1" xfId="64" applyFont="1" applyFill="1" applyBorder="1" applyAlignment="1">
      <alignment horizontal="right" wrapText="1"/>
      <protection/>
    </xf>
    <xf numFmtId="0" fontId="1" fillId="2" borderId="13" xfId="65" applyFont="1" applyFill="1" applyBorder="1" applyAlignment="1">
      <alignment horizontal="center"/>
      <protection/>
    </xf>
    <xf numFmtId="0" fontId="1" fillId="0" borderId="1" xfId="65" applyFont="1" applyFill="1" applyBorder="1" applyAlignment="1">
      <alignment wrapText="1"/>
      <protection/>
    </xf>
    <xf numFmtId="0" fontId="1" fillId="0" borderId="1" xfId="65" applyFont="1" applyFill="1" applyBorder="1" applyAlignment="1">
      <alignment horizontal="right" wrapText="1"/>
      <protection/>
    </xf>
    <xf numFmtId="0" fontId="1" fillId="0" borderId="14" xfId="41" applyFont="1" applyFill="1" applyBorder="1" applyAlignment="1">
      <alignment horizontal="right" wrapText="1"/>
      <protection/>
    </xf>
    <xf numFmtId="0" fontId="1" fillId="0" borderId="0" xfId="41" applyFont="1" applyFill="1" applyBorder="1" applyAlignment="1">
      <alignment horizontal="right" wrapText="1"/>
      <protection/>
    </xf>
    <xf numFmtId="0" fontId="1" fillId="2" borderId="13" xfId="66" applyFont="1" applyFill="1" applyBorder="1" applyAlignment="1">
      <alignment horizontal="center"/>
      <protection/>
    </xf>
    <xf numFmtId="0" fontId="1" fillId="0" borderId="1" xfId="66" applyFont="1" applyFill="1" applyBorder="1" applyAlignment="1">
      <alignment wrapText="1"/>
      <protection/>
    </xf>
    <xf numFmtId="0" fontId="1" fillId="0" borderId="1" xfId="66" applyFont="1" applyFill="1" applyBorder="1" applyAlignment="1">
      <alignment horizontal="right" wrapText="1"/>
      <protection/>
    </xf>
    <xf numFmtId="0" fontId="1" fillId="2" borderId="13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wrapText="1"/>
      <protection/>
    </xf>
    <xf numFmtId="0" fontId="1" fillId="0" borderId="4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24" applyFont="1" applyFill="1" applyBorder="1" applyAlignment="1">
      <alignment wrapText="1"/>
      <protection/>
    </xf>
    <xf numFmtId="0" fontId="1" fillId="2" borderId="13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wrapText="1"/>
      <protection/>
    </xf>
    <xf numFmtId="0" fontId="1" fillId="0" borderId="1" xfId="22" applyFont="1" applyFill="1" applyBorder="1" applyAlignment="1">
      <alignment horizontal="right" wrapText="1"/>
      <protection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-MS61" xfId="21"/>
    <cellStyle name="Normal_As-MS61" xfId="22"/>
    <cellStyle name="Normal_Cu-MS61" xfId="23"/>
    <cellStyle name="Normal_Sheet1" xfId="24"/>
    <cellStyle name="Normal_Sheet10" xfId="25"/>
    <cellStyle name="Normal_Sheet11" xfId="26"/>
    <cellStyle name="Normal_Sheet16" xfId="27"/>
    <cellStyle name="Normal_Sheet17" xfId="28"/>
    <cellStyle name="Normal_Sheet18" xfId="29"/>
    <cellStyle name="Normal_Sheet19" xfId="30"/>
    <cellStyle name="Normal_Sheet20" xfId="31"/>
    <cellStyle name="Normal_Sheet21" xfId="32"/>
    <cellStyle name="Normal_Sheet22" xfId="33"/>
    <cellStyle name="Normal_Sheet23" xfId="34"/>
    <cellStyle name="Normal_Sheet24" xfId="35"/>
    <cellStyle name="Normal_Sheet25" xfId="36"/>
    <cellStyle name="Normal_Sheet26" xfId="37"/>
    <cellStyle name="Normal_Sheet27" xfId="38"/>
    <cellStyle name="Normal_Sheet28" xfId="39"/>
    <cellStyle name="Normal_Sheet29" xfId="40"/>
    <cellStyle name="Normal_Sheet3" xfId="41"/>
    <cellStyle name="Normal_Sheet30" xfId="42"/>
    <cellStyle name="Normal_Sheet31" xfId="43"/>
    <cellStyle name="Normal_Sheet32" xfId="44"/>
    <cellStyle name="Normal_Sheet33" xfId="45"/>
    <cellStyle name="Normal_Sheet34" xfId="46"/>
    <cellStyle name="Normal_Sheet35" xfId="47"/>
    <cellStyle name="Normal_Sheet36" xfId="48"/>
    <cellStyle name="Normal_Sheet37" xfId="49"/>
    <cellStyle name="Normal_Sheet38" xfId="50"/>
    <cellStyle name="Normal_Sheet39" xfId="51"/>
    <cellStyle name="Normal_Sheet4" xfId="52"/>
    <cellStyle name="Normal_Sheet40" xfId="53"/>
    <cellStyle name="Normal_Sheet41" xfId="54"/>
    <cellStyle name="Normal_Sheet42" xfId="55"/>
    <cellStyle name="Normal_Sheet43" xfId="56"/>
    <cellStyle name="Normal_Sheet44" xfId="57"/>
    <cellStyle name="Normal_Sheet45" xfId="58"/>
    <cellStyle name="Normal_Sheet46" xfId="59"/>
    <cellStyle name="Normal_Sheet47" xfId="60"/>
    <cellStyle name="Normal_Sheet48" xfId="61"/>
    <cellStyle name="Normal_Sheet49" xfId="62"/>
    <cellStyle name="Normal_Sheet5" xfId="63"/>
    <cellStyle name="Normal_Sheet50" xfId="64"/>
    <cellStyle name="Normal_Sheet51" xfId="65"/>
    <cellStyle name="Normal_Sheet52" xfId="66"/>
    <cellStyle name="Normal_Sheet6" xfId="67"/>
    <cellStyle name="Normal_Sheet7" xfId="68"/>
    <cellStyle name="Normal_Sheet8" xfId="69"/>
    <cellStyle name="Normal_Sheet9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Analysis of Precision
Four-acid, 47 element ICP-MS package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125"/>
          <c:w val="0.9385"/>
          <c:h val="0.75325"/>
        </c:manualLayout>
      </c:layout>
      <c:lineChart>
        <c:grouping val="standard"/>
        <c:varyColors val="0"/>
        <c:ser>
          <c:idx val="0"/>
          <c:order val="0"/>
          <c:tx>
            <c:v>Mean &gt;5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SummaryGraph!$A$63:$A$111</c:f>
              <c:strCache/>
            </c:strRef>
          </c:cat>
          <c:val>
            <c:numRef>
              <c:f>SummaryGraph!$K$63:$K$111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Mean &lt;5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SummaryGraph!$A$63:$A$111</c:f>
              <c:strCache/>
            </c:strRef>
          </c:cat>
          <c:val>
            <c:numRef>
              <c:f>SummaryGraph!$L$63:$L$111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SummaryGraph!$A$63:$A$111</c:f>
              <c:strCache/>
            </c:strRef>
          </c:cat>
          <c:val>
            <c:numRef>
              <c:f>SummaryGraph!$M$63:$M$111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15 %RSD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SummaryGraph!$A$63:$A$111</c:f>
              <c:strCache/>
            </c:strRef>
          </c:cat>
          <c:val>
            <c:numRef>
              <c:f>SummaryGraph!$N$63:$N$111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8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2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Cd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0.9641x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'Cd-MS61'!$O$2:$O$60</c:f>
              <c:numCache/>
            </c:numRef>
          </c:xVal>
          <c:yVal>
            <c:numRef>
              <c:f>'Cd-MS61'!$P$2:$P$60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'Cd-MS61'!$R$2:$R$60</c:f>
              <c:numCache/>
            </c:numRef>
          </c:xVal>
          <c:yVal>
            <c:numRef>
              <c:f>'Cd-MS61'!$R$2:$R$60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'Cd-MS61'!$S$2:$S$60</c:f>
              <c:numCache/>
            </c:numRef>
          </c:xVal>
          <c:yVal>
            <c:numRef>
              <c:f>'Cd-MS61'!$R$2:$R$60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'Cd-MS61'!$T$2:$T$60</c:f>
              <c:numCache/>
            </c:numRef>
          </c:xVal>
          <c:yVal>
            <c:numRef>
              <c:f>'Cd-MS61'!$U$2:$U$60</c:f>
              <c:numCache/>
            </c:numRef>
          </c:yVal>
          <c:smooth val="0"/>
        </c:ser>
        <c:axId val="17708046"/>
        <c:axId val="25154687"/>
      </c:scatterChart>
      <c:valAx>
        <c:axId val="17708046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crossBetween val="midCat"/>
        <c:dispUnits/>
      </c:valAx>
      <c:valAx>
        <c:axId val="2515468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Ce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0.9897x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0.9938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'Ce-MS61'!$O$2:$O$60</c:f>
              <c:numCache/>
            </c:numRef>
          </c:xVal>
          <c:yVal>
            <c:numRef>
              <c:f>'Ce-MS61'!$P$2:$P$60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'Ce-MS61'!$R$2:$R$60</c:f>
              <c:numCache/>
            </c:numRef>
          </c:xVal>
          <c:yVal>
            <c:numRef>
              <c:f>'Ce-MS61'!$R$2:$R$60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'Ce-MS61'!$S$2:$S$60</c:f>
              <c:numCache/>
            </c:numRef>
          </c:xVal>
          <c:yVal>
            <c:numRef>
              <c:f>'Ce-MS61'!$R$2:$R$60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'Ce-MS61'!$T$2:$T$60</c:f>
              <c:numCache/>
            </c:numRef>
          </c:xVal>
          <c:yVal>
            <c:numRef>
              <c:f>'Ce-MS61'!$U$2:$U$60</c:f>
              <c:numCache/>
            </c:numRef>
          </c:yVal>
          <c:smooth val="0"/>
        </c:ser>
        <c:axId val="25065592"/>
        <c:axId val="24263737"/>
      </c:scatterChart>
      <c:valAx>
        <c:axId val="25065592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crossBetween val="midCat"/>
        <c:dispUnits/>
      </c:valAx>
      <c:valAx>
        <c:axId val="2426373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65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Co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0.9912x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'Co-MS61'!$O$2:$O$60</c:f>
              <c:numCache/>
            </c:numRef>
          </c:xVal>
          <c:yVal>
            <c:numRef>
              <c:f>'Co-MS61'!$P$2:$P$60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'Co-MS61'!$R$2:$R$60</c:f>
              <c:numCache/>
            </c:numRef>
          </c:xVal>
          <c:yVal>
            <c:numRef>
              <c:f>'Co-MS61'!$R$2:$R$60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'Co-MS61'!$S$2:$S$60</c:f>
              <c:numCache/>
            </c:numRef>
          </c:xVal>
          <c:yVal>
            <c:numRef>
              <c:f>'Co-MS61'!$R$2:$R$60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'Co-MS61'!$T$2:$T$60</c:f>
              <c:numCache/>
            </c:numRef>
          </c:xVal>
          <c:yVal>
            <c:numRef>
              <c:f>'Co-MS61'!$U$2:$U$60</c:f>
              <c:numCache/>
            </c:numRef>
          </c:yVal>
          <c:smooth val="0"/>
        </c:ser>
        <c:axId val="17047042"/>
        <c:axId val="19205651"/>
      </c:scatterChart>
      <c:valAx>
        <c:axId val="1704704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05651"/>
        <c:crosses val="autoZero"/>
        <c:crossBetween val="midCat"/>
        <c:dispUnits/>
        <c:majorUnit val="10"/>
      </c:valAx>
      <c:valAx>
        <c:axId val="1920565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7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Cr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1.0069x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0.9957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'Cr-MS61'!$O$2:$O$60</c:f>
              <c:numCache/>
            </c:numRef>
          </c:xVal>
          <c:yVal>
            <c:numRef>
              <c:f>'Cr-MS61'!$P$2:$P$60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'Cr-MS61'!$R$2:$R$60</c:f>
              <c:numCache/>
            </c:numRef>
          </c:xVal>
          <c:yVal>
            <c:numRef>
              <c:f>'Cr-MS61'!$R$2:$R$60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'Cr-MS61'!$S$2:$S$60</c:f>
              <c:numCache/>
            </c:numRef>
          </c:xVal>
          <c:yVal>
            <c:numRef>
              <c:f>'Cr-MS61'!$R$2:$R$60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'Cr-MS61'!$T$2:$T$60</c:f>
              <c:numCache/>
            </c:numRef>
          </c:xVal>
          <c:yVal>
            <c:numRef>
              <c:f>'Cr-MS61'!$U$2:$U$60</c:f>
              <c:numCache/>
            </c:numRef>
          </c:yVal>
          <c:smooth val="0"/>
        </c:ser>
        <c:axId val="38633132"/>
        <c:axId val="12153869"/>
      </c:scatterChart>
      <c:valAx>
        <c:axId val="38633132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crossBetween val="midCat"/>
        <c:dispUnits/>
        <c:majorUnit val="50"/>
      </c:valAx>
      <c:valAx>
        <c:axId val="1215386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313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Cs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0.9928x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0.9951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'Cs-MS61'!$O$2:$O$60</c:f>
              <c:numCache/>
            </c:numRef>
          </c:xVal>
          <c:yVal>
            <c:numRef>
              <c:f>'Cs-MS61'!$P$2:$P$60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'Cs-MS61'!$R$2:$R$60</c:f>
              <c:numCache/>
            </c:numRef>
          </c:xVal>
          <c:yVal>
            <c:numRef>
              <c:f>'Cs-MS61'!$R$2:$R$60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'Cs-MS61'!$S$2:$S$60</c:f>
              <c:numCache/>
            </c:numRef>
          </c:xVal>
          <c:yVal>
            <c:numRef>
              <c:f>'Cs-MS61'!$R$2:$R$60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'Cs-MS61'!$T$2:$T$60</c:f>
              <c:numCache/>
            </c:numRef>
          </c:xVal>
          <c:yVal>
            <c:numRef>
              <c:f>'Cs-MS61'!$U$2:$U$60</c:f>
              <c:numCache/>
            </c:numRef>
          </c:yVal>
          <c:smooth val="0"/>
        </c:ser>
        <c:axId val="42275958"/>
        <c:axId val="44939303"/>
      </c:scatterChart>
      <c:valAx>
        <c:axId val="4227595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39303"/>
        <c:crosses val="autoZero"/>
        <c:crossBetween val="midCat"/>
        <c:dispUnits/>
        <c:majorUnit val="1"/>
      </c:valAx>
      <c:valAx>
        <c:axId val="449393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59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Cu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'Cu-MS61'!$O$2:$O$60</c:f>
              <c:numCache/>
            </c:numRef>
          </c:xVal>
          <c:yVal>
            <c:numRef>
              <c:f>'Cu-MS61'!$P$2:$P$60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'Cu-MS61'!$R$2:$R$60</c:f>
              <c:numCache/>
            </c:numRef>
          </c:xVal>
          <c:yVal>
            <c:numRef>
              <c:f>'Cu-MS61'!$R$2:$R$60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'Cu-MS61'!$S$2:$S$60</c:f>
              <c:numCache/>
            </c:numRef>
          </c:xVal>
          <c:yVal>
            <c:numRef>
              <c:f>'Cu-MS61'!$R$2:$R$60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'Cu-MS61'!$T$2:$T$60</c:f>
              <c:numCache/>
            </c:numRef>
          </c:xVal>
          <c:yVal>
            <c:numRef>
              <c:f>'Cu-MS61'!$U$2:$U$60</c:f>
              <c:numCache/>
            </c:numRef>
          </c:yVal>
          <c:smooth val="0"/>
        </c:ser>
        <c:axId val="1800544"/>
        <c:axId val="16204897"/>
      </c:scatterChart>
      <c:valAx>
        <c:axId val="180054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crossBetween val="midCat"/>
        <c:dispUnits/>
        <c:majorUnit val="20"/>
      </c:valAx>
      <c:valAx>
        <c:axId val="1620489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054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Fe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0.9855x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'Fe-MS61'!$O$2:$O$60</c:f>
              <c:numCache/>
            </c:numRef>
          </c:xVal>
          <c:yVal>
            <c:numRef>
              <c:f>'Fe-MS61'!$P$2:$P$60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'Fe-MS61'!$R$2:$R$60</c:f>
              <c:numCache/>
            </c:numRef>
          </c:xVal>
          <c:yVal>
            <c:numRef>
              <c:f>'Fe-MS61'!$R$2:$R$60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'Fe-MS61'!$S$2:$S$60</c:f>
              <c:numCache/>
            </c:numRef>
          </c:xVal>
          <c:yVal>
            <c:numRef>
              <c:f>'Fe-MS61'!$R$2:$R$60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'Fe-MS61'!$T$2:$T$60</c:f>
              <c:numCache/>
            </c:numRef>
          </c:xVal>
          <c:yVal>
            <c:numRef>
              <c:f>'Fe-MS61'!$U$2:$U$60</c:f>
              <c:numCache/>
            </c:numRef>
          </c:yVal>
          <c:smooth val="0"/>
        </c:ser>
        <c:axId val="11626346"/>
        <c:axId val="37528251"/>
      </c:scatterChart>
      <c:valAx>
        <c:axId val="116263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8251"/>
        <c:crosses val="autoZero"/>
        <c:crossBetween val="midCat"/>
        <c:dispUnits/>
      </c:valAx>
      <c:valAx>
        <c:axId val="375282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63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Ga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0.9945x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0.9837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'Ga-MS61'!$O$2:$O$60</c:f>
              <c:numCache/>
            </c:numRef>
          </c:xVal>
          <c:yVal>
            <c:numRef>
              <c:f>'Ga-MS61'!$P$2:$P$60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'Ga-MS61'!$R$2:$R$60</c:f>
              <c:numCache/>
            </c:numRef>
          </c:xVal>
          <c:yVal>
            <c:numRef>
              <c:f>'Ga-MS61'!$R$2:$R$60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'Ga-MS61'!$S$2:$S$60</c:f>
              <c:numCache/>
            </c:numRef>
          </c:xVal>
          <c:yVal>
            <c:numRef>
              <c:f>'Ga-MS61'!$R$2:$R$60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'Ga-MS61'!$T$2:$T$60</c:f>
              <c:numCache/>
            </c:numRef>
          </c:xVal>
          <c:yVal>
            <c:numRef>
              <c:f>'Ga-MS61'!$U$2:$U$60</c:f>
              <c:numCache/>
            </c:numRef>
          </c:yVal>
          <c:smooth val="0"/>
        </c:ser>
        <c:axId val="2209940"/>
        <c:axId val="19889461"/>
      </c:scatterChart>
      <c:valAx>
        <c:axId val="220994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crossBetween val="midCat"/>
        <c:dispUnits/>
      </c:valAx>
      <c:valAx>
        <c:axId val="1988946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94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Ge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0.9929x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'Ge-MS61'!$O$2:$O$60</c:f>
              <c:numCache/>
            </c:numRef>
          </c:xVal>
          <c:yVal>
            <c:numRef>
              <c:f>'Ge-MS61'!$P$2:$P$60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'Ge-MS61'!$R$2:$R$60</c:f>
              <c:numCache/>
            </c:numRef>
          </c:xVal>
          <c:yVal>
            <c:numRef>
              <c:f>'Ge-MS61'!$R$2:$R$60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'Ge-MS61'!$S$2:$S$60</c:f>
              <c:numCache/>
            </c:numRef>
          </c:xVal>
          <c:yVal>
            <c:numRef>
              <c:f>'Ge-MS61'!$R$2:$R$60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'Ge-MS61'!$T$2:$T$60</c:f>
              <c:numCache/>
            </c:numRef>
          </c:xVal>
          <c:yVal>
            <c:numRef>
              <c:f>'Ge-MS61'!$U$2:$U$60</c:f>
              <c:numCache/>
            </c:numRef>
          </c:yVal>
          <c:smooth val="0"/>
        </c:ser>
        <c:axId val="44787422"/>
        <c:axId val="433615"/>
      </c:scatterChart>
      <c:valAx>
        <c:axId val="447874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crossBetween val="midCat"/>
        <c:dispUnits/>
      </c:valAx>
      <c:valAx>
        <c:axId val="4336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Hf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0.9555x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0.8087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'Hf-MS61'!$O$2:$O$60</c:f>
              <c:numCache/>
            </c:numRef>
          </c:xVal>
          <c:yVal>
            <c:numRef>
              <c:f>'Hf-MS61'!$P$2:$P$60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'Hf-MS61'!$R$2:$R$60</c:f>
              <c:numCache/>
            </c:numRef>
          </c:xVal>
          <c:yVal>
            <c:numRef>
              <c:f>'Hf-MS61'!$R$2:$R$60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'Hf-MS61'!$S$2:$S$60</c:f>
              <c:numCache/>
            </c:numRef>
          </c:xVal>
          <c:yVal>
            <c:numRef>
              <c:f>'Hf-MS61'!$R$2:$R$60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'Hf-MS61'!$T$2:$T$60</c:f>
              <c:numCache/>
            </c:numRef>
          </c:xVal>
          <c:yVal>
            <c:numRef>
              <c:f>'Hf-MS61'!$U$2:$U$60</c:f>
              <c:numCache/>
            </c:numRef>
          </c:yVal>
          <c:smooth val="0"/>
        </c:ser>
        <c:axId val="3902536"/>
        <c:axId val="35122825"/>
      </c:scatterChart>
      <c:valAx>
        <c:axId val="390253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crossBetween val="midCat"/>
        <c:dispUnits/>
      </c:valAx>
      <c:valAx>
        <c:axId val="3512282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Ag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0.9706x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0.9389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'Ag-MS61'!$O$2:$O$60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'Ag-MS61'!$P$2:$P$60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'Ag-MS61'!$R$2:$R$60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'Ag-MS61'!$R$2:$R$60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'Ag-MS61'!$U$2:$U$60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6605118"/>
        <c:axId val="59446063"/>
      </c:scatterChart>
      <c:valAx>
        <c:axId val="6605118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6063"/>
        <c:crosses val="autoZero"/>
        <c:crossBetween val="midCat"/>
        <c:dispUnits/>
      </c:valAx>
      <c:valAx>
        <c:axId val="59446063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In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1.0398x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'In-MS61'!$O$2:$O$60</c:f>
              <c:numCache/>
            </c:numRef>
          </c:xVal>
          <c:yVal>
            <c:numRef>
              <c:f>'In-MS61'!$P$2:$P$60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'In-MS61'!$R$2:$R$60</c:f>
              <c:numCache/>
            </c:numRef>
          </c:xVal>
          <c:yVal>
            <c:numRef>
              <c:f>'In-MS61'!$R$2:$R$60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'In-MS61'!$S$2:$S$60</c:f>
              <c:numCache/>
            </c:numRef>
          </c:xVal>
          <c:yVal>
            <c:numRef>
              <c:f>'In-MS61'!$R$2:$R$60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'In-MS61'!$T$2:$T$60</c:f>
              <c:numCache/>
            </c:numRef>
          </c:xVal>
          <c:yVal>
            <c:numRef>
              <c:f>'In-MS61'!$U$2:$U$60</c:f>
              <c:numCache/>
            </c:numRef>
          </c:yVal>
          <c:smooth val="0"/>
        </c:ser>
        <c:axId val="47669970"/>
        <c:axId val="26376547"/>
      </c:scatterChart>
      <c:valAx>
        <c:axId val="4766997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crossBetween val="midCat"/>
        <c:dispUnits/>
      </c:valAx>
      <c:valAx>
        <c:axId val="26376547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K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0.9813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'K-MS61'!$O$2:$O$60</c:f>
              <c:numCache/>
            </c:numRef>
          </c:xVal>
          <c:yVal>
            <c:numRef>
              <c:f>'K-MS61'!$P$2:$P$60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'K-MS61'!$R$2:$R$60</c:f>
              <c:numCache/>
            </c:numRef>
          </c:xVal>
          <c:yVal>
            <c:numRef>
              <c:f>'K-MS61'!$R$2:$R$60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'K-MS61'!$S$2:$S$60</c:f>
              <c:numCache/>
            </c:numRef>
          </c:xVal>
          <c:yVal>
            <c:numRef>
              <c:f>'K-MS61'!$R$2:$R$60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'K-MS61'!$T$2:$T$60</c:f>
              <c:numCache/>
            </c:numRef>
          </c:xVal>
          <c:yVal>
            <c:numRef>
              <c:f>'K-MS61'!$U$2:$U$60</c:f>
              <c:numCache/>
            </c:numRef>
          </c:yVal>
          <c:smooth val="0"/>
        </c:ser>
        <c:axId val="36062332"/>
        <c:axId val="56125533"/>
      </c:scatterChart>
      <c:valAx>
        <c:axId val="3606233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crossBetween val="midCat"/>
        <c:dispUnits/>
      </c:valAx>
      <c:valAx>
        <c:axId val="5612553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La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0.9972x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'La-MS61'!$O$2:$O$60</c:f>
              <c:numCache/>
            </c:numRef>
          </c:xVal>
          <c:yVal>
            <c:numRef>
              <c:f>'La-MS61'!$P$2:$P$60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'La-MS61'!$R$2:$R$60</c:f>
              <c:numCache/>
            </c:numRef>
          </c:xVal>
          <c:yVal>
            <c:numRef>
              <c:f>'La-MS61'!$R$2:$R$60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'La-MS61'!$S$2:$S$60</c:f>
              <c:numCache/>
            </c:numRef>
          </c:xVal>
          <c:yVal>
            <c:numRef>
              <c:f>'La-MS61'!$R$2:$R$60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'La-MS61'!$T$2:$T$60</c:f>
              <c:numCache/>
            </c:numRef>
          </c:xVal>
          <c:yVal>
            <c:numRef>
              <c:f>'La-MS61'!$U$2:$U$60</c:f>
              <c:numCache/>
            </c:numRef>
          </c:yVal>
          <c:smooth val="0"/>
        </c:ser>
        <c:axId val="35367750"/>
        <c:axId val="49874295"/>
      </c:scatterChart>
      <c:valAx>
        <c:axId val="35367750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crossBetween val="midCat"/>
        <c:dispUnits/>
        <c:majorUnit val="50"/>
      </c:valAx>
      <c:valAx>
        <c:axId val="4987429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775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Li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0.9688x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0.9571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'Li-MS61'!$O$2:$O$60</c:f>
              <c:numCache/>
            </c:numRef>
          </c:xVal>
          <c:yVal>
            <c:numRef>
              <c:f>'Li-MS61'!$P$2:$P$60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'Li-MS61'!$R$2:$R$60</c:f>
              <c:numCache/>
            </c:numRef>
          </c:xVal>
          <c:yVal>
            <c:numRef>
              <c:f>'Li-MS61'!$R$2:$R$60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'Li-MS61'!$S$2:$S$60</c:f>
              <c:numCache/>
            </c:numRef>
          </c:xVal>
          <c:yVal>
            <c:numRef>
              <c:f>'Li-MS61'!$R$2:$R$60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'Li-MS61'!$T$2:$T$60</c:f>
              <c:numCache/>
            </c:numRef>
          </c:xVal>
          <c:yVal>
            <c:numRef>
              <c:f>'Li-MS61'!$U$2:$U$60</c:f>
              <c:numCache/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crossBetween val="midCat"/>
        <c:dispUnits/>
        <c:majorUnit val="5"/>
      </c:valAx>
      <c:valAx>
        <c:axId val="1328606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Mg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0.958x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0.9968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'Mg-MS61'!$O$2:$O$60</c:f>
              <c:numCache/>
            </c:numRef>
          </c:xVal>
          <c:yVal>
            <c:numRef>
              <c:f>'Mg-MS61'!$P$2:$P$60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'Mg-MS61'!$R$2:$R$60</c:f>
              <c:numCache/>
            </c:numRef>
          </c:xVal>
          <c:yVal>
            <c:numRef>
              <c:f>'Mg-MS61'!$R$2:$R$60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'Mg-MS61'!$S$2:$S$60</c:f>
              <c:numCache/>
            </c:numRef>
          </c:xVal>
          <c:yVal>
            <c:numRef>
              <c:f>'Mg-MS61'!$R$2:$R$60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'Mg-MS61'!$T$2:$T$60</c:f>
              <c:numCache/>
            </c:numRef>
          </c:xVal>
          <c:yVal>
            <c:numRef>
              <c:f>'Mg-MS61'!$U$2:$U$60</c:f>
              <c:numCache/>
            </c:numRef>
          </c:yVal>
          <c:smooth val="0"/>
        </c:ser>
        <c:axId val="52465722"/>
        <c:axId val="2429451"/>
      </c:scatterChart>
      <c:valAx>
        <c:axId val="524657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crossBetween val="midCat"/>
        <c:dispUnits/>
      </c:valAx>
      <c:valAx>
        <c:axId val="242945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572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Mn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0.9949x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'Mn-MS61'!$O$2:$O$60</c:f>
              <c:numCache/>
            </c:numRef>
          </c:xVal>
          <c:yVal>
            <c:numRef>
              <c:f>'Mn-MS61'!$P$2:$P$60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'Mn-MS61'!$R$2:$R$60</c:f>
              <c:numCache/>
            </c:numRef>
          </c:xVal>
          <c:yVal>
            <c:numRef>
              <c:f>'Mn-MS61'!$R$2:$R$60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'Mn-MS61'!$S$2:$S$60</c:f>
              <c:numCache/>
            </c:numRef>
          </c:xVal>
          <c:yVal>
            <c:numRef>
              <c:f>'Mn-MS61'!$R$2:$R$60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'Mn-MS61'!$T$2:$T$60</c:f>
              <c:numCache/>
            </c:numRef>
          </c:xVal>
          <c:yVal>
            <c:numRef>
              <c:f>'Mn-MS61'!$U$2:$U$60</c:f>
              <c:numCache/>
            </c:numRef>
          </c:yVal>
          <c:smooth val="0"/>
        </c:ser>
        <c:axId val="21865060"/>
        <c:axId val="62567813"/>
      </c:scatterChart>
      <c:valAx>
        <c:axId val="21865060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crossBetween val="midCat"/>
        <c:dispUnits/>
      </c:valAx>
      <c:valAx>
        <c:axId val="6256781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5060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Mo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0.9905x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0.9926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'Mo-MS61'!$O$2:$O$60</c:f>
              <c:numCache/>
            </c:numRef>
          </c:xVal>
          <c:yVal>
            <c:numRef>
              <c:f>'Mo-MS61'!$P$2:$P$60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'Mo-MS61'!$R$2:$R$60</c:f>
              <c:numCache/>
            </c:numRef>
          </c:xVal>
          <c:yVal>
            <c:numRef>
              <c:f>'Mo-MS61'!$R$2:$R$60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'Mo-MS61'!$S$2:$S$60</c:f>
              <c:numCache/>
            </c:numRef>
          </c:xVal>
          <c:yVal>
            <c:numRef>
              <c:f>'Mo-MS61'!$R$2:$R$60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'Mo-MS61'!$T$2:$T$60</c:f>
              <c:numCache/>
            </c:numRef>
          </c:xVal>
          <c:yVal>
            <c:numRef>
              <c:f>'Mo-MS61'!$U$2:$U$60</c:f>
              <c:numCache/>
            </c:numRef>
          </c:yVal>
          <c:smooth val="0"/>
        </c:ser>
        <c:axId val="26239406"/>
        <c:axId val="34828063"/>
      </c:scatterChart>
      <c:valAx>
        <c:axId val="26239406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crossBetween val="midCat"/>
        <c:dispUnits/>
      </c:valAx>
      <c:valAx>
        <c:axId val="3482806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940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Na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0.9861x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'Na-MS61'!$O$2:$O$60</c:f>
              <c:numCache/>
            </c:numRef>
          </c:xVal>
          <c:yVal>
            <c:numRef>
              <c:f>'Na-MS61'!$P$2:$P$60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'Na-MS61'!$R$2:$R$60</c:f>
              <c:numCache/>
            </c:numRef>
          </c:xVal>
          <c:yVal>
            <c:numRef>
              <c:f>'Na-MS61'!$R$2:$R$60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'Na-MS61'!$S$2:$S$60</c:f>
              <c:numCache/>
            </c:numRef>
          </c:xVal>
          <c:yVal>
            <c:numRef>
              <c:f>'Na-MS61'!$R$2:$R$60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'Na-MS61'!$T$2:$T$60</c:f>
              <c:numCache/>
            </c:numRef>
          </c:xVal>
          <c:yVal>
            <c:numRef>
              <c:f>'Na-MS61'!$U$2:$U$60</c:f>
              <c:numCache/>
            </c:numRef>
          </c:yVal>
          <c:smooth val="0"/>
        </c:ser>
        <c:axId val="45017112"/>
        <c:axId val="2500825"/>
      </c:scatterChart>
      <c:valAx>
        <c:axId val="45017112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crossBetween val="midCat"/>
        <c:dispUnits/>
      </c:valAx>
      <c:valAx>
        <c:axId val="250082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Nb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1.0354x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0.9438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'Nb-MS61'!$O$2:$O$60</c:f>
              <c:numCache/>
            </c:numRef>
          </c:xVal>
          <c:yVal>
            <c:numRef>
              <c:f>'Nb-MS61'!$P$2:$P$60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'Nb-MS61'!$R$2:$R$60</c:f>
              <c:numCache/>
            </c:numRef>
          </c:xVal>
          <c:yVal>
            <c:numRef>
              <c:f>'Nb-MS61'!$R$2:$R$60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'Nb-MS61'!$S$2:$S$60</c:f>
              <c:numCache/>
            </c:numRef>
          </c:xVal>
          <c:yVal>
            <c:numRef>
              <c:f>'Nb-MS61'!$R$2:$R$60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'Nb-MS61'!$T$2:$T$60</c:f>
              <c:numCache/>
            </c:numRef>
          </c:xVal>
          <c:yVal>
            <c:numRef>
              <c:f>'Nb-MS61'!$U$2:$U$60</c:f>
              <c:numCache/>
            </c:numRef>
          </c:yVal>
          <c:smooth val="0"/>
        </c:ser>
        <c:axId val="22507426"/>
        <c:axId val="1240243"/>
      </c:scatterChart>
      <c:valAx>
        <c:axId val="22507426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crossBetween val="midCat"/>
        <c:dispUnits/>
        <c:majorUnit val="5"/>
      </c:valAx>
      <c:valAx>
        <c:axId val="124024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07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Ni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0.9992x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'Ni-MS61'!$O$2:$O$60</c:f>
              <c:numCache/>
            </c:numRef>
          </c:xVal>
          <c:yVal>
            <c:numRef>
              <c:f>'Ni-MS61'!$P$2:$P$60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'Ni-MS61'!$R$2:$R$60</c:f>
              <c:numCache/>
            </c:numRef>
          </c:xVal>
          <c:yVal>
            <c:numRef>
              <c:f>'Ni-MS61'!$R$2:$R$60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'Ni-MS61'!$S$2:$S$60</c:f>
              <c:numCache/>
            </c:numRef>
          </c:xVal>
          <c:yVal>
            <c:numRef>
              <c:f>'Ni-MS61'!$R$2:$R$60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'Ni-MS61'!$T$2:$T$60</c:f>
              <c:numCache/>
            </c:numRef>
          </c:xVal>
          <c:yVal>
            <c:numRef>
              <c:f>'Ni-MS61'!$U$2:$U$60</c:f>
              <c:numCache/>
            </c:numRef>
          </c:yVal>
          <c:smooth val="0"/>
        </c:ser>
        <c:axId val="11162188"/>
        <c:axId val="33350829"/>
      </c:scatterChart>
      <c:valAx>
        <c:axId val="11162188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crossBetween val="midCat"/>
        <c:dispUnits/>
      </c:valAx>
      <c:valAx>
        <c:axId val="3335082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Al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0.9713x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0.9925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'Al-MS61'!$P$2:$P$60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'Al-MS61'!$R$2:$R$60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'Al-MS61'!$R$2:$R$60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'Al-MS61'!$U$2:$U$60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65252520"/>
        <c:axId val="50401769"/>
      </c:scatterChart>
      <c:valAx>
        <c:axId val="6525252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01769"/>
        <c:crosses val="autoZero"/>
        <c:crossBetween val="midCat"/>
        <c:dispUnits/>
        <c:majorUnit val="5"/>
      </c:valAx>
      <c:valAx>
        <c:axId val="5040176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5252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0.9969x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'P-MS61'!$O$2:$O$60</c:f>
              <c:numCache/>
            </c:numRef>
          </c:xVal>
          <c:yVal>
            <c:numRef>
              <c:f>'P-MS61'!$P$2:$P$60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'P-MS61'!$R$2:$R$60</c:f>
              <c:numCache/>
            </c:numRef>
          </c:xVal>
          <c:yVal>
            <c:numRef>
              <c:f>'P-MS61'!$R$2:$R$60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'P-MS61'!$S$2:$S$60</c:f>
              <c:numCache/>
            </c:numRef>
          </c:xVal>
          <c:yVal>
            <c:numRef>
              <c:f>'P-MS61'!$R$2:$R$60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'P-MS61'!$T$2:$T$60</c:f>
              <c:numCache/>
            </c:numRef>
          </c:xVal>
          <c:yVal>
            <c:numRef>
              <c:f>'P-MS61'!$U$2:$U$60</c:f>
              <c:numCache/>
            </c:numRef>
          </c:yVal>
          <c:smooth val="0"/>
        </c:ser>
        <c:axId val="31722006"/>
        <c:axId val="17062599"/>
      </c:scatterChart>
      <c:valAx>
        <c:axId val="31722006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crossBetween val="midCat"/>
        <c:dispUnits/>
      </c:valAx>
      <c:valAx>
        <c:axId val="1706259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Pb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0.9869x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'Pb-MS61'!$O$2:$O$62</c:f>
              <c:numCache/>
            </c:numRef>
          </c:xVal>
          <c:yVal>
            <c:numRef>
              <c:f>'Pb-MS61'!$P$2:$P$62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'Pb-MS61'!$R$2:$R$62</c:f>
              <c:numCache/>
            </c:numRef>
          </c:xVal>
          <c:yVal>
            <c:numRef>
              <c:f>'Pb-MS61'!$R$2:$R$62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'Pb-MS61'!$S$2:$S$62</c:f>
              <c:numCache/>
            </c:numRef>
          </c:xVal>
          <c:yVal>
            <c:numRef>
              <c:f>'Pb-MS61'!$R$2:$R$62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'Pb-MS61'!$T$2:$T$62</c:f>
              <c:numCache/>
            </c:numRef>
          </c:xVal>
          <c:yVal>
            <c:numRef>
              <c:f>'Pb-MS61'!$U$2:$U$62</c:f>
              <c:numCache/>
            </c:numRef>
          </c:yVal>
          <c:smooth val="0"/>
        </c:ser>
        <c:axId val="19345664"/>
        <c:axId val="39893249"/>
      </c:scatterChart>
      <c:valAx>
        <c:axId val="19345664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3249"/>
        <c:crosses val="autoZero"/>
        <c:crossBetween val="midCat"/>
        <c:dispUnits/>
      </c:valAx>
      <c:valAx>
        <c:axId val="3989324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Pt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1.1525x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0.8101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'Pt-MS61'!$O$2:$O$60</c:f>
              <c:numCache/>
            </c:numRef>
          </c:xVal>
          <c:yVal>
            <c:numRef>
              <c:f>'Pt-MS61'!$P$2:$P$60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'Pt-MS61'!$R$2:$R$60</c:f>
              <c:numCache/>
            </c:numRef>
          </c:xVal>
          <c:yVal>
            <c:numRef>
              <c:f>'Pt-MS61'!$R$2:$R$60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'Pt-MS61'!$S$2:$S$60</c:f>
              <c:numCache/>
            </c:numRef>
          </c:xVal>
          <c:yVal>
            <c:numRef>
              <c:f>'Pt-MS61'!$R$2:$R$60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'Pt-MS61'!$T$2:$T$60</c:f>
              <c:numCache/>
            </c:numRef>
          </c:xVal>
          <c:yVal>
            <c:numRef>
              <c:f>'Pt-MS61'!$U$2:$U$60</c:f>
              <c:numCache/>
            </c:numRef>
          </c:yVal>
          <c:smooth val="0"/>
        </c:ser>
        <c:axId val="23494922"/>
        <c:axId val="10127707"/>
      </c:scatterChart>
      <c:valAx>
        <c:axId val="23494922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27707"/>
        <c:crosses val="autoZero"/>
        <c:crossBetween val="midCat"/>
        <c:dispUnits/>
      </c:valAx>
      <c:valAx>
        <c:axId val="10127707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492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Rb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0.9915x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'Rb-MS61'!$O$2:$O$60</c:f>
              <c:numCache/>
            </c:numRef>
          </c:xVal>
          <c:yVal>
            <c:numRef>
              <c:f>'Rb-MS61'!$P$2:$P$60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'Rb-MS61'!$R$2:$R$60</c:f>
              <c:numCache/>
            </c:numRef>
          </c:xVal>
          <c:yVal>
            <c:numRef>
              <c:f>'Rb-MS61'!$R$2:$R$60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'Rb-MS61'!$S$2:$S$60</c:f>
              <c:numCache/>
            </c:numRef>
          </c:xVal>
          <c:yVal>
            <c:numRef>
              <c:f>'Rb-MS61'!$R$2:$R$60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'Rb-MS61'!$T$2:$T$60</c:f>
              <c:numCache/>
            </c:numRef>
          </c:xVal>
          <c:yVal>
            <c:numRef>
              <c:f>'Rb-MS61'!$U$2:$U$60</c:f>
              <c:numCache/>
            </c:numRef>
          </c:yVal>
          <c:smooth val="0"/>
        </c:ser>
        <c:axId val="24040500"/>
        <c:axId val="15037909"/>
      </c:scatterChart>
      <c:valAx>
        <c:axId val="24040500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7909"/>
        <c:crosses val="autoZero"/>
        <c:crossBetween val="midCat"/>
        <c:dispUnits/>
        <c:majorUnit val="50"/>
      </c:valAx>
      <c:valAx>
        <c:axId val="1503790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050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Re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1.0321x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0.3139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'Re-MS61'!$O$2:$O$60</c:f>
              <c:numCache/>
            </c:numRef>
          </c:xVal>
          <c:yVal>
            <c:numRef>
              <c:f>'Re-MS61'!$P$2:$P$60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'Re-MS61'!$R$2:$R$60</c:f>
              <c:numCache/>
            </c:numRef>
          </c:xVal>
          <c:yVal>
            <c:numRef>
              <c:f>'Re-MS61'!$R$2:$R$60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'Re-MS61'!$S$2:$S$60</c:f>
              <c:numCache/>
            </c:numRef>
          </c:xVal>
          <c:yVal>
            <c:numRef>
              <c:f>'Re-MS61'!$R$2:$R$60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'Re-MS61'!$T$2:$T$60</c:f>
              <c:numCache/>
            </c:numRef>
          </c:xVal>
          <c:yVal>
            <c:numRef>
              <c:f>'Re-MS61'!$U$2:$U$60</c:f>
              <c:numCache/>
            </c:numRef>
          </c:yVal>
          <c:smooth val="0"/>
        </c:ser>
        <c:axId val="1123454"/>
        <c:axId val="10111087"/>
      </c:scatterChart>
      <c:valAx>
        <c:axId val="1123454"/>
        <c:scaling>
          <c:orientation val="minMax"/>
          <c:max val="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1087"/>
        <c:crosses val="autoZero"/>
        <c:crossBetween val="midCat"/>
        <c:dispUnits/>
      </c:valAx>
      <c:valAx>
        <c:axId val="10111087"/>
        <c:scaling>
          <c:orientation val="minMax"/>
          <c:max val="0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3454"/>
        <c:crosses val="autoZero"/>
        <c:crossBetween val="midCat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15"/>
          <c:w val="0.59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0.9648x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0.9762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'S-MS61'!$O$2:$O$59</c:f>
              <c:numCache/>
            </c:numRef>
          </c:xVal>
          <c:yVal>
            <c:numRef>
              <c:f>'S-MS61'!$P$2:$P$59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'S-MS61'!$R$2:$R$59</c:f>
              <c:numCache/>
            </c:numRef>
          </c:xVal>
          <c:yVal>
            <c:numRef>
              <c:f>'S-MS61'!$R$2:$R$59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'S-MS61'!$S$2:$S$59</c:f>
              <c:numCache/>
            </c:numRef>
          </c:xVal>
          <c:yVal>
            <c:numRef>
              <c:f>'S-MS61'!$R$2:$R$59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'S-MS61'!$T$2:$T$59</c:f>
              <c:numCache/>
            </c:numRef>
          </c:xVal>
          <c:yVal>
            <c:numRef>
              <c:f>'S-MS61'!$U$2:$U$59</c:f>
              <c:numCache/>
            </c:numRef>
          </c:yVal>
          <c:smooth val="0"/>
        </c:ser>
        <c:axId val="23890920"/>
        <c:axId val="13691689"/>
      </c:scatterChart>
      <c:valAx>
        <c:axId val="23890920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crossBetween val="midCat"/>
        <c:dispUnits/>
      </c:valAx>
      <c:valAx>
        <c:axId val="1369168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55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Sb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1.1084x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'Sb-MS61'!$O$2:$O$60</c:f>
              <c:numCache/>
            </c:numRef>
          </c:xVal>
          <c:yVal>
            <c:numRef>
              <c:f>'Sb-MS61'!$P$2:$P$60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'Sb-MS61'!$R$2:$R$60</c:f>
              <c:numCache/>
            </c:numRef>
          </c:xVal>
          <c:yVal>
            <c:numRef>
              <c:f>'Sb-MS61'!$R$2:$R$60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'Sb-MS61'!$S$2:$S$60</c:f>
              <c:numCache/>
            </c:numRef>
          </c:xVal>
          <c:yVal>
            <c:numRef>
              <c:f>'Sb-MS61'!$R$2:$R$60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'Sb-MS61'!$T$2:$T$60</c:f>
              <c:numCache/>
            </c:numRef>
          </c:xVal>
          <c:yVal>
            <c:numRef>
              <c:f>'Sb-MS61'!$U$2:$U$60</c:f>
              <c:numCache/>
            </c:numRef>
          </c:yVal>
          <c:smooth val="0"/>
        </c:ser>
        <c:axId val="56116338"/>
        <c:axId val="35284995"/>
      </c:scatterChart>
      <c:valAx>
        <c:axId val="5611633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crossBetween val="midCat"/>
        <c:dispUnits/>
      </c:valAx>
      <c:valAx>
        <c:axId val="3528499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Se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0.8898x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0.7773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'Se-MS61'!$O$2:$O$60</c:f>
              <c:numCache/>
            </c:numRef>
          </c:xVal>
          <c:yVal>
            <c:numRef>
              <c:f>'Se-MS61'!$P$2:$P$60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'Se-MS61'!$R$2:$R$60</c:f>
              <c:numCache/>
            </c:numRef>
          </c:xVal>
          <c:yVal>
            <c:numRef>
              <c:f>'Se-MS61'!$R$2:$R$60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'Se-MS61'!$S$2:$S$60</c:f>
              <c:numCache/>
            </c:numRef>
          </c:xVal>
          <c:yVal>
            <c:numRef>
              <c:f>'Se-MS61'!$R$2:$R$60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'Se-MS61'!$T$2:$T$60</c:f>
              <c:numCache/>
            </c:numRef>
          </c:xVal>
          <c:yVal>
            <c:numRef>
              <c:f>'Se-MS61'!$U$2:$U$60</c:f>
              <c:numCache/>
            </c:numRef>
          </c:yVal>
          <c:smooth val="0"/>
        </c:ser>
        <c:axId val="49129500"/>
        <c:axId val="39512317"/>
      </c:scatterChart>
      <c:valAx>
        <c:axId val="491295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crossBetween val="midCat"/>
        <c:dispUnits/>
      </c:valAx>
      <c:valAx>
        <c:axId val="3951231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Sn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0.9944x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0.9941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'Sn-MS61'!$O$2:$O$60</c:f>
              <c:numCache/>
            </c:numRef>
          </c:xVal>
          <c:yVal>
            <c:numRef>
              <c:f>'Sn-MS61'!$P$2:$P$60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'Sn-MS61'!$R$2:$R$60</c:f>
              <c:numCache/>
            </c:numRef>
          </c:xVal>
          <c:yVal>
            <c:numRef>
              <c:f>'Sn-MS61'!$R$2:$R$60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'Sn-MS61'!$S$2:$S$60</c:f>
              <c:numCache/>
            </c:numRef>
          </c:xVal>
          <c:yVal>
            <c:numRef>
              <c:f>'Sn-MS61'!$R$2:$R$60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'Sn-MS61'!$T$2:$T$60</c:f>
              <c:numCache/>
            </c:numRef>
          </c:xVal>
          <c:yVal>
            <c:numRef>
              <c:f>'Sn-MS61'!$U$2:$U$60</c:f>
              <c:numCache/>
            </c:numRef>
          </c:yVal>
          <c:smooth val="0"/>
        </c:ser>
        <c:axId val="20066534"/>
        <c:axId val="46381079"/>
      </c:scatterChart>
      <c:valAx>
        <c:axId val="2006653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crossBetween val="midCat"/>
        <c:dispUnits/>
      </c:valAx>
      <c:valAx>
        <c:axId val="4638107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Sr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0.9655x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'Sr-MS61'!$O$2:$O$60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'Sr-MS61'!$P$2:$P$60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'Sr-MS61'!$R$2:$R$60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'Sr-MS61'!$R$2:$R$60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'Sr-MS61'!$U$2:$U$60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14776528"/>
        <c:axId val="65879889"/>
      </c:scatterChart>
      <c:valAx>
        <c:axId val="14776528"/>
        <c:scaling>
          <c:orientation val="minMax"/>
          <c:max val="1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crossBetween val="midCat"/>
        <c:dispUnits/>
        <c:majorUnit val="200"/>
      </c:valAx>
      <c:valAx>
        <c:axId val="6587988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6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As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1.0768x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'As-MS61'!$O$2:$O$59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'As-MS61'!$P$2:$P$59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'As-MS61'!$R$2:$R$59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'As-MS61'!$R$2:$R$59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'As-MS61'!$S$2:$S$59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'As-MS61'!$R$2:$R$59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'As-MS61'!$T$2:$T$59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'As-MS61'!$U$2:$U$59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50962738"/>
        <c:axId val="56011459"/>
      </c:scatterChart>
      <c:valAx>
        <c:axId val="50962738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crossBetween val="midCat"/>
        <c:dispUnits/>
        <c:majorUnit val="50"/>
      </c:valAx>
      <c:valAx>
        <c:axId val="5601145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6273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Ta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0.8846x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0.8276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'Ta-MS61'!$O$2:$O$60</c:f>
              <c:numCache/>
            </c:numRef>
          </c:xVal>
          <c:yVal>
            <c:numRef>
              <c:f>'Ta-MS61'!$P$2:$P$60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'Ta-MS61'!$R$2:$R$60</c:f>
              <c:numCache/>
            </c:numRef>
          </c:xVal>
          <c:yVal>
            <c:numRef>
              <c:f>'Ta-MS61'!$R$2:$R$60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'Ta-MS61'!$S$2:$S$60</c:f>
              <c:numCache/>
            </c:numRef>
          </c:xVal>
          <c:yVal>
            <c:numRef>
              <c:f>'Ta-MS61'!$R$2:$R$60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'Ta-MS61'!$T$2:$T$60</c:f>
              <c:numCache/>
            </c:numRef>
          </c:xVal>
          <c:yVal>
            <c:numRef>
              <c:f>'Ta-MS61'!$U$2:$U$60</c:f>
              <c:numCache/>
            </c:numRef>
          </c:yVal>
          <c:smooth val="0"/>
        </c:ser>
        <c:axId val="56048090"/>
        <c:axId val="34670763"/>
      </c:scatterChart>
      <c:valAx>
        <c:axId val="5604809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crossBetween val="midCat"/>
        <c:dispUnits/>
      </c:valAx>
      <c:valAx>
        <c:axId val="3467076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4809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Te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0.9915x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0.9943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'Te-MS61'!$O$2:$O$60</c:f>
              <c:numCache/>
            </c:numRef>
          </c:xVal>
          <c:yVal>
            <c:numRef>
              <c:f>'Te-MS61'!$P$2:$P$60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'Te-MS61'!$R$2:$R$60</c:f>
              <c:numCache/>
            </c:numRef>
          </c:xVal>
          <c:yVal>
            <c:numRef>
              <c:f>'Te-MS61'!$R$2:$R$60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'Te-MS61'!$S$2:$S$60</c:f>
              <c:numCache/>
            </c:numRef>
          </c:xVal>
          <c:yVal>
            <c:numRef>
              <c:f>'Te-MS61'!$R$2:$R$60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'Te-MS61'!$T$2:$T$60</c:f>
              <c:numCache/>
            </c:numRef>
          </c:xVal>
          <c:yVal>
            <c:numRef>
              <c:f>'Te-MS61'!$U$2:$U$60</c:f>
              <c:numCache/>
            </c:numRef>
          </c:yVal>
          <c:smooth val="0"/>
        </c:ser>
        <c:axId val="43601412"/>
        <c:axId val="56868389"/>
      </c:scatterChart>
      <c:valAx>
        <c:axId val="43601412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crossBetween val="midCat"/>
        <c:dispUnits/>
      </c:valAx>
      <c:valAx>
        <c:axId val="56868389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Th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0.9742x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0.9897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'Th-MS61'!$O$2:$O$60</c:f>
              <c:numCache/>
            </c:numRef>
          </c:xVal>
          <c:yVal>
            <c:numRef>
              <c:f>'Th-MS61'!$P$2:$P$60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'Th-MS61'!$R$2:$R$60</c:f>
              <c:numCache/>
            </c:numRef>
          </c:xVal>
          <c:yVal>
            <c:numRef>
              <c:f>'Th-MS61'!$R$2:$R$60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'Th-MS61'!$S$2:$S$60</c:f>
              <c:numCache/>
            </c:numRef>
          </c:xVal>
          <c:yVal>
            <c:numRef>
              <c:f>'Th-MS61'!$R$2:$R$60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'Th-MS61'!$T$2:$T$60</c:f>
              <c:numCache/>
            </c:numRef>
          </c:xVal>
          <c:yVal>
            <c:numRef>
              <c:f>'Th-MS61'!$U$2:$U$60</c:f>
              <c:numCache/>
            </c:numRef>
          </c:yVal>
          <c:smooth val="0"/>
        </c:ser>
        <c:axId val="42053454"/>
        <c:axId val="42936767"/>
      </c:scatterChart>
      <c:valAx>
        <c:axId val="4205345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crossBetween val="midCat"/>
        <c:dispUnits/>
        <c:majorUnit val="5"/>
      </c:valAx>
      <c:valAx>
        <c:axId val="4293676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Ti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0.9972x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0.9924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'Ti-MS61'!$O$2:$O$60</c:f>
              <c:numCache/>
            </c:numRef>
          </c:xVal>
          <c:yVal>
            <c:numRef>
              <c:f>'Ti-MS61'!$P$2:$P$60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'Ti-MS61'!$R$2:$R$60</c:f>
              <c:numCache/>
            </c:numRef>
          </c:xVal>
          <c:yVal>
            <c:numRef>
              <c:f>'Ti-MS61'!$R$2:$R$60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'Ti-MS61'!$S$2:$S$60</c:f>
              <c:numCache/>
            </c:numRef>
          </c:xVal>
          <c:yVal>
            <c:numRef>
              <c:f>'Ti-MS61'!$R$2:$R$60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'Ti-MS61'!$T$2:$T$60</c:f>
              <c:numCache/>
            </c:numRef>
          </c:xVal>
          <c:yVal>
            <c:numRef>
              <c:f>'Ti-MS61'!$U$2:$U$60</c:f>
              <c:numCache/>
            </c:numRef>
          </c:yVal>
          <c:smooth val="0"/>
        </c:ser>
        <c:axId val="50886584"/>
        <c:axId val="55326073"/>
      </c:scatterChart>
      <c:valAx>
        <c:axId val="5088658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crossBetween val="midCat"/>
        <c:dispUnits/>
      </c:valAx>
      <c:valAx>
        <c:axId val="553260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Ti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0.9876x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0.9958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'Tl-MS61'!$O$2:$O$60</c:f>
              <c:numCache/>
            </c:numRef>
          </c:xVal>
          <c:yVal>
            <c:numRef>
              <c:f>'Tl-MS61'!$P$2:$P$60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'Tl-MS61'!$R$2:$R$60</c:f>
              <c:numCache/>
            </c:numRef>
          </c:xVal>
          <c:yVal>
            <c:numRef>
              <c:f>'Tl-MS61'!$R$2:$R$60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'Tl-MS61'!$S$2:$S$60</c:f>
              <c:numCache/>
            </c:numRef>
          </c:xVal>
          <c:yVal>
            <c:numRef>
              <c:f>'Tl-MS61'!$R$2:$R$60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'Tl-MS61'!$T$2:$T$60</c:f>
              <c:numCache/>
            </c:numRef>
          </c:xVal>
          <c:yVal>
            <c:numRef>
              <c:f>'Tl-MS61'!$U$2:$U$60</c:f>
              <c:numCache/>
            </c:numRef>
          </c:yVal>
          <c:smooth val="0"/>
        </c:ser>
        <c:axId val="28172610"/>
        <c:axId val="52226899"/>
      </c:scatterChart>
      <c:valAx>
        <c:axId val="2817261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crossBetween val="midCat"/>
        <c:dispUnits/>
      </c:valAx>
      <c:valAx>
        <c:axId val="5222689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261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U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0.9895x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'U-MS61'!$O$2:$O$62</c:f>
              <c:numCache/>
            </c:numRef>
          </c:xVal>
          <c:yVal>
            <c:numRef>
              <c:f>'U-MS61'!$P$2:$P$62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'U-MS61'!$R$2:$R$62</c:f>
              <c:numCache/>
            </c:numRef>
          </c:xVal>
          <c:yVal>
            <c:numRef>
              <c:f>'U-MS61'!$R$2:$R$62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'U-MS61'!$S$2:$S$62</c:f>
              <c:numCache/>
            </c:numRef>
          </c:xVal>
          <c:yVal>
            <c:numRef>
              <c:f>'U-MS61'!$R$2:$R$62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'U-MS61'!$T$2:$T$62</c:f>
              <c:numCache/>
            </c:numRef>
          </c:xVal>
          <c:yVal>
            <c:numRef>
              <c:f>'U-MS61'!$U$2:$U$62</c:f>
              <c:numCache/>
            </c:numRef>
          </c:yVal>
          <c:smooth val="0"/>
        </c:ser>
        <c:axId val="280044"/>
        <c:axId val="2520397"/>
      </c:scatterChart>
      <c:valAx>
        <c:axId val="28004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crossBetween val="midCat"/>
        <c:dispUnits/>
      </c:valAx>
      <c:valAx>
        <c:axId val="25203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V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0.9835x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'V-MS61'!$O$2:$O$62</c:f>
              <c:numCache/>
            </c:numRef>
          </c:xVal>
          <c:yVal>
            <c:numRef>
              <c:f>'V-MS61'!$P$2:$P$62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'V-MS61'!$R$2:$R$62</c:f>
              <c:numCache/>
            </c:numRef>
          </c:xVal>
          <c:yVal>
            <c:numRef>
              <c:f>'V-MS61'!$R$2:$R$62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'V-MS61'!$S$2:$S$62</c:f>
              <c:numCache/>
            </c:numRef>
          </c:xVal>
          <c:yVal>
            <c:numRef>
              <c:f>'V-MS61'!$R$2:$R$62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'V-MS61'!$T$2:$T$62</c:f>
              <c:numCache/>
            </c:numRef>
          </c:xVal>
          <c:yVal>
            <c:numRef>
              <c:f>'V-MS61'!$U$2:$U$62</c:f>
              <c:numCache/>
            </c:numRef>
          </c:yVal>
          <c:smooth val="0"/>
        </c:ser>
        <c:axId val="22683574"/>
        <c:axId val="2825575"/>
      </c:scatterChart>
      <c:valAx>
        <c:axId val="22683574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crossBetween val="midCat"/>
        <c:dispUnits/>
      </c:valAx>
      <c:valAx>
        <c:axId val="282557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W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1.0113x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'W-MS61'!$O$2:$O$60</c:f>
              <c:numCache/>
            </c:numRef>
          </c:xVal>
          <c:yVal>
            <c:numRef>
              <c:f>'W-MS61'!$P$2:$P$60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'W-MS61'!$R$2:$R$60</c:f>
              <c:numCache/>
            </c:numRef>
          </c:xVal>
          <c:yVal>
            <c:numRef>
              <c:f>'W-MS61'!$R$2:$R$60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'W-MS61'!$S$2:$S$60</c:f>
              <c:numCache/>
            </c:numRef>
          </c:xVal>
          <c:yVal>
            <c:numRef>
              <c:f>'W-MS61'!$R$2:$R$60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'W-MS61'!$T$2:$T$60</c:f>
              <c:numCache/>
            </c:numRef>
          </c:xVal>
          <c:yVal>
            <c:numRef>
              <c:f>'W-MS61'!$U$2:$U$60</c:f>
              <c:numCache/>
            </c:numRef>
          </c:yVal>
          <c:smooth val="0"/>
        </c:ser>
        <c:axId val="25430176"/>
        <c:axId val="27544993"/>
      </c:scatterChart>
      <c:valAx>
        <c:axId val="2543017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crossBetween val="midCat"/>
        <c:dispUnits/>
      </c:valAx>
      <c:valAx>
        <c:axId val="275449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W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0.9864x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'Y-MS61'!$O$2:$O$60</c:f>
              <c:numCache/>
            </c:numRef>
          </c:xVal>
          <c:yVal>
            <c:numRef>
              <c:f>'Y-MS61'!$P$2:$P$60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'Y-MS61'!$R$2:$R$60</c:f>
              <c:numCache/>
            </c:numRef>
          </c:xVal>
          <c:yVal>
            <c:numRef>
              <c:f>'Y-MS61'!$R$2:$R$60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'Y-MS61'!$S$2:$S$60</c:f>
              <c:numCache/>
            </c:numRef>
          </c:xVal>
          <c:yVal>
            <c:numRef>
              <c:f>'Y-MS61'!$R$2:$R$60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'Y-MS61'!$T$2:$T$60</c:f>
              <c:numCache/>
            </c:numRef>
          </c:xVal>
          <c:yVal>
            <c:numRef>
              <c:f>'Y-MS61'!$U$2:$U$60</c:f>
              <c:numCache/>
            </c:numRef>
          </c:yVal>
          <c:smooth val="0"/>
        </c:ser>
        <c:axId val="46578346"/>
        <c:axId val="16551931"/>
      </c:scatterChart>
      <c:valAx>
        <c:axId val="4657834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crossBetween val="midCat"/>
        <c:dispUnits/>
      </c:valAx>
      <c:valAx>
        <c:axId val="1655193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Zn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0.9816x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'Zn-MS61'!$O$2:$O$60</c:f>
              <c:numCache/>
            </c:numRef>
          </c:xVal>
          <c:yVal>
            <c:numRef>
              <c:f>'Zn-MS61'!$P$2:$P$60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'Zn-MS61'!$R$2:$R$60</c:f>
              <c:numCache/>
            </c:numRef>
          </c:xVal>
          <c:yVal>
            <c:numRef>
              <c:f>'Zn-MS61'!$R$2:$R$60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'Zn-MS61'!$S$2:$S$60</c:f>
              <c:numCache/>
            </c:numRef>
          </c:xVal>
          <c:yVal>
            <c:numRef>
              <c:f>'Zn-MS61'!$R$2:$R$60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'Zn-MS61'!$T$2:$T$60</c:f>
              <c:numCache/>
            </c:numRef>
          </c:xVal>
          <c:yVal>
            <c:numRef>
              <c:f>'Zn-MS61'!$U$2:$U$60</c:f>
              <c:numCache/>
            </c:numRef>
          </c:yVal>
          <c:smooth val="0"/>
        </c:ser>
        <c:axId val="14749652"/>
        <c:axId val="65638005"/>
      </c:scatterChart>
      <c:valAx>
        <c:axId val="1474965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crossBetween val="midCat"/>
        <c:dispUnits/>
      </c:valAx>
      <c:valAx>
        <c:axId val="6563800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1.1145x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0.929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'B-MS61'!$O$2:$O$50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'B-MS61'!$P$2:$P$50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'B-MS61'!$R$2:$R$50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'B-MS61'!$R$2:$R$50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'B-MS61'!$S$2:$S$50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'B-MS61'!$R$2:$R$50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'B-MS61'!$T$2:$T$50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'B-MS61'!$U$2:$U$50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crossBetween val="midCat"/>
        <c:dispUnits/>
      </c:valAx>
      <c:valAx>
        <c:axId val="4063430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Zr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1.0051x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0.913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'Zr-MS61'!$O$2:$O$60</c:f>
              <c:numCache/>
            </c:numRef>
          </c:xVal>
          <c:yVal>
            <c:numRef>
              <c:f>'Zr-MS61'!$P$2:$P$60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'Zr-MS61'!$R$2:$R$60</c:f>
              <c:numCache/>
            </c:numRef>
          </c:xVal>
          <c:yVal>
            <c:numRef>
              <c:f>'Zr-MS61'!$R$2:$R$60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'Zr-MS61'!$S$2:$S$60</c:f>
              <c:numCache/>
            </c:numRef>
          </c:xVal>
          <c:yVal>
            <c:numRef>
              <c:f>'Zr-MS61'!$R$2:$R$60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'Zr-MS61'!$T$2:$T$60</c:f>
              <c:numCache/>
            </c:numRef>
          </c:xVal>
          <c:yVal>
            <c:numRef>
              <c:f>'Zr-MS61'!$U$2:$U$60</c:f>
              <c:numCache/>
            </c:numRef>
          </c:yVal>
          <c:smooth val="0"/>
        </c:ser>
        <c:axId val="53871134"/>
        <c:axId val="15078159"/>
      </c:scatterChart>
      <c:valAx>
        <c:axId val="5387113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crossBetween val="midCat"/>
        <c:dispUnits/>
      </c:valAx>
      <c:valAx>
        <c:axId val="1507815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Ba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1.0006x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0.9739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'Ba-MS61'!$O$2:$O$60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'Ba-MS61'!$P$2:$P$60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'Ba-MS61'!$R$2:$R$60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'Ba-MS61'!$R$2:$R$60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'Ba-MS61'!$U$2:$U$60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30164390"/>
        <c:axId val="3044055"/>
      </c:scatterChart>
      <c:valAx>
        <c:axId val="30164390"/>
        <c:scaling>
          <c:orientation val="minMax"/>
          <c:max val="4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crossBetween val="midCat"/>
        <c:dispUnits/>
        <c:majorUnit val="500"/>
      </c:valAx>
      <c:valAx>
        <c:axId val="30440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Be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1.0185x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0.9849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'Be-MS61'!$O$2:$O$60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'Be-MS61'!$P$2:$P$60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'Be-MS61'!$R$2:$R$60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'Be-MS61'!$R$2:$R$60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'Be-MS61'!$U$2:$U$60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27396496"/>
        <c:axId val="45241873"/>
      </c:scatterChart>
      <c:valAx>
        <c:axId val="2739649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crossBetween val="midCat"/>
        <c:dispUnits/>
        <c:majorUnit val="0.5"/>
      </c:valAx>
      <c:valAx>
        <c:axId val="4524187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649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325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Bi ppm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1.0105x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'Bi-MS61'!$O$2:$O$60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'Bi-MS61'!$P$2:$P$60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'Bi-MS61'!$R$2:$R$60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'Bi-MS61'!$R$2:$R$60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'Bi-MS61'!$U$2:$U$60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4523674"/>
        <c:axId val="40713067"/>
      </c:scatterChart>
      <c:valAx>
        <c:axId val="452367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crossBetween val="midCat"/>
        <c:dispUnits/>
      </c:valAx>
      <c:valAx>
        <c:axId val="407130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Ca % (MS61)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0.9724x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'Ca-MS61'!$O$2:$O$60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'Ca-MS61'!$P$2:$P$60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'Ca-MS61'!$R$2:$R$60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'Ca-MS61'!$S$2:$S$60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'Ca-MS61'!$R$2:$R$60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'Ca-MS61'!$T$2:$T$60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'Ca-MS61'!$U$2:$U$60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30873284"/>
        <c:axId val="9424101"/>
      </c:scatterChart>
      <c:valAx>
        <c:axId val="30873284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4101"/>
        <c:crosses val="autoZero"/>
        <c:crossBetween val="midCat"/>
        <c:dispUnits/>
      </c:valAx>
      <c:valAx>
        <c:axId val="942410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328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133350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323850"/>
        <a:ext cx="8667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8</xdr:col>
      <xdr:colOff>1000125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6215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8</xdr:col>
      <xdr:colOff>1000125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6215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8</xdr:col>
      <xdr:colOff>1000125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6215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8</xdr:col>
      <xdr:colOff>1000125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9525" y="1952625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19050</xdr:rowOff>
    </xdr:from>
    <xdr:to>
      <xdr:col>8</xdr:col>
      <xdr:colOff>1009650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9050" y="196215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8</xdr:col>
      <xdr:colOff>990600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1952625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5.140625" style="0" bestFit="1" customWidth="1"/>
    <col min="3" max="3" width="5.28125" style="0" bestFit="1" customWidth="1"/>
    <col min="4" max="4" width="4.7109375" style="0" bestFit="1" customWidth="1"/>
    <col min="5" max="5" width="6.57421875" style="0" customWidth="1"/>
    <col min="6" max="6" width="6.140625" style="0" bestFit="1" customWidth="1"/>
    <col min="7" max="7" width="5.28125" style="0" bestFit="1" customWidth="1"/>
    <col min="8" max="8" width="7.00390625" style="0" bestFit="1" customWidth="1"/>
    <col min="9" max="9" width="8.28125" style="0" bestFit="1" customWidth="1"/>
    <col min="10" max="10" width="9.7109375" style="0" bestFit="1" customWidth="1"/>
    <col min="11" max="11" width="6.00390625" style="0" bestFit="1" customWidth="1"/>
  </cols>
  <sheetData>
    <row r="1" spans="1:2" ht="12.75">
      <c r="A1" s="15" t="s">
        <v>203</v>
      </c>
      <c r="B1" s="15"/>
    </row>
    <row r="2" spans="1:2" ht="12.75">
      <c r="A2" s="15" t="s">
        <v>204</v>
      </c>
      <c r="B2" s="15"/>
    </row>
    <row r="3" spans="1:2" ht="12.75">
      <c r="A3" s="15"/>
      <c r="B3" s="15"/>
    </row>
    <row r="5" spans="1:2" ht="12.75">
      <c r="A5" s="15" t="s">
        <v>16</v>
      </c>
      <c r="B5" s="15"/>
    </row>
    <row r="6" spans="1:11" ht="13.5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91" customFormat="1" ht="30" customHeight="1" thickBot="1">
      <c r="A7" s="188" t="s">
        <v>208</v>
      </c>
      <c r="B7" s="189" t="s">
        <v>207</v>
      </c>
      <c r="C7" s="189" t="s">
        <v>26</v>
      </c>
      <c r="D7" s="189" t="s">
        <v>205</v>
      </c>
      <c r="E7" s="189" t="s">
        <v>206</v>
      </c>
      <c r="F7" s="189" t="s">
        <v>209</v>
      </c>
      <c r="G7" s="189" t="s">
        <v>210</v>
      </c>
      <c r="H7" s="189" t="s">
        <v>7</v>
      </c>
      <c r="I7" s="189" t="s">
        <v>11</v>
      </c>
      <c r="J7" s="189" t="s">
        <v>19</v>
      </c>
      <c r="K7" s="190" t="s">
        <v>13</v>
      </c>
    </row>
    <row r="8" spans="1:11" ht="12.75">
      <c r="A8" s="184" t="str">
        <f>'Ag-MS61'!$A$1</f>
        <v>Ag-MS61</v>
      </c>
      <c r="B8" s="184" t="str">
        <f>'Ag-MS61'!$C$3</f>
        <v>ppm</v>
      </c>
      <c r="C8" s="185">
        <f>'Ag-MS61'!$D$10</f>
        <v>0.01</v>
      </c>
      <c r="D8" s="185">
        <f>'Ag-MS61'!$B$9</f>
        <v>59</v>
      </c>
      <c r="E8" s="185">
        <v>2</v>
      </c>
      <c r="F8" s="185">
        <f>'Ag-MS61'!$E$10</f>
        <v>0.01</v>
      </c>
      <c r="G8" s="185">
        <f>'Ag-MS61'!$F$10</f>
        <v>0.35</v>
      </c>
      <c r="H8" s="185">
        <f>'Ag-MS61'!$C$10</f>
        <v>6.579999999999994</v>
      </c>
      <c r="I8" s="186">
        <f>'Ag-MS61'!$G$10</f>
        <v>0.055762711864406726</v>
      </c>
      <c r="J8" s="186">
        <f>'Ag-MS61'!$I$10</f>
        <v>0.011497973292302798</v>
      </c>
      <c r="K8" s="187">
        <f>'Ag-MS61'!$J$10</f>
        <v>20.61946578254911</v>
      </c>
    </row>
    <row r="9" spans="1:11" ht="12.75">
      <c r="A9" s="184" t="str">
        <f>'Al-MS61'!$A$1</f>
        <v>Al-MS61</v>
      </c>
      <c r="B9" s="184" t="str">
        <f>'Al-MS61'!$C$3</f>
        <v>%</v>
      </c>
      <c r="C9" s="185">
        <f>'Al-MS61'!$D$10</f>
        <v>0.01</v>
      </c>
      <c r="D9" s="185">
        <f>'Al-MS61'!$B$9</f>
        <v>59</v>
      </c>
      <c r="E9" s="185">
        <v>2</v>
      </c>
      <c r="F9" s="185">
        <f>'Al-MS61'!$E$10</f>
        <v>0.03</v>
      </c>
      <c r="G9" s="185">
        <f>'Al-MS61'!$F$10</f>
        <v>10.6</v>
      </c>
      <c r="H9" s="185">
        <f>'Al-MS61'!$C$10</f>
        <v>585.29</v>
      </c>
      <c r="I9" s="186">
        <f>'Al-MS61'!$G$10</f>
        <v>4.960084745762711</v>
      </c>
      <c r="J9" s="186">
        <f>'Al-MS61'!$I$10</f>
        <v>0.23048769223363413</v>
      </c>
      <c r="K9" s="187">
        <f>'Al-MS61'!$J$10</f>
        <v>4.646849883573755</v>
      </c>
    </row>
    <row r="10" spans="1:11" ht="12.75">
      <c r="A10" s="184" t="str">
        <f>'As-MS61'!$A$1</f>
        <v>As-MS61</v>
      </c>
      <c r="B10" s="184" t="str">
        <f>'As-MS61'!$C$3</f>
        <v>ppm</v>
      </c>
      <c r="C10" s="185">
        <f>'As-MS61'!$D$10</f>
        <v>0.02</v>
      </c>
      <c r="D10" s="185">
        <f>'As-MS61'!$B$9</f>
        <v>59</v>
      </c>
      <c r="E10" s="185">
        <v>2</v>
      </c>
      <c r="F10" s="185">
        <f>'As-MS61'!$E$10</f>
        <v>0.1</v>
      </c>
      <c r="G10" s="185">
        <f>'As-MS61'!$F$10</f>
        <v>5800</v>
      </c>
      <c r="H10" s="185">
        <f>'As-MS61'!$C$10</f>
        <v>13177.7</v>
      </c>
      <c r="I10" s="186">
        <f>'As-MS61'!$G$10</f>
        <v>111.67542372881357</v>
      </c>
      <c r="J10" s="186">
        <f>'As-MS61'!$I$10</f>
        <v>3.394774149398414</v>
      </c>
      <c r="K10" s="187">
        <f>'As-MS61'!$J$10</f>
        <v>3.039857863124922</v>
      </c>
    </row>
    <row r="11" spans="1:11" ht="12.75">
      <c r="A11" s="184" t="str">
        <f>'B-MS61'!$A$1</f>
        <v>B-MS61</v>
      </c>
      <c r="B11" s="184" t="str">
        <f>'B-MS61'!$C$3</f>
        <v>ppm</v>
      </c>
      <c r="C11" s="185">
        <f>'B-MS61'!$D$10</f>
        <v>10</v>
      </c>
      <c r="D11" s="185">
        <f>'B-MS61'!$B$9</f>
        <v>49</v>
      </c>
      <c r="E11" s="185">
        <v>2</v>
      </c>
      <c r="F11" s="185">
        <f>'B-MS61'!$E$10</f>
        <v>5</v>
      </c>
      <c r="G11" s="185">
        <f>'B-MS61'!$F$10</f>
        <v>280</v>
      </c>
      <c r="H11" s="185">
        <f>'B-MS61'!$C$10</f>
        <v>4370</v>
      </c>
      <c r="I11" s="186">
        <f>'B-MS61'!$G$10</f>
        <v>44.59183673469388</v>
      </c>
      <c r="J11" s="186">
        <f>'B-MS61'!$I$10</f>
        <v>14.8804761828569</v>
      </c>
      <c r="K11" s="187">
        <f>'B-MS61'!$J$10</f>
        <v>33.3704042544617</v>
      </c>
    </row>
    <row r="12" spans="1:11" ht="12.75">
      <c r="A12" s="184" t="str">
        <f>'Ba-MS61'!$A$1</f>
        <v>Ba-MS61</v>
      </c>
      <c r="B12" s="184" t="str">
        <f>'Ba-MS61'!$C$3</f>
        <v>ppm</v>
      </c>
      <c r="C12" s="185">
        <f>'Ba-MS61'!$D$10</f>
        <v>0.5</v>
      </c>
      <c r="D12" s="185">
        <f>'Ba-MS61'!$B$9</f>
        <v>59</v>
      </c>
      <c r="E12" s="185">
        <v>2</v>
      </c>
      <c r="F12" s="185">
        <f>'Ba-MS61'!$E$10</f>
        <v>20</v>
      </c>
      <c r="G12" s="185">
        <f>'Ba-MS61'!$F$10</f>
        <v>5860</v>
      </c>
      <c r="H12" s="185">
        <f>'Ba-MS61'!$C$10</f>
        <v>81330.79999999999</v>
      </c>
      <c r="I12" s="186">
        <f>'Ba-MS61'!$G$10</f>
        <v>689.2440677966101</v>
      </c>
      <c r="J12" s="186">
        <f>'Ba-MS61'!$I$10</f>
        <v>123.41784682635748</v>
      </c>
      <c r="K12" s="187">
        <f>'Ba-MS61'!$J$10</f>
        <v>17.90626174279631</v>
      </c>
    </row>
    <row r="13" spans="1:11" ht="12.75">
      <c r="A13" s="184" t="str">
        <f>'Be-MS61'!$A$1</f>
        <v>Be-MS61</v>
      </c>
      <c r="B13" s="184" t="str">
        <f>'Be-MS61'!$C$3</f>
        <v>ppm</v>
      </c>
      <c r="C13" s="185">
        <f>'Be-MS61'!$D$10</f>
        <v>0.05</v>
      </c>
      <c r="D13" s="185">
        <f>'Be-MS61'!$B$9</f>
        <v>59</v>
      </c>
      <c r="E13" s="185">
        <v>2</v>
      </c>
      <c r="F13" s="185">
        <f>'Be-MS61'!$E$10</f>
        <v>0.025</v>
      </c>
      <c r="G13" s="185">
        <f>'Be-MS61'!$F$10</f>
        <v>3.49</v>
      </c>
      <c r="H13" s="185">
        <f>'Be-MS61'!$C$10</f>
        <v>99.80000000000001</v>
      </c>
      <c r="I13" s="186">
        <f>'Be-MS61'!$G$10</f>
        <v>0.8457627118644069</v>
      </c>
      <c r="J13" s="186">
        <f>'Be-MS61'!$I$10</f>
        <v>0.07476516908610974</v>
      </c>
      <c r="K13" s="187">
        <f>'Be-MS61'!$J$10</f>
        <v>8.839969891944838</v>
      </c>
    </row>
    <row r="14" spans="1:11" ht="12.75">
      <c r="A14" s="184" t="str">
        <f>'Bi-MS61'!$A$1</f>
        <v>Bi-MS61</v>
      </c>
      <c r="B14" s="184" t="str">
        <f>'Bi-MS61'!$C$3</f>
        <v>ppm</v>
      </c>
      <c r="C14" s="185">
        <f>'Bi-MS61'!$D$10</f>
        <v>0.01</v>
      </c>
      <c r="D14" s="185">
        <f>'Bi-MS61'!$B$9</f>
        <v>59</v>
      </c>
      <c r="E14" s="185">
        <v>2</v>
      </c>
      <c r="F14" s="185">
        <f>'Bi-MS61'!$E$10</f>
        <v>0.005</v>
      </c>
      <c r="G14" s="185">
        <f>'Bi-MS61'!$F$10</f>
        <v>10</v>
      </c>
      <c r="H14" s="185">
        <f>'Bi-MS61'!$C$10</f>
        <v>28.830000000000005</v>
      </c>
      <c r="I14" s="186">
        <f>'Bi-MS61'!$G$10</f>
        <v>0.24432203389830512</v>
      </c>
      <c r="J14" s="186">
        <f>'Bi-MS61'!$I$10</f>
        <v>0.01522431151208317</v>
      </c>
      <c r="K14" s="187">
        <f>'Bi-MS61'!$J$10</f>
        <v>6.2312478613451745</v>
      </c>
    </row>
    <row r="15" spans="1:11" ht="12.75">
      <c r="A15" s="184" t="str">
        <f>'Ca-MS61'!$A$1</f>
        <v>Ca-MS61</v>
      </c>
      <c r="B15" s="184" t="str">
        <f>'Ca-MS61'!$C$3</f>
        <v>%</v>
      </c>
      <c r="C15" s="185">
        <f>'Ca-MS61'!$D$10</f>
        <v>0.01</v>
      </c>
      <c r="D15" s="185">
        <f>'Ca-MS61'!$B$9</f>
        <v>59</v>
      </c>
      <c r="E15" s="185">
        <v>2</v>
      </c>
      <c r="F15" s="185">
        <f>'Ca-MS61'!$E$10</f>
        <v>0.01</v>
      </c>
      <c r="G15" s="185">
        <f>'Ca-MS61'!$F$10</f>
        <v>25</v>
      </c>
      <c r="H15" s="185">
        <f>'Ca-MS61'!$C$10</f>
        <v>384.04000000000013</v>
      </c>
      <c r="I15" s="186">
        <f>'Ca-MS61'!$G$10</f>
        <v>3.254576271186442</v>
      </c>
      <c r="J15" s="186">
        <f>'Ca-MS61'!$I$10</f>
        <v>0.1874810724909926</v>
      </c>
      <c r="K15" s="187">
        <f>'Ca-MS61'!$J$10</f>
        <v>5.760537067476596</v>
      </c>
    </row>
    <row r="16" spans="1:11" ht="12.75">
      <c r="A16" s="184" t="str">
        <f>'Cd-MS61'!$A$1</f>
        <v>Cd-MS61</v>
      </c>
      <c r="B16" s="184" t="str">
        <f>'Cd-MS61'!$C$3</f>
        <v>ppm</v>
      </c>
      <c r="C16" s="185">
        <f>'Cd-MS61'!$D$10</f>
        <v>0.02</v>
      </c>
      <c r="D16" s="185">
        <f>'Cd-MS61'!$B$9</f>
        <v>59</v>
      </c>
      <c r="E16" s="185">
        <v>2</v>
      </c>
      <c r="F16" s="185">
        <f>'Cd-MS61'!$E$10</f>
        <v>0.01</v>
      </c>
      <c r="G16" s="185">
        <f>'Cd-MS61'!$F$10</f>
        <v>15.5</v>
      </c>
      <c r="H16" s="185">
        <f>'Cd-MS61'!$C$10</f>
        <v>55.969999999999985</v>
      </c>
      <c r="I16" s="186">
        <f>'Cd-MS61'!$G$10</f>
        <v>0.47432203389830496</v>
      </c>
      <c r="J16" s="186">
        <f>'Cd-MS61'!$I$10</f>
        <v>0.07498587437599295</v>
      </c>
      <c r="K16" s="187">
        <f>'Cd-MS61'!$J$10</f>
        <v>15.809064099280276</v>
      </c>
    </row>
    <row r="17" spans="1:11" ht="12.75">
      <c r="A17" s="184" t="str">
        <f>'Ce-MS61'!$A$1</f>
        <v>Ce-MS61</v>
      </c>
      <c r="B17" s="184" t="str">
        <f>'Ce-MS61'!$C$3</f>
        <v>ppm</v>
      </c>
      <c r="C17" s="185">
        <f>'Ce-MS61'!$D$10</f>
        <v>0.01</v>
      </c>
      <c r="D17" s="185">
        <f>'Ce-MS61'!$B$9</f>
        <v>59</v>
      </c>
      <c r="E17" s="185">
        <v>2</v>
      </c>
      <c r="F17" s="185">
        <f>'Ce-MS61'!$E$10</f>
        <v>2.86</v>
      </c>
      <c r="G17" s="185">
        <f>'Ce-MS61'!$F$10</f>
        <v>284</v>
      </c>
      <c r="H17" s="185">
        <f>'Ce-MS61'!$C$10</f>
        <v>4900.17</v>
      </c>
      <c r="I17" s="186">
        <f>'Ce-MS61'!$G$10</f>
        <v>41.52686440677966</v>
      </c>
      <c r="J17" s="186">
        <f>'Ce-MS61'!$I$10</f>
        <v>2.606935502053015</v>
      </c>
      <c r="K17" s="187">
        <f>'Ce-MS61'!$J$10</f>
        <v>6.277708513015994</v>
      </c>
    </row>
    <row r="18" spans="1:11" ht="12.75">
      <c r="A18" s="184" t="str">
        <f>'Co-MS61'!$A$1</f>
        <v>Co-MS61</v>
      </c>
      <c r="B18" s="184" t="str">
        <f>'Co-MS61'!$C$3</f>
        <v>ppm</v>
      </c>
      <c r="C18" s="185">
        <f>'Co-MS61'!$D$10</f>
        <v>0.1</v>
      </c>
      <c r="D18" s="185">
        <f>'Co-MS61'!$B$9</f>
        <v>59</v>
      </c>
      <c r="E18" s="185">
        <v>2</v>
      </c>
      <c r="F18" s="185">
        <f>'Co-MS61'!$E$10</f>
        <v>0.4</v>
      </c>
      <c r="G18" s="185">
        <f>'Co-MS61'!$F$10</f>
        <v>77.3</v>
      </c>
      <c r="H18" s="185">
        <f>'Co-MS61'!$C$10</f>
        <v>2066.4999999999995</v>
      </c>
      <c r="I18" s="186">
        <f>'Co-MS61'!$G$10</f>
        <v>17.512711864406775</v>
      </c>
      <c r="J18" s="186">
        <f>'Co-MS61'!$I$10</f>
        <v>1.0523178613688604</v>
      </c>
      <c r="K18" s="187">
        <f>'Co-MS61'!$J$10</f>
        <v>6.008880118147862</v>
      </c>
    </row>
    <row r="19" spans="1:11" ht="12.75">
      <c r="A19" s="184" t="str">
        <f>'Cr-MS61'!$A$1</f>
        <v>Cr-MS61</v>
      </c>
      <c r="B19" s="184" t="str">
        <f>'Cr-MS61'!$C$3</f>
        <v>ppm</v>
      </c>
      <c r="C19" s="185">
        <f>'Cr-MS61'!$D$10</f>
        <v>1</v>
      </c>
      <c r="D19" s="185">
        <f>'Cr-MS61'!$B$9</f>
        <v>59</v>
      </c>
      <c r="E19" s="185">
        <v>2</v>
      </c>
      <c r="F19" s="185">
        <f>'Cr-MS61'!$E$10</f>
        <v>0.5</v>
      </c>
      <c r="G19" s="185">
        <f>'Cr-MS61'!$F$10</f>
        <v>836</v>
      </c>
      <c r="H19" s="185">
        <f>'Cr-MS61'!$C$10</f>
        <v>8864.5</v>
      </c>
      <c r="I19" s="186">
        <f>'Cr-MS61'!$G$10</f>
        <v>75.12288135593221</v>
      </c>
      <c r="J19" s="186">
        <f>'Cr-MS61'!$I$10</f>
        <v>6.277650699512099</v>
      </c>
      <c r="K19" s="187">
        <f>'Cr-MS61'!$J$10</f>
        <v>8.356509476478399</v>
      </c>
    </row>
    <row r="20" spans="1:11" ht="12.75">
      <c r="A20" s="184" t="str">
        <f>'Cs-MS61'!$A$1</f>
        <v>Cs-MS61</v>
      </c>
      <c r="B20" s="184" t="str">
        <f>'Cs-MS61'!$C$3</f>
        <v>ppm</v>
      </c>
      <c r="C20" s="185">
        <f>'Cs-MS61'!$D$10</f>
        <v>0.05</v>
      </c>
      <c r="D20" s="185">
        <f>'Cs-MS61'!$B$9</f>
        <v>59</v>
      </c>
      <c r="E20" s="185">
        <v>2</v>
      </c>
      <c r="F20" s="185">
        <f>'Cs-MS61'!$E$10</f>
        <v>0.025</v>
      </c>
      <c r="G20" s="185">
        <f>'Cs-MS61'!$F$10</f>
        <v>4.79</v>
      </c>
      <c r="H20" s="185">
        <f>'Cs-MS61'!$C$10</f>
        <v>96.52999999999997</v>
      </c>
      <c r="I20" s="186">
        <f>'Cs-MS61'!$G$10</f>
        <v>0.8180508474576269</v>
      </c>
      <c r="J20" s="186">
        <f>'Cs-MS61'!$I$10</f>
        <v>0.05059393009751134</v>
      </c>
      <c r="K20" s="187">
        <f>'Cs-MS61'!$J$10</f>
        <v>6.1846925841772915</v>
      </c>
    </row>
    <row r="21" spans="1:11" ht="12.75">
      <c r="A21" s="184" t="str">
        <f>'Cu-MS61'!$A$1</f>
        <v>Cu-MS61</v>
      </c>
      <c r="B21" s="184" t="str">
        <f>'Cu-MS61'!$C$3</f>
        <v>ppm</v>
      </c>
      <c r="C21" s="185">
        <f>'Cu-MS61'!$D$10</f>
        <v>0.2</v>
      </c>
      <c r="D21" s="185">
        <f>'Cu-MS61'!$B$9</f>
        <v>59</v>
      </c>
      <c r="E21" s="185">
        <v>2</v>
      </c>
      <c r="F21" s="185">
        <f>'Cu-MS61'!$E$10</f>
        <v>2.4</v>
      </c>
      <c r="G21" s="185">
        <f>'Cu-MS61'!$F$10</f>
        <v>10000</v>
      </c>
      <c r="H21" s="185">
        <f>'Cu-MS61'!$C$10</f>
        <v>23801.800000000003</v>
      </c>
      <c r="I21" s="186">
        <f>'Cu-MS61'!$G$10</f>
        <v>201.71016949152545</v>
      </c>
      <c r="J21" s="186">
        <f>'Cu-MS61'!$I$10</f>
        <v>9.824217741748608</v>
      </c>
      <c r="K21" s="187">
        <f>'Cu-MS61'!$J$10</f>
        <v>4.870462290777738</v>
      </c>
    </row>
    <row r="22" spans="1:11" ht="12.75">
      <c r="A22" s="184" t="str">
        <f>'Fe-MS61'!$A$1</f>
        <v>Fe-MS61</v>
      </c>
      <c r="B22" s="184" t="str">
        <f>'Fe-MS61'!$C$3</f>
        <v>%</v>
      </c>
      <c r="C22" s="185">
        <f>'Fe-MS61'!$D$10</f>
        <v>0.01</v>
      </c>
      <c r="D22" s="185">
        <f>'Fe-MS61'!$B$9</f>
        <v>59</v>
      </c>
      <c r="E22" s="185">
        <v>2</v>
      </c>
      <c r="F22" s="185">
        <f>'Fe-MS61'!$E$10</f>
        <v>0.34</v>
      </c>
      <c r="G22" s="185">
        <f>'Fe-MS61'!$F$10</f>
        <v>25</v>
      </c>
      <c r="H22" s="185">
        <f>'Fe-MS61'!$C$10</f>
        <v>455.81000000000006</v>
      </c>
      <c r="I22" s="186">
        <f>'Fe-MS61'!$G$10</f>
        <v>3.862796610169492</v>
      </c>
      <c r="J22" s="186">
        <f>'Fe-MS61'!$I$10</f>
        <v>0.13968184187342514</v>
      </c>
      <c r="K22" s="187">
        <f>'Fe-MS61'!$J$10</f>
        <v>3.616080678586289</v>
      </c>
    </row>
    <row r="23" spans="1:11" ht="12.75">
      <c r="A23" s="184" t="str">
        <f>'Ga-MS61'!$A$1</f>
        <v>Ga-MS61</v>
      </c>
      <c r="B23" s="184" t="str">
        <f>'Ga-MS61'!$C$3</f>
        <v>ppm</v>
      </c>
      <c r="C23" s="185">
        <f>'Ga-MS61'!$D$10</f>
        <v>0.05</v>
      </c>
      <c r="D23" s="185">
        <f>'Ga-MS61'!$B$9</f>
        <v>59</v>
      </c>
      <c r="E23" s="185">
        <v>2</v>
      </c>
      <c r="F23" s="185">
        <f>'Ga-MS61'!$E$10</f>
        <v>0.46</v>
      </c>
      <c r="G23" s="185">
        <f>'Ga-MS61'!$F$10</f>
        <v>46.6</v>
      </c>
      <c r="H23" s="185">
        <f>'Ga-MS61'!$C$10</f>
        <v>1418.8200000000002</v>
      </c>
      <c r="I23" s="186">
        <f>'Ga-MS61'!$G$10</f>
        <v>12.023898305084748</v>
      </c>
      <c r="J23" s="186">
        <f>'Ga-MS61'!$I$10</f>
        <v>0.8177501172346525</v>
      </c>
      <c r="K23" s="187">
        <f>'Ga-MS61'!$J$10</f>
        <v>6.801039866486869</v>
      </c>
    </row>
    <row r="24" spans="1:11" ht="12.75">
      <c r="A24" s="184" t="str">
        <f>'Ge-MS61'!$A$1</f>
        <v>Ge-MS61</v>
      </c>
      <c r="B24" s="184" t="str">
        <f>'Ge-MS61'!$C$3</f>
        <v>ppm</v>
      </c>
      <c r="C24" s="185">
        <f>'Ge-MS61'!$D$10</f>
        <v>0.05</v>
      </c>
      <c r="D24" s="185">
        <f>'Ge-MS61'!$B$9</f>
        <v>59</v>
      </c>
      <c r="E24" s="185">
        <v>2</v>
      </c>
      <c r="F24" s="185">
        <f>'Ge-MS61'!$E$10</f>
        <v>0.025</v>
      </c>
      <c r="G24" s="185">
        <f>'Ge-MS61'!$F$10</f>
        <v>0.56</v>
      </c>
      <c r="H24" s="185">
        <f>'Ge-MS61'!$C$10</f>
        <v>20.585</v>
      </c>
      <c r="I24" s="186">
        <f>'Ge-MS61'!$G$10</f>
        <v>0.1744491525423729</v>
      </c>
      <c r="J24" s="186">
        <f>'Ge-MS61'!$I$10</f>
        <v>0.025189956298197206</v>
      </c>
      <c r="K24" s="187">
        <f>'Ge-MS61'!$J$10</f>
        <v>14.439712621750159</v>
      </c>
    </row>
    <row r="25" spans="1:11" ht="12.75">
      <c r="A25" s="184" t="str">
        <f>'Hf-MS61'!$A$1</f>
        <v>Hf-MS61</v>
      </c>
      <c r="B25" s="184" t="str">
        <f>'Hf-MS61'!$C$3</f>
        <v>ppm</v>
      </c>
      <c r="C25" s="185">
        <f>'Hf-MS61'!$D$10</f>
        <v>0.1</v>
      </c>
      <c r="D25" s="185">
        <f>'Hf-MS61'!$B$9</f>
        <v>59</v>
      </c>
      <c r="E25" s="185">
        <v>2</v>
      </c>
      <c r="F25" s="185">
        <f>'Hf-MS61'!$E$10</f>
        <v>0.05</v>
      </c>
      <c r="G25" s="185">
        <f>'Hf-MS61'!$F$10</f>
        <v>6.5</v>
      </c>
      <c r="H25" s="185">
        <f>'Hf-MS61'!$C$10</f>
        <v>159.95</v>
      </c>
      <c r="I25" s="186">
        <f>'Hf-MS61'!$G$10</f>
        <v>1.355508474576271</v>
      </c>
      <c r="J25" s="186">
        <f>'Hf-MS61'!$I$10</f>
        <v>0.3997085802838643</v>
      </c>
      <c r="K25" s="187">
        <f>'Hf-MS61'!$J$10</f>
        <v>29.487722709281645</v>
      </c>
    </row>
    <row r="26" spans="1:11" ht="12.75">
      <c r="A26" s="184" t="str">
        <f>'In-MS61'!$A$1</f>
        <v>In-MS61</v>
      </c>
      <c r="B26" s="184" t="str">
        <f>'In-MS61'!$C$3</f>
        <v>ppm</v>
      </c>
      <c r="C26" s="185">
        <f>'In-MS61'!$D$10</f>
        <v>0.005</v>
      </c>
      <c r="D26" s="185">
        <f>'In-MS61'!$B$9</f>
        <v>59</v>
      </c>
      <c r="E26" s="185">
        <v>2</v>
      </c>
      <c r="F26" s="185">
        <f>'In-MS61'!$E$10</f>
        <v>0.0025</v>
      </c>
      <c r="G26" s="185">
        <f>'In-MS61'!$F$10</f>
        <v>4.93</v>
      </c>
      <c r="H26" s="185">
        <f>'In-MS61'!$C$10</f>
        <v>13.3935</v>
      </c>
      <c r="I26" s="186">
        <f>'In-MS61'!$G$10</f>
        <v>0.11350423728813559</v>
      </c>
      <c r="J26" s="186">
        <f>'In-MS61'!$I$10</f>
        <v>0.017658543330138284</v>
      </c>
      <c r="K26" s="187">
        <f>'In-MS61'!$J$10</f>
        <v>15.557607144930879</v>
      </c>
    </row>
    <row r="27" spans="1:11" ht="12.75">
      <c r="A27" s="184" t="str">
        <f>'K-MS61'!$A$1</f>
        <v>K-MS61</v>
      </c>
      <c r="B27" s="184" t="str">
        <f>'K-MS61'!$C$3</f>
        <v>%</v>
      </c>
      <c r="C27" s="185">
        <f>'K-MS61'!$D$10</f>
        <v>0.01</v>
      </c>
      <c r="D27" s="185">
        <f>'K-MS61'!$B$9</f>
        <v>59</v>
      </c>
      <c r="E27" s="185">
        <v>2</v>
      </c>
      <c r="F27" s="185">
        <f>'K-MS61'!$E$10</f>
        <v>0.005</v>
      </c>
      <c r="G27" s="185">
        <f>'K-MS61'!$F$10</f>
        <v>3.52</v>
      </c>
      <c r="H27" s="185">
        <f>'K-MS61'!$C$10</f>
        <v>98.58500000000001</v>
      </c>
      <c r="I27" s="186">
        <f>'K-MS61'!$G$10</f>
        <v>0.8354661016949153</v>
      </c>
      <c r="J27" s="186">
        <f>'K-MS61'!$I$10</f>
        <v>0.09761238633545277</v>
      </c>
      <c r="K27" s="187">
        <f>'K-MS61'!$J$10</f>
        <v>11.68358430550634</v>
      </c>
    </row>
    <row r="28" spans="1:11" ht="12.75">
      <c r="A28" s="184" t="str">
        <f>'La-MS61'!$A$1</f>
        <v>La-MS61</v>
      </c>
      <c r="B28" s="184" t="str">
        <f>'La-MS61'!$C$3</f>
        <v>ppm</v>
      </c>
      <c r="C28" s="185">
        <f>'La-MS61'!$D$10</f>
        <v>0.5</v>
      </c>
      <c r="D28" s="185">
        <f>'La-MS61'!$B$9</f>
        <v>59</v>
      </c>
      <c r="E28" s="185">
        <v>2</v>
      </c>
      <c r="F28" s="185">
        <f>'La-MS61'!$E$10</f>
        <v>0.5</v>
      </c>
      <c r="G28" s="185">
        <f>'La-MS61'!$F$10</f>
        <v>412</v>
      </c>
      <c r="H28" s="185">
        <f>'La-MS61'!$C$10</f>
        <v>3120.0999999999995</v>
      </c>
      <c r="I28" s="186">
        <f>'La-MS61'!$G$10</f>
        <v>26.44152542372881</v>
      </c>
      <c r="J28" s="186">
        <f>'La-MS61'!$I$10</f>
        <v>1.6583379467897097</v>
      </c>
      <c r="K28" s="187">
        <f>'La-MS61'!$J$10</f>
        <v>6.271718141123227</v>
      </c>
    </row>
    <row r="29" spans="1:11" ht="12.75">
      <c r="A29" s="184" t="str">
        <f>'Li-MS61'!$A$1</f>
        <v>Li-MS61</v>
      </c>
      <c r="B29" s="184" t="str">
        <f>'Li-MS61'!$C$3</f>
        <v>ppm</v>
      </c>
      <c r="C29" s="185">
        <f>'Li-MS61'!$D$10</f>
        <v>0.2</v>
      </c>
      <c r="D29" s="185">
        <f>'Li-MS61'!$B$9</f>
        <v>59</v>
      </c>
      <c r="E29" s="185">
        <v>2</v>
      </c>
      <c r="F29" s="185">
        <f>'Li-MS61'!$E$10</f>
        <v>0.2</v>
      </c>
      <c r="G29" s="185">
        <f>'Li-MS61'!$F$10</f>
        <v>32.7</v>
      </c>
      <c r="H29" s="185">
        <f>'Li-MS61'!$C$10</f>
        <v>1230.2000000000005</v>
      </c>
      <c r="I29" s="186">
        <f>'Li-MS61'!$G$10</f>
        <v>10.425423728813563</v>
      </c>
      <c r="J29" s="186">
        <f>'Li-MS61'!$I$10</f>
        <v>1.1371239367182573</v>
      </c>
      <c r="K29" s="187">
        <f>'Li-MS61'!$J$10</f>
        <v>10.907220332690157</v>
      </c>
    </row>
    <row r="30" spans="1:11" ht="12.75">
      <c r="A30" s="184" t="str">
        <f>'Mg-MS61'!$A$1</f>
        <v>Mg-MS61</v>
      </c>
      <c r="B30" s="184" t="str">
        <f>'Mg-MS61'!$C$3</f>
        <v>%</v>
      </c>
      <c r="C30" s="185">
        <f>'Mg-MS61'!$D$10</f>
        <v>0.01</v>
      </c>
      <c r="D30" s="185">
        <f>'Mg-MS61'!$B$9</f>
        <v>59</v>
      </c>
      <c r="E30" s="185">
        <v>2</v>
      </c>
      <c r="F30" s="185">
        <f>'Mg-MS61'!$E$10</f>
        <v>0.005</v>
      </c>
      <c r="G30" s="185">
        <f>'Mg-MS61'!$F$10</f>
        <v>7.45</v>
      </c>
      <c r="H30" s="185">
        <f>'Mg-MS61'!$C$10</f>
        <v>167.625</v>
      </c>
      <c r="I30" s="186">
        <f>'Mg-MS61'!$G$10</f>
        <v>1.4205508474576272</v>
      </c>
      <c r="J30" s="186">
        <f>'Mg-MS61'!$I$10</f>
        <v>0.10531731713320268</v>
      </c>
      <c r="K30" s="187">
        <f>'Mg-MS61'!$J$10</f>
        <v>7.4138364931948795</v>
      </c>
    </row>
    <row r="31" spans="1:11" ht="12.75">
      <c r="A31" s="184" t="str">
        <f>'Mn-MS61'!$A$1</f>
        <v>Mn-MS61</v>
      </c>
      <c r="B31" s="184" t="str">
        <f>'Mn-MS61'!$C$3</f>
        <v>ppm</v>
      </c>
      <c r="C31" s="185">
        <f>'Mn-MS61'!$D$10</f>
        <v>5</v>
      </c>
      <c r="D31" s="185">
        <f>'Mn-MS61'!$B$9</f>
        <v>59</v>
      </c>
      <c r="E31" s="185">
        <v>2</v>
      </c>
      <c r="F31" s="185">
        <f>'Mn-MS61'!$E$10</f>
        <v>32</v>
      </c>
      <c r="G31" s="185">
        <f>'Mn-MS61'!$F$10</f>
        <v>10000</v>
      </c>
      <c r="H31" s="185">
        <f>'Mn-MS61'!$C$10</f>
        <v>126502</v>
      </c>
      <c r="I31" s="186">
        <f>'Mn-MS61'!$G$10</f>
        <v>1072.050847457627</v>
      </c>
      <c r="J31" s="186">
        <f>'Mn-MS61'!$I$10</f>
        <v>31.309282751936014</v>
      </c>
      <c r="K31" s="187">
        <f>'Mn-MS61'!$J$10</f>
        <v>2.920503521468791</v>
      </c>
    </row>
    <row r="32" spans="1:11" ht="12.75">
      <c r="A32" s="184" t="str">
        <f>'Mo-MS61'!$A$1</f>
        <v>Mo-MS61</v>
      </c>
      <c r="B32" s="184" t="str">
        <f>'Mo-MS61'!$C$3</f>
        <v>ppm</v>
      </c>
      <c r="C32" s="185">
        <f>'Mo-MS61'!$D$10</f>
        <v>0.05</v>
      </c>
      <c r="D32" s="185">
        <f>'Mo-MS61'!$B$9</f>
        <v>61</v>
      </c>
      <c r="E32" s="185">
        <v>2</v>
      </c>
      <c r="F32" s="185">
        <f>'Mo-MS61'!$E$10</f>
        <v>0.14</v>
      </c>
      <c r="G32" s="185">
        <f>'Mo-MS61'!$F$10</f>
        <v>10.15</v>
      </c>
      <c r="H32" s="185">
        <f>'Mo-MS61'!$C$10</f>
        <v>250.03000000000003</v>
      </c>
      <c r="I32" s="186">
        <f>'Mo-MS61'!$G$10</f>
        <v>2.049426229508197</v>
      </c>
      <c r="J32" s="186">
        <f>'Mo-MS61'!$I$10</f>
        <v>0.11291589790636214</v>
      </c>
      <c r="K32" s="187">
        <f>'Mo-MS61'!$J$10</f>
        <v>5.509634661671072</v>
      </c>
    </row>
    <row r="33" spans="1:11" ht="12.75">
      <c r="A33" s="184" t="str">
        <f>'Na-MS61'!$A$1</f>
        <v>Na-MS61</v>
      </c>
      <c r="B33" s="184" t="str">
        <f>'Na-MS61'!$C$3</f>
        <v>%</v>
      </c>
      <c r="C33" s="185">
        <f>'Na-MS61'!$D$10</f>
        <v>0.01</v>
      </c>
      <c r="D33" s="185">
        <f>'Na-MS61'!$B$9</f>
        <v>59</v>
      </c>
      <c r="E33" s="185">
        <v>2</v>
      </c>
      <c r="F33" s="185">
        <f>'Na-MS61'!$E$10</f>
        <v>0.005</v>
      </c>
      <c r="G33" s="185">
        <f>'Na-MS61'!$F$10</f>
        <v>5.5</v>
      </c>
      <c r="H33" s="185">
        <f>'Na-MS61'!$C$10</f>
        <v>128.02999999999997</v>
      </c>
      <c r="I33" s="186">
        <f>'Na-MS61'!$G$10</f>
        <v>1.0849999999999997</v>
      </c>
      <c r="J33" s="186">
        <f>'Na-MS61'!$I$10</f>
        <v>0.04688156733655781</v>
      </c>
      <c r="K33" s="187">
        <f>'Na-MS61'!$J$10</f>
        <v>4.320881782171228</v>
      </c>
    </row>
    <row r="34" spans="1:11" ht="12.75">
      <c r="A34" s="184" t="str">
        <f>'Nb-MS61'!$A$1</f>
        <v>Nb-MS61</v>
      </c>
      <c r="B34" s="184" t="str">
        <f>'Nb-MS61'!$C$3</f>
        <v>ppm</v>
      </c>
      <c r="C34" s="185">
        <f>'Nb-MS61'!$D$10</f>
        <v>0.1</v>
      </c>
      <c r="D34" s="185">
        <f>'Nb-MS61'!$B$9</f>
        <v>59</v>
      </c>
      <c r="E34" s="185">
        <v>2</v>
      </c>
      <c r="F34" s="185">
        <f>'Nb-MS61'!$E$10</f>
        <v>0.1</v>
      </c>
      <c r="G34" s="185">
        <f>'Nb-MS61'!$F$10</f>
        <v>42.1</v>
      </c>
      <c r="H34" s="185">
        <f>'Nb-MS61'!$C$10</f>
        <v>571.5999999999999</v>
      </c>
      <c r="I34" s="186">
        <f>'Nb-MS61'!$G$10</f>
        <v>4.844067796610169</v>
      </c>
      <c r="J34" s="186">
        <f>'Nb-MS61'!$I$10</f>
        <v>1.0996917904114343</v>
      </c>
      <c r="K34" s="187">
        <f>'Nb-MS61'!$J$10</f>
        <v>22.701824924518764</v>
      </c>
    </row>
    <row r="35" spans="1:11" ht="12.75">
      <c r="A35" s="184" t="str">
        <f>'Ni-MS61'!$A$1</f>
        <v>Ni-MS61</v>
      </c>
      <c r="B35" s="184" t="str">
        <f>'Ni-MS61'!$C$3</f>
        <v>ppm</v>
      </c>
      <c r="C35" s="185">
        <f>'Ni-MS61'!$D$10</f>
        <v>0.2</v>
      </c>
      <c r="D35" s="185">
        <f>'Ni-MS61'!$B$9</f>
        <v>59</v>
      </c>
      <c r="E35" s="185">
        <v>2</v>
      </c>
      <c r="F35" s="185">
        <f>'Ni-MS61'!$E$10</f>
        <v>2.1</v>
      </c>
      <c r="G35" s="185">
        <f>'Ni-MS61'!$F$10</f>
        <v>687</v>
      </c>
      <c r="H35" s="185">
        <f>'Ni-MS61'!$C$10</f>
        <v>6226.500000000001</v>
      </c>
      <c r="I35" s="186">
        <f>'Ni-MS61'!$G$10</f>
        <v>52.76694915254238</v>
      </c>
      <c r="J35" s="186">
        <f>'Ni-MS61'!$I$10</f>
        <v>2.785844971169399</v>
      </c>
      <c r="K35" s="187">
        <f>'Ni-MS61'!$J$10</f>
        <v>5.279526324548126</v>
      </c>
    </row>
    <row r="36" spans="1:11" ht="12.75">
      <c r="A36" s="184" t="str">
        <f>'P-MS61'!$A$1</f>
        <v>P-MS61</v>
      </c>
      <c r="B36" s="184" t="str">
        <f>'P-MS61'!$C$3</f>
        <v>ppm</v>
      </c>
      <c r="C36" s="185">
        <f>'P-MS61'!$D$10</f>
        <v>10</v>
      </c>
      <c r="D36" s="185">
        <f>'P-MS61'!$B$9</f>
        <v>59</v>
      </c>
      <c r="E36" s="185">
        <v>2</v>
      </c>
      <c r="F36" s="185">
        <f>'P-MS61'!$E$10</f>
        <v>30</v>
      </c>
      <c r="G36" s="185">
        <f>'P-MS61'!$F$10</f>
        <v>10000</v>
      </c>
      <c r="H36" s="185">
        <f>'P-MS61'!$C$10</f>
        <v>82190</v>
      </c>
      <c r="I36" s="186">
        <f>'P-MS61'!$G$10</f>
        <v>696.5254237288135</v>
      </c>
      <c r="J36" s="186">
        <f>'P-MS61'!$I$10</f>
        <v>22.151252021086638</v>
      </c>
      <c r="K36" s="187">
        <f>'P-MS61'!$J$10</f>
        <v>3.1802503205842845</v>
      </c>
    </row>
    <row r="37" spans="1:11" ht="12.75">
      <c r="A37" s="184" t="str">
        <f>'Pb-MS61'!$A$1</f>
        <v>Pb-MS61</v>
      </c>
      <c r="B37" s="184" t="str">
        <f>'Pb-MS61'!$C$3</f>
        <v>ppm</v>
      </c>
      <c r="C37" s="185">
        <f>'Pb-MS61'!$D$10</f>
        <v>0.5</v>
      </c>
      <c r="D37" s="185">
        <f>'Pb-MS61'!$B$9</f>
        <v>59</v>
      </c>
      <c r="E37" s="185">
        <v>2</v>
      </c>
      <c r="F37" s="185">
        <f>'Pb-MS61'!$E$10</f>
        <v>0.9</v>
      </c>
      <c r="G37" s="185">
        <f>'Pb-MS61'!$F$10</f>
        <v>526</v>
      </c>
      <c r="H37" s="185">
        <f>'Pb-MS61'!$C$10</f>
        <v>2023.3</v>
      </c>
      <c r="I37" s="186">
        <f>'Pb-MS61'!$G$10</f>
        <v>17.146610169491524</v>
      </c>
      <c r="J37" s="186">
        <f>'Pb-MS61'!$I$10</f>
        <v>1.02291540813666</v>
      </c>
      <c r="K37" s="187">
        <f>'Pb-MS61'!$J$10</f>
        <v>5.965700497213755</v>
      </c>
    </row>
    <row r="38" spans="1:11" ht="12.75">
      <c r="A38" s="184" t="str">
        <f>'Pt-MS61'!$A$1</f>
        <v>Pt-MS61</v>
      </c>
      <c r="B38" s="184" t="str">
        <f>'Pt-MS61'!$C$3</f>
        <v>ppm</v>
      </c>
      <c r="C38" s="185">
        <f>'Pt-MS61'!$D$10</f>
        <v>0.1</v>
      </c>
      <c r="D38" s="185">
        <f>'Pt-MS61'!$B$9</f>
        <v>59</v>
      </c>
      <c r="E38" s="185">
        <v>2</v>
      </c>
      <c r="F38" s="185">
        <f>'Pt-MS61'!$E$10</f>
        <v>0.05</v>
      </c>
      <c r="G38" s="185">
        <f>'Pt-MS61'!$F$10</f>
        <v>0.4</v>
      </c>
      <c r="H38" s="185">
        <f>'Pt-MS61'!$C$10</f>
        <v>6.809999999999995</v>
      </c>
      <c r="I38" s="186">
        <f>'Pt-MS61'!$G$10</f>
        <v>0.05771186440677962</v>
      </c>
      <c r="J38" s="186">
        <f>'Pt-MS61'!$I$10</f>
        <v>0.016748387223140957</v>
      </c>
      <c r="K38" s="187">
        <f>'Pt-MS61'!$J$10</f>
        <v>29.02070032790946</v>
      </c>
    </row>
    <row r="39" spans="1:11" ht="12.75">
      <c r="A39" s="184" t="str">
        <f>'Rb-MS61'!$A$1</f>
        <v>Rb-MS61</v>
      </c>
      <c r="B39" s="184" t="str">
        <f>'Rb-MS61'!$C$3</f>
        <v>ppm</v>
      </c>
      <c r="C39" s="185">
        <f>'Rb-MS61'!$D$10</f>
        <v>0.1</v>
      </c>
      <c r="D39" s="185">
        <f>'Rb-MS61'!$B$9</f>
        <v>59</v>
      </c>
      <c r="E39" s="185">
        <v>2</v>
      </c>
      <c r="F39" s="185">
        <f>'Rb-MS61'!$E$10</f>
        <v>0.05</v>
      </c>
      <c r="G39" s="185">
        <f>'Rb-MS61'!$F$10</f>
        <v>361</v>
      </c>
      <c r="H39" s="185">
        <f>'Rb-MS61'!$C$10</f>
        <v>4533.700000000001</v>
      </c>
      <c r="I39" s="186">
        <f>'Rb-MS61'!$G$10</f>
        <v>38.42118644067797</v>
      </c>
      <c r="J39" s="186">
        <f>'Rb-MS61'!$I$10</f>
        <v>1.6681462359178165</v>
      </c>
      <c r="K39" s="187">
        <f>'Rb-MS61'!$J$10</f>
        <v>4.341735356073457</v>
      </c>
    </row>
    <row r="40" spans="1:11" ht="12.75">
      <c r="A40" s="184" t="str">
        <f>'Re-MS61'!$A$1</f>
        <v>Re-MS61</v>
      </c>
      <c r="B40" s="184" t="str">
        <f>'Re-MS61'!$C$3</f>
        <v>ppm</v>
      </c>
      <c r="C40" s="185">
        <f>'Re-MS61'!$D$10</f>
        <v>0.002</v>
      </c>
      <c r="D40" s="185">
        <f>'Re-MS61'!$B$9</f>
        <v>59</v>
      </c>
      <c r="E40" s="185">
        <v>2</v>
      </c>
      <c r="F40" s="185">
        <f>'Re-MS61'!$E$10</f>
        <v>0.001</v>
      </c>
      <c r="G40" s="185">
        <f>'Re-MS61'!$F$10</f>
        <v>0.004</v>
      </c>
      <c r="H40" s="185">
        <f>'Re-MS61'!$C$10</f>
        <v>0.1810000000000001</v>
      </c>
      <c r="I40" s="186">
        <f>'Re-MS61'!$G$10</f>
        <v>0.0015338983050847466</v>
      </c>
      <c r="J40" s="186">
        <f>'Re-MS61'!$I$10</f>
        <v>0.0004957446034647345</v>
      </c>
      <c r="K40" s="187">
        <f>'Re-MS61'!$J$10</f>
        <v>32.319261441347315</v>
      </c>
    </row>
    <row r="41" spans="1:11" ht="12.75">
      <c r="A41" s="184" t="str">
        <f>'S-MS61'!$A$1</f>
        <v>S-MS61</v>
      </c>
      <c r="B41" s="184" t="str">
        <f>'S-MS61'!$C$3</f>
        <v>%</v>
      </c>
      <c r="C41" s="185">
        <f>'S-MS61'!$D$10</f>
        <v>0.01</v>
      </c>
      <c r="D41" s="185">
        <f>'S-MS61'!$B$9</f>
        <v>58</v>
      </c>
      <c r="E41" s="185">
        <v>2</v>
      </c>
      <c r="F41" s="185">
        <f>'S-MS61'!$E$10</f>
        <v>0.005</v>
      </c>
      <c r="G41" s="185">
        <f>'S-MS61'!$F$10</f>
        <v>0.2</v>
      </c>
      <c r="H41" s="185">
        <f>'S-MS61'!$C$10</f>
        <v>4.045</v>
      </c>
      <c r="I41" s="186">
        <f>'S-MS61'!$G$10</f>
        <v>0.03487068965517241</v>
      </c>
      <c r="J41" s="186">
        <f>'S-MS61'!$I$10</f>
        <v>0.004665537630253383</v>
      </c>
      <c r="K41" s="187">
        <f>'S-MS61'!$J$10</f>
        <v>13.379539310491781</v>
      </c>
    </row>
    <row r="42" spans="1:11" ht="12.75">
      <c r="A42" s="184" t="str">
        <f>'Sb-MS61'!$A$1</f>
        <v>Sb-MS61</v>
      </c>
      <c r="B42" s="184" t="str">
        <f>'Sb-MS61'!$C$3</f>
        <v>ppm</v>
      </c>
      <c r="C42" s="185">
        <f>'Sb-MS61'!$D$10</f>
        <v>0.05</v>
      </c>
      <c r="D42" s="185">
        <f>'Sb-MS61'!$B$9</f>
        <v>59</v>
      </c>
      <c r="E42" s="185">
        <v>2</v>
      </c>
      <c r="F42" s="185">
        <f>'Sb-MS61'!$E$10</f>
        <v>0.025</v>
      </c>
      <c r="G42" s="185">
        <f>'Sb-MS61'!$F$10</f>
        <v>113</v>
      </c>
      <c r="H42" s="185">
        <f>'Sb-MS61'!$C$10</f>
        <v>269.58</v>
      </c>
      <c r="I42" s="186">
        <f>'Sb-MS61'!$G$10</f>
        <v>2.2845762711864404</v>
      </c>
      <c r="J42" s="186">
        <f>'Sb-MS61'!$I$10</f>
        <v>1.033142318776778</v>
      </c>
      <c r="K42" s="187">
        <f>'Sb-MS61'!$J$10</f>
        <v>45.22249188206092</v>
      </c>
    </row>
    <row r="43" spans="1:11" ht="12.75">
      <c r="A43" s="184" t="str">
        <f>'Se-MS61'!$A$1</f>
        <v>Se-MS61</v>
      </c>
      <c r="B43" s="184" t="str">
        <f>'Se-MS61'!$C$3</f>
        <v>ppm</v>
      </c>
      <c r="C43" s="185">
        <f>'Se-MS61'!$D$10</f>
        <v>1</v>
      </c>
      <c r="D43" s="185">
        <f>'Se-MS61'!$B$9</f>
        <v>59</v>
      </c>
      <c r="E43" s="185">
        <v>2</v>
      </c>
      <c r="F43" s="185">
        <f>'Se-MS61'!$E$10</f>
        <v>0.5</v>
      </c>
      <c r="G43" s="185">
        <f>'Se-MS61'!$F$10</f>
        <v>7</v>
      </c>
      <c r="H43" s="185">
        <f>'Se-MS61'!$C$10</f>
        <v>160</v>
      </c>
      <c r="I43" s="186">
        <f>'Se-MS61'!$G$10</f>
        <v>1.3559322033898304</v>
      </c>
      <c r="J43" s="186">
        <f>'Se-MS61'!$I$10</f>
        <v>0.4268528901512891</v>
      </c>
      <c r="K43" s="187">
        <f>'Se-MS61'!$J$10</f>
        <v>31.480400648657568</v>
      </c>
    </row>
    <row r="44" spans="1:11" ht="12.75">
      <c r="A44" s="184" t="str">
        <f>'Sn-MS61'!$A$1</f>
        <v>Sn-MS61</v>
      </c>
      <c r="B44" s="184" t="str">
        <f>'Sn-MS61'!$C$3</f>
        <v>ppm</v>
      </c>
      <c r="C44" s="185">
        <f>'Sn-MS61'!$D$10</f>
        <v>0.2</v>
      </c>
      <c r="D44" s="185">
        <f>'Sn-MS61'!$B$9</f>
        <v>59</v>
      </c>
      <c r="E44" s="185">
        <v>2</v>
      </c>
      <c r="F44" s="185">
        <f>'Sn-MS61'!$E$10</f>
        <v>0.1</v>
      </c>
      <c r="G44" s="185">
        <f>'Sn-MS61'!$F$10</f>
        <v>9.6</v>
      </c>
      <c r="H44" s="185">
        <f>'Sn-MS61'!$C$10</f>
        <v>133.09999999999997</v>
      </c>
      <c r="I44" s="186">
        <f>'Sn-MS61'!$G$10</f>
        <v>1.127966101694915</v>
      </c>
      <c r="J44" s="186">
        <f>'Sn-MS61'!$I$10</f>
        <v>0.08182246179526309</v>
      </c>
      <c r="K44" s="187">
        <f>'Sn-MS61'!$J$10</f>
        <v>7.253982337972237</v>
      </c>
    </row>
    <row r="45" spans="1:11" ht="12.75">
      <c r="A45" s="184" t="str">
        <f>'Sr-MS61'!$A$1</f>
        <v>Sr-MS61</v>
      </c>
      <c r="B45" s="184" t="str">
        <f>'Sr-MS61'!$C$3</f>
        <v>ppm</v>
      </c>
      <c r="C45" s="185">
        <f>'Sr-MS61'!$D$10</f>
        <v>0.2</v>
      </c>
      <c r="D45" s="185">
        <f>'Sr-MS61'!$B$9</f>
        <v>59</v>
      </c>
      <c r="E45" s="185">
        <v>2</v>
      </c>
      <c r="F45" s="185">
        <f>'Sr-MS61'!$E$10</f>
        <v>2.7</v>
      </c>
      <c r="G45" s="185">
        <f>'Sr-MS61'!$F$10</f>
        <v>3430</v>
      </c>
      <c r="H45" s="185">
        <f>'Sr-MS61'!$C$10</f>
        <v>29531.4</v>
      </c>
      <c r="I45" s="186">
        <f>'Sr-MS61'!$G$10</f>
        <v>250.26610169491528</v>
      </c>
      <c r="J45" s="186">
        <f>'Sr-MS61'!$I$10</f>
        <v>18.7680399092153</v>
      </c>
      <c r="K45" s="187">
        <f>'Sr-MS61'!$J$10</f>
        <v>7.499233728463281</v>
      </c>
    </row>
    <row r="46" spans="1:11" ht="12.75">
      <c r="A46" s="184" t="str">
        <f>'Ta-MS61'!$A$1</f>
        <v>Ta-MS61</v>
      </c>
      <c r="B46" s="184" t="str">
        <f>'Ta-MS61'!$C$3</f>
        <v>ppm</v>
      </c>
      <c r="C46" s="185">
        <f>'Ta-MS61'!$D$10</f>
        <v>0.05</v>
      </c>
      <c r="D46" s="185">
        <f>'Ta-MS61'!$B$9</f>
        <v>59</v>
      </c>
      <c r="E46" s="185">
        <v>2</v>
      </c>
      <c r="F46" s="185">
        <f>'Ta-MS61'!$E$10</f>
        <v>0.0025</v>
      </c>
      <c r="G46" s="185">
        <f>'Ta-MS61'!$F$10</f>
        <v>1.76</v>
      </c>
      <c r="H46" s="185">
        <f>'Ta-MS61'!$C$10</f>
        <v>21.67500000000001</v>
      </c>
      <c r="I46" s="186">
        <f>'Ta-MS61'!$G$10</f>
        <v>0.1836864406779662</v>
      </c>
      <c r="J46" s="186">
        <f>'Ta-MS61'!$I$10</f>
        <v>0.09481024760461</v>
      </c>
      <c r="K46" s="187">
        <f>'Ta-MS61'!$J$10</f>
        <v>51.615267438726534</v>
      </c>
    </row>
    <row r="47" spans="1:11" ht="12.75">
      <c r="A47" s="184" t="str">
        <f>'Te-MS61'!$A$1</f>
        <v>Te-MS61</v>
      </c>
      <c r="B47" s="184" t="str">
        <f>'Te-MS61'!$C$3</f>
        <v>ppm</v>
      </c>
      <c r="C47" s="185">
        <f>'Te-MS61'!$D$10</f>
        <v>0.05</v>
      </c>
      <c r="D47" s="185">
        <f>'Te-MS61'!$B$9</f>
        <v>59</v>
      </c>
      <c r="E47" s="185">
        <v>2</v>
      </c>
      <c r="F47" s="185">
        <f>'Te-MS61'!$E$10</f>
        <v>0.025</v>
      </c>
      <c r="G47" s="185">
        <f>'Te-MS61'!$F$10</f>
        <v>2.2</v>
      </c>
      <c r="H47" s="185">
        <f>'Te-MS61'!$C$10</f>
        <v>9.559999999999999</v>
      </c>
      <c r="I47" s="186">
        <f>'Te-MS61'!$G$10</f>
        <v>0.08101694915254236</v>
      </c>
      <c r="J47" s="186">
        <f>'Te-MS61'!$I$10</f>
        <v>0.015126584522688327</v>
      </c>
      <c r="K47" s="187">
        <f>'Te-MS61'!$J$10</f>
        <v>18.670888845996057</v>
      </c>
    </row>
    <row r="48" spans="1:11" ht="12.75">
      <c r="A48" s="184" t="str">
        <f>'Th-MS61'!$A$1</f>
        <v>Th-MS61</v>
      </c>
      <c r="B48" s="184" t="str">
        <f>'Th-MS61'!$C$3</f>
        <v>ppm</v>
      </c>
      <c r="C48" s="185">
        <f>'Th-MS61'!$D$10</f>
        <v>0.2</v>
      </c>
      <c r="D48" s="185">
        <f>'Th-MS61'!$B$9</f>
        <v>59</v>
      </c>
      <c r="E48" s="185">
        <v>2</v>
      </c>
      <c r="F48" s="185">
        <f>'Th-MS61'!$E$10</f>
        <v>0.1</v>
      </c>
      <c r="G48" s="185">
        <f>'Th-MS61'!$F$10</f>
        <v>32.1</v>
      </c>
      <c r="H48" s="185">
        <f>'Th-MS61'!$C$10</f>
        <v>716.2</v>
      </c>
      <c r="I48" s="186">
        <f>'Th-MS61'!$G$10</f>
        <v>6.06949152542373</v>
      </c>
      <c r="J48" s="186">
        <f>'Th-MS61'!$I$10</f>
        <v>0.48920551294758036</v>
      </c>
      <c r="K48" s="187">
        <f>'Th-MS61'!$J$10</f>
        <v>8.06007407537203</v>
      </c>
    </row>
    <row r="49" spans="1:11" ht="12.75">
      <c r="A49" s="184" t="str">
        <f>'Ti-MS61'!$A$1</f>
        <v>Ti-MS61</v>
      </c>
      <c r="B49" s="184" t="str">
        <f>'Ti-MS61'!$C$3</f>
        <v>ppm</v>
      </c>
      <c r="C49" s="185">
        <f>'Ti-MS61'!$D$10</f>
        <v>0.01</v>
      </c>
      <c r="D49" s="185">
        <f>'Ti-MS61'!$B$9</f>
        <v>59</v>
      </c>
      <c r="E49" s="185">
        <v>2</v>
      </c>
      <c r="F49" s="185">
        <f>'Ti-MS61'!$E$10</f>
        <v>0.005</v>
      </c>
      <c r="G49" s="185">
        <f>'Ti-MS61'!$F$10</f>
        <v>0.73</v>
      </c>
      <c r="H49" s="185">
        <f>'Ti-MS61'!$C$10</f>
        <v>25.140000000000004</v>
      </c>
      <c r="I49" s="186">
        <f>'Ti-MS61'!$G$10</f>
        <v>0.21305084745762715</v>
      </c>
      <c r="J49" s="186">
        <f>'Ti-MS61'!$I$10</f>
        <v>0.011644450194791637</v>
      </c>
      <c r="K49" s="187">
        <f>'Ti-MS61'!$J$10</f>
        <v>5.465573281564889</v>
      </c>
    </row>
    <row r="50" spans="1:11" ht="12.75">
      <c r="A50" s="184" t="str">
        <f>'Tl-MS61'!$A$1</f>
        <v>Tl-MS61</v>
      </c>
      <c r="B50" s="184" t="str">
        <f>'Tl-MS61'!$C$3</f>
        <v>ppm</v>
      </c>
      <c r="C50" s="185">
        <f>'Tl-MS61'!$D$10</f>
        <v>0.02</v>
      </c>
      <c r="D50" s="185">
        <f>'Tl-MS61'!$B$9</f>
        <v>59</v>
      </c>
      <c r="E50" s="185">
        <v>2</v>
      </c>
      <c r="F50" s="185">
        <f>'Tl-MS61'!$E$10</f>
        <v>0.01</v>
      </c>
      <c r="G50" s="185">
        <f>'Tl-MS61'!$F$10</f>
        <v>1.54</v>
      </c>
      <c r="H50" s="185">
        <f>'Tl-MS61'!$C$10</f>
        <v>21.389999999999993</v>
      </c>
      <c r="I50" s="186">
        <f>'Tl-MS61'!$G$10</f>
        <v>0.1812711864406779</v>
      </c>
      <c r="J50" s="186">
        <f>'Tl-MS61'!$I$10</f>
        <v>0.012108268641367577</v>
      </c>
      <c r="K50" s="187">
        <f>'Tl-MS61'!$J$10</f>
        <v>6.679643289767998</v>
      </c>
    </row>
    <row r="51" spans="1:11" ht="12.75">
      <c r="A51" s="184" t="str">
        <f>'U-MS61'!$A$1</f>
        <v>U-MS61</v>
      </c>
      <c r="B51" s="184" t="str">
        <f>'U-MS61'!$C$3</f>
        <v>ppm</v>
      </c>
      <c r="C51" s="185">
        <f>'U-MS61'!$D$10</f>
        <v>0.1</v>
      </c>
      <c r="D51" s="185">
        <f>'U-MS61'!$B$9</f>
        <v>61</v>
      </c>
      <c r="E51" s="185">
        <v>2</v>
      </c>
      <c r="F51" s="185">
        <f>'U-MS61'!$E$10</f>
        <v>0.05</v>
      </c>
      <c r="G51" s="185">
        <f>'U-MS61'!$F$10</f>
        <v>78.1</v>
      </c>
      <c r="H51" s="185">
        <f>'U-MS61'!$C$10</f>
        <v>455.25</v>
      </c>
      <c r="I51" s="186">
        <f>'U-MS61'!$G$10</f>
        <v>3.7315573770491803</v>
      </c>
      <c r="J51" s="186">
        <f>'U-MS61'!$I$10</f>
        <v>0.18581896707438172</v>
      </c>
      <c r="K51" s="187">
        <f>'U-MS61'!$J$10</f>
        <v>4.979662599247572</v>
      </c>
    </row>
    <row r="52" spans="1:11" ht="12.75">
      <c r="A52" s="184" t="str">
        <f>'V-MS61'!$A$1</f>
        <v>V-MS61</v>
      </c>
      <c r="B52" s="184" t="str">
        <f>'V-MS61'!$C$3</f>
        <v>ppm</v>
      </c>
      <c r="C52" s="185">
        <f>'V-MS61'!$D$10</f>
        <v>1</v>
      </c>
      <c r="D52" s="185">
        <f>'V-MS61'!$B$9</f>
        <v>61</v>
      </c>
      <c r="E52" s="185">
        <v>2</v>
      </c>
      <c r="F52" s="185">
        <f>'V-MS61'!$E$10</f>
        <v>0.5</v>
      </c>
      <c r="G52" s="185">
        <f>'V-MS61'!$F$10</f>
        <v>356</v>
      </c>
      <c r="H52" s="185">
        <f>'V-MS61'!$C$10</f>
        <v>9122</v>
      </c>
      <c r="I52" s="186">
        <f>'V-MS61'!$G$10</f>
        <v>74.77049180327869</v>
      </c>
      <c r="J52" s="186">
        <f>'V-MS61'!$I$10</f>
        <v>2.894313248480176</v>
      </c>
      <c r="K52" s="187">
        <f>'V-MS61'!$J$10</f>
        <v>3.870929799545949</v>
      </c>
    </row>
    <row r="53" spans="1:11" ht="12.75">
      <c r="A53" s="184" t="str">
        <f>'W-MS61'!$A$1</f>
        <v>W-MS61</v>
      </c>
      <c r="B53" s="184" t="str">
        <f>'W-MS61'!$C$3</f>
        <v>ppm</v>
      </c>
      <c r="C53" s="185">
        <f>'W-MS61'!$D$10</f>
        <v>0.1</v>
      </c>
      <c r="D53" s="185">
        <f>'W-MS61'!$B$9</f>
        <v>59</v>
      </c>
      <c r="E53" s="185">
        <v>2</v>
      </c>
      <c r="F53" s="185">
        <f>'W-MS61'!$E$10</f>
        <v>0.1</v>
      </c>
      <c r="G53" s="185">
        <f>'W-MS61'!$F$10</f>
        <v>49.6</v>
      </c>
      <c r="H53" s="185">
        <f>'W-MS61'!$C$10</f>
        <v>338.69999999999993</v>
      </c>
      <c r="I53" s="186">
        <f>'W-MS61'!$G$10</f>
        <v>2.870338983050847</v>
      </c>
      <c r="J53" s="186">
        <f>'W-MS61'!$I$10</f>
        <v>0.21726341116374953</v>
      </c>
      <c r="K53" s="187">
        <f>'W-MS61'!$J$10</f>
        <v>7.569259674438279</v>
      </c>
    </row>
    <row r="54" spans="1:11" ht="12.75">
      <c r="A54" s="184" t="str">
        <f>'Y-MS61'!$A$1</f>
        <v>Y-MS61</v>
      </c>
      <c r="B54" s="184" t="str">
        <f>'Y-MS61'!$C$3</f>
        <v>ppm</v>
      </c>
      <c r="C54" s="185">
        <f>'Y-MS61'!$D$10</f>
        <v>0.1</v>
      </c>
      <c r="D54" s="185">
        <f>'Y-MS61'!$B$9</f>
        <v>59</v>
      </c>
      <c r="E54" s="185">
        <v>2</v>
      </c>
      <c r="F54" s="185">
        <f>'Y-MS61'!$E$10</f>
        <v>0.9</v>
      </c>
      <c r="G54" s="185">
        <f>'Y-MS61'!$F$10</f>
        <v>109.5</v>
      </c>
      <c r="H54" s="185">
        <f>'Y-MS61'!$C$10</f>
        <v>1778.1</v>
      </c>
      <c r="I54" s="186">
        <f>'Y-MS61'!$G$10</f>
        <v>15.06864406779661</v>
      </c>
      <c r="J54" s="186">
        <f>'Y-MS61'!$I$10</f>
        <v>0.7646312947749077</v>
      </c>
      <c r="K54" s="187">
        <f>'Y-MS61'!$J$10</f>
        <v>5.074320498478101</v>
      </c>
    </row>
    <row r="55" spans="1:11" ht="12.75">
      <c r="A55" s="184" t="str">
        <f>'Zn-MS61'!$A$1</f>
        <v>Zn-MS61</v>
      </c>
      <c r="B55" s="184" t="str">
        <f>'Zn-MS61'!$C$3</f>
        <v>ppm</v>
      </c>
      <c r="C55" s="185">
        <f>'Zn-MS61'!$D$10</f>
        <v>2</v>
      </c>
      <c r="D55" s="185">
        <f>'Zn-MS61'!$B$9</f>
        <v>59</v>
      </c>
      <c r="E55" s="185">
        <v>2</v>
      </c>
      <c r="F55" s="185">
        <f>'Zn-MS61'!$E$10</f>
        <v>2</v>
      </c>
      <c r="G55" s="185">
        <f>'Zn-MS61'!$F$10</f>
        <v>1605</v>
      </c>
      <c r="H55" s="185">
        <f>'Zn-MS61'!$C$10</f>
        <v>8273</v>
      </c>
      <c r="I55" s="186">
        <f>'Zn-MS61'!$G$10</f>
        <v>70.11016949152543</v>
      </c>
      <c r="J55" s="186">
        <f>'Zn-MS61'!$I$10</f>
        <v>3.2999743193659214</v>
      </c>
      <c r="K55" s="187">
        <f>'Zn-MS61'!$J$10</f>
        <v>4.70684116626591</v>
      </c>
    </row>
    <row r="56" spans="1:11" ht="12.75">
      <c r="A56" s="184" t="str">
        <f>'Zr-MS61'!$A$1</f>
        <v>Zr-MS61</v>
      </c>
      <c r="B56" s="184" t="str">
        <f>'Zr-MS61'!$C$3</f>
        <v>ppm</v>
      </c>
      <c r="C56" s="185">
        <f>'Zr-MS61'!$D$10</f>
        <v>0.5</v>
      </c>
      <c r="D56" s="185">
        <f>'Zr-MS61'!$B$9</f>
        <v>59</v>
      </c>
      <c r="E56" s="185">
        <v>2</v>
      </c>
      <c r="F56" s="185">
        <f>'Zr-MS61'!$E$10</f>
        <v>0.25</v>
      </c>
      <c r="G56" s="185">
        <f>'Zr-MS61'!$F$10</f>
        <v>181</v>
      </c>
      <c r="H56" s="185">
        <f>'Zr-MS61'!$C$10</f>
        <v>4604.05</v>
      </c>
      <c r="I56" s="186">
        <f>'Zr-MS61'!$G$10</f>
        <v>39.01737288135593</v>
      </c>
      <c r="J56" s="186">
        <f>'Zr-MS61'!$I$10</f>
        <v>7.456280767336752</v>
      </c>
      <c r="K56" s="187">
        <f>'Zr-MS61'!$J$10</f>
        <v>19.11015585290639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113</v>
      </c>
      <c r="M1" s="45" t="s">
        <v>0</v>
      </c>
      <c r="N1" s="45" t="s">
        <v>1</v>
      </c>
      <c r="O1" s="45" t="s">
        <v>114</v>
      </c>
      <c r="P1" s="45" t="s">
        <v>114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46" t="s">
        <v>30</v>
      </c>
      <c r="N2" s="46" t="s">
        <v>31</v>
      </c>
      <c r="O2" s="47">
        <v>7.39</v>
      </c>
      <c r="P2" s="47">
        <v>7.38</v>
      </c>
      <c r="Q2" s="4">
        <f aca="true" t="shared" si="0" ref="Q2:Q60">(O2-P2)^2</f>
        <v>9.999999999999574E-05</v>
      </c>
      <c r="R2">
        <v>25</v>
      </c>
      <c r="S2">
        <f>0.8*R2</f>
        <v>20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46" t="s">
        <v>30</v>
      </c>
      <c r="N3" s="46" t="s">
        <v>32</v>
      </c>
      <c r="O3" s="47">
        <v>8.53</v>
      </c>
      <c r="P3" s="47">
        <v>7.86</v>
      </c>
      <c r="Q3" s="4">
        <f t="shared" si="0"/>
        <v>0.4488999999999987</v>
      </c>
      <c r="R3">
        <v>0</v>
      </c>
      <c r="S3">
        <v>0</v>
      </c>
      <c r="T3">
        <f>R2</f>
        <v>25</v>
      </c>
      <c r="U3">
        <f>$B$3</f>
        <v>0.01</v>
      </c>
    </row>
    <row r="4" spans="13:19" ht="12.75" customHeight="1">
      <c r="M4" s="46" t="s">
        <v>30</v>
      </c>
      <c r="N4" s="46" t="s">
        <v>33</v>
      </c>
      <c r="O4" s="47">
        <v>8.95</v>
      </c>
      <c r="P4" s="47">
        <v>8.14</v>
      </c>
      <c r="Q4" s="4">
        <f t="shared" si="0"/>
        <v>0.6560999999999979</v>
      </c>
      <c r="R4">
        <f>S2</f>
        <v>20</v>
      </c>
      <c r="S4">
        <f>R2</f>
        <v>25</v>
      </c>
    </row>
    <row r="5" spans="1:21" ht="12.75" customHeight="1">
      <c r="A5" s="15" t="s">
        <v>16</v>
      </c>
      <c r="M5" s="46" t="s">
        <v>30</v>
      </c>
      <c r="N5" s="46" t="s">
        <v>34</v>
      </c>
      <c r="O5" s="47">
        <v>2.04</v>
      </c>
      <c r="P5" s="47">
        <v>2.08</v>
      </c>
      <c r="Q5" s="4">
        <f t="shared" si="0"/>
        <v>0.001600000000000003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6" t="s">
        <v>30</v>
      </c>
      <c r="N6" s="46" t="s">
        <v>35</v>
      </c>
      <c r="O6" s="47">
        <v>0.24</v>
      </c>
      <c r="P6" s="47">
        <v>0.24</v>
      </c>
      <c r="Q6" s="4">
        <f t="shared" si="0"/>
        <v>0</v>
      </c>
      <c r="T6">
        <f>$B$3</f>
        <v>0.01</v>
      </c>
      <c r="U6">
        <f>+T3</f>
        <v>25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6" t="s">
        <v>30</v>
      </c>
      <c r="N7" s="46" t="s">
        <v>36</v>
      </c>
      <c r="O7" s="47">
        <v>0.76</v>
      </c>
      <c r="P7" s="47">
        <v>0.78</v>
      </c>
      <c r="Q7" s="4">
        <f t="shared" si="0"/>
        <v>0.0004000000000000007</v>
      </c>
    </row>
    <row r="8" spans="1:17" ht="12.75" customHeight="1">
      <c r="A8" s="17" t="s">
        <v>4</v>
      </c>
      <c r="B8" s="18">
        <f>+O69</f>
        <v>59</v>
      </c>
      <c r="C8" s="18">
        <f>+O68</f>
        <v>194.78000000000003</v>
      </c>
      <c r="D8">
        <f>$B$3</f>
        <v>0.01</v>
      </c>
      <c r="E8" s="18">
        <f>+O70</f>
        <v>0.01</v>
      </c>
      <c r="F8" s="18">
        <f>+O71</f>
        <v>25</v>
      </c>
      <c r="G8" s="8">
        <f>+O72</f>
        <v>3.3013559322033905</v>
      </c>
      <c r="H8" s="28">
        <f>O73</f>
        <v>5.149598731480532</v>
      </c>
      <c r="I8" s="28" t="s">
        <v>17</v>
      </c>
      <c r="J8" s="19" t="s">
        <v>17</v>
      </c>
      <c r="M8" s="46" t="s">
        <v>30</v>
      </c>
      <c r="N8" s="46" t="s">
        <v>37</v>
      </c>
      <c r="O8" s="47">
        <v>5.75</v>
      </c>
      <c r="P8" s="47">
        <v>5.9</v>
      </c>
      <c r="Q8" s="4">
        <f t="shared" si="0"/>
        <v>0.022500000000000107</v>
      </c>
    </row>
    <row r="9" spans="1:17" ht="12.75" customHeight="1">
      <c r="A9" s="17" t="s">
        <v>5</v>
      </c>
      <c r="B9" s="18">
        <f>+P69</f>
        <v>59</v>
      </c>
      <c r="C9" s="18">
        <f>+P68</f>
        <v>189.2600000000001</v>
      </c>
      <c r="D9">
        <f>$B$3</f>
        <v>0.01</v>
      </c>
      <c r="E9" s="18">
        <f>+P70</f>
        <v>0.02</v>
      </c>
      <c r="F9" s="18">
        <f>+P71</f>
        <v>25</v>
      </c>
      <c r="G9" s="8">
        <f>P72</f>
        <v>3.2077966101694932</v>
      </c>
      <c r="H9" s="28">
        <f>P73</f>
        <v>5.013259682838552</v>
      </c>
      <c r="I9" s="28" t="s">
        <v>17</v>
      </c>
      <c r="J9" s="19" t="s">
        <v>17</v>
      </c>
      <c r="M9" s="46" t="s">
        <v>38</v>
      </c>
      <c r="N9" s="46" t="s">
        <v>39</v>
      </c>
      <c r="O9" s="47">
        <v>8.6</v>
      </c>
      <c r="P9" s="47">
        <v>7.74</v>
      </c>
      <c r="Q9" s="4">
        <f t="shared" si="0"/>
        <v>0.739599999999999</v>
      </c>
    </row>
    <row r="10" spans="1:17" ht="12.75" customHeight="1">
      <c r="A10" s="20" t="s">
        <v>6</v>
      </c>
      <c r="B10" s="21">
        <f>+Q69</f>
        <v>118</v>
      </c>
      <c r="C10" s="23">
        <f>+Q68</f>
        <v>384.04000000000013</v>
      </c>
      <c r="D10" s="21">
        <f>$B$3</f>
        <v>0.01</v>
      </c>
      <c r="E10" s="21">
        <f>+Q70</f>
        <v>0.01</v>
      </c>
      <c r="F10" s="23">
        <f>+Q71</f>
        <v>25</v>
      </c>
      <c r="G10" s="30">
        <f>Q72</f>
        <v>3.254576271186442</v>
      </c>
      <c r="H10" s="29" t="s">
        <v>17</v>
      </c>
      <c r="I10" s="22">
        <f>Q73</f>
        <v>0.1874810724909926</v>
      </c>
      <c r="J10" s="24">
        <f>Q74</f>
        <v>5.760537067476596</v>
      </c>
      <c r="M10" s="46" t="s">
        <v>38</v>
      </c>
      <c r="N10" s="46" t="s">
        <v>40</v>
      </c>
      <c r="O10" s="47">
        <v>7.85</v>
      </c>
      <c r="P10" s="47">
        <v>7.55</v>
      </c>
      <c r="Q10" s="4">
        <f t="shared" si="0"/>
        <v>0.0899999999999999</v>
      </c>
    </row>
    <row r="11" spans="13:17" ht="12.75" customHeight="1">
      <c r="M11" s="46" t="s">
        <v>38</v>
      </c>
      <c r="N11" s="46" t="s">
        <v>41</v>
      </c>
      <c r="O11" s="47">
        <v>6.93</v>
      </c>
      <c r="P11" s="47">
        <v>6.71</v>
      </c>
      <c r="Q11" s="4">
        <f t="shared" si="0"/>
        <v>0.04839999999999989</v>
      </c>
    </row>
    <row r="12" spans="13:17" ht="12.75" customHeight="1">
      <c r="M12" s="46" t="s">
        <v>38</v>
      </c>
      <c r="N12" s="46" t="s">
        <v>42</v>
      </c>
      <c r="O12" s="47">
        <v>1.2</v>
      </c>
      <c r="P12" s="47">
        <v>1.16</v>
      </c>
      <c r="Q12" s="4">
        <f t="shared" si="0"/>
        <v>0.001600000000000003</v>
      </c>
    </row>
    <row r="13" spans="13:17" ht="12.75" customHeight="1">
      <c r="M13" s="46" t="s">
        <v>43</v>
      </c>
      <c r="N13" s="46" t="s">
        <v>44</v>
      </c>
      <c r="O13" s="47">
        <v>6.96</v>
      </c>
      <c r="P13" s="47">
        <v>6.88</v>
      </c>
      <c r="Q13" s="4">
        <f t="shared" si="0"/>
        <v>0.006400000000000012</v>
      </c>
    </row>
    <row r="14" spans="13:17" ht="12.75" customHeight="1">
      <c r="M14" s="46" t="s">
        <v>43</v>
      </c>
      <c r="N14" s="46" t="s">
        <v>45</v>
      </c>
      <c r="O14" s="47">
        <v>6.5</v>
      </c>
      <c r="P14" s="47">
        <v>6.94</v>
      </c>
      <c r="Q14" s="4">
        <f t="shared" si="0"/>
        <v>0.19360000000000036</v>
      </c>
    </row>
    <row r="15" spans="13:17" ht="12.75" customHeight="1">
      <c r="M15" s="46" t="s">
        <v>43</v>
      </c>
      <c r="N15" s="46" t="s">
        <v>46</v>
      </c>
      <c r="O15" s="47">
        <v>1.58</v>
      </c>
      <c r="P15" s="47">
        <v>1.56</v>
      </c>
      <c r="Q15" s="4">
        <f t="shared" si="0"/>
        <v>0.0004000000000000007</v>
      </c>
    </row>
    <row r="16" spans="13:17" ht="12.75" customHeight="1">
      <c r="M16" s="46" t="s">
        <v>43</v>
      </c>
      <c r="N16" s="46" t="s">
        <v>47</v>
      </c>
      <c r="O16" s="47">
        <v>6.1</v>
      </c>
      <c r="P16" s="47">
        <v>5.75</v>
      </c>
      <c r="Q16" s="4">
        <f t="shared" si="0"/>
        <v>0.12249999999999975</v>
      </c>
    </row>
    <row r="17" spans="13:17" ht="12.75" customHeight="1">
      <c r="M17" s="46" t="s">
        <v>43</v>
      </c>
      <c r="N17" s="46" t="s">
        <v>48</v>
      </c>
      <c r="O17" s="47">
        <v>0.49</v>
      </c>
      <c r="P17" s="47">
        <v>0.49</v>
      </c>
      <c r="Q17" s="4">
        <f t="shared" si="0"/>
        <v>0</v>
      </c>
    </row>
    <row r="18" spans="13:17" ht="12.75" customHeight="1">
      <c r="M18" s="46" t="s">
        <v>43</v>
      </c>
      <c r="N18" s="46" t="s">
        <v>49</v>
      </c>
      <c r="O18" s="47">
        <v>7.03</v>
      </c>
      <c r="P18" s="47">
        <v>6.82</v>
      </c>
      <c r="Q18" s="4">
        <f t="shared" si="0"/>
        <v>0.044099999999999986</v>
      </c>
    </row>
    <row r="19" spans="13:17" ht="12.75" customHeight="1">
      <c r="M19" s="46" t="s">
        <v>50</v>
      </c>
      <c r="N19" s="46" t="s">
        <v>51</v>
      </c>
      <c r="O19" s="47">
        <v>25</v>
      </c>
      <c r="P19" s="47">
        <v>25</v>
      </c>
      <c r="Q19" s="4">
        <f t="shared" si="0"/>
        <v>0</v>
      </c>
    </row>
    <row r="20" spans="13:17" ht="12.75" customHeight="1">
      <c r="M20" s="46" t="s">
        <v>50</v>
      </c>
      <c r="N20" s="46" t="s">
        <v>52</v>
      </c>
      <c r="O20" s="47">
        <v>18.95</v>
      </c>
      <c r="P20" s="47">
        <v>18.05</v>
      </c>
      <c r="Q20" s="4">
        <f t="shared" si="0"/>
        <v>0.8099999999999974</v>
      </c>
    </row>
    <row r="21" spans="13:17" ht="12.75" customHeight="1">
      <c r="M21" s="46" t="s">
        <v>50</v>
      </c>
      <c r="N21" s="46" t="s">
        <v>53</v>
      </c>
      <c r="O21" s="47">
        <v>0.1</v>
      </c>
      <c r="P21" s="47">
        <v>0.11</v>
      </c>
      <c r="Q21" s="4">
        <f t="shared" si="0"/>
        <v>9.99999999999999E-05</v>
      </c>
    </row>
    <row r="22" spans="13:17" ht="12.75" customHeight="1">
      <c r="M22" s="46" t="s">
        <v>50</v>
      </c>
      <c r="N22" s="46" t="s">
        <v>54</v>
      </c>
      <c r="O22" s="47">
        <v>7.37</v>
      </c>
      <c r="P22" s="47">
        <v>6.99</v>
      </c>
      <c r="Q22" s="4">
        <f t="shared" si="0"/>
        <v>0.14439999999999992</v>
      </c>
    </row>
    <row r="23" spans="13:17" ht="12.75" customHeight="1">
      <c r="M23" s="46" t="s">
        <v>50</v>
      </c>
      <c r="N23" s="46" t="s">
        <v>55</v>
      </c>
      <c r="O23" s="47">
        <v>6.64</v>
      </c>
      <c r="P23" s="47">
        <v>6.11</v>
      </c>
      <c r="Q23" s="4">
        <f t="shared" si="0"/>
        <v>0.2808999999999993</v>
      </c>
    </row>
    <row r="24" spans="13:17" ht="12.75" customHeight="1">
      <c r="M24" s="46" t="s">
        <v>56</v>
      </c>
      <c r="N24" s="46" t="s">
        <v>57</v>
      </c>
      <c r="O24" s="47">
        <v>3.26</v>
      </c>
      <c r="P24" s="47">
        <v>2.87</v>
      </c>
      <c r="Q24" s="4">
        <f t="shared" si="0"/>
        <v>0.15209999999999976</v>
      </c>
    </row>
    <row r="25" spans="13:17" ht="12.75" customHeight="1">
      <c r="M25" s="46" t="s">
        <v>56</v>
      </c>
      <c r="N25" s="46" t="s">
        <v>58</v>
      </c>
      <c r="O25" s="47">
        <v>0.75</v>
      </c>
      <c r="P25" s="47">
        <v>0.79</v>
      </c>
      <c r="Q25" s="4">
        <f t="shared" si="0"/>
        <v>0.001600000000000003</v>
      </c>
    </row>
    <row r="26" spans="13:17" ht="12.75" customHeight="1">
      <c r="M26" s="46" t="s">
        <v>56</v>
      </c>
      <c r="N26" s="46" t="s">
        <v>59</v>
      </c>
      <c r="O26" s="47">
        <v>0.59</v>
      </c>
      <c r="P26" s="47">
        <v>0.62</v>
      </c>
      <c r="Q26" s="4">
        <f t="shared" si="0"/>
        <v>0.0009000000000000016</v>
      </c>
    </row>
    <row r="27" spans="13:17" ht="12.75" customHeight="1">
      <c r="M27" s="46" t="s">
        <v>56</v>
      </c>
      <c r="N27" s="46" t="s">
        <v>60</v>
      </c>
      <c r="O27" s="47">
        <v>0.94</v>
      </c>
      <c r="P27" s="47">
        <v>0.93</v>
      </c>
      <c r="Q27" s="4">
        <f t="shared" si="0"/>
        <v>9.999999999999796E-05</v>
      </c>
    </row>
    <row r="28" spans="13:17" ht="12.75" customHeight="1">
      <c r="M28" s="46" t="s">
        <v>56</v>
      </c>
      <c r="N28" s="46" t="s">
        <v>61</v>
      </c>
      <c r="O28" s="47">
        <v>2.66</v>
      </c>
      <c r="P28" s="47">
        <v>2.83</v>
      </c>
      <c r="Q28" s="4">
        <f t="shared" si="0"/>
        <v>0.028899999999999974</v>
      </c>
    </row>
    <row r="29" spans="13:17" ht="12.75" customHeight="1">
      <c r="M29" s="46" t="s">
        <v>56</v>
      </c>
      <c r="N29" s="46" t="s">
        <v>62</v>
      </c>
      <c r="O29" s="47">
        <v>1.1</v>
      </c>
      <c r="P29" s="47">
        <v>1.06</v>
      </c>
      <c r="Q29" s="4">
        <f t="shared" si="0"/>
        <v>0.001600000000000003</v>
      </c>
    </row>
    <row r="30" spans="13:17" ht="12.75" customHeight="1">
      <c r="M30" s="46" t="s">
        <v>56</v>
      </c>
      <c r="N30" s="46" t="s">
        <v>63</v>
      </c>
      <c r="O30" s="47">
        <v>0.45</v>
      </c>
      <c r="P30" s="47">
        <v>0.44</v>
      </c>
      <c r="Q30" s="4">
        <f t="shared" si="0"/>
        <v>0.00010000000000000018</v>
      </c>
    </row>
    <row r="31" spans="13:17" ht="12.75" customHeight="1">
      <c r="M31" s="46" t="s">
        <v>64</v>
      </c>
      <c r="N31" s="46" t="s">
        <v>65</v>
      </c>
      <c r="O31" s="47">
        <v>0.16</v>
      </c>
      <c r="P31" s="47">
        <v>0.15</v>
      </c>
      <c r="Q31" s="4">
        <f t="shared" si="0"/>
        <v>0.00010000000000000018</v>
      </c>
    </row>
    <row r="32" spans="13:17" ht="12.75" customHeight="1">
      <c r="M32" s="46" t="s">
        <v>64</v>
      </c>
      <c r="N32" s="46" t="s">
        <v>66</v>
      </c>
      <c r="O32" s="47">
        <v>0.35</v>
      </c>
      <c r="P32" s="47">
        <v>0.35</v>
      </c>
      <c r="Q32" s="4">
        <f t="shared" si="0"/>
        <v>0</v>
      </c>
    </row>
    <row r="33" spans="13:17" ht="12.75" customHeight="1">
      <c r="M33" s="46" t="s">
        <v>64</v>
      </c>
      <c r="N33" s="46" t="s">
        <v>67</v>
      </c>
      <c r="O33" s="47">
        <v>0.01</v>
      </c>
      <c r="P33" s="47">
        <v>0.02</v>
      </c>
      <c r="Q33" s="4">
        <f t="shared" si="0"/>
        <v>0.0001</v>
      </c>
    </row>
    <row r="34" spans="13:17" ht="12.75" customHeight="1">
      <c r="M34" s="46" t="s">
        <v>64</v>
      </c>
      <c r="N34" s="46" t="s">
        <v>68</v>
      </c>
      <c r="O34" s="47">
        <v>0.08</v>
      </c>
      <c r="P34" s="47">
        <v>0.08</v>
      </c>
      <c r="Q34" s="4">
        <f t="shared" si="0"/>
        <v>0</v>
      </c>
    </row>
    <row r="35" spans="13:17" ht="12.75" customHeight="1">
      <c r="M35" s="46" t="s">
        <v>69</v>
      </c>
      <c r="N35" s="46" t="s">
        <v>70</v>
      </c>
      <c r="O35" s="47">
        <v>0.11</v>
      </c>
      <c r="P35" s="47">
        <v>0.11</v>
      </c>
      <c r="Q35" s="4">
        <f t="shared" si="0"/>
        <v>0</v>
      </c>
    </row>
    <row r="36" spans="13:17" ht="12.75" customHeight="1">
      <c r="M36" s="46" t="s">
        <v>69</v>
      </c>
      <c r="N36" s="46" t="s">
        <v>71</v>
      </c>
      <c r="O36" s="47">
        <v>0.26</v>
      </c>
      <c r="P36" s="47">
        <v>0.24</v>
      </c>
      <c r="Q36" s="4">
        <f t="shared" si="0"/>
        <v>0.0004000000000000007</v>
      </c>
    </row>
    <row r="37" spans="13:17" ht="12.75" customHeight="1">
      <c r="M37" s="46" t="s">
        <v>69</v>
      </c>
      <c r="N37" s="46" t="s">
        <v>72</v>
      </c>
      <c r="O37" s="47">
        <v>0.32</v>
      </c>
      <c r="P37" s="47">
        <v>0.35</v>
      </c>
      <c r="Q37" s="4">
        <f t="shared" si="0"/>
        <v>0.0008999999999999982</v>
      </c>
    </row>
    <row r="38" spans="13:17" ht="12.75" customHeight="1">
      <c r="M38" s="46" t="s">
        <v>69</v>
      </c>
      <c r="N38" s="46" t="s">
        <v>73</v>
      </c>
      <c r="O38" s="47">
        <v>0.02</v>
      </c>
      <c r="P38" s="47">
        <v>0.02</v>
      </c>
      <c r="Q38" s="4">
        <f t="shared" si="0"/>
        <v>0</v>
      </c>
    </row>
    <row r="39" spans="13:17" ht="12.75" customHeight="1">
      <c r="M39" s="46" t="s">
        <v>69</v>
      </c>
      <c r="N39" s="46" t="s">
        <v>74</v>
      </c>
      <c r="O39" s="47">
        <v>0.46</v>
      </c>
      <c r="P39" s="47">
        <v>0.44</v>
      </c>
      <c r="Q39" s="4">
        <f t="shared" si="0"/>
        <v>0.0004000000000000007</v>
      </c>
    </row>
    <row r="40" spans="13:17" ht="12.75" customHeight="1">
      <c r="M40" s="46" t="s">
        <v>69</v>
      </c>
      <c r="N40" s="46" t="s">
        <v>75</v>
      </c>
      <c r="O40" s="47">
        <v>0.11</v>
      </c>
      <c r="P40" s="47">
        <v>0.11</v>
      </c>
      <c r="Q40" s="4">
        <f t="shared" si="0"/>
        <v>0</v>
      </c>
    </row>
    <row r="41" spans="13:17" ht="12.75" customHeight="1">
      <c r="M41" s="46" t="s">
        <v>69</v>
      </c>
      <c r="N41" s="46" t="s">
        <v>76</v>
      </c>
      <c r="O41" s="47">
        <v>0.03</v>
      </c>
      <c r="P41" s="47">
        <v>0.03</v>
      </c>
      <c r="Q41" s="4">
        <f t="shared" si="0"/>
        <v>0</v>
      </c>
    </row>
    <row r="42" spans="13:17" ht="12.75" customHeight="1">
      <c r="M42" s="46" t="s">
        <v>77</v>
      </c>
      <c r="N42" s="46" t="s">
        <v>78</v>
      </c>
      <c r="O42" s="47">
        <v>0.42</v>
      </c>
      <c r="P42" s="47">
        <v>0.41</v>
      </c>
      <c r="Q42" s="4">
        <f t="shared" si="0"/>
        <v>0.00010000000000000018</v>
      </c>
    </row>
    <row r="43" spans="13:17" ht="12.75" customHeight="1">
      <c r="M43" s="46" t="s">
        <v>77</v>
      </c>
      <c r="N43" s="46" t="s">
        <v>79</v>
      </c>
      <c r="O43" s="47">
        <v>0.23</v>
      </c>
      <c r="P43" s="47">
        <v>0.22</v>
      </c>
      <c r="Q43" s="4">
        <f t="shared" si="0"/>
        <v>0.00010000000000000018</v>
      </c>
    </row>
    <row r="44" spans="13:17" ht="12.75" customHeight="1">
      <c r="M44" s="46" t="s">
        <v>77</v>
      </c>
      <c r="N44" s="46" t="s">
        <v>80</v>
      </c>
      <c r="O44" s="47">
        <v>1.58</v>
      </c>
      <c r="P44" s="47">
        <v>1.69</v>
      </c>
      <c r="Q44" s="4">
        <f t="shared" si="0"/>
        <v>0.012099999999999972</v>
      </c>
    </row>
    <row r="45" spans="13:17" ht="12.75" customHeight="1">
      <c r="M45" s="46" t="s">
        <v>77</v>
      </c>
      <c r="N45" s="46" t="s">
        <v>81</v>
      </c>
      <c r="O45" s="47">
        <v>0.02</v>
      </c>
      <c r="P45" s="47">
        <v>0.02</v>
      </c>
      <c r="Q45" s="4">
        <f t="shared" si="0"/>
        <v>0</v>
      </c>
    </row>
    <row r="46" spans="13:17" ht="12.75" customHeight="1">
      <c r="M46" s="46" t="s">
        <v>77</v>
      </c>
      <c r="N46" s="46" t="s">
        <v>82</v>
      </c>
      <c r="O46" s="47">
        <v>0.11</v>
      </c>
      <c r="P46" s="47">
        <v>0.12</v>
      </c>
      <c r="Q46" s="4">
        <f t="shared" si="0"/>
        <v>9.99999999999999E-05</v>
      </c>
    </row>
    <row r="47" spans="13:17" ht="12.75" customHeight="1">
      <c r="M47" s="46" t="s">
        <v>77</v>
      </c>
      <c r="N47" s="46" t="s">
        <v>83</v>
      </c>
      <c r="O47" s="47">
        <v>0.02</v>
      </c>
      <c r="P47" s="47">
        <v>0.17</v>
      </c>
      <c r="Q47" s="4">
        <f t="shared" si="0"/>
        <v>0.022500000000000006</v>
      </c>
    </row>
    <row r="48" spans="13:17" ht="12.75" customHeight="1">
      <c r="M48" s="46" t="s">
        <v>77</v>
      </c>
      <c r="N48" s="46" t="s">
        <v>84</v>
      </c>
      <c r="O48" s="47">
        <v>0.21</v>
      </c>
      <c r="P48" s="47">
        <v>0.22</v>
      </c>
      <c r="Q48" s="4">
        <f t="shared" si="0"/>
        <v>0.00010000000000000018</v>
      </c>
    </row>
    <row r="49" spans="13:17" ht="12.75" customHeight="1">
      <c r="M49" s="46" t="s">
        <v>85</v>
      </c>
      <c r="N49" s="46" t="s">
        <v>86</v>
      </c>
      <c r="O49" s="47">
        <v>0.05</v>
      </c>
      <c r="P49" s="47">
        <v>0.04</v>
      </c>
      <c r="Q49" s="4">
        <f t="shared" si="0"/>
        <v>0.00010000000000000005</v>
      </c>
    </row>
    <row r="50" spans="13:17" ht="12.75" customHeight="1">
      <c r="M50" s="46" t="s">
        <v>87</v>
      </c>
      <c r="N50" s="46" t="s">
        <v>88</v>
      </c>
      <c r="O50" s="47">
        <v>0.21</v>
      </c>
      <c r="P50" s="47">
        <v>0.2</v>
      </c>
      <c r="Q50" s="4">
        <f t="shared" si="0"/>
        <v>9.999999999999963E-05</v>
      </c>
    </row>
    <row r="51" spans="13:17" ht="12.75" customHeight="1">
      <c r="M51" s="46" t="s">
        <v>87</v>
      </c>
      <c r="N51" s="46" t="s">
        <v>89</v>
      </c>
      <c r="O51" s="47">
        <v>0.31</v>
      </c>
      <c r="P51" s="47">
        <v>0.3</v>
      </c>
      <c r="Q51" s="4">
        <f t="shared" si="0"/>
        <v>0.00010000000000000018</v>
      </c>
    </row>
    <row r="52" spans="13:17" ht="12.75" customHeight="1">
      <c r="M52" s="46" t="s">
        <v>87</v>
      </c>
      <c r="N52" s="46" t="s">
        <v>90</v>
      </c>
      <c r="O52" s="47">
        <v>15.4</v>
      </c>
      <c r="P52" s="47">
        <v>14.9</v>
      </c>
      <c r="Q52" s="4">
        <f t="shared" si="0"/>
        <v>0.25</v>
      </c>
    </row>
    <row r="53" spans="13:17" ht="12.75" customHeight="1">
      <c r="M53" s="46" t="s">
        <v>91</v>
      </c>
      <c r="N53" s="46" t="s">
        <v>92</v>
      </c>
      <c r="O53" s="47">
        <v>0.06</v>
      </c>
      <c r="P53" s="47">
        <v>0.06</v>
      </c>
      <c r="Q53" s="4">
        <f t="shared" si="0"/>
        <v>0</v>
      </c>
    </row>
    <row r="54" spans="13:17" ht="12.75" customHeight="1">
      <c r="M54" s="46" t="s">
        <v>93</v>
      </c>
      <c r="N54" s="46" t="s">
        <v>94</v>
      </c>
      <c r="O54" s="47">
        <v>0.02</v>
      </c>
      <c r="P54" s="47">
        <v>0.02</v>
      </c>
      <c r="Q54" s="4">
        <f t="shared" si="0"/>
        <v>0</v>
      </c>
    </row>
    <row r="55" spans="13:17" ht="12.75" customHeight="1">
      <c r="M55" s="46" t="s">
        <v>93</v>
      </c>
      <c r="N55" s="46" t="s">
        <v>95</v>
      </c>
      <c r="O55" s="47">
        <v>0.72</v>
      </c>
      <c r="P55" s="47">
        <v>0.71</v>
      </c>
      <c r="Q55" s="4">
        <f t="shared" si="0"/>
        <v>0.00010000000000000018</v>
      </c>
    </row>
    <row r="56" spans="13:17" ht="12.75" customHeight="1">
      <c r="M56" s="46" t="s">
        <v>93</v>
      </c>
      <c r="N56" s="46" t="s">
        <v>96</v>
      </c>
      <c r="O56" s="47">
        <v>0.34</v>
      </c>
      <c r="P56" s="47">
        <v>0.32</v>
      </c>
      <c r="Q56" s="4">
        <f t="shared" si="0"/>
        <v>0.0004000000000000007</v>
      </c>
    </row>
    <row r="57" spans="13:17" ht="12.75" customHeight="1">
      <c r="M57" s="46" t="s">
        <v>93</v>
      </c>
      <c r="N57" s="46" t="s">
        <v>97</v>
      </c>
      <c r="O57" s="47">
        <v>0.17</v>
      </c>
      <c r="P57" s="47">
        <v>0.16</v>
      </c>
      <c r="Q57" s="4">
        <f t="shared" si="0"/>
        <v>0.00010000000000000018</v>
      </c>
    </row>
    <row r="58" spans="13:17" ht="12.75" customHeight="1">
      <c r="M58" s="46" t="s">
        <v>93</v>
      </c>
      <c r="N58" s="46" t="s">
        <v>98</v>
      </c>
      <c r="O58" s="47">
        <v>3.57</v>
      </c>
      <c r="P58" s="47">
        <v>3.55</v>
      </c>
      <c r="Q58" s="4">
        <f t="shared" si="0"/>
        <v>0.0004000000000000007</v>
      </c>
    </row>
    <row r="59" spans="13:17" ht="12.75" customHeight="1">
      <c r="M59" s="46" t="s">
        <v>93</v>
      </c>
      <c r="N59" s="46" t="s">
        <v>99</v>
      </c>
      <c r="O59" s="47">
        <v>14.6</v>
      </c>
      <c r="P59" s="47">
        <v>14.35</v>
      </c>
      <c r="Q59" s="4">
        <f t="shared" si="0"/>
        <v>0.0625</v>
      </c>
    </row>
    <row r="60" spans="13:17" ht="12.75" customHeight="1">
      <c r="M60" s="46" t="s">
        <v>100</v>
      </c>
      <c r="N60" s="46" t="s">
        <v>101</v>
      </c>
      <c r="O60" s="47">
        <v>0.12</v>
      </c>
      <c r="P60" s="47">
        <v>0.12</v>
      </c>
      <c r="Q60" s="4">
        <f t="shared" si="0"/>
        <v>0</v>
      </c>
    </row>
    <row r="65" spans="16:17" ht="12.75">
      <c r="P65" s="5" t="s">
        <v>3</v>
      </c>
      <c r="Q65" s="31">
        <f>SUM(Q2:Q64)</f>
        <v>4.1475999999999935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194.78000000000003</v>
      </c>
      <c r="P68">
        <f>SUM(P2:P60)</f>
        <v>189.2600000000001</v>
      </c>
      <c r="Q68" s="8">
        <f>+O68+P68</f>
        <v>384.04000000000013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0.01</v>
      </c>
      <c r="P70">
        <f>MIN(P2:P60)</f>
        <v>0.02</v>
      </c>
      <c r="Q70" s="9">
        <f>MIN(O70:P70)</f>
        <v>0.01</v>
      </c>
    </row>
    <row r="71" spans="14:17" ht="12.75">
      <c r="N71" s="5" t="s">
        <v>10</v>
      </c>
      <c r="O71">
        <f>MAX(O2:O60)</f>
        <v>25</v>
      </c>
      <c r="P71">
        <f>MAX(P2:P60)</f>
        <v>25</v>
      </c>
      <c r="Q71" s="10">
        <f>MAX(O71:P71)</f>
        <v>25</v>
      </c>
    </row>
    <row r="72" spans="14:17" ht="12.75">
      <c r="N72" s="5" t="s">
        <v>11</v>
      </c>
      <c r="O72" s="11">
        <f>O68/O69</f>
        <v>3.3013559322033905</v>
      </c>
      <c r="P72" s="11">
        <f>P68/P69</f>
        <v>3.2077966101694932</v>
      </c>
      <c r="Q72" s="12">
        <f>(O68+P68)/Q69</f>
        <v>3.254576271186442</v>
      </c>
    </row>
    <row r="73" spans="14:17" ht="12.75">
      <c r="N73" s="5" t="s">
        <v>12</v>
      </c>
      <c r="O73" s="13">
        <f>STDEV(O2:O60)</f>
        <v>5.149598731480532</v>
      </c>
      <c r="P73" s="13">
        <f>STDEV(P2:P60)</f>
        <v>5.013259682838552</v>
      </c>
      <c r="Q73" s="13">
        <f>SQRT(Q65/Q69)</f>
        <v>0.1874810724909926</v>
      </c>
    </row>
    <row r="74" spans="14:17" ht="12.75">
      <c r="N74" s="5" t="s">
        <v>13</v>
      </c>
      <c r="Q74" s="14">
        <f>(Q73/Q72)*100</f>
        <v>5.760537067476596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115</v>
      </c>
      <c r="M1" s="48" t="s">
        <v>0</v>
      </c>
      <c r="N1" s="48" t="s">
        <v>1</v>
      </c>
      <c r="O1" s="48" t="s">
        <v>116</v>
      </c>
      <c r="P1" s="48" t="s">
        <v>116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49" t="s">
        <v>30</v>
      </c>
      <c r="N2" s="49" t="s">
        <v>31</v>
      </c>
      <c r="O2" s="50">
        <v>0.08</v>
      </c>
      <c r="P2" s="50">
        <v>0.08</v>
      </c>
      <c r="Q2" s="4">
        <f aca="true" t="shared" si="0" ref="Q2:Q60">(O2-P2)^2</f>
        <v>0</v>
      </c>
      <c r="R2">
        <v>6</v>
      </c>
      <c r="S2">
        <f>0.8*R2</f>
        <v>4.800000000000001</v>
      </c>
      <c r="T2">
        <v>0</v>
      </c>
      <c r="U2">
        <f>$B$3</f>
        <v>0.02</v>
      </c>
    </row>
    <row r="3" spans="1:21" ht="12.75" customHeight="1">
      <c r="A3" s="15" t="s">
        <v>20</v>
      </c>
      <c r="B3">
        <v>0.02</v>
      </c>
      <c r="C3" t="s">
        <v>21</v>
      </c>
      <c r="M3" s="49" t="s">
        <v>30</v>
      </c>
      <c r="N3" s="49" t="s">
        <v>32</v>
      </c>
      <c r="O3" s="50">
        <v>0.06</v>
      </c>
      <c r="P3" s="50">
        <v>0.07</v>
      </c>
      <c r="Q3" s="4">
        <f t="shared" si="0"/>
        <v>0.00010000000000000018</v>
      </c>
      <c r="R3">
        <v>0</v>
      </c>
      <c r="S3">
        <v>0</v>
      </c>
      <c r="T3">
        <f>R2</f>
        <v>6</v>
      </c>
      <c r="U3">
        <f>$B$3</f>
        <v>0.02</v>
      </c>
    </row>
    <row r="4" spans="13:19" ht="12.75" customHeight="1">
      <c r="M4" s="49" t="s">
        <v>30</v>
      </c>
      <c r="N4" s="49" t="s">
        <v>33</v>
      </c>
      <c r="O4" s="50">
        <v>0.11</v>
      </c>
      <c r="P4" s="50">
        <v>0.12</v>
      </c>
      <c r="Q4" s="4">
        <f t="shared" si="0"/>
        <v>9.99999999999999E-05</v>
      </c>
      <c r="R4">
        <f>S2</f>
        <v>4.800000000000001</v>
      </c>
      <c r="S4">
        <f>R2</f>
        <v>6</v>
      </c>
    </row>
    <row r="5" spans="1:21" ht="12.75" customHeight="1">
      <c r="A5" s="15" t="s">
        <v>16</v>
      </c>
      <c r="M5" s="49" t="s">
        <v>30</v>
      </c>
      <c r="N5" s="49" t="s">
        <v>34</v>
      </c>
      <c r="O5" s="50">
        <v>0.07</v>
      </c>
      <c r="P5" s="50">
        <v>0.07</v>
      </c>
      <c r="Q5" s="4">
        <f t="shared" si="0"/>
        <v>0</v>
      </c>
      <c r="T5">
        <f>$B$3</f>
        <v>0.02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9" t="s">
        <v>30</v>
      </c>
      <c r="N6" s="49" t="s">
        <v>35</v>
      </c>
      <c r="O6" s="50">
        <v>0.06</v>
      </c>
      <c r="P6" s="50">
        <v>0.07</v>
      </c>
      <c r="Q6" s="4">
        <f t="shared" si="0"/>
        <v>0.00010000000000000018</v>
      </c>
      <c r="T6">
        <f>$B$3</f>
        <v>0.02</v>
      </c>
      <c r="U6">
        <f>+T3</f>
        <v>6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9" t="s">
        <v>30</v>
      </c>
      <c r="N7" s="49" t="s">
        <v>36</v>
      </c>
      <c r="O7" s="50">
        <v>0.26</v>
      </c>
      <c r="P7" s="50">
        <v>0.27</v>
      </c>
      <c r="Q7" s="4">
        <f t="shared" si="0"/>
        <v>0.00010000000000000018</v>
      </c>
    </row>
    <row r="8" spans="1:17" ht="12.75" customHeight="1">
      <c r="A8" s="17" t="s">
        <v>4</v>
      </c>
      <c r="B8" s="18">
        <f>+O69</f>
        <v>59</v>
      </c>
      <c r="C8" s="18">
        <f>+O68</f>
        <v>28.529999999999987</v>
      </c>
      <c r="D8">
        <f>$B$3</f>
        <v>0.02</v>
      </c>
      <c r="E8" s="18">
        <f>+O70</f>
        <v>0.01</v>
      </c>
      <c r="F8" s="18">
        <f>+O71</f>
        <v>15.5</v>
      </c>
      <c r="G8" s="8">
        <f>+O72</f>
        <v>0.48355932203389806</v>
      </c>
      <c r="H8" s="28">
        <f>O73</f>
        <v>2.135438873338465</v>
      </c>
      <c r="I8" s="28" t="s">
        <v>17</v>
      </c>
      <c r="J8" s="19" t="s">
        <v>17</v>
      </c>
      <c r="M8" s="49" t="s">
        <v>30</v>
      </c>
      <c r="N8" s="49" t="s">
        <v>37</v>
      </c>
      <c r="O8" s="50">
        <v>0.1</v>
      </c>
      <c r="P8" s="50">
        <v>0.08</v>
      </c>
      <c r="Q8" s="4">
        <f t="shared" si="0"/>
        <v>0.0004000000000000002</v>
      </c>
    </row>
    <row r="9" spans="1:17" ht="12.75" customHeight="1">
      <c r="A9" s="17" t="s">
        <v>5</v>
      </c>
      <c r="B9" s="18">
        <f>+P69</f>
        <v>59</v>
      </c>
      <c r="C9" s="18">
        <f>+P68</f>
        <v>27.439999999999998</v>
      </c>
      <c r="D9">
        <f>$B$3</f>
        <v>0.02</v>
      </c>
      <c r="E9" s="18">
        <f>+P70</f>
        <v>0.01</v>
      </c>
      <c r="F9" s="18">
        <f>+P71</f>
        <v>15.1</v>
      </c>
      <c r="G9" s="8">
        <f>P72</f>
        <v>0.4650847457627118</v>
      </c>
      <c r="H9" s="28">
        <f>P73</f>
        <v>2.060282348311342</v>
      </c>
      <c r="I9" s="28" t="s">
        <v>17</v>
      </c>
      <c r="J9" s="19" t="s">
        <v>17</v>
      </c>
      <c r="M9" s="49" t="s">
        <v>38</v>
      </c>
      <c r="N9" s="49" t="s">
        <v>39</v>
      </c>
      <c r="O9" s="50">
        <v>0.07</v>
      </c>
      <c r="P9" s="50">
        <v>0.08</v>
      </c>
      <c r="Q9" s="4">
        <f t="shared" si="0"/>
        <v>9.99999999999999E-05</v>
      </c>
    </row>
    <row r="10" spans="1:17" ht="12.75" customHeight="1">
      <c r="A10" s="20" t="s">
        <v>6</v>
      </c>
      <c r="B10" s="21">
        <f>+Q69</f>
        <v>118</v>
      </c>
      <c r="C10" s="23">
        <f>+Q68</f>
        <v>55.969999999999985</v>
      </c>
      <c r="D10" s="21">
        <f>$B$3</f>
        <v>0.02</v>
      </c>
      <c r="E10" s="21">
        <f>+Q70</f>
        <v>0.01</v>
      </c>
      <c r="F10" s="23">
        <f>+Q71</f>
        <v>15.5</v>
      </c>
      <c r="G10" s="30">
        <f>Q72</f>
        <v>0.47432203389830496</v>
      </c>
      <c r="H10" s="29" t="s">
        <v>17</v>
      </c>
      <c r="I10" s="22">
        <f>Q73</f>
        <v>0.07498587437599295</v>
      </c>
      <c r="J10" s="24">
        <f>Q74</f>
        <v>15.809064099280276</v>
      </c>
      <c r="M10" s="49" t="s">
        <v>38</v>
      </c>
      <c r="N10" s="49" t="s">
        <v>40</v>
      </c>
      <c r="O10" s="50">
        <v>0.07</v>
      </c>
      <c r="P10" s="50">
        <v>0.06</v>
      </c>
      <c r="Q10" s="4">
        <f t="shared" si="0"/>
        <v>0.00010000000000000018</v>
      </c>
    </row>
    <row r="11" spans="13:17" ht="12.75" customHeight="1">
      <c r="M11" s="49" t="s">
        <v>38</v>
      </c>
      <c r="N11" s="49" t="s">
        <v>41</v>
      </c>
      <c r="O11" s="50">
        <v>0.08</v>
      </c>
      <c r="P11" s="50">
        <v>0.07</v>
      </c>
      <c r="Q11" s="4">
        <f t="shared" si="0"/>
        <v>9.99999999999999E-05</v>
      </c>
    </row>
    <row r="12" spans="13:17" ht="12.75" customHeight="1">
      <c r="M12" s="49" t="s">
        <v>38</v>
      </c>
      <c r="N12" s="49" t="s">
        <v>42</v>
      </c>
      <c r="O12" s="50">
        <v>0.02</v>
      </c>
      <c r="P12" s="50">
        <v>0.03</v>
      </c>
      <c r="Q12" s="4">
        <f t="shared" si="0"/>
        <v>9.999999999999996E-05</v>
      </c>
    </row>
    <row r="13" spans="13:17" ht="12.75" customHeight="1">
      <c r="M13" s="49" t="s">
        <v>43</v>
      </c>
      <c r="N13" s="49" t="s">
        <v>44</v>
      </c>
      <c r="O13" s="50">
        <v>0.08</v>
      </c>
      <c r="P13" s="50">
        <v>0.09</v>
      </c>
      <c r="Q13" s="4">
        <f t="shared" si="0"/>
        <v>9.99999999999999E-05</v>
      </c>
    </row>
    <row r="14" spans="13:17" ht="12.75" customHeight="1">
      <c r="M14" s="49" t="s">
        <v>43</v>
      </c>
      <c r="N14" s="49" t="s">
        <v>45</v>
      </c>
      <c r="O14" s="50">
        <v>0.17</v>
      </c>
      <c r="P14" s="50">
        <v>0.17</v>
      </c>
      <c r="Q14" s="4">
        <f t="shared" si="0"/>
        <v>0</v>
      </c>
    </row>
    <row r="15" spans="13:17" ht="12.75" customHeight="1">
      <c r="M15" s="49" t="s">
        <v>43</v>
      </c>
      <c r="N15" s="49" t="s">
        <v>46</v>
      </c>
      <c r="O15" s="50">
        <v>0.03</v>
      </c>
      <c r="P15" s="50">
        <v>0.03</v>
      </c>
      <c r="Q15" s="4">
        <f t="shared" si="0"/>
        <v>0</v>
      </c>
    </row>
    <row r="16" spans="13:17" ht="12.75" customHeight="1">
      <c r="M16" s="49" t="s">
        <v>43</v>
      </c>
      <c r="N16" s="49" t="s">
        <v>47</v>
      </c>
      <c r="O16" s="50">
        <v>0.18</v>
      </c>
      <c r="P16" s="50">
        <v>0.18</v>
      </c>
      <c r="Q16" s="4">
        <f t="shared" si="0"/>
        <v>0</v>
      </c>
    </row>
    <row r="17" spans="13:17" ht="12.75" customHeight="1">
      <c r="M17" s="49" t="s">
        <v>43</v>
      </c>
      <c r="N17" s="49" t="s">
        <v>48</v>
      </c>
      <c r="O17" s="50">
        <v>0.01</v>
      </c>
      <c r="P17" s="50">
        <v>0.01</v>
      </c>
      <c r="Q17" s="4">
        <f t="shared" si="0"/>
        <v>0</v>
      </c>
    </row>
    <row r="18" spans="13:17" ht="12.75" customHeight="1">
      <c r="M18" s="49" t="s">
        <v>43</v>
      </c>
      <c r="N18" s="49" t="s">
        <v>49</v>
      </c>
      <c r="O18" s="50">
        <v>0.13</v>
      </c>
      <c r="P18" s="50">
        <v>0.14</v>
      </c>
      <c r="Q18" s="4">
        <f t="shared" si="0"/>
        <v>0.00010000000000000018</v>
      </c>
    </row>
    <row r="19" spans="13:17" ht="12.75" customHeight="1">
      <c r="M19" s="49" t="s">
        <v>50</v>
      </c>
      <c r="N19" s="49" t="s">
        <v>51</v>
      </c>
      <c r="O19" s="50">
        <v>5.09</v>
      </c>
      <c r="P19" s="50">
        <v>4.4</v>
      </c>
      <c r="Q19" s="4">
        <f t="shared" si="0"/>
        <v>0.4760999999999993</v>
      </c>
    </row>
    <row r="20" spans="13:17" ht="12.75" customHeight="1">
      <c r="M20" s="49" t="s">
        <v>50</v>
      </c>
      <c r="N20" s="49" t="s">
        <v>52</v>
      </c>
      <c r="O20" s="50">
        <v>3.28</v>
      </c>
      <c r="P20" s="50">
        <v>3.17</v>
      </c>
      <c r="Q20" s="4">
        <f t="shared" si="0"/>
        <v>0.012099999999999972</v>
      </c>
    </row>
    <row r="21" spans="13:17" ht="12.75" customHeight="1">
      <c r="M21" s="49" t="s">
        <v>50</v>
      </c>
      <c r="N21" s="49" t="s">
        <v>53</v>
      </c>
      <c r="O21" s="50">
        <v>0.02</v>
      </c>
      <c r="P21" s="50">
        <v>0.02</v>
      </c>
      <c r="Q21" s="4">
        <f t="shared" si="0"/>
        <v>0</v>
      </c>
    </row>
    <row r="22" spans="13:17" ht="12.75" customHeight="1">
      <c r="M22" s="49" t="s">
        <v>50</v>
      </c>
      <c r="N22" s="49" t="s">
        <v>54</v>
      </c>
      <c r="O22" s="50">
        <v>0.09</v>
      </c>
      <c r="P22" s="50">
        <v>0.09</v>
      </c>
      <c r="Q22" s="4">
        <f t="shared" si="0"/>
        <v>0</v>
      </c>
    </row>
    <row r="23" spans="13:17" ht="12.75" customHeight="1">
      <c r="M23" s="49" t="s">
        <v>50</v>
      </c>
      <c r="N23" s="49" t="s">
        <v>55</v>
      </c>
      <c r="O23" s="50">
        <v>0.07</v>
      </c>
      <c r="P23" s="50">
        <v>0.05</v>
      </c>
      <c r="Q23" s="4">
        <f t="shared" si="0"/>
        <v>0.0004000000000000002</v>
      </c>
    </row>
    <row r="24" spans="13:17" ht="12.75" customHeight="1">
      <c r="M24" s="49" t="s">
        <v>56</v>
      </c>
      <c r="N24" s="49" t="s">
        <v>57</v>
      </c>
      <c r="O24" s="50">
        <v>0.02</v>
      </c>
      <c r="P24" s="50">
        <v>0.02</v>
      </c>
      <c r="Q24" s="4">
        <f t="shared" si="0"/>
        <v>0</v>
      </c>
    </row>
    <row r="25" spans="13:17" ht="12.75" customHeight="1">
      <c r="M25" s="49" t="s">
        <v>56</v>
      </c>
      <c r="N25" s="49" t="s">
        <v>58</v>
      </c>
      <c r="O25" s="50">
        <v>0.11</v>
      </c>
      <c r="P25" s="50">
        <v>0.11</v>
      </c>
      <c r="Q25" s="4">
        <f t="shared" si="0"/>
        <v>0</v>
      </c>
    </row>
    <row r="26" spans="13:17" ht="12.75" customHeight="1">
      <c r="M26" s="49" t="s">
        <v>56</v>
      </c>
      <c r="N26" s="49" t="s">
        <v>59</v>
      </c>
      <c r="O26" s="50">
        <v>0.04</v>
      </c>
      <c r="P26" s="50">
        <v>0.05</v>
      </c>
      <c r="Q26" s="4">
        <f t="shared" si="0"/>
        <v>0.00010000000000000005</v>
      </c>
    </row>
    <row r="27" spans="13:17" ht="12.75" customHeight="1">
      <c r="M27" s="49" t="s">
        <v>56</v>
      </c>
      <c r="N27" s="49" t="s">
        <v>60</v>
      </c>
      <c r="O27" s="50">
        <v>0.06</v>
      </c>
      <c r="P27" s="50">
        <v>0.05</v>
      </c>
      <c r="Q27" s="4">
        <f t="shared" si="0"/>
        <v>9.99999999999999E-05</v>
      </c>
    </row>
    <row r="28" spans="13:17" ht="12.75" customHeight="1">
      <c r="M28" s="49" t="s">
        <v>56</v>
      </c>
      <c r="N28" s="49" t="s">
        <v>61</v>
      </c>
      <c r="O28" s="50">
        <v>0.09</v>
      </c>
      <c r="P28" s="50">
        <v>0.08</v>
      </c>
      <c r="Q28" s="4">
        <f t="shared" si="0"/>
        <v>9.99999999999999E-05</v>
      </c>
    </row>
    <row r="29" spans="13:17" ht="12.75" customHeight="1">
      <c r="M29" s="49" t="s">
        <v>56</v>
      </c>
      <c r="N29" s="49" t="s">
        <v>62</v>
      </c>
      <c r="O29" s="50">
        <v>0.05</v>
      </c>
      <c r="P29" s="50">
        <v>0.05</v>
      </c>
      <c r="Q29" s="4">
        <f t="shared" si="0"/>
        <v>0</v>
      </c>
    </row>
    <row r="30" spans="13:17" ht="12.75" customHeight="1">
      <c r="M30" s="49" t="s">
        <v>56</v>
      </c>
      <c r="N30" s="49" t="s">
        <v>63</v>
      </c>
      <c r="O30" s="50">
        <v>0.04</v>
      </c>
      <c r="P30" s="50">
        <v>0.04</v>
      </c>
      <c r="Q30" s="4">
        <f t="shared" si="0"/>
        <v>0</v>
      </c>
    </row>
    <row r="31" spans="13:17" ht="12.75" customHeight="1">
      <c r="M31" s="49" t="s">
        <v>64</v>
      </c>
      <c r="N31" s="49" t="s">
        <v>65</v>
      </c>
      <c r="O31" s="50">
        <v>0.03</v>
      </c>
      <c r="P31" s="50">
        <v>0.03</v>
      </c>
      <c r="Q31" s="4">
        <f t="shared" si="0"/>
        <v>0</v>
      </c>
    </row>
    <row r="32" spans="13:17" ht="12.75" customHeight="1">
      <c r="M32" s="49" t="s">
        <v>64</v>
      </c>
      <c r="N32" s="49" t="s">
        <v>66</v>
      </c>
      <c r="O32" s="50">
        <v>0.01</v>
      </c>
      <c r="P32" s="50">
        <v>0.01</v>
      </c>
      <c r="Q32" s="4">
        <f t="shared" si="0"/>
        <v>0</v>
      </c>
    </row>
    <row r="33" spans="13:17" ht="12.75" customHeight="1">
      <c r="M33" s="49" t="s">
        <v>64</v>
      </c>
      <c r="N33" s="49" t="s">
        <v>67</v>
      </c>
      <c r="O33" s="50">
        <v>0.02</v>
      </c>
      <c r="P33" s="50">
        <v>0.02</v>
      </c>
      <c r="Q33" s="4">
        <f t="shared" si="0"/>
        <v>0</v>
      </c>
    </row>
    <row r="34" spans="13:17" ht="12.75" customHeight="1">
      <c r="M34" s="49" t="s">
        <v>64</v>
      </c>
      <c r="N34" s="49" t="s">
        <v>68</v>
      </c>
      <c r="O34" s="50">
        <v>0.01</v>
      </c>
      <c r="P34" s="50">
        <v>0.01</v>
      </c>
      <c r="Q34" s="4">
        <f t="shared" si="0"/>
        <v>0</v>
      </c>
    </row>
    <row r="35" spans="13:17" ht="12.75" customHeight="1">
      <c r="M35" s="49" t="s">
        <v>69</v>
      </c>
      <c r="N35" s="49" t="s">
        <v>70</v>
      </c>
      <c r="O35" s="50">
        <v>0.03</v>
      </c>
      <c r="P35" s="50">
        <v>0.03</v>
      </c>
      <c r="Q35" s="4">
        <f t="shared" si="0"/>
        <v>0</v>
      </c>
    </row>
    <row r="36" spans="13:17" ht="12.75" customHeight="1">
      <c r="M36" s="49" t="s">
        <v>69</v>
      </c>
      <c r="N36" s="49" t="s">
        <v>71</v>
      </c>
      <c r="O36" s="50">
        <v>0.01</v>
      </c>
      <c r="P36" s="50">
        <v>0.01</v>
      </c>
      <c r="Q36" s="4">
        <f t="shared" si="0"/>
        <v>0</v>
      </c>
    </row>
    <row r="37" spans="13:17" ht="12.75" customHeight="1">
      <c r="M37" s="49" t="s">
        <v>69</v>
      </c>
      <c r="N37" s="49" t="s">
        <v>72</v>
      </c>
      <c r="O37" s="50">
        <v>0.02</v>
      </c>
      <c r="P37" s="50">
        <v>0.02</v>
      </c>
      <c r="Q37" s="4">
        <f t="shared" si="0"/>
        <v>0</v>
      </c>
    </row>
    <row r="38" spans="13:17" ht="12.75" customHeight="1">
      <c r="M38" s="49" t="s">
        <v>69</v>
      </c>
      <c r="N38" s="49" t="s">
        <v>73</v>
      </c>
      <c r="O38" s="50">
        <v>0.01</v>
      </c>
      <c r="P38" s="50">
        <v>0.01</v>
      </c>
      <c r="Q38" s="4">
        <f t="shared" si="0"/>
        <v>0</v>
      </c>
    </row>
    <row r="39" spans="13:17" ht="12.75" customHeight="1">
      <c r="M39" s="49" t="s">
        <v>69</v>
      </c>
      <c r="N39" s="49" t="s">
        <v>74</v>
      </c>
      <c r="O39" s="50">
        <v>0.01</v>
      </c>
      <c r="P39" s="50">
        <v>0.01</v>
      </c>
      <c r="Q39" s="4">
        <f t="shared" si="0"/>
        <v>0</v>
      </c>
    </row>
    <row r="40" spans="13:17" ht="12.75" customHeight="1">
      <c r="M40" s="49" t="s">
        <v>69</v>
      </c>
      <c r="N40" s="49" t="s">
        <v>75</v>
      </c>
      <c r="O40" s="50">
        <v>0.01</v>
      </c>
      <c r="P40" s="50">
        <v>0.02</v>
      </c>
      <c r="Q40" s="4">
        <f t="shared" si="0"/>
        <v>0.0001</v>
      </c>
    </row>
    <row r="41" spans="13:17" ht="12.75" customHeight="1">
      <c r="M41" s="49" t="s">
        <v>69</v>
      </c>
      <c r="N41" s="49" t="s">
        <v>76</v>
      </c>
      <c r="O41" s="50">
        <v>0.02</v>
      </c>
      <c r="P41" s="50">
        <v>0.02</v>
      </c>
      <c r="Q41" s="4">
        <f t="shared" si="0"/>
        <v>0</v>
      </c>
    </row>
    <row r="42" spans="13:17" ht="12.75" customHeight="1">
      <c r="M42" s="49" t="s">
        <v>77</v>
      </c>
      <c r="N42" s="49" t="s">
        <v>78</v>
      </c>
      <c r="O42" s="50">
        <v>0.1</v>
      </c>
      <c r="P42" s="50">
        <v>0.09</v>
      </c>
      <c r="Q42" s="4">
        <f t="shared" si="0"/>
        <v>0.00010000000000000018</v>
      </c>
    </row>
    <row r="43" spans="13:17" ht="12.75" customHeight="1">
      <c r="M43" s="49" t="s">
        <v>77</v>
      </c>
      <c r="N43" s="49" t="s">
        <v>79</v>
      </c>
      <c r="O43" s="50">
        <v>0.02</v>
      </c>
      <c r="P43" s="50">
        <v>0.01</v>
      </c>
      <c r="Q43" s="4">
        <f t="shared" si="0"/>
        <v>0.0001</v>
      </c>
    </row>
    <row r="44" spans="13:17" ht="12.75" customHeight="1">
      <c r="M44" s="49" t="s">
        <v>77</v>
      </c>
      <c r="N44" s="49" t="s">
        <v>80</v>
      </c>
      <c r="O44" s="50">
        <v>0.87</v>
      </c>
      <c r="P44" s="50">
        <v>0.97</v>
      </c>
      <c r="Q44" s="4">
        <f t="shared" si="0"/>
        <v>0.009999999999999995</v>
      </c>
    </row>
    <row r="45" spans="13:17" ht="12.75" customHeight="1">
      <c r="M45" s="49" t="s">
        <v>77</v>
      </c>
      <c r="N45" s="49" t="s">
        <v>81</v>
      </c>
      <c r="O45" s="50">
        <v>0.02</v>
      </c>
      <c r="P45" s="50">
        <v>0.02</v>
      </c>
      <c r="Q45" s="4">
        <f t="shared" si="0"/>
        <v>0</v>
      </c>
    </row>
    <row r="46" spans="13:17" ht="12.75" customHeight="1">
      <c r="M46" s="49" t="s">
        <v>77</v>
      </c>
      <c r="N46" s="49" t="s">
        <v>82</v>
      </c>
      <c r="O46" s="50">
        <v>0.11</v>
      </c>
      <c r="P46" s="50">
        <v>0.12</v>
      </c>
      <c r="Q46" s="4">
        <f t="shared" si="0"/>
        <v>9.99999999999999E-05</v>
      </c>
    </row>
    <row r="47" spans="13:17" ht="12.75" customHeight="1">
      <c r="M47" s="49" t="s">
        <v>77</v>
      </c>
      <c r="N47" s="49" t="s">
        <v>83</v>
      </c>
      <c r="O47" s="50">
        <v>0.02</v>
      </c>
      <c r="P47" s="50">
        <v>0.01</v>
      </c>
      <c r="Q47" s="4">
        <f t="shared" si="0"/>
        <v>0.0001</v>
      </c>
    </row>
    <row r="48" spans="13:17" ht="12.75" customHeight="1">
      <c r="M48" s="49" t="s">
        <v>77</v>
      </c>
      <c r="N48" s="49" t="s">
        <v>84</v>
      </c>
      <c r="O48" s="50">
        <v>0.21</v>
      </c>
      <c r="P48" s="50">
        <v>0.22</v>
      </c>
      <c r="Q48" s="4">
        <f t="shared" si="0"/>
        <v>0.00010000000000000018</v>
      </c>
    </row>
    <row r="49" spans="13:17" ht="12.75" customHeight="1">
      <c r="M49" s="49" t="s">
        <v>85</v>
      </c>
      <c r="N49" s="49" t="s">
        <v>86</v>
      </c>
      <c r="O49" s="50">
        <v>0.01</v>
      </c>
      <c r="P49" s="50">
        <v>0.01</v>
      </c>
      <c r="Q49" s="4">
        <f t="shared" si="0"/>
        <v>0</v>
      </c>
    </row>
    <row r="50" spans="13:17" ht="12.75" customHeight="1">
      <c r="M50" s="49" t="s">
        <v>87</v>
      </c>
      <c r="N50" s="49" t="s">
        <v>88</v>
      </c>
      <c r="O50" s="50">
        <v>0.01</v>
      </c>
      <c r="P50" s="50">
        <v>0.01</v>
      </c>
      <c r="Q50" s="4">
        <f t="shared" si="0"/>
        <v>0</v>
      </c>
    </row>
    <row r="51" spans="13:17" ht="12.75" customHeight="1">
      <c r="M51" s="49" t="s">
        <v>87</v>
      </c>
      <c r="N51" s="49" t="s">
        <v>89</v>
      </c>
      <c r="O51" s="50">
        <v>0.01</v>
      </c>
      <c r="P51" s="50">
        <v>0.01</v>
      </c>
      <c r="Q51" s="4">
        <f t="shared" si="0"/>
        <v>0</v>
      </c>
    </row>
    <row r="52" spans="13:17" ht="12.75" customHeight="1">
      <c r="M52" s="49" t="s">
        <v>87</v>
      </c>
      <c r="N52" s="49" t="s">
        <v>90</v>
      </c>
      <c r="O52" s="50">
        <v>0.36</v>
      </c>
      <c r="P52" s="50">
        <v>0.34</v>
      </c>
      <c r="Q52" s="4">
        <f t="shared" si="0"/>
        <v>0.0003999999999999985</v>
      </c>
    </row>
    <row r="53" spans="13:17" ht="12.75" customHeight="1">
      <c r="M53" s="49" t="s">
        <v>91</v>
      </c>
      <c r="N53" s="49" t="s">
        <v>92</v>
      </c>
      <c r="O53" s="50">
        <v>0.08</v>
      </c>
      <c r="P53" s="50">
        <v>0.06</v>
      </c>
      <c r="Q53" s="4">
        <f t="shared" si="0"/>
        <v>0.0004000000000000002</v>
      </c>
    </row>
    <row r="54" spans="13:17" ht="12.75" customHeight="1">
      <c r="M54" s="49" t="s">
        <v>93</v>
      </c>
      <c r="N54" s="49" t="s">
        <v>94</v>
      </c>
      <c r="O54" s="50">
        <v>0.04</v>
      </c>
      <c r="P54" s="50">
        <v>0.05</v>
      </c>
      <c r="Q54" s="4">
        <f t="shared" si="0"/>
        <v>0.00010000000000000005</v>
      </c>
    </row>
    <row r="55" spans="13:17" ht="12.75" customHeight="1">
      <c r="M55" s="49" t="s">
        <v>93</v>
      </c>
      <c r="N55" s="49" t="s">
        <v>95</v>
      </c>
      <c r="O55" s="50">
        <v>0.01</v>
      </c>
      <c r="P55" s="50">
        <v>0.01</v>
      </c>
      <c r="Q55" s="4">
        <f t="shared" si="0"/>
        <v>0</v>
      </c>
    </row>
    <row r="56" spans="13:17" ht="12.75" customHeight="1">
      <c r="M56" s="49" t="s">
        <v>93</v>
      </c>
      <c r="N56" s="49" t="s">
        <v>96</v>
      </c>
      <c r="O56" s="50">
        <v>0.02</v>
      </c>
      <c r="P56" s="50">
        <v>0.02</v>
      </c>
      <c r="Q56" s="4">
        <f t="shared" si="0"/>
        <v>0</v>
      </c>
    </row>
    <row r="57" spans="13:17" ht="12.75" customHeight="1">
      <c r="M57" s="49" t="s">
        <v>93</v>
      </c>
      <c r="N57" s="49" t="s">
        <v>97</v>
      </c>
      <c r="O57" s="50">
        <v>0.02</v>
      </c>
      <c r="P57" s="50">
        <v>0.02</v>
      </c>
      <c r="Q57" s="4">
        <f t="shared" si="0"/>
        <v>0</v>
      </c>
    </row>
    <row r="58" spans="13:17" ht="12.75" customHeight="1">
      <c r="M58" s="49" t="s">
        <v>93</v>
      </c>
      <c r="N58" s="49" t="s">
        <v>98</v>
      </c>
      <c r="O58" s="50">
        <v>15.5</v>
      </c>
      <c r="P58" s="50">
        <v>15.1</v>
      </c>
      <c r="Q58" s="4">
        <f t="shared" si="0"/>
        <v>0.16000000000000028</v>
      </c>
    </row>
    <row r="59" spans="13:17" ht="12.75" customHeight="1">
      <c r="M59" s="49" t="s">
        <v>93</v>
      </c>
      <c r="N59" s="49" t="s">
        <v>99</v>
      </c>
      <c r="O59" s="50">
        <v>0.38</v>
      </c>
      <c r="P59" s="50">
        <v>0.37</v>
      </c>
      <c r="Q59" s="4">
        <f t="shared" si="0"/>
        <v>0.00010000000000000018</v>
      </c>
    </row>
    <row r="60" spans="13:17" ht="12.75" customHeight="1">
      <c r="M60" s="49" t="s">
        <v>100</v>
      </c>
      <c r="N60" s="49" t="s">
        <v>101</v>
      </c>
      <c r="O60" s="50">
        <v>0.02</v>
      </c>
      <c r="P60" s="50">
        <v>0.06</v>
      </c>
      <c r="Q60" s="4">
        <f t="shared" si="0"/>
        <v>0.0015999999999999994</v>
      </c>
    </row>
    <row r="65" spans="16:17" ht="12.75">
      <c r="P65" s="5" t="s">
        <v>3</v>
      </c>
      <c r="Q65" s="31">
        <f>SUM(Q2:Q64)</f>
        <v>0.6634999999999993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28.529999999999987</v>
      </c>
      <c r="P68">
        <f>SUM(P2:P60)</f>
        <v>27.439999999999998</v>
      </c>
      <c r="Q68" s="8">
        <f>+O68+P68</f>
        <v>55.969999999999985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0.01</v>
      </c>
      <c r="P70">
        <f>MIN(P2:P60)</f>
        <v>0.01</v>
      </c>
      <c r="Q70" s="9">
        <f>MIN(O70:P70)</f>
        <v>0.01</v>
      </c>
    </row>
    <row r="71" spans="14:17" ht="12.75">
      <c r="N71" s="5" t="s">
        <v>10</v>
      </c>
      <c r="O71">
        <f>MAX(O2:O60)</f>
        <v>15.5</v>
      </c>
      <c r="P71">
        <f>MAX(P2:P60)</f>
        <v>15.1</v>
      </c>
      <c r="Q71" s="10">
        <f>MAX(O71:P71)</f>
        <v>15.5</v>
      </c>
    </row>
    <row r="72" spans="14:17" ht="12.75">
      <c r="N72" s="5" t="s">
        <v>11</v>
      </c>
      <c r="O72" s="11">
        <f>O68/O69</f>
        <v>0.48355932203389806</v>
      </c>
      <c r="P72" s="11">
        <f>P68/P69</f>
        <v>0.4650847457627118</v>
      </c>
      <c r="Q72" s="12">
        <f>(O68+P68)/Q69</f>
        <v>0.47432203389830496</v>
      </c>
    </row>
    <row r="73" spans="14:17" ht="12.75">
      <c r="N73" s="5" t="s">
        <v>12</v>
      </c>
      <c r="O73" s="13">
        <f>STDEV(O2:O60)</f>
        <v>2.135438873338465</v>
      </c>
      <c r="P73" s="13">
        <f>STDEV(P2:P60)</f>
        <v>2.060282348311342</v>
      </c>
      <c r="Q73" s="13">
        <f>SQRT(Q65/Q69)</f>
        <v>0.07498587437599295</v>
      </c>
    </row>
    <row r="74" spans="14:17" ht="12.75">
      <c r="N74" s="5" t="s">
        <v>13</v>
      </c>
      <c r="Q74" s="14">
        <f>(Q73/Q72)*100</f>
        <v>15.809064099280276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117</v>
      </c>
      <c r="M1" s="51" t="s">
        <v>0</v>
      </c>
      <c r="N1" s="51" t="s">
        <v>1</v>
      </c>
      <c r="O1" s="51" t="s">
        <v>118</v>
      </c>
      <c r="P1" s="51" t="s">
        <v>118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52" t="s">
        <v>30</v>
      </c>
      <c r="N2" s="52" t="s">
        <v>31</v>
      </c>
      <c r="O2" s="53">
        <v>8.25</v>
      </c>
      <c r="P2" s="53">
        <v>8.74</v>
      </c>
      <c r="Q2" s="4">
        <f aca="true" t="shared" si="0" ref="Q2:Q60">(O2-P2)^2</f>
        <v>0.2401000000000002</v>
      </c>
      <c r="R2">
        <v>300</v>
      </c>
      <c r="S2">
        <f>0.8*R2</f>
        <v>240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21</v>
      </c>
      <c r="M3" s="52" t="s">
        <v>30</v>
      </c>
      <c r="N3" s="52" t="s">
        <v>32</v>
      </c>
      <c r="O3" s="53">
        <v>7.1</v>
      </c>
      <c r="P3" s="53">
        <v>7.13</v>
      </c>
      <c r="Q3" s="4">
        <f t="shared" si="0"/>
        <v>0.0009000000000000149</v>
      </c>
      <c r="R3">
        <v>0</v>
      </c>
      <c r="S3">
        <v>0</v>
      </c>
      <c r="T3">
        <f>R2</f>
        <v>300</v>
      </c>
      <c r="U3">
        <f>$B$3</f>
        <v>0.01</v>
      </c>
    </row>
    <row r="4" spans="13:19" ht="12.75" customHeight="1">
      <c r="M4" s="52" t="s">
        <v>30</v>
      </c>
      <c r="N4" s="52" t="s">
        <v>33</v>
      </c>
      <c r="O4" s="53">
        <v>6.41</v>
      </c>
      <c r="P4" s="53">
        <v>6.49</v>
      </c>
      <c r="Q4" s="4">
        <f t="shared" si="0"/>
        <v>0.006400000000000012</v>
      </c>
      <c r="R4">
        <f>S2</f>
        <v>240</v>
      </c>
      <c r="S4">
        <f>R2</f>
        <v>300</v>
      </c>
    </row>
    <row r="5" spans="1:21" ht="12.75" customHeight="1">
      <c r="A5" s="15" t="s">
        <v>16</v>
      </c>
      <c r="M5" s="52" t="s">
        <v>30</v>
      </c>
      <c r="N5" s="52" t="s">
        <v>34</v>
      </c>
      <c r="O5" s="53">
        <v>83.7</v>
      </c>
      <c r="P5" s="53">
        <v>87.6</v>
      </c>
      <c r="Q5" s="4">
        <f t="shared" si="0"/>
        <v>15.209999999999933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52" t="s">
        <v>30</v>
      </c>
      <c r="N6" s="52" t="s">
        <v>35</v>
      </c>
      <c r="O6" s="53">
        <v>2.86</v>
      </c>
      <c r="P6" s="53">
        <v>2.88</v>
      </c>
      <c r="Q6" s="4">
        <f t="shared" si="0"/>
        <v>0.0004000000000000007</v>
      </c>
      <c r="T6">
        <f>$B$3</f>
        <v>0.01</v>
      </c>
      <c r="U6">
        <f>+T3</f>
        <v>300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52" t="s">
        <v>30</v>
      </c>
      <c r="N7" s="52" t="s">
        <v>36</v>
      </c>
      <c r="O7" s="53">
        <v>59.7</v>
      </c>
      <c r="P7" s="53">
        <v>61.1</v>
      </c>
      <c r="Q7" s="4">
        <f t="shared" si="0"/>
        <v>1.959999999999996</v>
      </c>
    </row>
    <row r="8" spans="1:17" ht="12.75" customHeight="1">
      <c r="A8" s="17" t="s">
        <v>4</v>
      </c>
      <c r="B8" s="18">
        <f>+O69</f>
        <v>59</v>
      </c>
      <c r="C8" s="18">
        <f>+O68</f>
        <v>2443.04</v>
      </c>
      <c r="D8">
        <f>$B$3</f>
        <v>0.01</v>
      </c>
      <c r="E8" s="18">
        <f>+O70</f>
        <v>2.86</v>
      </c>
      <c r="F8" s="18">
        <f>+O71</f>
        <v>284</v>
      </c>
      <c r="G8" s="8">
        <f>+O72</f>
        <v>41.407457627118646</v>
      </c>
      <c r="H8" s="28">
        <f>O73</f>
        <v>47.552008536324635</v>
      </c>
      <c r="I8" s="28" t="s">
        <v>17</v>
      </c>
      <c r="J8" s="19" t="s">
        <v>17</v>
      </c>
      <c r="M8" s="52" t="s">
        <v>30</v>
      </c>
      <c r="N8" s="52" t="s">
        <v>37</v>
      </c>
      <c r="O8" s="53">
        <v>19.25</v>
      </c>
      <c r="P8" s="53">
        <v>19.35</v>
      </c>
      <c r="Q8" s="4">
        <f t="shared" si="0"/>
        <v>0.010000000000000285</v>
      </c>
    </row>
    <row r="9" spans="1:17" ht="12.75" customHeight="1">
      <c r="A9" s="17" t="s">
        <v>5</v>
      </c>
      <c r="B9" s="18">
        <f>+P69</f>
        <v>59</v>
      </c>
      <c r="C9" s="18">
        <f>+P68</f>
        <v>2457.1299999999997</v>
      </c>
      <c r="D9">
        <f>$B$3</f>
        <v>0.01</v>
      </c>
      <c r="E9" s="18">
        <f>+P70</f>
        <v>2.88</v>
      </c>
      <c r="F9" s="18">
        <f>+P71</f>
        <v>276</v>
      </c>
      <c r="G9" s="8">
        <f>P72</f>
        <v>41.64627118644067</v>
      </c>
      <c r="H9" s="28">
        <f>P73</f>
        <v>46.61091047717687</v>
      </c>
      <c r="I9" s="28" t="s">
        <v>17</v>
      </c>
      <c r="J9" s="19" t="s">
        <v>17</v>
      </c>
      <c r="M9" s="52" t="s">
        <v>38</v>
      </c>
      <c r="N9" s="52" t="s">
        <v>39</v>
      </c>
      <c r="O9" s="53">
        <v>8.13</v>
      </c>
      <c r="P9" s="53">
        <v>7.53</v>
      </c>
      <c r="Q9" s="4">
        <f t="shared" si="0"/>
        <v>0.36000000000000065</v>
      </c>
    </row>
    <row r="10" spans="1:17" ht="12.75" customHeight="1">
      <c r="A10" s="20" t="s">
        <v>6</v>
      </c>
      <c r="B10" s="21">
        <f>+Q69</f>
        <v>118</v>
      </c>
      <c r="C10" s="23">
        <f>+Q68</f>
        <v>4900.17</v>
      </c>
      <c r="D10" s="21">
        <f>$B$3</f>
        <v>0.01</v>
      </c>
      <c r="E10" s="21">
        <f>+Q70</f>
        <v>2.86</v>
      </c>
      <c r="F10" s="23">
        <f>+Q71</f>
        <v>284</v>
      </c>
      <c r="G10" s="30">
        <f>Q72</f>
        <v>41.52686440677966</v>
      </c>
      <c r="H10" s="29" t="s">
        <v>17</v>
      </c>
      <c r="I10" s="22">
        <f>Q73</f>
        <v>2.606935502053015</v>
      </c>
      <c r="J10" s="24">
        <f>Q74</f>
        <v>6.277708513015994</v>
      </c>
      <c r="M10" s="52" t="s">
        <v>38</v>
      </c>
      <c r="N10" s="52" t="s">
        <v>40</v>
      </c>
      <c r="O10" s="53">
        <v>9.02</v>
      </c>
      <c r="P10" s="53">
        <v>8.38</v>
      </c>
      <c r="Q10" s="4">
        <f t="shared" si="0"/>
        <v>0.40959999999999847</v>
      </c>
    </row>
    <row r="11" spans="13:17" ht="12.75" customHeight="1">
      <c r="M11" s="52" t="s">
        <v>38</v>
      </c>
      <c r="N11" s="52" t="s">
        <v>41</v>
      </c>
      <c r="O11" s="53">
        <v>19.65</v>
      </c>
      <c r="P11" s="53">
        <v>20.1</v>
      </c>
      <c r="Q11" s="4">
        <f t="shared" si="0"/>
        <v>0.20250000000000257</v>
      </c>
    </row>
    <row r="12" spans="13:17" ht="12.75" customHeight="1">
      <c r="M12" s="52" t="s">
        <v>38</v>
      </c>
      <c r="N12" s="52" t="s">
        <v>42</v>
      </c>
      <c r="O12" s="53">
        <v>22.1</v>
      </c>
      <c r="P12" s="53">
        <v>20.7</v>
      </c>
      <c r="Q12" s="4">
        <f t="shared" si="0"/>
        <v>1.960000000000006</v>
      </c>
    </row>
    <row r="13" spans="13:17" ht="12.75" customHeight="1">
      <c r="M13" s="52" t="s">
        <v>43</v>
      </c>
      <c r="N13" s="52" t="s">
        <v>44</v>
      </c>
      <c r="O13" s="53">
        <v>143.5</v>
      </c>
      <c r="P13" s="53">
        <v>142.5</v>
      </c>
      <c r="Q13" s="4">
        <f t="shared" si="0"/>
        <v>1</v>
      </c>
    </row>
    <row r="14" spans="13:17" ht="12.75" customHeight="1">
      <c r="M14" s="52" t="s">
        <v>43</v>
      </c>
      <c r="N14" s="52" t="s">
        <v>45</v>
      </c>
      <c r="O14" s="53">
        <v>13.65</v>
      </c>
      <c r="P14" s="53">
        <v>13.05</v>
      </c>
      <c r="Q14" s="4">
        <f t="shared" si="0"/>
        <v>0.3599999999999996</v>
      </c>
    </row>
    <row r="15" spans="13:17" ht="12.75" customHeight="1">
      <c r="M15" s="52" t="s">
        <v>43</v>
      </c>
      <c r="N15" s="52" t="s">
        <v>46</v>
      </c>
      <c r="O15" s="53">
        <v>46.9</v>
      </c>
      <c r="P15" s="53">
        <v>43.9</v>
      </c>
      <c r="Q15" s="4">
        <f t="shared" si="0"/>
        <v>9</v>
      </c>
    </row>
    <row r="16" spans="13:17" ht="12.75" customHeight="1">
      <c r="M16" s="52" t="s">
        <v>43</v>
      </c>
      <c r="N16" s="52" t="s">
        <v>47</v>
      </c>
      <c r="O16" s="53">
        <v>17.85</v>
      </c>
      <c r="P16" s="53">
        <v>16.35</v>
      </c>
      <c r="Q16" s="4">
        <f t="shared" si="0"/>
        <v>2.25</v>
      </c>
    </row>
    <row r="17" spans="13:17" ht="12.75" customHeight="1">
      <c r="M17" s="52" t="s">
        <v>43</v>
      </c>
      <c r="N17" s="52" t="s">
        <v>48</v>
      </c>
      <c r="O17" s="53">
        <v>11.55</v>
      </c>
      <c r="P17" s="53">
        <v>11.2</v>
      </c>
      <c r="Q17" s="4">
        <f t="shared" si="0"/>
        <v>0.122500000000001</v>
      </c>
    </row>
    <row r="18" spans="13:17" ht="12.75" customHeight="1">
      <c r="M18" s="52" t="s">
        <v>43</v>
      </c>
      <c r="N18" s="52" t="s">
        <v>49</v>
      </c>
      <c r="O18" s="53">
        <v>12.75</v>
      </c>
      <c r="P18" s="53">
        <v>17.45</v>
      </c>
      <c r="Q18" s="4">
        <f t="shared" si="0"/>
        <v>22.089999999999993</v>
      </c>
    </row>
    <row r="19" spans="13:17" ht="12.75" customHeight="1">
      <c r="M19" s="52" t="s">
        <v>50</v>
      </c>
      <c r="N19" s="52" t="s">
        <v>51</v>
      </c>
      <c r="O19" s="53">
        <v>64</v>
      </c>
      <c r="P19" s="53">
        <v>58.9</v>
      </c>
      <c r="Q19" s="4">
        <f t="shared" si="0"/>
        <v>26.010000000000016</v>
      </c>
    </row>
    <row r="20" spans="13:17" ht="12.75" customHeight="1">
      <c r="M20" s="52" t="s">
        <v>50</v>
      </c>
      <c r="N20" s="52" t="s">
        <v>52</v>
      </c>
      <c r="O20" s="53">
        <v>191</v>
      </c>
      <c r="P20" s="53">
        <v>190</v>
      </c>
      <c r="Q20" s="4">
        <f t="shared" si="0"/>
        <v>1</v>
      </c>
    </row>
    <row r="21" spans="13:17" ht="12.75" customHeight="1">
      <c r="M21" s="52" t="s">
        <v>50</v>
      </c>
      <c r="N21" s="52" t="s">
        <v>53</v>
      </c>
      <c r="O21" s="53">
        <v>23.2</v>
      </c>
      <c r="P21" s="53">
        <v>22.8</v>
      </c>
      <c r="Q21" s="4">
        <f t="shared" si="0"/>
        <v>0.15999999999999887</v>
      </c>
    </row>
    <row r="22" spans="13:17" ht="12.75" customHeight="1">
      <c r="M22" s="52" t="s">
        <v>50</v>
      </c>
      <c r="N22" s="52" t="s">
        <v>54</v>
      </c>
      <c r="O22" s="53">
        <v>26.7</v>
      </c>
      <c r="P22" s="53">
        <v>26.3</v>
      </c>
      <c r="Q22" s="4">
        <f t="shared" si="0"/>
        <v>0.15999999999999887</v>
      </c>
    </row>
    <row r="23" spans="13:17" ht="12.75" customHeight="1">
      <c r="M23" s="52" t="s">
        <v>50</v>
      </c>
      <c r="N23" s="52" t="s">
        <v>55</v>
      </c>
      <c r="O23" s="53">
        <v>32.2</v>
      </c>
      <c r="P23" s="53">
        <v>30.4</v>
      </c>
      <c r="Q23" s="4">
        <f t="shared" si="0"/>
        <v>3.2400000000000153</v>
      </c>
    </row>
    <row r="24" spans="13:17" ht="12.75" customHeight="1">
      <c r="M24" s="52" t="s">
        <v>56</v>
      </c>
      <c r="N24" s="52" t="s">
        <v>57</v>
      </c>
      <c r="O24" s="53">
        <v>15</v>
      </c>
      <c r="P24" s="53">
        <v>14.8</v>
      </c>
      <c r="Q24" s="4">
        <f t="shared" si="0"/>
        <v>0.039999999999999716</v>
      </c>
    </row>
    <row r="25" spans="13:17" ht="12.75" customHeight="1">
      <c r="M25" s="52" t="s">
        <v>56</v>
      </c>
      <c r="N25" s="52" t="s">
        <v>58</v>
      </c>
      <c r="O25" s="53">
        <v>50.3</v>
      </c>
      <c r="P25" s="53">
        <v>48.6</v>
      </c>
      <c r="Q25" s="4">
        <f t="shared" si="0"/>
        <v>2.8899999999999855</v>
      </c>
    </row>
    <row r="26" spans="13:17" ht="12.75" customHeight="1">
      <c r="M26" s="52" t="s">
        <v>56</v>
      </c>
      <c r="N26" s="52" t="s">
        <v>59</v>
      </c>
      <c r="O26" s="53">
        <v>34.6</v>
      </c>
      <c r="P26" s="53">
        <v>40.2</v>
      </c>
      <c r="Q26" s="4">
        <f t="shared" si="0"/>
        <v>31.360000000000017</v>
      </c>
    </row>
    <row r="27" spans="13:17" ht="12.75" customHeight="1">
      <c r="M27" s="52" t="s">
        <v>56</v>
      </c>
      <c r="N27" s="52" t="s">
        <v>60</v>
      </c>
      <c r="O27" s="53">
        <v>56.9</v>
      </c>
      <c r="P27" s="53">
        <v>56.1</v>
      </c>
      <c r="Q27" s="4">
        <f t="shared" si="0"/>
        <v>0.6399999999999955</v>
      </c>
    </row>
    <row r="28" spans="13:17" ht="12.75" customHeight="1">
      <c r="M28" s="52" t="s">
        <v>56</v>
      </c>
      <c r="N28" s="52" t="s">
        <v>61</v>
      </c>
      <c r="O28" s="53">
        <v>29.5</v>
      </c>
      <c r="P28" s="53">
        <v>34.7</v>
      </c>
      <c r="Q28" s="4">
        <f t="shared" si="0"/>
        <v>27.04000000000003</v>
      </c>
    </row>
    <row r="29" spans="13:17" ht="12.75" customHeight="1">
      <c r="M29" s="52" t="s">
        <v>56</v>
      </c>
      <c r="N29" s="52" t="s">
        <v>62</v>
      </c>
      <c r="O29" s="53">
        <v>37</v>
      </c>
      <c r="P29" s="53">
        <v>41.5</v>
      </c>
      <c r="Q29" s="4">
        <f t="shared" si="0"/>
        <v>20.25</v>
      </c>
    </row>
    <row r="30" spans="13:17" ht="12.75" customHeight="1">
      <c r="M30" s="52" t="s">
        <v>56</v>
      </c>
      <c r="N30" s="52" t="s">
        <v>63</v>
      </c>
      <c r="O30" s="53">
        <v>48.3</v>
      </c>
      <c r="P30" s="53">
        <v>67.9</v>
      </c>
      <c r="Q30" s="4">
        <f t="shared" si="0"/>
        <v>384.1600000000003</v>
      </c>
    </row>
    <row r="31" spans="13:17" ht="12.75" customHeight="1">
      <c r="M31" s="52" t="s">
        <v>64</v>
      </c>
      <c r="N31" s="52" t="s">
        <v>65</v>
      </c>
      <c r="O31" s="53">
        <v>10.4</v>
      </c>
      <c r="P31" s="53">
        <v>10.35</v>
      </c>
      <c r="Q31" s="4">
        <f t="shared" si="0"/>
        <v>0.002500000000000071</v>
      </c>
    </row>
    <row r="32" spans="13:17" ht="12.75" customHeight="1">
      <c r="M32" s="52" t="s">
        <v>64</v>
      </c>
      <c r="N32" s="52" t="s">
        <v>66</v>
      </c>
      <c r="O32" s="53">
        <v>15.3</v>
      </c>
      <c r="P32" s="53">
        <v>17.35</v>
      </c>
      <c r="Q32" s="4">
        <f t="shared" si="0"/>
        <v>4.202500000000003</v>
      </c>
    </row>
    <row r="33" spans="13:17" ht="12.75" customHeight="1">
      <c r="M33" s="52" t="s">
        <v>64</v>
      </c>
      <c r="N33" s="52" t="s">
        <v>67</v>
      </c>
      <c r="O33" s="53">
        <v>12.9</v>
      </c>
      <c r="P33" s="53">
        <v>14.65</v>
      </c>
      <c r="Q33" s="4">
        <f t="shared" si="0"/>
        <v>3.0625</v>
      </c>
    </row>
    <row r="34" spans="13:17" ht="12.75" customHeight="1">
      <c r="M34" s="52" t="s">
        <v>64</v>
      </c>
      <c r="N34" s="52" t="s">
        <v>68</v>
      </c>
      <c r="O34" s="53">
        <v>19.85</v>
      </c>
      <c r="P34" s="53">
        <v>22.7</v>
      </c>
      <c r="Q34" s="4">
        <f t="shared" si="0"/>
        <v>8.122499999999988</v>
      </c>
    </row>
    <row r="35" spans="13:17" ht="12.75" customHeight="1">
      <c r="M35" s="52" t="s">
        <v>69</v>
      </c>
      <c r="N35" s="52" t="s">
        <v>70</v>
      </c>
      <c r="O35" s="53">
        <v>32</v>
      </c>
      <c r="P35" s="53">
        <v>33.3</v>
      </c>
      <c r="Q35" s="4">
        <f t="shared" si="0"/>
        <v>1.6899999999999926</v>
      </c>
    </row>
    <row r="36" spans="13:17" ht="12.75" customHeight="1">
      <c r="M36" s="52" t="s">
        <v>69</v>
      </c>
      <c r="N36" s="52" t="s">
        <v>71</v>
      </c>
      <c r="O36" s="53">
        <v>38</v>
      </c>
      <c r="P36" s="53">
        <v>39.5</v>
      </c>
      <c r="Q36" s="4">
        <f t="shared" si="0"/>
        <v>2.25</v>
      </c>
    </row>
    <row r="37" spans="13:17" ht="12.75" customHeight="1">
      <c r="M37" s="52" t="s">
        <v>69</v>
      </c>
      <c r="N37" s="52" t="s">
        <v>72</v>
      </c>
      <c r="O37" s="53">
        <v>65.7</v>
      </c>
      <c r="P37" s="53">
        <v>69.6</v>
      </c>
      <c r="Q37" s="4">
        <f t="shared" si="0"/>
        <v>15.209999999999933</v>
      </c>
    </row>
    <row r="38" spans="13:17" ht="12.75" customHeight="1">
      <c r="M38" s="52" t="s">
        <v>69</v>
      </c>
      <c r="N38" s="52" t="s">
        <v>73</v>
      </c>
      <c r="O38" s="53">
        <v>92.3</v>
      </c>
      <c r="P38" s="53">
        <v>89.2</v>
      </c>
      <c r="Q38" s="4">
        <f t="shared" si="0"/>
        <v>9.609999999999964</v>
      </c>
    </row>
    <row r="39" spans="13:17" ht="12.75" customHeight="1">
      <c r="M39" s="52" t="s">
        <v>69</v>
      </c>
      <c r="N39" s="52" t="s">
        <v>74</v>
      </c>
      <c r="O39" s="53">
        <v>51.7</v>
      </c>
      <c r="P39" s="53">
        <v>52.6</v>
      </c>
      <c r="Q39" s="4">
        <f t="shared" si="0"/>
        <v>0.8099999999999974</v>
      </c>
    </row>
    <row r="40" spans="13:17" ht="12.75" customHeight="1">
      <c r="M40" s="52" t="s">
        <v>69</v>
      </c>
      <c r="N40" s="52" t="s">
        <v>75</v>
      </c>
      <c r="O40" s="53">
        <v>21.9</v>
      </c>
      <c r="P40" s="53">
        <v>21.3</v>
      </c>
      <c r="Q40" s="4">
        <f t="shared" si="0"/>
        <v>0.35999999999999743</v>
      </c>
    </row>
    <row r="41" spans="13:17" ht="12.75" customHeight="1">
      <c r="M41" s="52" t="s">
        <v>69</v>
      </c>
      <c r="N41" s="52" t="s">
        <v>76</v>
      </c>
      <c r="O41" s="53">
        <v>17.5</v>
      </c>
      <c r="P41" s="53">
        <v>18.6</v>
      </c>
      <c r="Q41" s="4">
        <f t="shared" si="0"/>
        <v>1.210000000000003</v>
      </c>
    </row>
    <row r="42" spans="13:17" ht="12.75" customHeight="1">
      <c r="M42" s="52" t="s">
        <v>77</v>
      </c>
      <c r="N42" s="52" t="s">
        <v>78</v>
      </c>
      <c r="O42" s="53">
        <v>71.6</v>
      </c>
      <c r="P42" s="53">
        <v>70.4</v>
      </c>
      <c r="Q42" s="4">
        <f t="shared" si="0"/>
        <v>1.4399999999999726</v>
      </c>
    </row>
    <row r="43" spans="13:17" ht="12.75" customHeight="1">
      <c r="M43" s="52" t="s">
        <v>77</v>
      </c>
      <c r="N43" s="52" t="s">
        <v>79</v>
      </c>
      <c r="O43" s="53">
        <v>11.75</v>
      </c>
      <c r="P43" s="53">
        <v>11.95</v>
      </c>
      <c r="Q43" s="4">
        <f t="shared" si="0"/>
        <v>0.039999999999999716</v>
      </c>
    </row>
    <row r="44" spans="13:17" ht="12.75" customHeight="1">
      <c r="M44" s="52" t="s">
        <v>77</v>
      </c>
      <c r="N44" s="52" t="s">
        <v>80</v>
      </c>
      <c r="O44" s="53">
        <v>61.9</v>
      </c>
      <c r="P44" s="53">
        <v>67.5</v>
      </c>
      <c r="Q44" s="4">
        <f t="shared" si="0"/>
        <v>31.360000000000017</v>
      </c>
    </row>
    <row r="45" spans="13:17" ht="12.75" customHeight="1">
      <c r="M45" s="52" t="s">
        <v>77</v>
      </c>
      <c r="N45" s="52" t="s">
        <v>81</v>
      </c>
      <c r="O45" s="53">
        <v>20.9</v>
      </c>
      <c r="P45" s="53">
        <v>21.9</v>
      </c>
      <c r="Q45" s="4">
        <f t="shared" si="0"/>
        <v>1</v>
      </c>
    </row>
    <row r="46" spans="13:17" ht="12.75" customHeight="1">
      <c r="M46" s="52" t="s">
        <v>77</v>
      </c>
      <c r="N46" s="52" t="s">
        <v>82</v>
      </c>
      <c r="O46" s="53">
        <v>47.7</v>
      </c>
      <c r="P46" s="53">
        <v>45.2</v>
      </c>
      <c r="Q46" s="4">
        <f t="shared" si="0"/>
        <v>6.25</v>
      </c>
    </row>
    <row r="47" spans="13:17" ht="12.75" customHeight="1">
      <c r="M47" s="52" t="s">
        <v>77</v>
      </c>
      <c r="N47" s="52" t="s">
        <v>83</v>
      </c>
      <c r="O47" s="53">
        <v>22.9</v>
      </c>
      <c r="P47" s="53">
        <v>23.5</v>
      </c>
      <c r="Q47" s="4">
        <f t="shared" si="0"/>
        <v>0.3600000000000017</v>
      </c>
    </row>
    <row r="48" spans="13:17" ht="12.75" customHeight="1">
      <c r="M48" s="52" t="s">
        <v>77</v>
      </c>
      <c r="N48" s="52" t="s">
        <v>84</v>
      </c>
      <c r="O48" s="53">
        <v>5.06</v>
      </c>
      <c r="P48" s="53">
        <v>5.08</v>
      </c>
      <c r="Q48" s="4">
        <f t="shared" si="0"/>
        <v>0.00040000000000001845</v>
      </c>
    </row>
    <row r="49" spans="13:17" ht="12.75" customHeight="1">
      <c r="M49" s="52" t="s">
        <v>85</v>
      </c>
      <c r="N49" s="52" t="s">
        <v>86</v>
      </c>
      <c r="O49" s="53">
        <v>284</v>
      </c>
      <c r="P49" s="53">
        <v>276</v>
      </c>
      <c r="Q49" s="4">
        <f t="shared" si="0"/>
        <v>64</v>
      </c>
    </row>
    <row r="50" spans="13:17" ht="12.75" customHeight="1">
      <c r="M50" s="52" t="s">
        <v>87</v>
      </c>
      <c r="N50" s="52" t="s">
        <v>88</v>
      </c>
      <c r="O50" s="53">
        <v>82.6</v>
      </c>
      <c r="P50" s="53">
        <v>80.4</v>
      </c>
      <c r="Q50" s="4">
        <f t="shared" si="0"/>
        <v>4.83999999999995</v>
      </c>
    </row>
    <row r="51" spans="13:17" ht="12.75" customHeight="1">
      <c r="M51" s="52" t="s">
        <v>87</v>
      </c>
      <c r="N51" s="52" t="s">
        <v>89</v>
      </c>
      <c r="O51" s="53">
        <v>29.3</v>
      </c>
      <c r="P51" s="53">
        <v>27</v>
      </c>
      <c r="Q51" s="4">
        <f t="shared" si="0"/>
        <v>5.290000000000004</v>
      </c>
    </row>
    <row r="52" spans="13:17" ht="12.75" customHeight="1">
      <c r="M52" s="52" t="s">
        <v>87</v>
      </c>
      <c r="N52" s="52" t="s">
        <v>90</v>
      </c>
      <c r="O52" s="53">
        <v>94.4</v>
      </c>
      <c r="P52" s="53">
        <v>85.5</v>
      </c>
      <c r="Q52" s="4">
        <f t="shared" si="0"/>
        <v>79.21000000000011</v>
      </c>
    </row>
    <row r="53" spans="13:17" ht="12.75" customHeight="1">
      <c r="M53" s="52" t="s">
        <v>91</v>
      </c>
      <c r="N53" s="52" t="s">
        <v>92</v>
      </c>
      <c r="O53" s="53">
        <v>12.9</v>
      </c>
      <c r="P53" s="53">
        <v>12.6</v>
      </c>
      <c r="Q53" s="4">
        <f t="shared" si="0"/>
        <v>0.09000000000000043</v>
      </c>
    </row>
    <row r="54" spans="13:17" ht="12.75" customHeight="1">
      <c r="M54" s="52" t="s">
        <v>93</v>
      </c>
      <c r="N54" s="52" t="s">
        <v>94</v>
      </c>
      <c r="O54" s="53">
        <v>0.66</v>
      </c>
      <c r="P54" s="53">
        <v>0.74</v>
      </c>
      <c r="Q54" s="4">
        <f t="shared" si="0"/>
        <v>0.006399999999999993</v>
      </c>
    </row>
    <row r="55" spans="13:17" ht="12.75" customHeight="1">
      <c r="M55" s="52" t="s">
        <v>93</v>
      </c>
      <c r="N55" s="52" t="s">
        <v>95</v>
      </c>
      <c r="O55" s="53">
        <v>48.6</v>
      </c>
      <c r="P55" s="53">
        <v>48.2</v>
      </c>
      <c r="Q55" s="4">
        <f t="shared" si="0"/>
        <v>0.15999999999999887</v>
      </c>
    </row>
    <row r="56" spans="13:17" ht="12.75" customHeight="1">
      <c r="M56" s="52" t="s">
        <v>93</v>
      </c>
      <c r="N56" s="52" t="s">
        <v>96</v>
      </c>
      <c r="O56" s="53">
        <v>88.6</v>
      </c>
      <c r="P56" s="53">
        <v>86.3</v>
      </c>
      <c r="Q56" s="4">
        <f t="shared" si="0"/>
        <v>5.289999999999987</v>
      </c>
    </row>
    <row r="57" spans="13:17" ht="12.75" customHeight="1">
      <c r="M57" s="52" t="s">
        <v>93</v>
      </c>
      <c r="N57" s="52" t="s">
        <v>97</v>
      </c>
      <c r="O57" s="53">
        <v>27.9</v>
      </c>
      <c r="P57" s="53">
        <v>26</v>
      </c>
      <c r="Q57" s="4">
        <f t="shared" si="0"/>
        <v>3.6099999999999945</v>
      </c>
    </row>
    <row r="58" spans="13:17" ht="12.75" customHeight="1">
      <c r="M58" s="52" t="s">
        <v>93</v>
      </c>
      <c r="N58" s="52" t="s">
        <v>98</v>
      </c>
      <c r="O58" s="53">
        <v>35.2</v>
      </c>
      <c r="P58" s="53">
        <v>35.3</v>
      </c>
      <c r="Q58" s="4">
        <f t="shared" si="0"/>
        <v>0.009999999999998864</v>
      </c>
    </row>
    <row r="59" spans="13:17" ht="12.75" customHeight="1">
      <c r="M59" s="52" t="s">
        <v>93</v>
      </c>
      <c r="N59" s="52" t="s">
        <v>99</v>
      </c>
      <c r="O59" s="53">
        <v>17</v>
      </c>
      <c r="P59" s="53">
        <v>16.45</v>
      </c>
      <c r="Q59" s="4">
        <f t="shared" si="0"/>
        <v>0.30250000000000077</v>
      </c>
    </row>
    <row r="60" spans="13:17" ht="12.75" customHeight="1">
      <c r="M60" s="52" t="s">
        <v>100</v>
      </c>
      <c r="N60" s="52" t="s">
        <v>101</v>
      </c>
      <c r="O60" s="53">
        <v>1.45</v>
      </c>
      <c r="P60" s="53">
        <v>1.31</v>
      </c>
      <c r="Q60" s="4">
        <f t="shared" si="0"/>
        <v>0.01959999999999997</v>
      </c>
    </row>
    <row r="65" spans="16:17" ht="12.75">
      <c r="P65" s="5" t="s">
        <v>3</v>
      </c>
      <c r="Q65" s="31">
        <f>SUM(Q2:Q64)</f>
        <v>801.9413000000001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2443.04</v>
      </c>
      <c r="P68">
        <f>SUM(P2:P60)</f>
        <v>2457.1299999999997</v>
      </c>
      <c r="Q68" s="8">
        <f>+O68+P68</f>
        <v>4900.17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MIN(O2:O50)</f>
        <v>2.86</v>
      </c>
      <c r="P70">
        <f>MIN(P2:P50)</f>
        <v>2.88</v>
      </c>
      <c r="Q70" s="9">
        <f>MIN(O70:P70)</f>
        <v>2.86</v>
      </c>
    </row>
    <row r="71" spans="14:17" ht="12.75">
      <c r="N71" s="5" t="s">
        <v>10</v>
      </c>
      <c r="O71">
        <f>MAX(O2:O60)</f>
        <v>284</v>
      </c>
      <c r="P71">
        <f>MAX(P2:P60)</f>
        <v>276</v>
      </c>
      <c r="Q71" s="10">
        <f>MAX(O71:P71)</f>
        <v>284</v>
      </c>
    </row>
    <row r="72" spans="14:17" ht="12.75">
      <c r="N72" s="5" t="s">
        <v>11</v>
      </c>
      <c r="O72" s="11">
        <f>O68/O69</f>
        <v>41.407457627118646</v>
      </c>
      <c r="P72" s="11">
        <f>P68/P69</f>
        <v>41.64627118644067</v>
      </c>
      <c r="Q72" s="12">
        <f>(O68+P68)/Q69</f>
        <v>41.52686440677966</v>
      </c>
    </row>
    <row r="73" spans="14:17" ht="12.75">
      <c r="N73" s="5" t="s">
        <v>12</v>
      </c>
      <c r="O73" s="13">
        <f>STDEV(O2:O60)</f>
        <v>47.552008536324635</v>
      </c>
      <c r="P73" s="13">
        <f>STDEV(P2:P60)</f>
        <v>46.61091047717687</v>
      </c>
      <c r="Q73" s="13">
        <f>SQRT(Q65/Q69)</f>
        <v>2.606935502053015</v>
      </c>
    </row>
    <row r="74" spans="14:17" ht="12.75">
      <c r="N74" s="5" t="s">
        <v>13</v>
      </c>
      <c r="Q74" s="14">
        <f>(Q73/Q72)*100</f>
        <v>6.277708513015994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119</v>
      </c>
      <c r="M1" s="54" t="s">
        <v>0</v>
      </c>
      <c r="N1" s="54" t="s">
        <v>1</v>
      </c>
      <c r="O1" s="54" t="s">
        <v>120</v>
      </c>
      <c r="P1" s="54" t="s">
        <v>120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55" t="s">
        <v>30</v>
      </c>
      <c r="N2" s="55" t="s">
        <v>31</v>
      </c>
      <c r="O2" s="56">
        <v>42.1</v>
      </c>
      <c r="P2" s="56">
        <v>42</v>
      </c>
      <c r="Q2" s="4">
        <f aca="true" t="shared" si="0" ref="Q2:Q60">(O2-P2)^2</f>
        <v>0.010000000000000285</v>
      </c>
      <c r="R2">
        <v>65</v>
      </c>
      <c r="S2">
        <f>0.8*R2</f>
        <v>52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55" t="s">
        <v>30</v>
      </c>
      <c r="N3" s="55" t="s">
        <v>32</v>
      </c>
      <c r="O3" s="56">
        <v>36.5</v>
      </c>
      <c r="P3" s="56">
        <v>33.3</v>
      </c>
      <c r="Q3" s="4">
        <f t="shared" si="0"/>
        <v>10.240000000000018</v>
      </c>
      <c r="R3">
        <v>0</v>
      </c>
      <c r="S3">
        <v>0</v>
      </c>
      <c r="T3">
        <f>R2</f>
        <v>65</v>
      </c>
      <c r="U3">
        <f>$B$3</f>
        <v>0.1</v>
      </c>
    </row>
    <row r="4" spans="13:19" ht="12.75" customHeight="1">
      <c r="M4" s="55" t="s">
        <v>30</v>
      </c>
      <c r="N4" s="55" t="s">
        <v>33</v>
      </c>
      <c r="O4" s="56">
        <v>35.1</v>
      </c>
      <c r="P4" s="56">
        <v>32.6</v>
      </c>
      <c r="Q4" s="4">
        <f t="shared" si="0"/>
        <v>6.25</v>
      </c>
      <c r="R4">
        <f>S2</f>
        <v>52</v>
      </c>
      <c r="S4">
        <f>R2</f>
        <v>65</v>
      </c>
    </row>
    <row r="5" spans="1:21" ht="12.75" customHeight="1">
      <c r="A5" s="15" t="s">
        <v>16</v>
      </c>
      <c r="M5" s="55" t="s">
        <v>30</v>
      </c>
      <c r="N5" s="55" t="s">
        <v>34</v>
      </c>
      <c r="O5" s="56">
        <v>2.3</v>
      </c>
      <c r="P5" s="56">
        <v>2.1</v>
      </c>
      <c r="Q5" s="4">
        <f t="shared" si="0"/>
        <v>0.0399999999999999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55" t="s">
        <v>30</v>
      </c>
      <c r="N6" s="55" t="s">
        <v>35</v>
      </c>
      <c r="O6" s="56">
        <v>0.8</v>
      </c>
      <c r="P6" s="56">
        <v>0.8</v>
      </c>
      <c r="Q6" s="4">
        <f t="shared" si="0"/>
        <v>0</v>
      </c>
      <c r="T6">
        <f>$B$3</f>
        <v>0.1</v>
      </c>
      <c r="U6">
        <f>+T3</f>
        <v>65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55" t="s">
        <v>30</v>
      </c>
      <c r="N7" s="55" t="s">
        <v>36</v>
      </c>
      <c r="O7" s="56">
        <v>49.7</v>
      </c>
      <c r="P7" s="56">
        <v>51.7</v>
      </c>
      <c r="Q7" s="4">
        <f t="shared" si="0"/>
        <v>4</v>
      </c>
    </row>
    <row r="8" spans="1:17" ht="12.75" customHeight="1">
      <c r="A8" s="17" t="s">
        <v>4</v>
      </c>
      <c r="B8" s="18">
        <f>+O69</f>
        <v>59</v>
      </c>
      <c r="C8" s="18">
        <f>+O68</f>
        <v>1040.5999999999997</v>
      </c>
      <c r="D8">
        <f>$B$3</f>
        <v>0.1</v>
      </c>
      <c r="E8" s="18">
        <f>+O70</f>
        <v>0.5</v>
      </c>
      <c r="F8" s="18">
        <f>+O71</f>
        <v>74</v>
      </c>
      <c r="G8" s="8">
        <f>+O72</f>
        <v>17.637288135593217</v>
      </c>
      <c r="H8" s="28">
        <f>O73</f>
        <v>20.153829945807125</v>
      </c>
      <c r="I8" s="28" t="s">
        <v>17</v>
      </c>
      <c r="J8" s="19" t="s">
        <v>17</v>
      </c>
      <c r="M8" s="55" t="s">
        <v>30</v>
      </c>
      <c r="N8" s="55" t="s">
        <v>37</v>
      </c>
      <c r="O8" s="56">
        <v>48.2</v>
      </c>
      <c r="P8" s="56">
        <v>50.8</v>
      </c>
      <c r="Q8" s="4">
        <f t="shared" si="0"/>
        <v>6.7599999999999705</v>
      </c>
    </row>
    <row r="9" spans="1:17" ht="12.75" customHeight="1">
      <c r="A9" s="17" t="s">
        <v>5</v>
      </c>
      <c r="B9" s="18">
        <f>+P69</f>
        <v>59</v>
      </c>
      <c r="C9" s="18">
        <f>+P68</f>
        <v>1025.8999999999999</v>
      </c>
      <c r="D9">
        <f>$B$3</f>
        <v>0.1</v>
      </c>
      <c r="E9" s="18">
        <f>+P70</f>
        <v>0.4</v>
      </c>
      <c r="F9" s="18">
        <f>+P71</f>
        <v>77.3</v>
      </c>
      <c r="G9" s="8">
        <f>P72</f>
        <v>17.388135593220337</v>
      </c>
      <c r="H9" s="28">
        <f>P73</f>
        <v>20.11525484547831</v>
      </c>
      <c r="I9" s="28" t="s">
        <v>17</v>
      </c>
      <c r="J9" s="19" t="s">
        <v>17</v>
      </c>
      <c r="M9" s="55" t="s">
        <v>38</v>
      </c>
      <c r="N9" s="55" t="s">
        <v>39</v>
      </c>
      <c r="O9" s="56">
        <v>43.5</v>
      </c>
      <c r="P9" s="56">
        <v>43.6</v>
      </c>
      <c r="Q9" s="4">
        <f t="shared" si="0"/>
        <v>0.010000000000000285</v>
      </c>
    </row>
    <row r="10" spans="1:17" ht="12.75" customHeight="1">
      <c r="A10" s="20" t="s">
        <v>6</v>
      </c>
      <c r="B10" s="21">
        <f>+Q69</f>
        <v>118</v>
      </c>
      <c r="C10" s="23">
        <f>+Q68</f>
        <v>2066.4999999999995</v>
      </c>
      <c r="D10" s="21">
        <f>$B$3</f>
        <v>0.1</v>
      </c>
      <c r="E10" s="21">
        <f>+Q70</f>
        <v>0.4</v>
      </c>
      <c r="F10" s="23">
        <f>+Q71</f>
        <v>77.3</v>
      </c>
      <c r="G10" s="30">
        <f>Q72</f>
        <v>17.512711864406775</v>
      </c>
      <c r="H10" s="29" t="s">
        <v>17</v>
      </c>
      <c r="I10" s="22">
        <f>Q73</f>
        <v>1.0523178613688604</v>
      </c>
      <c r="J10" s="24">
        <f>Q74</f>
        <v>6.008880118147862</v>
      </c>
      <c r="M10" s="55" t="s">
        <v>38</v>
      </c>
      <c r="N10" s="55" t="s">
        <v>40</v>
      </c>
      <c r="O10" s="56">
        <v>40.9</v>
      </c>
      <c r="P10" s="56">
        <v>38.4</v>
      </c>
      <c r="Q10" s="4">
        <f t="shared" si="0"/>
        <v>6.25</v>
      </c>
    </row>
    <row r="11" spans="13:17" ht="12.75" customHeight="1">
      <c r="M11" s="55" t="s">
        <v>38</v>
      </c>
      <c r="N11" s="55" t="s">
        <v>41</v>
      </c>
      <c r="O11" s="56">
        <v>45.4</v>
      </c>
      <c r="P11" s="56">
        <v>43.4</v>
      </c>
      <c r="Q11" s="4">
        <f t="shared" si="0"/>
        <v>4</v>
      </c>
    </row>
    <row r="12" spans="13:17" ht="12.75" customHeight="1">
      <c r="M12" s="55" t="s">
        <v>38</v>
      </c>
      <c r="N12" s="55" t="s">
        <v>42</v>
      </c>
      <c r="O12" s="56">
        <v>1.7</v>
      </c>
      <c r="P12" s="56">
        <v>1.5</v>
      </c>
      <c r="Q12" s="4">
        <f t="shared" si="0"/>
        <v>0.03999999999999998</v>
      </c>
    </row>
    <row r="13" spans="13:17" ht="12.75" customHeight="1">
      <c r="M13" s="55" t="s">
        <v>43</v>
      </c>
      <c r="N13" s="55" t="s">
        <v>44</v>
      </c>
      <c r="O13" s="56">
        <v>1.3</v>
      </c>
      <c r="P13" s="56">
        <v>1.3</v>
      </c>
      <c r="Q13" s="4">
        <f t="shared" si="0"/>
        <v>0</v>
      </c>
    </row>
    <row r="14" spans="13:17" ht="12.75" customHeight="1">
      <c r="M14" s="55" t="s">
        <v>43</v>
      </c>
      <c r="N14" s="55" t="s">
        <v>45</v>
      </c>
      <c r="O14" s="56">
        <v>54</v>
      </c>
      <c r="P14" s="56">
        <v>58.9</v>
      </c>
      <c r="Q14" s="4">
        <f t="shared" si="0"/>
        <v>24.009999999999987</v>
      </c>
    </row>
    <row r="15" spans="13:17" ht="12.75" customHeight="1">
      <c r="M15" s="55" t="s">
        <v>43</v>
      </c>
      <c r="N15" s="55" t="s">
        <v>46</v>
      </c>
      <c r="O15" s="56">
        <v>3</v>
      </c>
      <c r="P15" s="56">
        <v>2.9</v>
      </c>
      <c r="Q15" s="4">
        <f t="shared" si="0"/>
        <v>0.010000000000000018</v>
      </c>
    </row>
    <row r="16" spans="13:17" ht="12.75" customHeight="1">
      <c r="M16" s="55" t="s">
        <v>43</v>
      </c>
      <c r="N16" s="55" t="s">
        <v>47</v>
      </c>
      <c r="O16" s="56">
        <v>48</v>
      </c>
      <c r="P16" s="56">
        <v>43.6</v>
      </c>
      <c r="Q16" s="4">
        <f t="shared" si="0"/>
        <v>19.35999999999999</v>
      </c>
    </row>
    <row r="17" spans="13:17" ht="12.75" customHeight="1">
      <c r="M17" s="55" t="s">
        <v>43</v>
      </c>
      <c r="N17" s="55" t="s">
        <v>48</v>
      </c>
      <c r="O17" s="56">
        <v>0.7</v>
      </c>
      <c r="P17" s="56">
        <v>0.8</v>
      </c>
      <c r="Q17" s="4">
        <f t="shared" si="0"/>
        <v>0.010000000000000018</v>
      </c>
    </row>
    <row r="18" spans="13:17" ht="12.75" customHeight="1">
      <c r="M18" s="55" t="s">
        <v>43</v>
      </c>
      <c r="N18" s="55" t="s">
        <v>49</v>
      </c>
      <c r="O18" s="56">
        <v>60</v>
      </c>
      <c r="P18" s="56">
        <v>60.3</v>
      </c>
      <c r="Q18" s="4">
        <f t="shared" si="0"/>
        <v>0.08999999999999829</v>
      </c>
    </row>
    <row r="19" spans="13:17" ht="12.75" customHeight="1">
      <c r="M19" s="55" t="s">
        <v>50</v>
      </c>
      <c r="N19" s="55" t="s">
        <v>51</v>
      </c>
      <c r="O19" s="56">
        <v>6.1</v>
      </c>
      <c r="P19" s="56">
        <v>5.6</v>
      </c>
      <c r="Q19" s="4">
        <f t="shared" si="0"/>
        <v>0.25</v>
      </c>
    </row>
    <row r="20" spans="13:17" ht="12.75" customHeight="1">
      <c r="M20" s="55" t="s">
        <v>50</v>
      </c>
      <c r="N20" s="55" t="s">
        <v>52</v>
      </c>
      <c r="O20" s="56">
        <v>4</v>
      </c>
      <c r="P20" s="56">
        <v>4.1</v>
      </c>
      <c r="Q20" s="4">
        <f t="shared" si="0"/>
        <v>0.009999999999999929</v>
      </c>
    </row>
    <row r="21" spans="13:17" ht="12.75" customHeight="1">
      <c r="M21" s="55" t="s">
        <v>50</v>
      </c>
      <c r="N21" s="55" t="s">
        <v>53</v>
      </c>
      <c r="O21" s="56">
        <v>1</v>
      </c>
      <c r="P21" s="56">
        <v>0.8</v>
      </c>
      <c r="Q21" s="4">
        <f t="shared" si="0"/>
        <v>0.03999999999999998</v>
      </c>
    </row>
    <row r="22" spans="13:17" ht="12.75" customHeight="1">
      <c r="M22" s="55" t="s">
        <v>50</v>
      </c>
      <c r="N22" s="55" t="s">
        <v>54</v>
      </c>
      <c r="O22" s="56">
        <v>51.3</v>
      </c>
      <c r="P22" s="56">
        <v>50.5</v>
      </c>
      <c r="Q22" s="4">
        <f t="shared" si="0"/>
        <v>0.6399999999999955</v>
      </c>
    </row>
    <row r="23" spans="13:17" ht="12.75" customHeight="1">
      <c r="M23" s="55" t="s">
        <v>50</v>
      </c>
      <c r="N23" s="55" t="s">
        <v>55</v>
      </c>
      <c r="O23" s="56">
        <v>49</v>
      </c>
      <c r="P23" s="56">
        <v>45.8</v>
      </c>
      <c r="Q23" s="4">
        <f t="shared" si="0"/>
        <v>10.240000000000018</v>
      </c>
    </row>
    <row r="24" spans="13:17" ht="12.75" customHeight="1">
      <c r="M24" s="55" t="s">
        <v>56</v>
      </c>
      <c r="N24" s="55" t="s">
        <v>57</v>
      </c>
      <c r="O24" s="56">
        <v>2.6</v>
      </c>
      <c r="P24" s="56">
        <v>2.4</v>
      </c>
      <c r="Q24" s="4">
        <f t="shared" si="0"/>
        <v>0.04000000000000007</v>
      </c>
    </row>
    <row r="25" spans="13:17" ht="12.75" customHeight="1">
      <c r="M25" s="55" t="s">
        <v>56</v>
      </c>
      <c r="N25" s="55" t="s">
        <v>58</v>
      </c>
      <c r="O25" s="56">
        <v>13.8</v>
      </c>
      <c r="P25" s="56">
        <v>13.8</v>
      </c>
      <c r="Q25" s="4">
        <f t="shared" si="0"/>
        <v>0</v>
      </c>
    </row>
    <row r="26" spans="13:17" ht="12.75" customHeight="1">
      <c r="M26" s="55" t="s">
        <v>56</v>
      </c>
      <c r="N26" s="55" t="s">
        <v>59</v>
      </c>
      <c r="O26" s="56">
        <v>11</v>
      </c>
      <c r="P26" s="56">
        <v>12.8</v>
      </c>
      <c r="Q26" s="4">
        <f t="shared" si="0"/>
        <v>3.2400000000000024</v>
      </c>
    </row>
    <row r="27" spans="13:17" ht="12.75" customHeight="1">
      <c r="M27" s="55" t="s">
        <v>56</v>
      </c>
      <c r="N27" s="55" t="s">
        <v>60</v>
      </c>
      <c r="O27" s="56">
        <v>10.9</v>
      </c>
      <c r="P27" s="56">
        <v>10.4</v>
      </c>
      <c r="Q27" s="4">
        <f t="shared" si="0"/>
        <v>0.25</v>
      </c>
    </row>
    <row r="28" spans="13:17" ht="12.75" customHeight="1">
      <c r="M28" s="55" t="s">
        <v>56</v>
      </c>
      <c r="N28" s="55" t="s">
        <v>61</v>
      </c>
      <c r="O28" s="56">
        <v>20.5</v>
      </c>
      <c r="P28" s="56">
        <v>21.3</v>
      </c>
      <c r="Q28" s="4">
        <f t="shared" si="0"/>
        <v>0.6400000000000011</v>
      </c>
    </row>
    <row r="29" spans="13:17" ht="12.75" customHeight="1">
      <c r="M29" s="55" t="s">
        <v>56</v>
      </c>
      <c r="N29" s="55" t="s">
        <v>62</v>
      </c>
      <c r="O29" s="56">
        <v>10</v>
      </c>
      <c r="P29" s="56">
        <v>9.2</v>
      </c>
      <c r="Q29" s="4">
        <f t="shared" si="0"/>
        <v>0.6400000000000011</v>
      </c>
    </row>
    <row r="30" spans="13:17" ht="12.75" customHeight="1">
      <c r="M30" s="55" t="s">
        <v>56</v>
      </c>
      <c r="N30" s="55" t="s">
        <v>63</v>
      </c>
      <c r="O30" s="56">
        <v>9.9</v>
      </c>
      <c r="P30" s="56">
        <v>10</v>
      </c>
      <c r="Q30" s="4">
        <f t="shared" si="0"/>
        <v>0.009999999999999929</v>
      </c>
    </row>
    <row r="31" spans="13:17" ht="12.75" customHeight="1">
      <c r="M31" s="55" t="s">
        <v>64</v>
      </c>
      <c r="N31" s="55" t="s">
        <v>65</v>
      </c>
      <c r="O31" s="56">
        <v>5.2</v>
      </c>
      <c r="P31" s="56">
        <v>5.5</v>
      </c>
      <c r="Q31" s="4">
        <f t="shared" si="0"/>
        <v>0.0899999999999999</v>
      </c>
    </row>
    <row r="32" spans="13:17" ht="12.75" customHeight="1">
      <c r="M32" s="55" t="s">
        <v>64</v>
      </c>
      <c r="N32" s="55" t="s">
        <v>66</v>
      </c>
      <c r="O32" s="56">
        <v>1.4</v>
      </c>
      <c r="P32" s="56">
        <v>1.3</v>
      </c>
      <c r="Q32" s="4">
        <f t="shared" si="0"/>
        <v>0.009999999999999974</v>
      </c>
    </row>
    <row r="33" spans="13:17" ht="12.75" customHeight="1">
      <c r="M33" s="55" t="s">
        <v>64</v>
      </c>
      <c r="N33" s="55" t="s">
        <v>67</v>
      </c>
      <c r="O33" s="56">
        <v>0.5</v>
      </c>
      <c r="P33" s="56">
        <v>0.4</v>
      </c>
      <c r="Q33" s="4">
        <f t="shared" si="0"/>
        <v>0.009999999999999995</v>
      </c>
    </row>
    <row r="34" spans="13:17" ht="12.75" customHeight="1">
      <c r="M34" s="55" t="s">
        <v>64</v>
      </c>
      <c r="N34" s="55" t="s">
        <v>68</v>
      </c>
      <c r="O34" s="56">
        <v>0.8</v>
      </c>
      <c r="P34" s="56">
        <v>0.8</v>
      </c>
      <c r="Q34" s="4">
        <f t="shared" si="0"/>
        <v>0</v>
      </c>
    </row>
    <row r="35" spans="13:17" ht="12.75" customHeight="1">
      <c r="M35" s="55" t="s">
        <v>69</v>
      </c>
      <c r="N35" s="55" t="s">
        <v>70</v>
      </c>
      <c r="O35" s="56">
        <v>3.8</v>
      </c>
      <c r="P35" s="56">
        <v>4.2</v>
      </c>
      <c r="Q35" s="4">
        <f t="shared" si="0"/>
        <v>0.16000000000000028</v>
      </c>
    </row>
    <row r="36" spans="13:17" ht="12.75" customHeight="1">
      <c r="M36" s="55" t="s">
        <v>69</v>
      </c>
      <c r="N36" s="55" t="s">
        <v>71</v>
      </c>
      <c r="O36" s="56">
        <v>11.4</v>
      </c>
      <c r="P36" s="56">
        <v>11.4</v>
      </c>
      <c r="Q36" s="4">
        <f t="shared" si="0"/>
        <v>0</v>
      </c>
    </row>
    <row r="37" spans="13:17" ht="12.75" customHeight="1">
      <c r="M37" s="55" t="s">
        <v>69</v>
      </c>
      <c r="N37" s="55" t="s">
        <v>72</v>
      </c>
      <c r="O37" s="56">
        <v>13.4</v>
      </c>
      <c r="P37" s="56">
        <v>13.8</v>
      </c>
      <c r="Q37" s="4">
        <f t="shared" si="0"/>
        <v>0.16000000000000028</v>
      </c>
    </row>
    <row r="38" spans="13:17" ht="12.75" customHeight="1">
      <c r="M38" s="55" t="s">
        <v>69</v>
      </c>
      <c r="N38" s="55" t="s">
        <v>73</v>
      </c>
      <c r="O38" s="56">
        <v>1.1</v>
      </c>
      <c r="P38" s="56">
        <v>1.1</v>
      </c>
      <c r="Q38" s="4">
        <f t="shared" si="0"/>
        <v>0</v>
      </c>
    </row>
    <row r="39" spans="13:17" ht="12.75" customHeight="1">
      <c r="M39" s="55" t="s">
        <v>69</v>
      </c>
      <c r="N39" s="55" t="s">
        <v>74</v>
      </c>
      <c r="O39" s="56">
        <v>10.4</v>
      </c>
      <c r="P39" s="56">
        <v>10.6</v>
      </c>
      <c r="Q39" s="4">
        <f t="shared" si="0"/>
        <v>0.039999999999999716</v>
      </c>
    </row>
    <row r="40" spans="13:17" ht="12.75" customHeight="1">
      <c r="M40" s="55" t="s">
        <v>69</v>
      </c>
      <c r="N40" s="55" t="s">
        <v>75</v>
      </c>
      <c r="O40" s="56">
        <v>1.1</v>
      </c>
      <c r="P40" s="56">
        <v>1.1</v>
      </c>
      <c r="Q40" s="4">
        <f t="shared" si="0"/>
        <v>0</v>
      </c>
    </row>
    <row r="41" spans="13:17" ht="12.75" customHeight="1">
      <c r="M41" s="55" t="s">
        <v>69</v>
      </c>
      <c r="N41" s="55" t="s">
        <v>76</v>
      </c>
      <c r="O41" s="56">
        <v>2</v>
      </c>
      <c r="P41" s="56">
        <v>2.1</v>
      </c>
      <c r="Q41" s="4">
        <f t="shared" si="0"/>
        <v>0.010000000000000018</v>
      </c>
    </row>
    <row r="42" spans="13:17" ht="12.75" customHeight="1">
      <c r="M42" s="55" t="s">
        <v>77</v>
      </c>
      <c r="N42" s="55" t="s">
        <v>78</v>
      </c>
      <c r="O42" s="56">
        <v>10.6</v>
      </c>
      <c r="P42" s="56">
        <v>10.7</v>
      </c>
      <c r="Q42" s="4">
        <f t="shared" si="0"/>
        <v>0.009999999999999929</v>
      </c>
    </row>
    <row r="43" spans="13:17" ht="12.75" customHeight="1">
      <c r="M43" s="55" t="s">
        <v>77</v>
      </c>
      <c r="N43" s="55" t="s">
        <v>79</v>
      </c>
      <c r="O43" s="56">
        <v>2.9</v>
      </c>
      <c r="P43" s="56">
        <v>2.8</v>
      </c>
      <c r="Q43" s="4">
        <f t="shared" si="0"/>
        <v>0.010000000000000018</v>
      </c>
    </row>
    <row r="44" spans="13:17" ht="12.75" customHeight="1">
      <c r="M44" s="55" t="s">
        <v>77</v>
      </c>
      <c r="N44" s="55" t="s">
        <v>80</v>
      </c>
      <c r="O44" s="56">
        <v>0.9</v>
      </c>
      <c r="P44" s="56">
        <v>1</v>
      </c>
      <c r="Q44" s="4">
        <f t="shared" si="0"/>
        <v>0.009999999999999995</v>
      </c>
    </row>
    <row r="45" spans="13:17" ht="12.75" customHeight="1">
      <c r="M45" s="55" t="s">
        <v>77</v>
      </c>
      <c r="N45" s="55" t="s">
        <v>81</v>
      </c>
      <c r="O45" s="56">
        <v>2.3</v>
      </c>
      <c r="P45" s="56">
        <v>2.4</v>
      </c>
      <c r="Q45" s="4">
        <f t="shared" si="0"/>
        <v>0.010000000000000018</v>
      </c>
    </row>
    <row r="46" spans="13:17" ht="12.75" customHeight="1">
      <c r="M46" s="55" t="s">
        <v>77</v>
      </c>
      <c r="N46" s="55" t="s">
        <v>82</v>
      </c>
      <c r="O46" s="56">
        <v>19.7</v>
      </c>
      <c r="P46" s="56">
        <v>18.7</v>
      </c>
      <c r="Q46" s="4">
        <f t="shared" si="0"/>
        <v>1</v>
      </c>
    </row>
    <row r="47" spans="13:17" ht="12.75" customHeight="1">
      <c r="M47" s="55" t="s">
        <v>77</v>
      </c>
      <c r="N47" s="55" t="s">
        <v>83</v>
      </c>
      <c r="O47" s="56">
        <v>1.1</v>
      </c>
      <c r="P47" s="56">
        <v>1.3</v>
      </c>
      <c r="Q47" s="4">
        <f t="shared" si="0"/>
        <v>0.03999999999999998</v>
      </c>
    </row>
    <row r="48" spans="13:17" ht="12.75" customHeight="1">
      <c r="M48" s="55" t="s">
        <v>77</v>
      </c>
      <c r="N48" s="55" t="s">
        <v>84</v>
      </c>
      <c r="O48" s="56">
        <v>8.6</v>
      </c>
      <c r="P48" s="56">
        <v>8.1</v>
      </c>
      <c r="Q48" s="4">
        <f t="shared" si="0"/>
        <v>0.25</v>
      </c>
    </row>
    <row r="49" spans="13:17" ht="12.75" customHeight="1">
      <c r="M49" s="55" t="s">
        <v>85</v>
      </c>
      <c r="N49" s="55" t="s">
        <v>86</v>
      </c>
      <c r="O49" s="56">
        <v>5.4</v>
      </c>
      <c r="P49" s="56">
        <v>5.1</v>
      </c>
      <c r="Q49" s="4">
        <f t="shared" si="0"/>
        <v>0.09000000000000043</v>
      </c>
    </row>
    <row r="50" spans="13:17" ht="12.75" customHeight="1">
      <c r="M50" s="55" t="s">
        <v>87</v>
      </c>
      <c r="N50" s="55" t="s">
        <v>88</v>
      </c>
      <c r="O50" s="56">
        <v>27.9</v>
      </c>
      <c r="P50" s="56">
        <v>27</v>
      </c>
      <c r="Q50" s="4">
        <f t="shared" si="0"/>
        <v>0.8099999999999974</v>
      </c>
    </row>
    <row r="51" spans="13:17" ht="12.75" customHeight="1">
      <c r="M51" s="55" t="s">
        <v>87</v>
      </c>
      <c r="N51" s="55" t="s">
        <v>89</v>
      </c>
      <c r="O51" s="56">
        <v>7.6</v>
      </c>
      <c r="P51" s="56">
        <v>7.2</v>
      </c>
      <c r="Q51" s="4">
        <f t="shared" si="0"/>
        <v>0.1599999999999996</v>
      </c>
    </row>
    <row r="52" spans="13:17" ht="12.75" customHeight="1">
      <c r="M52" s="55" t="s">
        <v>87</v>
      </c>
      <c r="N52" s="55" t="s">
        <v>90</v>
      </c>
      <c r="O52" s="56">
        <v>11</v>
      </c>
      <c r="P52" s="56">
        <v>9.6</v>
      </c>
      <c r="Q52" s="4">
        <f t="shared" si="0"/>
        <v>1.960000000000001</v>
      </c>
    </row>
    <row r="53" spans="13:17" ht="12.75" customHeight="1">
      <c r="M53" s="55" t="s">
        <v>91</v>
      </c>
      <c r="N53" s="55" t="s">
        <v>92</v>
      </c>
      <c r="O53" s="56">
        <v>62.5</v>
      </c>
      <c r="P53" s="56">
        <v>58.7</v>
      </c>
      <c r="Q53" s="4">
        <f t="shared" si="0"/>
        <v>14.439999999999978</v>
      </c>
    </row>
    <row r="54" spans="13:17" ht="12.75" customHeight="1">
      <c r="M54" s="55" t="s">
        <v>93</v>
      </c>
      <c r="N54" s="55" t="s">
        <v>94</v>
      </c>
      <c r="O54" s="56">
        <v>74</v>
      </c>
      <c r="P54" s="56">
        <v>77.3</v>
      </c>
      <c r="Q54" s="4">
        <f t="shared" si="0"/>
        <v>10.889999999999981</v>
      </c>
    </row>
    <row r="55" spans="13:17" ht="12.75" customHeight="1">
      <c r="M55" s="55" t="s">
        <v>93</v>
      </c>
      <c r="N55" s="55" t="s">
        <v>95</v>
      </c>
      <c r="O55" s="56">
        <v>2.6</v>
      </c>
      <c r="P55" s="56">
        <v>2.7</v>
      </c>
      <c r="Q55" s="4">
        <f t="shared" si="0"/>
        <v>0.010000000000000018</v>
      </c>
    </row>
    <row r="56" spans="13:17" ht="12.75" customHeight="1">
      <c r="M56" s="55" t="s">
        <v>93</v>
      </c>
      <c r="N56" s="55" t="s">
        <v>96</v>
      </c>
      <c r="O56" s="56">
        <v>9.8</v>
      </c>
      <c r="P56" s="56">
        <v>9.1</v>
      </c>
      <c r="Q56" s="4">
        <f t="shared" si="0"/>
        <v>0.4900000000000015</v>
      </c>
    </row>
    <row r="57" spans="13:17" ht="12.75" customHeight="1">
      <c r="M57" s="55" t="s">
        <v>93</v>
      </c>
      <c r="N57" s="55" t="s">
        <v>97</v>
      </c>
      <c r="O57" s="56">
        <v>11.2</v>
      </c>
      <c r="P57" s="56">
        <v>9.6</v>
      </c>
      <c r="Q57" s="4">
        <f t="shared" si="0"/>
        <v>2.5599999999999987</v>
      </c>
    </row>
    <row r="58" spans="13:17" ht="12.75" customHeight="1">
      <c r="M58" s="55" t="s">
        <v>93</v>
      </c>
      <c r="N58" s="55" t="s">
        <v>98</v>
      </c>
      <c r="O58" s="56">
        <v>4.9</v>
      </c>
      <c r="P58" s="56">
        <v>5</v>
      </c>
      <c r="Q58" s="4">
        <f t="shared" si="0"/>
        <v>0.009999999999999929</v>
      </c>
    </row>
    <row r="59" spans="13:17" ht="12.75" customHeight="1">
      <c r="M59" s="55" t="s">
        <v>93</v>
      </c>
      <c r="N59" s="55" t="s">
        <v>99</v>
      </c>
      <c r="O59" s="56">
        <v>22.2</v>
      </c>
      <c r="P59" s="56">
        <v>21.6</v>
      </c>
      <c r="Q59" s="4">
        <f t="shared" si="0"/>
        <v>0.35999999999999743</v>
      </c>
    </row>
    <row r="60" spans="13:17" ht="12.75" customHeight="1">
      <c r="M60" s="55" t="s">
        <v>100</v>
      </c>
      <c r="N60" s="55" t="s">
        <v>101</v>
      </c>
      <c r="O60" s="56">
        <v>1</v>
      </c>
      <c r="P60" s="56">
        <v>1</v>
      </c>
      <c r="Q60" s="4">
        <f t="shared" si="0"/>
        <v>0</v>
      </c>
    </row>
    <row r="65" spans="16:17" ht="12.75">
      <c r="P65" s="5" t="s">
        <v>3</v>
      </c>
      <c r="Q65" s="31">
        <f>SUM(Q2:Q64)</f>
        <v>130.67000000000002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1040.5999999999997</v>
      </c>
      <c r="P68">
        <f>SUM(P2:P60)</f>
        <v>1025.8999999999999</v>
      </c>
      <c r="Q68" s="8">
        <f>+O68+P68</f>
        <v>2066.4999999999995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0.5</v>
      </c>
      <c r="P70">
        <f>MIN(P2:P60)</f>
        <v>0.4</v>
      </c>
      <c r="Q70" s="9">
        <f>MIN(O70:P70)</f>
        <v>0.4</v>
      </c>
    </row>
    <row r="71" spans="14:17" ht="12.75">
      <c r="N71" s="5" t="s">
        <v>10</v>
      </c>
      <c r="O71">
        <f>MAX(O2:O60)</f>
        <v>74</v>
      </c>
      <c r="P71">
        <f>MAX(P2:P60)</f>
        <v>77.3</v>
      </c>
      <c r="Q71" s="10">
        <f>MAX(O71:P71)</f>
        <v>77.3</v>
      </c>
    </row>
    <row r="72" spans="14:17" ht="12.75">
      <c r="N72" s="5" t="s">
        <v>11</v>
      </c>
      <c r="O72" s="11">
        <f>O68/O69</f>
        <v>17.637288135593217</v>
      </c>
      <c r="P72" s="11">
        <f>P68/P69</f>
        <v>17.388135593220337</v>
      </c>
      <c r="Q72" s="12">
        <f>(O68+P68)/Q69</f>
        <v>17.512711864406775</v>
      </c>
    </row>
    <row r="73" spans="14:17" ht="12.75">
      <c r="N73" s="5" t="s">
        <v>12</v>
      </c>
      <c r="O73" s="13">
        <f>STDEV(O2:O60)</f>
        <v>20.153829945807125</v>
      </c>
      <c r="P73" s="13">
        <f>STDEV(P2:P60)</f>
        <v>20.11525484547831</v>
      </c>
      <c r="Q73" s="13">
        <f>SQRT(Q65/Q69)</f>
        <v>1.0523178613688604</v>
      </c>
    </row>
    <row r="74" spans="14:17" ht="12.75">
      <c r="N74" s="5" t="s">
        <v>13</v>
      </c>
      <c r="Q74" s="14">
        <f>(Q73/Q72)*100</f>
        <v>6.008880118147862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121</v>
      </c>
      <c r="M1" s="57" t="s">
        <v>0</v>
      </c>
      <c r="N1" s="57" t="s">
        <v>1</v>
      </c>
      <c r="O1" s="57" t="s">
        <v>122</v>
      </c>
      <c r="P1" s="57" t="s">
        <v>122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58" t="s">
        <v>30</v>
      </c>
      <c r="N2" s="58" t="s">
        <v>31</v>
      </c>
      <c r="O2" s="59">
        <v>28</v>
      </c>
      <c r="P2" s="59">
        <v>30</v>
      </c>
      <c r="Q2" s="4">
        <f aca="true" t="shared" si="0" ref="Q2:Q60">(O2-P2)^2</f>
        <v>4</v>
      </c>
      <c r="R2">
        <v>450</v>
      </c>
      <c r="S2">
        <f>0.8*R2</f>
        <v>360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58" t="s">
        <v>30</v>
      </c>
      <c r="N3" s="58" t="s">
        <v>32</v>
      </c>
      <c r="O3" s="59">
        <v>80</v>
      </c>
      <c r="P3" s="59">
        <v>93</v>
      </c>
      <c r="Q3" s="4">
        <f t="shared" si="0"/>
        <v>169</v>
      </c>
      <c r="R3">
        <v>0</v>
      </c>
      <c r="S3">
        <v>0</v>
      </c>
      <c r="T3">
        <f>R2</f>
        <v>450</v>
      </c>
      <c r="U3">
        <f>$B$3</f>
        <v>1</v>
      </c>
    </row>
    <row r="4" spans="13:19" ht="12.75" customHeight="1">
      <c r="M4" s="58" t="s">
        <v>30</v>
      </c>
      <c r="N4" s="58" t="s">
        <v>33</v>
      </c>
      <c r="O4" s="59">
        <v>82</v>
      </c>
      <c r="P4" s="59">
        <v>79</v>
      </c>
      <c r="Q4" s="4">
        <f t="shared" si="0"/>
        <v>9</v>
      </c>
      <c r="R4">
        <f>S2</f>
        <v>360</v>
      </c>
      <c r="S4">
        <f>R2</f>
        <v>450</v>
      </c>
    </row>
    <row r="5" spans="1:21" ht="12.75" customHeight="1">
      <c r="A5" s="15" t="s">
        <v>16</v>
      </c>
      <c r="M5" s="58" t="s">
        <v>30</v>
      </c>
      <c r="N5" s="58" t="s">
        <v>34</v>
      </c>
      <c r="O5" s="59">
        <v>5</v>
      </c>
      <c r="P5" s="59">
        <v>9</v>
      </c>
      <c r="Q5" s="4">
        <f t="shared" si="0"/>
        <v>16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58" t="s">
        <v>30</v>
      </c>
      <c r="N6" s="58" t="s">
        <v>35</v>
      </c>
      <c r="O6" s="59">
        <v>4</v>
      </c>
      <c r="P6" s="59">
        <v>5</v>
      </c>
      <c r="Q6" s="4">
        <f t="shared" si="0"/>
        <v>1</v>
      </c>
      <c r="T6">
        <f>$B$3</f>
        <v>1</v>
      </c>
      <c r="U6">
        <f>+T3</f>
        <v>450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58" t="s">
        <v>30</v>
      </c>
      <c r="N7" s="58" t="s">
        <v>36</v>
      </c>
      <c r="O7" s="59">
        <v>219</v>
      </c>
      <c r="P7" s="59">
        <v>215</v>
      </c>
      <c r="Q7" s="4">
        <f t="shared" si="0"/>
        <v>16</v>
      </c>
    </row>
    <row r="8" spans="1:17" ht="12.75" customHeight="1">
      <c r="A8" s="17" t="s">
        <v>4</v>
      </c>
      <c r="B8" s="18">
        <f>+O69</f>
        <v>59</v>
      </c>
      <c r="C8" s="18">
        <f>+O68</f>
        <v>4407</v>
      </c>
      <c r="D8">
        <f>$B$3</f>
        <v>1</v>
      </c>
      <c r="E8" s="18">
        <f>+O70</f>
        <v>2</v>
      </c>
      <c r="F8" s="18">
        <f>+O71</f>
        <v>810</v>
      </c>
      <c r="G8" s="8">
        <f>+O72</f>
        <v>74.69491525423729</v>
      </c>
      <c r="H8" s="28">
        <f>O73</f>
        <v>133.79297623919192</v>
      </c>
      <c r="I8" s="28" t="s">
        <v>17</v>
      </c>
      <c r="J8" s="19" t="s">
        <v>17</v>
      </c>
      <c r="M8" s="58" t="s">
        <v>30</v>
      </c>
      <c r="N8" s="58" t="s">
        <v>37</v>
      </c>
      <c r="O8" s="59">
        <v>281</v>
      </c>
      <c r="P8" s="59">
        <v>300</v>
      </c>
      <c r="Q8" s="4">
        <f t="shared" si="0"/>
        <v>361</v>
      </c>
    </row>
    <row r="9" spans="1:17" ht="12.75" customHeight="1">
      <c r="A9" s="17" t="s">
        <v>5</v>
      </c>
      <c r="B9" s="18">
        <f>+P69</f>
        <v>59</v>
      </c>
      <c r="C9" s="18">
        <f>+P68</f>
        <v>4457.5</v>
      </c>
      <c r="D9">
        <f>$B$3</f>
        <v>1</v>
      </c>
      <c r="E9" s="18">
        <f>+P70</f>
        <v>0.5</v>
      </c>
      <c r="F9" s="18">
        <f>+P71</f>
        <v>836</v>
      </c>
      <c r="G9" s="8">
        <f>P72</f>
        <v>75.55084745762711</v>
      </c>
      <c r="H9" s="28">
        <f>P73</f>
        <v>134.82257481706804</v>
      </c>
      <c r="I9" s="28" t="s">
        <v>17</v>
      </c>
      <c r="J9" s="19" t="s">
        <v>17</v>
      </c>
      <c r="M9" s="58" t="s">
        <v>38</v>
      </c>
      <c r="N9" s="58" t="s">
        <v>39</v>
      </c>
      <c r="O9" s="59">
        <v>50</v>
      </c>
      <c r="P9" s="59">
        <v>45</v>
      </c>
      <c r="Q9" s="4">
        <f t="shared" si="0"/>
        <v>25</v>
      </c>
    </row>
    <row r="10" spans="1:17" ht="12.75" customHeight="1">
      <c r="A10" s="20" t="s">
        <v>6</v>
      </c>
      <c r="B10" s="21">
        <f>+Q69</f>
        <v>118</v>
      </c>
      <c r="C10" s="23">
        <f>+Q68</f>
        <v>8864.5</v>
      </c>
      <c r="D10" s="21">
        <f>$B$3</f>
        <v>1</v>
      </c>
      <c r="E10" s="21">
        <f>+Q70</f>
        <v>0.5</v>
      </c>
      <c r="F10" s="23">
        <f>+Q71</f>
        <v>836</v>
      </c>
      <c r="G10" s="30">
        <f>Q72</f>
        <v>75.12288135593221</v>
      </c>
      <c r="H10" s="29" t="s">
        <v>17</v>
      </c>
      <c r="I10" s="22">
        <f>Q73</f>
        <v>6.277650699512099</v>
      </c>
      <c r="J10" s="24">
        <f>Q74</f>
        <v>8.356509476478399</v>
      </c>
      <c r="M10" s="58" t="s">
        <v>38</v>
      </c>
      <c r="N10" s="58" t="s">
        <v>40</v>
      </c>
      <c r="O10" s="59">
        <v>218</v>
      </c>
      <c r="P10" s="59">
        <v>221</v>
      </c>
      <c r="Q10" s="4">
        <f t="shared" si="0"/>
        <v>9</v>
      </c>
    </row>
    <row r="11" spans="13:17" ht="12.75" customHeight="1">
      <c r="M11" s="58" t="s">
        <v>38</v>
      </c>
      <c r="N11" s="58" t="s">
        <v>41</v>
      </c>
      <c r="O11" s="59">
        <v>178</v>
      </c>
      <c r="P11" s="59">
        <v>187</v>
      </c>
      <c r="Q11" s="4">
        <f t="shared" si="0"/>
        <v>81</v>
      </c>
    </row>
    <row r="12" spans="13:17" ht="12.75" customHeight="1">
      <c r="M12" s="58" t="s">
        <v>38</v>
      </c>
      <c r="N12" s="58" t="s">
        <v>42</v>
      </c>
      <c r="O12" s="59">
        <v>2</v>
      </c>
      <c r="P12" s="59">
        <v>0.5</v>
      </c>
      <c r="Q12" s="4">
        <f t="shared" si="0"/>
        <v>2.25</v>
      </c>
    </row>
    <row r="13" spans="13:17" ht="12.75" customHeight="1">
      <c r="M13" s="58" t="s">
        <v>43</v>
      </c>
      <c r="N13" s="58" t="s">
        <v>44</v>
      </c>
      <c r="O13" s="59">
        <v>14</v>
      </c>
      <c r="P13" s="59">
        <v>13</v>
      </c>
      <c r="Q13" s="4">
        <f t="shared" si="0"/>
        <v>1</v>
      </c>
    </row>
    <row r="14" spans="13:17" ht="12.75" customHeight="1">
      <c r="M14" s="58" t="s">
        <v>43</v>
      </c>
      <c r="N14" s="58" t="s">
        <v>45</v>
      </c>
      <c r="O14" s="59">
        <v>58</v>
      </c>
      <c r="P14" s="59">
        <v>60</v>
      </c>
      <c r="Q14" s="4">
        <f t="shared" si="0"/>
        <v>4</v>
      </c>
    </row>
    <row r="15" spans="13:17" ht="12.75" customHeight="1">
      <c r="M15" s="58" t="s">
        <v>43</v>
      </c>
      <c r="N15" s="58" t="s">
        <v>46</v>
      </c>
      <c r="O15" s="59">
        <v>6</v>
      </c>
      <c r="P15" s="59">
        <v>7</v>
      </c>
      <c r="Q15" s="4">
        <f t="shared" si="0"/>
        <v>1</v>
      </c>
    </row>
    <row r="16" spans="13:17" ht="12.75" customHeight="1">
      <c r="M16" s="58" t="s">
        <v>43</v>
      </c>
      <c r="N16" s="58" t="s">
        <v>47</v>
      </c>
      <c r="O16" s="59">
        <v>110</v>
      </c>
      <c r="P16" s="59">
        <v>102</v>
      </c>
      <c r="Q16" s="4">
        <f t="shared" si="0"/>
        <v>64</v>
      </c>
    </row>
    <row r="17" spans="13:17" ht="12.75" customHeight="1">
      <c r="M17" s="58" t="s">
        <v>43</v>
      </c>
      <c r="N17" s="58" t="s">
        <v>48</v>
      </c>
      <c r="O17" s="59">
        <v>11</v>
      </c>
      <c r="P17" s="59">
        <v>10</v>
      </c>
      <c r="Q17" s="4">
        <f t="shared" si="0"/>
        <v>1</v>
      </c>
    </row>
    <row r="18" spans="13:17" ht="12.75" customHeight="1">
      <c r="M18" s="58" t="s">
        <v>43</v>
      </c>
      <c r="N18" s="58" t="s">
        <v>49</v>
      </c>
      <c r="O18" s="59">
        <v>166</v>
      </c>
      <c r="P18" s="59">
        <v>152</v>
      </c>
      <c r="Q18" s="4">
        <f t="shared" si="0"/>
        <v>196</v>
      </c>
    </row>
    <row r="19" spans="13:17" ht="12.75" customHeight="1">
      <c r="M19" s="58" t="s">
        <v>50</v>
      </c>
      <c r="N19" s="58" t="s">
        <v>51</v>
      </c>
      <c r="O19" s="59">
        <v>24</v>
      </c>
      <c r="P19" s="59">
        <v>29</v>
      </c>
      <c r="Q19" s="4">
        <f t="shared" si="0"/>
        <v>25</v>
      </c>
    </row>
    <row r="20" spans="13:17" ht="12.75" customHeight="1">
      <c r="M20" s="58" t="s">
        <v>50</v>
      </c>
      <c r="N20" s="58" t="s">
        <v>52</v>
      </c>
      <c r="O20" s="59">
        <v>61</v>
      </c>
      <c r="P20" s="59">
        <v>73</v>
      </c>
      <c r="Q20" s="4">
        <f t="shared" si="0"/>
        <v>144</v>
      </c>
    </row>
    <row r="21" spans="13:17" ht="12.75" customHeight="1">
      <c r="M21" s="58" t="s">
        <v>50</v>
      </c>
      <c r="N21" s="58" t="s">
        <v>53</v>
      </c>
      <c r="O21" s="59">
        <v>22</v>
      </c>
      <c r="P21" s="59">
        <v>25</v>
      </c>
      <c r="Q21" s="4">
        <f t="shared" si="0"/>
        <v>9</v>
      </c>
    </row>
    <row r="22" spans="13:17" ht="12.75" customHeight="1">
      <c r="M22" s="58" t="s">
        <v>50</v>
      </c>
      <c r="N22" s="58" t="s">
        <v>54</v>
      </c>
      <c r="O22" s="59">
        <v>427</v>
      </c>
      <c r="P22" s="59">
        <v>433</v>
      </c>
      <c r="Q22" s="4">
        <f t="shared" si="0"/>
        <v>36</v>
      </c>
    </row>
    <row r="23" spans="13:17" ht="12.75" customHeight="1">
      <c r="M23" s="58" t="s">
        <v>50</v>
      </c>
      <c r="N23" s="58" t="s">
        <v>55</v>
      </c>
      <c r="O23" s="59">
        <v>397</v>
      </c>
      <c r="P23" s="59">
        <v>357</v>
      </c>
      <c r="Q23" s="4">
        <f t="shared" si="0"/>
        <v>1600</v>
      </c>
    </row>
    <row r="24" spans="13:17" ht="12.75" customHeight="1">
      <c r="M24" s="58" t="s">
        <v>56</v>
      </c>
      <c r="N24" s="58" t="s">
        <v>57</v>
      </c>
      <c r="O24" s="59">
        <v>10</v>
      </c>
      <c r="P24" s="59">
        <v>10</v>
      </c>
      <c r="Q24" s="4">
        <f t="shared" si="0"/>
        <v>0</v>
      </c>
    </row>
    <row r="25" spans="13:17" ht="12.75" customHeight="1">
      <c r="M25" s="58" t="s">
        <v>56</v>
      </c>
      <c r="N25" s="58" t="s">
        <v>58</v>
      </c>
      <c r="O25" s="59">
        <v>23</v>
      </c>
      <c r="P25" s="59">
        <v>22</v>
      </c>
      <c r="Q25" s="4">
        <f t="shared" si="0"/>
        <v>1</v>
      </c>
    </row>
    <row r="26" spans="13:17" ht="12.75" customHeight="1">
      <c r="M26" s="58" t="s">
        <v>56</v>
      </c>
      <c r="N26" s="58" t="s">
        <v>59</v>
      </c>
      <c r="O26" s="59">
        <v>32</v>
      </c>
      <c r="P26" s="59">
        <v>36</v>
      </c>
      <c r="Q26" s="4">
        <f t="shared" si="0"/>
        <v>16</v>
      </c>
    </row>
    <row r="27" spans="13:17" ht="12.75" customHeight="1">
      <c r="M27" s="58" t="s">
        <v>56</v>
      </c>
      <c r="N27" s="58" t="s">
        <v>60</v>
      </c>
      <c r="O27" s="59">
        <v>35</v>
      </c>
      <c r="P27" s="59">
        <v>28</v>
      </c>
      <c r="Q27" s="4">
        <f t="shared" si="0"/>
        <v>49</v>
      </c>
    </row>
    <row r="28" spans="13:17" ht="12.75" customHeight="1">
      <c r="M28" s="58" t="s">
        <v>56</v>
      </c>
      <c r="N28" s="58" t="s">
        <v>61</v>
      </c>
      <c r="O28" s="59">
        <v>61</v>
      </c>
      <c r="P28" s="59">
        <v>81</v>
      </c>
      <c r="Q28" s="4">
        <f t="shared" si="0"/>
        <v>400</v>
      </c>
    </row>
    <row r="29" spans="13:17" ht="12.75" customHeight="1">
      <c r="M29" s="58" t="s">
        <v>56</v>
      </c>
      <c r="N29" s="58" t="s">
        <v>62</v>
      </c>
      <c r="O29" s="59">
        <v>37</v>
      </c>
      <c r="P29" s="59">
        <v>27</v>
      </c>
      <c r="Q29" s="4">
        <f t="shared" si="0"/>
        <v>100</v>
      </c>
    </row>
    <row r="30" spans="13:17" ht="12.75" customHeight="1">
      <c r="M30" s="58" t="s">
        <v>56</v>
      </c>
      <c r="N30" s="58" t="s">
        <v>63</v>
      </c>
      <c r="O30" s="59">
        <v>34</v>
      </c>
      <c r="P30" s="59">
        <v>34</v>
      </c>
      <c r="Q30" s="4">
        <f t="shared" si="0"/>
        <v>0</v>
      </c>
    </row>
    <row r="31" spans="13:17" ht="12.75" customHeight="1">
      <c r="M31" s="58" t="s">
        <v>64</v>
      </c>
      <c r="N31" s="58" t="s">
        <v>65</v>
      </c>
      <c r="O31" s="59">
        <v>18</v>
      </c>
      <c r="P31" s="59">
        <v>26</v>
      </c>
      <c r="Q31" s="4">
        <f t="shared" si="0"/>
        <v>64</v>
      </c>
    </row>
    <row r="32" spans="13:17" ht="12.75" customHeight="1">
      <c r="M32" s="58" t="s">
        <v>64</v>
      </c>
      <c r="N32" s="58" t="s">
        <v>66</v>
      </c>
      <c r="O32" s="59">
        <v>13</v>
      </c>
      <c r="P32" s="59">
        <v>16</v>
      </c>
      <c r="Q32" s="4">
        <f t="shared" si="0"/>
        <v>9</v>
      </c>
    </row>
    <row r="33" spans="13:17" ht="12.75" customHeight="1">
      <c r="M33" s="58" t="s">
        <v>64</v>
      </c>
      <c r="N33" s="58" t="s">
        <v>67</v>
      </c>
      <c r="O33" s="59">
        <v>14</v>
      </c>
      <c r="P33" s="59">
        <v>14</v>
      </c>
      <c r="Q33" s="4">
        <f t="shared" si="0"/>
        <v>0</v>
      </c>
    </row>
    <row r="34" spans="13:17" ht="12.75" customHeight="1">
      <c r="M34" s="58" t="s">
        <v>64</v>
      </c>
      <c r="N34" s="58" t="s">
        <v>68</v>
      </c>
      <c r="O34" s="59">
        <v>17</v>
      </c>
      <c r="P34" s="59">
        <v>24</v>
      </c>
      <c r="Q34" s="4">
        <f t="shared" si="0"/>
        <v>49</v>
      </c>
    </row>
    <row r="35" spans="13:17" ht="12.75" customHeight="1">
      <c r="M35" s="58" t="s">
        <v>69</v>
      </c>
      <c r="N35" s="58" t="s">
        <v>70</v>
      </c>
      <c r="O35" s="59">
        <v>17</v>
      </c>
      <c r="P35" s="59">
        <v>14</v>
      </c>
      <c r="Q35" s="4">
        <f t="shared" si="0"/>
        <v>9</v>
      </c>
    </row>
    <row r="36" spans="13:17" ht="12.75" customHeight="1">
      <c r="M36" s="58" t="s">
        <v>69</v>
      </c>
      <c r="N36" s="58" t="s">
        <v>71</v>
      </c>
      <c r="O36" s="59">
        <v>28</v>
      </c>
      <c r="P36" s="59">
        <v>32</v>
      </c>
      <c r="Q36" s="4">
        <f t="shared" si="0"/>
        <v>16</v>
      </c>
    </row>
    <row r="37" spans="13:17" ht="12.75" customHeight="1">
      <c r="M37" s="58" t="s">
        <v>69</v>
      </c>
      <c r="N37" s="58" t="s">
        <v>72</v>
      </c>
      <c r="O37" s="59">
        <v>25</v>
      </c>
      <c r="P37" s="59">
        <v>27</v>
      </c>
      <c r="Q37" s="4">
        <f t="shared" si="0"/>
        <v>4</v>
      </c>
    </row>
    <row r="38" spans="13:17" ht="12.75" customHeight="1">
      <c r="M38" s="58" t="s">
        <v>69</v>
      </c>
      <c r="N38" s="58" t="s">
        <v>73</v>
      </c>
      <c r="O38" s="59">
        <v>32</v>
      </c>
      <c r="P38" s="59">
        <v>38</v>
      </c>
      <c r="Q38" s="4">
        <f t="shared" si="0"/>
        <v>36</v>
      </c>
    </row>
    <row r="39" spans="13:17" ht="12.75" customHeight="1">
      <c r="M39" s="58" t="s">
        <v>69</v>
      </c>
      <c r="N39" s="58" t="s">
        <v>74</v>
      </c>
      <c r="O39" s="59">
        <v>30</v>
      </c>
      <c r="P39" s="59">
        <v>31</v>
      </c>
      <c r="Q39" s="4">
        <f t="shared" si="0"/>
        <v>1</v>
      </c>
    </row>
    <row r="40" spans="13:17" ht="12.75" customHeight="1">
      <c r="M40" s="58" t="s">
        <v>69</v>
      </c>
      <c r="N40" s="58" t="s">
        <v>75</v>
      </c>
      <c r="O40" s="59">
        <v>27</v>
      </c>
      <c r="P40" s="59">
        <v>23</v>
      </c>
      <c r="Q40" s="4">
        <f t="shared" si="0"/>
        <v>16</v>
      </c>
    </row>
    <row r="41" spans="13:17" ht="12.75" customHeight="1">
      <c r="M41" s="58" t="s">
        <v>69</v>
      </c>
      <c r="N41" s="58" t="s">
        <v>76</v>
      </c>
      <c r="O41" s="59">
        <v>25</v>
      </c>
      <c r="P41" s="59">
        <v>28</v>
      </c>
      <c r="Q41" s="4">
        <f t="shared" si="0"/>
        <v>9</v>
      </c>
    </row>
    <row r="42" spans="13:17" ht="12.75" customHeight="1">
      <c r="M42" s="58" t="s">
        <v>77</v>
      </c>
      <c r="N42" s="58" t="s">
        <v>78</v>
      </c>
      <c r="O42" s="59">
        <v>44</v>
      </c>
      <c r="P42" s="59">
        <v>41</v>
      </c>
      <c r="Q42" s="4">
        <f t="shared" si="0"/>
        <v>9</v>
      </c>
    </row>
    <row r="43" spans="13:17" ht="12.75" customHeight="1">
      <c r="M43" s="58" t="s">
        <v>77</v>
      </c>
      <c r="N43" s="58" t="s">
        <v>79</v>
      </c>
      <c r="O43" s="59">
        <v>26</v>
      </c>
      <c r="P43" s="59">
        <v>25</v>
      </c>
      <c r="Q43" s="4">
        <f t="shared" si="0"/>
        <v>1</v>
      </c>
    </row>
    <row r="44" spans="13:17" ht="12.75" customHeight="1">
      <c r="M44" s="58" t="s">
        <v>77</v>
      </c>
      <c r="N44" s="58" t="s">
        <v>80</v>
      </c>
      <c r="O44" s="59">
        <v>15</v>
      </c>
      <c r="P44" s="59">
        <v>16</v>
      </c>
      <c r="Q44" s="4">
        <f t="shared" si="0"/>
        <v>1</v>
      </c>
    </row>
    <row r="45" spans="13:17" ht="12.75" customHeight="1">
      <c r="M45" s="58" t="s">
        <v>77</v>
      </c>
      <c r="N45" s="58" t="s">
        <v>81</v>
      </c>
      <c r="O45" s="59">
        <v>23</v>
      </c>
      <c r="P45" s="59">
        <v>27</v>
      </c>
      <c r="Q45" s="4">
        <f t="shared" si="0"/>
        <v>16</v>
      </c>
    </row>
    <row r="46" spans="13:17" ht="12.75" customHeight="1">
      <c r="M46" s="58" t="s">
        <v>77</v>
      </c>
      <c r="N46" s="58" t="s">
        <v>82</v>
      </c>
      <c r="O46" s="59">
        <v>16</v>
      </c>
      <c r="P46" s="59">
        <v>16</v>
      </c>
      <c r="Q46" s="4">
        <f t="shared" si="0"/>
        <v>0</v>
      </c>
    </row>
    <row r="47" spans="13:17" ht="12.75" customHeight="1">
      <c r="M47" s="58" t="s">
        <v>77</v>
      </c>
      <c r="N47" s="58" t="s">
        <v>83</v>
      </c>
      <c r="O47" s="59">
        <v>28</v>
      </c>
      <c r="P47" s="59">
        <v>32</v>
      </c>
      <c r="Q47" s="4">
        <f t="shared" si="0"/>
        <v>16</v>
      </c>
    </row>
    <row r="48" spans="13:17" ht="12.75" customHeight="1">
      <c r="M48" s="58" t="s">
        <v>77</v>
      </c>
      <c r="N48" s="58" t="s">
        <v>84</v>
      </c>
      <c r="O48" s="59">
        <v>21</v>
      </c>
      <c r="P48" s="59">
        <v>27</v>
      </c>
      <c r="Q48" s="4">
        <f t="shared" si="0"/>
        <v>36</v>
      </c>
    </row>
    <row r="49" spans="13:17" ht="12.75" customHeight="1">
      <c r="M49" s="58" t="s">
        <v>85</v>
      </c>
      <c r="N49" s="58" t="s">
        <v>86</v>
      </c>
      <c r="O49" s="59">
        <v>9</v>
      </c>
      <c r="P49" s="59">
        <v>7</v>
      </c>
      <c r="Q49" s="4">
        <f t="shared" si="0"/>
        <v>4</v>
      </c>
    </row>
    <row r="50" spans="13:17" ht="12.75" customHeight="1">
      <c r="M50" s="58" t="s">
        <v>87</v>
      </c>
      <c r="N50" s="58" t="s">
        <v>88</v>
      </c>
      <c r="O50" s="59">
        <v>48</v>
      </c>
      <c r="P50" s="59">
        <v>47</v>
      </c>
      <c r="Q50" s="4">
        <f t="shared" si="0"/>
        <v>1</v>
      </c>
    </row>
    <row r="51" spans="13:17" ht="12.75" customHeight="1">
      <c r="M51" s="58" t="s">
        <v>87</v>
      </c>
      <c r="N51" s="58" t="s">
        <v>89</v>
      </c>
      <c r="O51" s="59">
        <v>26</v>
      </c>
      <c r="P51" s="59">
        <v>29</v>
      </c>
      <c r="Q51" s="4">
        <f t="shared" si="0"/>
        <v>9</v>
      </c>
    </row>
    <row r="52" spans="13:17" ht="12.75" customHeight="1">
      <c r="M52" s="58" t="s">
        <v>87</v>
      </c>
      <c r="N52" s="58" t="s">
        <v>90</v>
      </c>
      <c r="O52" s="59">
        <v>267</v>
      </c>
      <c r="P52" s="59">
        <v>250</v>
      </c>
      <c r="Q52" s="4">
        <f t="shared" si="0"/>
        <v>289</v>
      </c>
    </row>
    <row r="53" spans="13:17" ht="12.75" customHeight="1">
      <c r="M53" s="58" t="s">
        <v>91</v>
      </c>
      <c r="N53" s="58" t="s">
        <v>92</v>
      </c>
      <c r="O53" s="59">
        <v>4</v>
      </c>
      <c r="P53" s="59">
        <v>4</v>
      </c>
      <c r="Q53" s="4">
        <f t="shared" si="0"/>
        <v>0</v>
      </c>
    </row>
    <row r="54" spans="13:17" ht="12.75" customHeight="1">
      <c r="M54" s="58" t="s">
        <v>93</v>
      </c>
      <c r="N54" s="58" t="s">
        <v>94</v>
      </c>
      <c r="O54" s="59">
        <v>810</v>
      </c>
      <c r="P54" s="59">
        <v>836</v>
      </c>
      <c r="Q54" s="4">
        <f t="shared" si="0"/>
        <v>676</v>
      </c>
    </row>
    <row r="55" spans="13:17" ht="12.75" customHeight="1">
      <c r="M55" s="58" t="s">
        <v>93</v>
      </c>
      <c r="N55" s="58" t="s">
        <v>95</v>
      </c>
      <c r="O55" s="59">
        <v>5</v>
      </c>
      <c r="P55" s="59">
        <v>8</v>
      </c>
      <c r="Q55" s="4">
        <f t="shared" si="0"/>
        <v>9</v>
      </c>
    </row>
    <row r="56" spans="13:17" ht="12.75" customHeight="1">
      <c r="M56" s="58" t="s">
        <v>93</v>
      </c>
      <c r="N56" s="58" t="s">
        <v>96</v>
      </c>
      <c r="O56" s="59">
        <v>53</v>
      </c>
      <c r="P56" s="59">
        <v>51</v>
      </c>
      <c r="Q56" s="4">
        <f t="shared" si="0"/>
        <v>4</v>
      </c>
    </row>
    <row r="57" spans="13:17" ht="12.75" customHeight="1">
      <c r="M57" s="58" t="s">
        <v>93</v>
      </c>
      <c r="N57" s="58" t="s">
        <v>97</v>
      </c>
      <c r="O57" s="59">
        <v>27</v>
      </c>
      <c r="P57" s="59">
        <v>24</v>
      </c>
      <c r="Q57" s="4">
        <f t="shared" si="0"/>
        <v>9</v>
      </c>
    </row>
    <row r="58" spans="13:17" ht="12.75" customHeight="1">
      <c r="M58" s="58" t="s">
        <v>93</v>
      </c>
      <c r="N58" s="58" t="s">
        <v>98</v>
      </c>
      <c r="O58" s="59">
        <v>4</v>
      </c>
      <c r="P58" s="59">
        <v>5</v>
      </c>
      <c r="Q58" s="4">
        <f t="shared" si="0"/>
        <v>1</v>
      </c>
    </row>
    <row r="59" spans="13:17" ht="12.75" customHeight="1">
      <c r="M59" s="58" t="s">
        <v>93</v>
      </c>
      <c r="N59" s="58" t="s">
        <v>99</v>
      </c>
      <c r="O59" s="59">
        <v>8</v>
      </c>
      <c r="P59" s="59">
        <v>8</v>
      </c>
      <c r="Q59" s="4">
        <f t="shared" si="0"/>
        <v>0</v>
      </c>
    </row>
    <row r="60" spans="13:17" ht="12.75" customHeight="1">
      <c r="M60" s="58" t="s">
        <v>100</v>
      </c>
      <c r="N60" s="58" t="s">
        <v>101</v>
      </c>
      <c r="O60" s="59">
        <v>52</v>
      </c>
      <c r="P60" s="59">
        <v>48</v>
      </c>
      <c r="Q60" s="4">
        <f t="shared" si="0"/>
        <v>16</v>
      </c>
    </row>
    <row r="65" spans="16:17" ht="12.75">
      <c r="P65" s="5" t="s">
        <v>3</v>
      </c>
      <c r="Q65" s="31">
        <f>SUM(Q2:Q64)</f>
        <v>4650.25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4407</v>
      </c>
      <c r="P68">
        <f>SUM(P2:P60)</f>
        <v>4457.5</v>
      </c>
      <c r="Q68" s="8">
        <f>+O68+P68</f>
        <v>8864.5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2</v>
      </c>
      <c r="P70">
        <f>MIN(P2:P60)</f>
        <v>0.5</v>
      </c>
      <c r="Q70" s="9">
        <f>MIN(O70:P70)</f>
        <v>0.5</v>
      </c>
    </row>
    <row r="71" spans="14:17" ht="12.75">
      <c r="N71" s="5" t="s">
        <v>10</v>
      </c>
      <c r="O71">
        <f>MAX(O2:O60)</f>
        <v>810</v>
      </c>
      <c r="P71">
        <f>MAX(P2:P60)</f>
        <v>836</v>
      </c>
      <c r="Q71" s="10">
        <f>MAX(O71:P71)</f>
        <v>836</v>
      </c>
    </row>
    <row r="72" spans="14:17" ht="12.75">
      <c r="N72" s="5" t="s">
        <v>11</v>
      </c>
      <c r="O72" s="11">
        <f>O68/O69</f>
        <v>74.69491525423729</v>
      </c>
      <c r="P72" s="11">
        <f>P68/P69</f>
        <v>75.55084745762711</v>
      </c>
      <c r="Q72" s="12">
        <f>(O68+P68)/Q69</f>
        <v>75.12288135593221</v>
      </c>
    </row>
    <row r="73" spans="14:17" ht="12.75">
      <c r="N73" s="5" t="s">
        <v>12</v>
      </c>
      <c r="O73" s="13">
        <f>STDEV(O2:O60)</f>
        <v>133.79297623919192</v>
      </c>
      <c r="P73" s="13">
        <f>STDEV(P2:P60)</f>
        <v>134.82257481706804</v>
      </c>
      <c r="Q73" s="13">
        <f>SQRT(Q65/Q69)</f>
        <v>6.277650699512099</v>
      </c>
    </row>
    <row r="74" spans="14:17" ht="12.75">
      <c r="N74" s="5" t="s">
        <v>13</v>
      </c>
      <c r="Q74" s="14">
        <f>(Q73/Q72)*100</f>
        <v>8.356509476478399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123</v>
      </c>
      <c r="M1" s="60" t="s">
        <v>0</v>
      </c>
      <c r="N1" s="60" t="s">
        <v>1</v>
      </c>
      <c r="O1" s="60" t="s">
        <v>124</v>
      </c>
      <c r="P1" s="60" t="s">
        <v>124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61" t="s">
        <v>30</v>
      </c>
      <c r="N2" s="61" t="s">
        <v>31</v>
      </c>
      <c r="O2" s="62">
        <v>0.18</v>
      </c>
      <c r="P2" s="62">
        <v>0.19</v>
      </c>
      <c r="Q2" s="4">
        <f aca="true" t="shared" si="0" ref="Q2:Q60">(O2-P2)^2</f>
        <v>0.00010000000000000018</v>
      </c>
      <c r="R2">
        <v>5</v>
      </c>
      <c r="S2">
        <f>0.8*R2</f>
        <v>4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61" t="s">
        <v>30</v>
      </c>
      <c r="N3" s="61" t="s">
        <v>32</v>
      </c>
      <c r="O3" s="62">
        <v>0.08</v>
      </c>
      <c r="P3" s="62">
        <v>0.07</v>
      </c>
      <c r="Q3" s="4">
        <f t="shared" si="0"/>
        <v>9.99999999999999E-05</v>
      </c>
      <c r="R3">
        <v>0</v>
      </c>
      <c r="S3">
        <v>0</v>
      </c>
      <c r="T3">
        <f>R2</f>
        <v>5</v>
      </c>
      <c r="U3">
        <f>$B$3</f>
        <v>0.05</v>
      </c>
    </row>
    <row r="4" spans="13:19" ht="12.75" customHeight="1">
      <c r="M4" s="61" t="s">
        <v>30</v>
      </c>
      <c r="N4" s="61" t="s">
        <v>33</v>
      </c>
      <c r="O4" s="62">
        <v>0.13</v>
      </c>
      <c r="P4" s="62">
        <v>0.12</v>
      </c>
      <c r="Q4" s="4">
        <f t="shared" si="0"/>
        <v>0.00010000000000000018</v>
      </c>
      <c r="R4">
        <f>S2</f>
        <v>4</v>
      </c>
      <c r="S4">
        <f>R2</f>
        <v>5</v>
      </c>
    </row>
    <row r="5" spans="1:21" ht="12.75" customHeight="1">
      <c r="A5" s="15" t="s">
        <v>16</v>
      </c>
      <c r="M5" s="61" t="s">
        <v>30</v>
      </c>
      <c r="N5" s="61" t="s">
        <v>34</v>
      </c>
      <c r="O5" s="62">
        <v>0.79</v>
      </c>
      <c r="P5" s="62">
        <v>0.81</v>
      </c>
      <c r="Q5" s="4">
        <f t="shared" si="0"/>
        <v>0.0004000000000000007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61" t="s">
        <v>30</v>
      </c>
      <c r="N6" s="61" t="s">
        <v>35</v>
      </c>
      <c r="O6" s="62">
        <v>3.52</v>
      </c>
      <c r="P6" s="62">
        <v>3.53</v>
      </c>
      <c r="Q6" s="4">
        <f t="shared" si="0"/>
        <v>9.999999999999574E-05</v>
      </c>
      <c r="T6">
        <f>$B$3</f>
        <v>0.05</v>
      </c>
      <c r="U6">
        <f>+T3</f>
        <v>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61" t="s">
        <v>30</v>
      </c>
      <c r="N7" s="61" t="s">
        <v>36</v>
      </c>
      <c r="O7" s="62">
        <v>0.2</v>
      </c>
      <c r="P7" s="62">
        <v>0.2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48.17999999999998</v>
      </c>
      <c r="D8">
        <f>$B$3</f>
        <v>0.05</v>
      </c>
      <c r="E8" s="18">
        <f>+O70</f>
        <v>0.025</v>
      </c>
      <c r="F8" s="18">
        <f>+O71</f>
        <v>4.79</v>
      </c>
      <c r="G8" s="8">
        <f>+O72</f>
        <v>0.8166101694915251</v>
      </c>
      <c r="H8" s="28">
        <f>O73</f>
        <v>1.0380200984192864</v>
      </c>
      <c r="I8" s="28" t="s">
        <v>17</v>
      </c>
      <c r="J8" s="19" t="s">
        <v>17</v>
      </c>
      <c r="M8" s="61" t="s">
        <v>30</v>
      </c>
      <c r="N8" s="61" t="s">
        <v>37</v>
      </c>
      <c r="O8" s="62">
        <v>1.23</v>
      </c>
      <c r="P8" s="62">
        <v>1.19</v>
      </c>
      <c r="Q8" s="4">
        <f t="shared" si="0"/>
        <v>0.001600000000000003</v>
      </c>
    </row>
    <row r="9" spans="1:17" ht="12.75" customHeight="1">
      <c r="A9" s="17" t="s">
        <v>5</v>
      </c>
      <c r="B9" s="18">
        <f>+P69</f>
        <v>59</v>
      </c>
      <c r="C9" s="18">
        <f>+P68</f>
        <v>48.349999999999994</v>
      </c>
      <c r="D9">
        <f>$B$3</f>
        <v>0.05</v>
      </c>
      <c r="E9" s="18">
        <f>+P70</f>
        <v>0.025</v>
      </c>
      <c r="F9" s="18">
        <f>+P71</f>
        <v>4.6</v>
      </c>
      <c r="G9" s="8">
        <f>P72</f>
        <v>0.8194915254237287</v>
      </c>
      <c r="H9" s="28">
        <f>P73</f>
        <v>1.0258922503897288</v>
      </c>
      <c r="I9" s="28" t="s">
        <v>17</v>
      </c>
      <c r="J9" s="19" t="s">
        <v>17</v>
      </c>
      <c r="M9" s="61" t="s">
        <v>38</v>
      </c>
      <c r="N9" s="61" t="s">
        <v>39</v>
      </c>
      <c r="O9" s="62">
        <v>0.1</v>
      </c>
      <c r="P9" s="62">
        <v>0.1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96.52999999999997</v>
      </c>
      <c r="D10" s="21">
        <f>$B$3</f>
        <v>0.05</v>
      </c>
      <c r="E10" s="21">
        <f>+Q70</f>
        <v>0.025</v>
      </c>
      <c r="F10" s="23">
        <f>+Q71</f>
        <v>4.79</v>
      </c>
      <c r="G10" s="30">
        <f>Q72</f>
        <v>0.8180508474576269</v>
      </c>
      <c r="H10" s="29" t="s">
        <v>17</v>
      </c>
      <c r="I10" s="22">
        <f>Q73</f>
        <v>0.05059393009751134</v>
      </c>
      <c r="J10" s="24">
        <f>Q74</f>
        <v>6.1846925841772915</v>
      </c>
      <c r="M10" s="61" t="s">
        <v>38</v>
      </c>
      <c r="N10" s="61" t="s">
        <v>40</v>
      </c>
      <c r="O10" s="62">
        <v>0.13</v>
      </c>
      <c r="P10" s="62">
        <v>0.11</v>
      </c>
      <c r="Q10" s="4">
        <f t="shared" si="0"/>
        <v>0.0004000000000000002</v>
      </c>
    </row>
    <row r="11" spans="13:17" ht="12.75" customHeight="1">
      <c r="M11" s="61" t="s">
        <v>38</v>
      </c>
      <c r="N11" s="61" t="s">
        <v>41</v>
      </c>
      <c r="O11" s="62">
        <v>0.51</v>
      </c>
      <c r="P11" s="62">
        <v>0.51</v>
      </c>
      <c r="Q11" s="4">
        <f t="shared" si="0"/>
        <v>0</v>
      </c>
    </row>
    <row r="12" spans="13:17" ht="12.75" customHeight="1">
      <c r="M12" s="61" t="s">
        <v>38</v>
      </c>
      <c r="N12" s="61" t="s">
        <v>42</v>
      </c>
      <c r="O12" s="62">
        <v>1.09</v>
      </c>
      <c r="P12" s="62">
        <v>1.02</v>
      </c>
      <c r="Q12" s="4">
        <f t="shared" si="0"/>
        <v>0.0049000000000000085</v>
      </c>
    </row>
    <row r="13" spans="13:17" ht="12.75" customHeight="1">
      <c r="M13" s="61" t="s">
        <v>43</v>
      </c>
      <c r="N13" s="61" t="s">
        <v>44</v>
      </c>
      <c r="O13" s="62">
        <v>0.29</v>
      </c>
      <c r="P13" s="62">
        <v>0.29</v>
      </c>
      <c r="Q13" s="4">
        <f t="shared" si="0"/>
        <v>0</v>
      </c>
    </row>
    <row r="14" spans="13:17" ht="12.75" customHeight="1">
      <c r="M14" s="61" t="s">
        <v>43</v>
      </c>
      <c r="N14" s="61" t="s">
        <v>45</v>
      </c>
      <c r="O14" s="62">
        <v>0.1</v>
      </c>
      <c r="P14" s="62">
        <v>0.1</v>
      </c>
      <c r="Q14" s="4">
        <f t="shared" si="0"/>
        <v>0</v>
      </c>
    </row>
    <row r="15" spans="13:17" ht="12.75" customHeight="1">
      <c r="M15" s="61" t="s">
        <v>43</v>
      </c>
      <c r="N15" s="61" t="s">
        <v>46</v>
      </c>
      <c r="O15" s="62">
        <v>0.16</v>
      </c>
      <c r="P15" s="62">
        <v>0.15</v>
      </c>
      <c r="Q15" s="4">
        <f t="shared" si="0"/>
        <v>0.00010000000000000018</v>
      </c>
    </row>
    <row r="16" spans="13:17" ht="12.75" customHeight="1">
      <c r="M16" s="61" t="s">
        <v>43</v>
      </c>
      <c r="N16" s="61" t="s">
        <v>47</v>
      </c>
      <c r="O16" s="62">
        <v>0.11</v>
      </c>
      <c r="P16" s="62">
        <v>0.1</v>
      </c>
      <c r="Q16" s="4">
        <f t="shared" si="0"/>
        <v>9.99999999999999E-05</v>
      </c>
    </row>
    <row r="17" spans="13:17" ht="12.75" customHeight="1">
      <c r="M17" s="61" t="s">
        <v>43</v>
      </c>
      <c r="N17" s="61" t="s">
        <v>48</v>
      </c>
      <c r="O17" s="62">
        <v>0.28</v>
      </c>
      <c r="P17" s="62">
        <v>0.28</v>
      </c>
      <c r="Q17" s="4">
        <f t="shared" si="0"/>
        <v>0</v>
      </c>
    </row>
    <row r="18" spans="13:17" ht="12.75" customHeight="1">
      <c r="M18" s="61" t="s">
        <v>43</v>
      </c>
      <c r="N18" s="61" t="s">
        <v>49</v>
      </c>
      <c r="O18" s="62">
        <v>0.43</v>
      </c>
      <c r="P18" s="62">
        <v>0.55</v>
      </c>
      <c r="Q18" s="4">
        <f t="shared" si="0"/>
        <v>0.014400000000000012</v>
      </c>
    </row>
    <row r="19" spans="13:17" ht="12.75" customHeight="1">
      <c r="M19" s="61" t="s">
        <v>50</v>
      </c>
      <c r="N19" s="61" t="s">
        <v>51</v>
      </c>
      <c r="O19" s="62">
        <v>0.18</v>
      </c>
      <c r="P19" s="62">
        <v>0.18</v>
      </c>
      <c r="Q19" s="4">
        <f t="shared" si="0"/>
        <v>0</v>
      </c>
    </row>
    <row r="20" spans="13:17" ht="12.75" customHeight="1">
      <c r="M20" s="61" t="s">
        <v>50</v>
      </c>
      <c r="N20" s="61" t="s">
        <v>52</v>
      </c>
      <c r="O20" s="62">
        <v>0.71</v>
      </c>
      <c r="P20" s="62">
        <v>0.71</v>
      </c>
      <c r="Q20" s="4">
        <f t="shared" si="0"/>
        <v>0</v>
      </c>
    </row>
    <row r="21" spans="13:17" ht="12.75" customHeight="1">
      <c r="M21" s="61" t="s">
        <v>50</v>
      </c>
      <c r="N21" s="61" t="s">
        <v>53</v>
      </c>
      <c r="O21" s="62">
        <v>0.17</v>
      </c>
      <c r="P21" s="62">
        <v>0.16</v>
      </c>
      <c r="Q21" s="4">
        <f t="shared" si="0"/>
        <v>0.00010000000000000018</v>
      </c>
    </row>
    <row r="22" spans="13:17" ht="12.75" customHeight="1">
      <c r="M22" s="61" t="s">
        <v>50</v>
      </c>
      <c r="N22" s="61" t="s">
        <v>54</v>
      </c>
      <c r="O22" s="62">
        <v>0.24</v>
      </c>
      <c r="P22" s="62">
        <v>0.22</v>
      </c>
      <c r="Q22" s="4">
        <f t="shared" si="0"/>
        <v>0.0003999999999999996</v>
      </c>
    </row>
    <row r="23" spans="13:17" ht="12.75" customHeight="1">
      <c r="M23" s="61" t="s">
        <v>50</v>
      </c>
      <c r="N23" s="61" t="s">
        <v>55</v>
      </c>
      <c r="O23" s="62">
        <v>0.17</v>
      </c>
      <c r="P23" s="62">
        <v>0.17</v>
      </c>
      <c r="Q23" s="4">
        <f t="shared" si="0"/>
        <v>0</v>
      </c>
    </row>
    <row r="24" spans="13:17" ht="12.75" customHeight="1">
      <c r="M24" s="61" t="s">
        <v>56</v>
      </c>
      <c r="N24" s="61" t="s">
        <v>57</v>
      </c>
      <c r="O24" s="62">
        <v>0.58</v>
      </c>
      <c r="P24" s="62">
        <v>0.55</v>
      </c>
      <c r="Q24" s="4">
        <f t="shared" si="0"/>
        <v>0.000899999999999995</v>
      </c>
    </row>
    <row r="25" spans="13:17" ht="12.75" customHeight="1">
      <c r="M25" s="61" t="s">
        <v>56</v>
      </c>
      <c r="N25" s="61" t="s">
        <v>58</v>
      </c>
      <c r="O25" s="62">
        <v>2.21</v>
      </c>
      <c r="P25" s="62">
        <v>2.2</v>
      </c>
      <c r="Q25" s="4">
        <f t="shared" si="0"/>
        <v>9.999999999999574E-05</v>
      </c>
    </row>
    <row r="26" spans="13:17" ht="12.75" customHeight="1">
      <c r="M26" s="61" t="s">
        <v>56</v>
      </c>
      <c r="N26" s="61" t="s">
        <v>59</v>
      </c>
      <c r="O26" s="62">
        <v>1.56</v>
      </c>
      <c r="P26" s="62">
        <v>1.82</v>
      </c>
      <c r="Q26" s="4">
        <f t="shared" si="0"/>
        <v>0.06760000000000001</v>
      </c>
    </row>
    <row r="27" spans="13:17" ht="12.75" customHeight="1">
      <c r="M27" s="61" t="s">
        <v>56</v>
      </c>
      <c r="N27" s="61" t="s">
        <v>60</v>
      </c>
      <c r="O27" s="62">
        <v>1.96</v>
      </c>
      <c r="P27" s="62">
        <v>1.87</v>
      </c>
      <c r="Q27" s="4">
        <f t="shared" si="0"/>
        <v>0.008099999999999975</v>
      </c>
    </row>
    <row r="28" spans="13:17" ht="12.75" customHeight="1">
      <c r="M28" s="61" t="s">
        <v>56</v>
      </c>
      <c r="N28" s="61" t="s">
        <v>61</v>
      </c>
      <c r="O28" s="62">
        <v>1.49</v>
      </c>
      <c r="P28" s="62">
        <v>1.71</v>
      </c>
      <c r="Q28" s="4">
        <f t="shared" si="0"/>
        <v>0.04839999999999999</v>
      </c>
    </row>
    <row r="29" spans="13:17" ht="12.75" customHeight="1">
      <c r="M29" s="61" t="s">
        <v>56</v>
      </c>
      <c r="N29" s="61" t="s">
        <v>62</v>
      </c>
      <c r="O29" s="62">
        <v>1.5</v>
      </c>
      <c r="P29" s="62">
        <v>1.68</v>
      </c>
      <c r="Q29" s="4">
        <f t="shared" si="0"/>
        <v>0.03239999999999998</v>
      </c>
    </row>
    <row r="30" spans="13:17" ht="12.75" customHeight="1">
      <c r="M30" s="61" t="s">
        <v>56</v>
      </c>
      <c r="N30" s="61" t="s">
        <v>63</v>
      </c>
      <c r="O30" s="62">
        <v>3.07</v>
      </c>
      <c r="P30" s="62">
        <v>2.94</v>
      </c>
      <c r="Q30" s="4">
        <f t="shared" si="0"/>
        <v>0.01689999999999997</v>
      </c>
    </row>
    <row r="31" spans="13:17" ht="12.75" customHeight="1">
      <c r="M31" s="61" t="s">
        <v>64</v>
      </c>
      <c r="N31" s="61" t="s">
        <v>65</v>
      </c>
      <c r="O31" s="62">
        <v>0.09</v>
      </c>
      <c r="P31" s="62">
        <v>0.09</v>
      </c>
      <c r="Q31" s="4">
        <f t="shared" si="0"/>
        <v>0</v>
      </c>
    </row>
    <row r="32" spans="13:17" ht="12.75" customHeight="1">
      <c r="M32" s="61" t="s">
        <v>64</v>
      </c>
      <c r="N32" s="61" t="s">
        <v>66</v>
      </c>
      <c r="O32" s="62">
        <v>0.09</v>
      </c>
      <c r="P32" s="62">
        <v>0.09</v>
      </c>
      <c r="Q32" s="4">
        <f t="shared" si="0"/>
        <v>0</v>
      </c>
    </row>
    <row r="33" spans="13:17" ht="12.75" customHeight="1">
      <c r="M33" s="61" t="s">
        <v>64</v>
      </c>
      <c r="N33" s="61" t="s">
        <v>67</v>
      </c>
      <c r="O33" s="62">
        <v>0.25</v>
      </c>
      <c r="P33" s="62">
        <v>0.28</v>
      </c>
      <c r="Q33" s="4">
        <f t="shared" si="0"/>
        <v>0.0009000000000000016</v>
      </c>
    </row>
    <row r="34" spans="13:17" ht="12.75" customHeight="1">
      <c r="M34" s="61" t="s">
        <v>64</v>
      </c>
      <c r="N34" s="61" t="s">
        <v>68</v>
      </c>
      <c r="O34" s="62">
        <v>0.12</v>
      </c>
      <c r="P34" s="62">
        <v>0.13</v>
      </c>
      <c r="Q34" s="4">
        <f t="shared" si="0"/>
        <v>0.00010000000000000018</v>
      </c>
    </row>
    <row r="35" spans="13:17" ht="12.75" customHeight="1">
      <c r="M35" s="61" t="s">
        <v>69</v>
      </c>
      <c r="N35" s="61" t="s">
        <v>70</v>
      </c>
      <c r="O35" s="62">
        <v>1.9</v>
      </c>
      <c r="P35" s="62">
        <v>2.02</v>
      </c>
      <c r="Q35" s="4">
        <f t="shared" si="0"/>
        <v>0.014400000000000026</v>
      </c>
    </row>
    <row r="36" spans="13:17" ht="12.75" customHeight="1">
      <c r="M36" s="61" t="s">
        <v>69</v>
      </c>
      <c r="N36" s="61" t="s">
        <v>71</v>
      </c>
      <c r="O36" s="62">
        <v>1.98</v>
      </c>
      <c r="P36" s="62">
        <v>2.05</v>
      </c>
      <c r="Q36" s="4">
        <f t="shared" si="0"/>
        <v>0.004899999999999977</v>
      </c>
    </row>
    <row r="37" spans="13:17" ht="12.75" customHeight="1">
      <c r="M37" s="61" t="s">
        <v>69</v>
      </c>
      <c r="N37" s="61" t="s">
        <v>72</v>
      </c>
      <c r="O37" s="62">
        <v>1.88</v>
      </c>
      <c r="P37" s="62">
        <v>1.98</v>
      </c>
      <c r="Q37" s="4">
        <f t="shared" si="0"/>
        <v>0.010000000000000018</v>
      </c>
    </row>
    <row r="38" spans="13:17" ht="12.75" customHeight="1">
      <c r="M38" s="61" t="s">
        <v>69</v>
      </c>
      <c r="N38" s="61" t="s">
        <v>73</v>
      </c>
      <c r="O38" s="62">
        <v>0.05</v>
      </c>
      <c r="P38" s="62">
        <v>0.05</v>
      </c>
      <c r="Q38" s="4">
        <f t="shared" si="0"/>
        <v>0</v>
      </c>
    </row>
    <row r="39" spans="13:17" ht="12.75" customHeight="1">
      <c r="M39" s="61" t="s">
        <v>69</v>
      </c>
      <c r="N39" s="61" t="s">
        <v>74</v>
      </c>
      <c r="O39" s="62">
        <v>1.8</v>
      </c>
      <c r="P39" s="62">
        <v>1.81</v>
      </c>
      <c r="Q39" s="4">
        <f t="shared" si="0"/>
        <v>0.00010000000000000018</v>
      </c>
    </row>
    <row r="40" spans="13:17" ht="12.75" customHeight="1">
      <c r="M40" s="61" t="s">
        <v>69</v>
      </c>
      <c r="N40" s="61" t="s">
        <v>75</v>
      </c>
      <c r="O40" s="62">
        <v>0.1</v>
      </c>
      <c r="P40" s="62">
        <v>0.1</v>
      </c>
      <c r="Q40" s="4">
        <f t="shared" si="0"/>
        <v>0</v>
      </c>
    </row>
    <row r="41" spans="13:17" ht="12.75" customHeight="1">
      <c r="M41" s="61" t="s">
        <v>69</v>
      </c>
      <c r="N41" s="61" t="s">
        <v>76</v>
      </c>
      <c r="O41" s="62">
        <v>0.025</v>
      </c>
      <c r="P41" s="62">
        <v>0.025</v>
      </c>
      <c r="Q41" s="4">
        <f t="shared" si="0"/>
        <v>0</v>
      </c>
    </row>
    <row r="42" spans="13:17" ht="12.75" customHeight="1">
      <c r="M42" s="61" t="s">
        <v>77</v>
      </c>
      <c r="N42" s="61" t="s">
        <v>78</v>
      </c>
      <c r="O42" s="62">
        <v>0.5</v>
      </c>
      <c r="P42" s="62">
        <v>0.48</v>
      </c>
      <c r="Q42" s="4">
        <f t="shared" si="0"/>
        <v>0.0004000000000000007</v>
      </c>
    </row>
    <row r="43" spans="13:17" ht="12.75" customHeight="1">
      <c r="M43" s="61" t="s">
        <v>77</v>
      </c>
      <c r="N43" s="61" t="s">
        <v>79</v>
      </c>
      <c r="O43" s="62">
        <v>0.15</v>
      </c>
      <c r="P43" s="62">
        <v>0.15</v>
      </c>
      <c r="Q43" s="4">
        <f t="shared" si="0"/>
        <v>0</v>
      </c>
    </row>
    <row r="44" spans="13:17" ht="12.75" customHeight="1">
      <c r="M44" s="61" t="s">
        <v>77</v>
      </c>
      <c r="N44" s="61" t="s">
        <v>80</v>
      </c>
      <c r="O44" s="62">
        <v>0.09</v>
      </c>
      <c r="P44" s="62">
        <v>0.09</v>
      </c>
      <c r="Q44" s="4">
        <f t="shared" si="0"/>
        <v>0</v>
      </c>
    </row>
    <row r="45" spans="13:17" ht="12.75" customHeight="1">
      <c r="M45" s="61" t="s">
        <v>77</v>
      </c>
      <c r="N45" s="61" t="s">
        <v>81</v>
      </c>
      <c r="O45" s="62">
        <v>0.17</v>
      </c>
      <c r="P45" s="62">
        <v>0.18</v>
      </c>
      <c r="Q45" s="4">
        <f t="shared" si="0"/>
        <v>9.999999999999963E-05</v>
      </c>
    </row>
    <row r="46" spans="13:17" ht="12.75" customHeight="1">
      <c r="M46" s="61" t="s">
        <v>77</v>
      </c>
      <c r="N46" s="61" t="s">
        <v>82</v>
      </c>
      <c r="O46" s="62">
        <v>1.19</v>
      </c>
      <c r="P46" s="62">
        <v>1.13</v>
      </c>
      <c r="Q46" s="4">
        <f t="shared" si="0"/>
        <v>0.0036000000000000064</v>
      </c>
    </row>
    <row r="47" spans="13:17" ht="12.75" customHeight="1">
      <c r="M47" s="61" t="s">
        <v>77</v>
      </c>
      <c r="N47" s="61" t="s">
        <v>83</v>
      </c>
      <c r="O47" s="62">
        <v>0.12</v>
      </c>
      <c r="P47" s="62">
        <v>0.12</v>
      </c>
      <c r="Q47" s="4">
        <f t="shared" si="0"/>
        <v>0</v>
      </c>
    </row>
    <row r="48" spans="13:17" ht="12.75" customHeight="1">
      <c r="M48" s="61" t="s">
        <v>77</v>
      </c>
      <c r="N48" s="61" t="s">
        <v>84</v>
      </c>
      <c r="O48" s="62">
        <v>0.025</v>
      </c>
      <c r="P48" s="62">
        <v>0.025</v>
      </c>
      <c r="Q48" s="4">
        <f t="shared" si="0"/>
        <v>0</v>
      </c>
    </row>
    <row r="49" spans="13:17" ht="12.75" customHeight="1">
      <c r="M49" s="61" t="s">
        <v>85</v>
      </c>
      <c r="N49" s="61" t="s">
        <v>86</v>
      </c>
      <c r="O49" s="62">
        <v>2.34</v>
      </c>
      <c r="P49" s="62">
        <v>2.22</v>
      </c>
      <c r="Q49" s="4">
        <f t="shared" si="0"/>
        <v>0.01439999999999992</v>
      </c>
    </row>
    <row r="50" spans="13:17" ht="12.75" customHeight="1">
      <c r="M50" s="61" t="s">
        <v>87</v>
      </c>
      <c r="N50" s="61" t="s">
        <v>88</v>
      </c>
      <c r="O50" s="62">
        <v>4.79</v>
      </c>
      <c r="P50" s="62">
        <v>4.6</v>
      </c>
      <c r="Q50" s="4">
        <f t="shared" si="0"/>
        <v>0.036100000000000146</v>
      </c>
    </row>
    <row r="51" spans="13:17" ht="12.75" customHeight="1">
      <c r="M51" s="61" t="s">
        <v>87</v>
      </c>
      <c r="N51" s="61" t="s">
        <v>89</v>
      </c>
      <c r="O51" s="62">
        <v>2.34</v>
      </c>
      <c r="P51" s="62">
        <v>2.22</v>
      </c>
      <c r="Q51" s="4">
        <f t="shared" si="0"/>
        <v>0.01439999999999992</v>
      </c>
    </row>
    <row r="52" spans="13:17" ht="12.75" customHeight="1">
      <c r="M52" s="61" t="s">
        <v>87</v>
      </c>
      <c r="N52" s="61" t="s">
        <v>90</v>
      </c>
      <c r="O52" s="62">
        <v>0.025</v>
      </c>
      <c r="P52" s="62">
        <v>0.025</v>
      </c>
      <c r="Q52" s="4">
        <f t="shared" si="0"/>
        <v>0</v>
      </c>
    </row>
    <row r="53" spans="13:17" ht="12.75" customHeight="1">
      <c r="M53" s="61" t="s">
        <v>91</v>
      </c>
      <c r="N53" s="61" t="s">
        <v>92</v>
      </c>
      <c r="O53" s="62">
        <v>0.025</v>
      </c>
      <c r="P53" s="62">
        <v>0.025</v>
      </c>
      <c r="Q53" s="4">
        <f t="shared" si="0"/>
        <v>0</v>
      </c>
    </row>
    <row r="54" spans="13:17" ht="12.75" customHeight="1">
      <c r="M54" s="61" t="s">
        <v>93</v>
      </c>
      <c r="N54" s="61" t="s">
        <v>94</v>
      </c>
      <c r="O54" s="62">
        <v>0.05</v>
      </c>
      <c r="P54" s="62">
        <v>0.05</v>
      </c>
      <c r="Q54" s="4">
        <f t="shared" si="0"/>
        <v>0</v>
      </c>
    </row>
    <row r="55" spans="13:17" ht="12.75" customHeight="1">
      <c r="M55" s="61" t="s">
        <v>93</v>
      </c>
      <c r="N55" s="61" t="s">
        <v>95</v>
      </c>
      <c r="O55" s="62">
        <v>1.66</v>
      </c>
      <c r="P55" s="62">
        <v>1.67</v>
      </c>
      <c r="Q55" s="4">
        <f t="shared" si="0"/>
        <v>0.00010000000000000018</v>
      </c>
    </row>
    <row r="56" spans="13:17" ht="12.75" customHeight="1">
      <c r="M56" s="61" t="s">
        <v>93</v>
      </c>
      <c r="N56" s="61" t="s">
        <v>96</v>
      </c>
      <c r="O56" s="62">
        <v>2.5</v>
      </c>
      <c r="P56" s="62">
        <v>2.45</v>
      </c>
      <c r="Q56" s="4">
        <f t="shared" si="0"/>
        <v>0.0024999999999999823</v>
      </c>
    </row>
    <row r="57" spans="13:17" ht="12.75" customHeight="1">
      <c r="M57" s="61" t="s">
        <v>93</v>
      </c>
      <c r="N57" s="61" t="s">
        <v>97</v>
      </c>
      <c r="O57" s="62">
        <v>0.35</v>
      </c>
      <c r="P57" s="62">
        <v>0.31</v>
      </c>
      <c r="Q57" s="4">
        <f t="shared" si="0"/>
        <v>0.0015999999999999983</v>
      </c>
    </row>
    <row r="58" spans="13:17" ht="12.75" customHeight="1">
      <c r="M58" s="61" t="s">
        <v>93</v>
      </c>
      <c r="N58" s="61" t="s">
        <v>98</v>
      </c>
      <c r="O58" s="62">
        <v>0.35</v>
      </c>
      <c r="P58" s="62">
        <v>0.35</v>
      </c>
      <c r="Q58" s="4">
        <f t="shared" si="0"/>
        <v>0</v>
      </c>
    </row>
    <row r="59" spans="13:17" ht="12.75" customHeight="1">
      <c r="M59" s="61" t="s">
        <v>93</v>
      </c>
      <c r="N59" s="61" t="s">
        <v>99</v>
      </c>
      <c r="O59" s="62">
        <v>0.025</v>
      </c>
      <c r="P59" s="62">
        <v>0.05</v>
      </c>
      <c r="Q59" s="4">
        <f t="shared" si="0"/>
        <v>0.0006250000000000001</v>
      </c>
    </row>
    <row r="60" spans="13:17" ht="12.75" customHeight="1">
      <c r="M60" s="61" t="s">
        <v>100</v>
      </c>
      <c r="N60" s="61" t="s">
        <v>101</v>
      </c>
      <c r="O60" s="62">
        <v>0.025</v>
      </c>
      <c r="P60" s="62">
        <v>0.05</v>
      </c>
      <c r="Q60" s="4">
        <f t="shared" si="0"/>
        <v>0.0006250000000000001</v>
      </c>
    </row>
    <row r="65" spans="16:17" ht="12.75">
      <c r="P65" s="5" t="s">
        <v>3</v>
      </c>
      <c r="Q65" s="31">
        <f>SUM(Q2:Q64)</f>
        <v>0.30204999999999993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48.17999999999998</v>
      </c>
      <c r="P68">
        <f>SUM(P2:P60)</f>
        <v>48.349999999999994</v>
      </c>
      <c r="Q68" s="8">
        <f>+O68+P68</f>
        <v>96.52999999999997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0.025</v>
      </c>
      <c r="P70">
        <f>MIN(P2:P60)</f>
        <v>0.025</v>
      </c>
      <c r="Q70" s="9">
        <f>MIN(O70:P70)</f>
        <v>0.025</v>
      </c>
    </row>
    <row r="71" spans="14:17" ht="12.75">
      <c r="N71" s="5" t="s">
        <v>10</v>
      </c>
      <c r="O71">
        <f>MAX(O2:O60)</f>
        <v>4.79</v>
      </c>
      <c r="P71">
        <f>MAX(P2:P60)</f>
        <v>4.6</v>
      </c>
      <c r="Q71" s="10">
        <f>MAX(O71:P71)</f>
        <v>4.79</v>
      </c>
    </row>
    <row r="72" spans="14:17" ht="12.75">
      <c r="N72" s="5" t="s">
        <v>11</v>
      </c>
      <c r="O72" s="11">
        <f>O68/O69</f>
        <v>0.8166101694915251</v>
      </c>
      <c r="P72" s="11">
        <f>P68/P69</f>
        <v>0.8194915254237287</v>
      </c>
      <c r="Q72" s="12">
        <f>(O68+P68)/Q69</f>
        <v>0.8180508474576269</v>
      </c>
    </row>
    <row r="73" spans="14:17" ht="12.75">
      <c r="N73" s="5" t="s">
        <v>12</v>
      </c>
      <c r="O73" s="13">
        <f>STDEV(O2:O60)</f>
        <v>1.0380200984192864</v>
      </c>
      <c r="P73" s="13">
        <f>STDEV(P2:P60)</f>
        <v>1.0258922503897288</v>
      </c>
      <c r="Q73" s="13">
        <f>SQRT(Q65/Q69)</f>
        <v>0.05059393009751134</v>
      </c>
    </row>
    <row r="74" spans="14:17" ht="12.75">
      <c r="N74" s="5" t="s">
        <v>13</v>
      </c>
      <c r="Q74" s="14">
        <f>(Q73/Q72)*100</f>
        <v>6.1846925841772915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125</v>
      </c>
      <c r="M1" s="72" t="s">
        <v>0</v>
      </c>
      <c r="N1" s="72" t="s">
        <v>1</v>
      </c>
      <c r="O1" s="175" t="s">
        <v>126</v>
      </c>
      <c r="P1" s="175" t="s">
        <v>126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73" t="s">
        <v>30</v>
      </c>
      <c r="N2" s="73" t="s">
        <v>31</v>
      </c>
      <c r="O2" s="176">
        <v>64.7</v>
      </c>
      <c r="P2" s="176">
        <v>66.3</v>
      </c>
      <c r="Q2" s="4">
        <f aca="true" t="shared" si="0" ref="Q2:Q60">(O2-P2)^2</f>
        <v>2.559999999999982</v>
      </c>
      <c r="R2">
        <v>140</v>
      </c>
      <c r="S2">
        <f>0.8*R2</f>
        <v>112</v>
      </c>
      <c r="T2">
        <v>0</v>
      </c>
      <c r="U2">
        <f>$B$3</f>
        <v>0.2</v>
      </c>
    </row>
    <row r="3" spans="1:21" ht="12.75" customHeight="1">
      <c r="A3" s="15" t="s">
        <v>20</v>
      </c>
      <c r="B3">
        <v>0.2</v>
      </c>
      <c r="C3" t="s">
        <v>21</v>
      </c>
      <c r="M3" s="73" t="s">
        <v>30</v>
      </c>
      <c r="N3" s="73" t="s">
        <v>32</v>
      </c>
      <c r="O3" s="176">
        <v>81.4</v>
      </c>
      <c r="P3" s="176">
        <v>75.2</v>
      </c>
      <c r="Q3" s="4">
        <f t="shared" si="0"/>
        <v>38.44000000000003</v>
      </c>
      <c r="R3">
        <v>0</v>
      </c>
      <c r="S3">
        <v>0</v>
      </c>
      <c r="T3">
        <f>R2</f>
        <v>140</v>
      </c>
      <c r="U3">
        <f>$B$3</f>
        <v>0.2</v>
      </c>
    </row>
    <row r="4" spans="13:19" ht="12.75" customHeight="1">
      <c r="M4" s="73" t="s">
        <v>30</v>
      </c>
      <c r="N4" s="73" t="s">
        <v>33</v>
      </c>
      <c r="O4" s="176">
        <v>84.4</v>
      </c>
      <c r="P4" s="176">
        <v>84.3</v>
      </c>
      <c r="Q4" s="4">
        <f t="shared" si="0"/>
        <v>0.010000000000001705</v>
      </c>
      <c r="R4">
        <f>S2</f>
        <v>112</v>
      </c>
      <c r="S4">
        <f>R2</f>
        <v>140</v>
      </c>
    </row>
    <row r="5" spans="1:21" ht="12.75" customHeight="1">
      <c r="A5" s="15" t="s">
        <v>16</v>
      </c>
      <c r="M5" s="73" t="s">
        <v>30</v>
      </c>
      <c r="N5" s="73" t="s">
        <v>34</v>
      </c>
      <c r="O5" s="176">
        <v>4.4</v>
      </c>
      <c r="P5" s="176">
        <v>4.1</v>
      </c>
      <c r="Q5" s="4">
        <f t="shared" si="0"/>
        <v>0.09000000000000043</v>
      </c>
      <c r="T5">
        <f>$B$3</f>
        <v>0.2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3" t="s">
        <v>30</v>
      </c>
      <c r="N6" s="73" t="s">
        <v>35</v>
      </c>
      <c r="O6" s="176">
        <v>6.8</v>
      </c>
      <c r="P6" s="176">
        <v>7.2</v>
      </c>
      <c r="Q6" s="4">
        <f t="shared" si="0"/>
        <v>0.16000000000000028</v>
      </c>
      <c r="T6">
        <f>$B$3</f>
        <v>0.2</v>
      </c>
      <c r="U6">
        <f>+T3</f>
        <v>140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3" t="s">
        <v>30</v>
      </c>
      <c r="N7" s="73" t="s">
        <v>36</v>
      </c>
      <c r="O7" s="176">
        <v>126</v>
      </c>
      <c r="P7" s="176">
        <v>129</v>
      </c>
      <c r="Q7" s="4">
        <f t="shared" si="0"/>
        <v>9</v>
      </c>
    </row>
    <row r="8" spans="1:17" ht="12.75" customHeight="1">
      <c r="A8" s="17" t="s">
        <v>4</v>
      </c>
      <c r="B8" s="18">
        <f>+O69</f>
        <v>59</v>
      </c>
      <c r="C8" s="18">
        <f>+O68</f>
        <v>11854.8</v>
      </c>
      <c r="D8">
        <f>$B$3</f>
        <v>0.2</v>
      </c>
      <c r="E8" s="18">
        <f>+O70</f>
        <v>2.4</v>
      </c>
      <c r="F8" s="18">
        <f>+O71</f>
        <v>10000</v>
      </c>
      <c r="G8" s="8">
        <f>+O72</f>
        <v>200.928813559322</v>
      </c>
      <c r="H8" s="28">
        <f>O73</f>
        <v>1298.1789294146452</v>
      </c>
      <c r="I8" s="28" t="s">
        <v>17</v>
      </c>
      <c r="J8" s="19" t="s">
        <v>17</v>
      </c>
      <c r="M8" s="73" t="s">
        <v>30</v>
      </c>
      <c r="N8" s="73" t="s">
        <v>37</v>
      </c>
      <c r="O8" s="176">
        <v>62.4</v>
      </c>
      <c r="P8" s="176">
        <v>65.6</v>
      </c>
      <c r="Q8" s="4">
        <f t="shared" si="0"/>
        <v>10.239999999999974</v>
      </c>
    </row>
    <row r="9" spans="1:17" ht="12.75" customHeight="1">
      <c r="A9" s="17" t="s">
        <v>5</v>
      </c>
      <c r="B9" s="18">
        <f>+P69</f>
        <v>59</v>
      </c>
      <c r="C9" s="18">
        <f>+P68</f>
        <v>11947.000000000002</v>
      </c>
      <c r="D9">
        <f>$B$3</f>
        <v>0.2</v>
      </c>
      <c r="E9" s="18">
        <f>+P70</f>
        <v>2.4</v>
      </c>
      <c r="F9" s="18">
        <f>+P71</f>
        <v>10000</v>
      </c>
      <c r="G9" s="8">
        <f>P72</f>
        <v>202.49152542372883</v>
      </c>
      <c r="H9" s="28">
        <f>P73</f>
        <v>1298.0354482551481</v>
      </c>
      <c r="I9" s="28" t="s">
        <v>17</v>
      </c>
      <c r="J9" s="19" t="s">
        <v>17</v>
      </c>
      <c r="M9" s="73" t="s">
        <v>38</v>
      </c>
      <c r="N9" s="73" t="s">
        <v>39</v>
      </c>
      <c r="O9" s="176">
        <v>95.7</v>
      </c>
      <c r="P9" s="176">
        <v>92.8</v>
      </c>
      <c r="Q9" s="4">
        <f t="shared" si="0"/>
        <v>8.410000000000032</v>
      </c>
    </row>
    <row r="10" spans="1:17" ht="12.75" customHeight="1">
      <c r="A10" s="20" t="s">
        <v>6</v>
      </c>
      <c r="B10" s="21">
        <f>+Q69</f>
        <v>118</v>
      </c>
      <c r="C10" s="23">
        <f>+Q68</f>
        <v>23801.800000000003</v>
      </c>
      <c r="D10" s="21">
        <f>$B$3</f>
        <v>0.2</v>
      </c>
      <c r="E10" s="21">
        <f>+Q70</f>
        <v>2.4</v>
      </c>
      <c r="F10" s="23">
        <f>+Q71</f>
        <v>10000</v>
      </c>
      <c r="G10" s="30">
        <f>Q72</f>
        <v>201.71016949152545</v>
      </c>
      <c r="H10" s="29" t="s">
        <v>17</v>
      </c>
      <c r="I10" s="22">
        <f>Q73</f>
        <v>9.824217741748608</v>
      </c>
      <c r="J10" s="24">
        <f>Q74</f>
        <v>4.870462290777738</v>
      </c>
      <c r="M10" s="73" t="s">
        <v>38</v>
      </c>
      <c r="N10" s="73" t="s">
        <v>40</v>
      </c>
      <c r="O10" s="176">
        <v>65.7</v>
      </c>
      <c r="P10" s="176">
        <v>62</v>
      </c>
      <c r="Q10" s="4">
        <f t="shared" si="0"/>
        <v>13.69000000000002</v>
      </c>
    </row>
    <row r="11" spans="13:17" ht="12.75" customHeight="1">
      <c r="M11" s="73" t="s">
        <v>38</v>
      </c>
      <c r="N11" s="73" t="s">
        <v>41</v>
      </c>
      <c r="O11" s="176">
        <v>60.8</v>
      </c>
      <c r="P11" s="176">
        <v>59.7</v>
      </c>
      <c r="Q11" s="4">
        <f t="shared" si="0"/>
        <v>1.2099999999999875</v>
      </c>
    </row>
    <row r="12" spans="13:17" ht="12.75" customHeight="1">
      <c r="M12" s="73" t="s">
        <v>38</v>
      </c>
      <c r="N12" s="73" t="s">
        <v>42</v>
      </c>
      <c r="O12" s="176">
        <v>4.8</v>
      </c>
      <c r="P12" s="176">
        <v>4.5</v>
      </c>
      <c r="Q12" s="4">
        <f t="shared" si="0"/>
        <v>0.0899999999999999</v>
      </c>
    </row>
    <row r="13" spans="13:17" ht="12.75" customHeight="1">
      <c r="M13" s="73" t="s">
        <v>43</v>
      </c>
      <c r="N13" s="73" t="s">
        <v>44</v>
      </c>
      <c r="O13" s="176">
        <v>2.4</v>
      </c>
      <c r="P13" s="176">
        <v>2.4</v>
      </c>
      <c r="Q13" s="4">
        <f t="shared" si="0"/>
        <v>0</v>
      </c>
    </row>
    <row r="14" spans="13:17" ht="12.75" customHeight="1">
      <c r="M14" s="73" t="s">
        <v>43</v>
      </c>
      <c r="N14" s="73" t="s">
        <v>45</v>
      </c>
      <c r="O14" s="176">
        <v>102</v>
      </c>
      <c r="P14" s="176">
        <v>107</v>
      </c>
      <c r="Q14" s="4">
        <f t="shared" si="0"/>
        <v>25</v>
      </c>
    </row>
    <row r="15" spans="13:17" ht="12.75" customHeight="1">
      <c r="M15" s="73" t="s">
        <v>43</v>
      </c>
      <c r="N15" s="73" t="s">
        <v>46</v>
      </c>
      <c r="O15" s="176">
        <v>3</v>
      </c>
      <c r="P15" s="176">
        <v>2.7</v>
      </c>
      <c r="Q15" s="4">
        <f t="shared" si="0"/>
        <v>0.0899999999999999</v>
      </c>
    </row>
    <row r="16" spans="13:17" ht="12.75" customHeight="1">
      <c r="M16" s="73" t="s">
        <v>43</v>
      </c>
      <c r="N16" s="73" t="s">
        <v>47</v>
      </c>
      <c r="O16" s="176">
        <v>82.7</v>
      </c>
      <c r="P16" s="176">
        <v>76</v>
      </c>
      <c r="Q16" s="4">
        <f t="shared" si="0"/>
        <v>44.890000000000036</v>
      </c>
    </row>
    <row r="17" spans="13:17" ht="12.75" customHeight="1">
      <c r="M17" s="73" t="s">
        <v>43</v>
      </c>
      <c r="N17" s="73" t="s">
        <v>48</v>
      </c>
      <c r="O17" s="176">
        <v>4.7</v>
      </c>
      <c r="P17" s="176">
        <v>4.6</v>
      </c>
      <c r="Q17" s="4">
        <f t="shared" si="0"/>
        <v>0.010000000000000106</v>
      </c>
    </row>
    <row r="18" spans="13:17" ht="12.75" customHeight="1">
      <c r="M18" s="73" t="s">
        <v>43</v>
      </c>
      <c r="N18" s="73" t="s">
        <v>49</v>
      </c>
      <c r="O18" s="176">
        <v>117</v>
      </c>
      <c r="P18" s="176">
        <v>113.5</v>
      </c>
      <c r="Q18" s="4">
        <f t="shared" si="0"/>
        <v>12.25</v>
      </c>
    </row>
    <row r="19" spans="13:17" ht="12.75" customHeight="1">
      <c r="M19" s="73" t="s">
        <v>50</v>
      </c>
      <c r="N19" s="73" t="s">
        <v>51</v>
      </c>
      <c r="O19" s="176">
        <v>2.5</v>
      </c>
      <c r="P19" s="176">
        <v>2.4</v>
      </c>
      <c r="Q19" s="4">
        <f t="shared" si="0"/>
        <v>0.010000000000000018</v>
      </c>
    </row>
    <row r="20" spans="13:17" ht="12.75" customHeight="1">
      <c r="M20" s="73" t="s">
        <v>50</v>
      </c>
      <c r="N20" s="73" t="s">
        <v>52</v>
      </c>
      <c r="O20" s="176">
        <v>6.2</v>
      </c>
      <c r="P20" s="176">
        <v>5.8</v>
      </c>
      <c r="Q20" s="4">
        <f t="shared" si="0"/>
        <v>0.16000000000000028</v>
      </c>
    </row>
    <row r="21" spans="13:17" ht="12.75" customHeight="1">
      <c r="M21" s="73" t="s">
        <v>50</v>
      </c>
      <c r="N21" s="73" t="s">
        <v>53</v>
      </c>
      <c r="O21" s="176">
        <v>4.5</v>
      </c>
      <c r="P21" s="176">
        <v>4.1</v>
      </c>
      <c r="Q21" s="4">
        <f t="shared" si="0"/>
        <v>0.16000000000000028</v>
      </c>
    </row>
    <row r="22" spans="13:17" ht="12.75" customHeight="1">
      <c r="M22" s="73" t="s">
        <v>50</v>
      </c>
      <c r="N22" s="73" t="s">
        <v>54</v>
      </c>
      <c r="O22" s="176">
        <v>111.5</v>
      </c>
      <c r="P22" s="176">
        <v>109</v>
      </c>
      <c r="Q22" s="4">
        <f t="shared" si="0"/>
        <v>6.25</v>
      </c>
    </row>
    <row r="23" spans="13:17" ht="12.75" customHeight="1">
      <c r="M23" s="73" t="s">
        <v>50</v>
      </c>
      <c r="N23" s="73" t="s">
        <v>55</v>
      </c>
      <c r="O23" s="176">
        <v>60.6</v>
      </c>
      <c r="P23" s="176">
        <v>57.5</v>
      </c>
      <c r="Q23" s="4">
        <f t="shared" si="0"/>
        <v>9.610000000000008</v>
      </c>
    </row>
    <row r="24" spans="13:17" ht="12.75" customHeight="1">
      <c r="M24" s="73" t="s">
        <v>56</v>
      </c>
      <c r="N24" s="73" t="s">
        <v>57</v>
      </c>
      <c r="O24" s="176">
        <v>5.2</v>
      </c>
      <c r="P24" s="176">
        <v>5</v>
      </c>
      <c r="Q24" s="4">
        <f t="shared" si="0"/>
        <v>0.04000000000000007</v>
      </c>
    </row>
    <row r="25" spans="13:17" ht="12.75" customHeight="1">
      <c r="M25" s="73" t="s">
        <v>56</v>
      </c>
      <c r="N25" s="73" t="s">
        <v>58</v>
      </c>
      <c r="O25" s="176">
        <v>16</v>
      </c>
      <c r="P25" s="176">
        <v>15.6</v>
      </c>
      <c r="Q25" s="4">
        <f t="shared" si="0"/>
        <v>0.16000000000000028</v>
      </c>
    </row>
    <row r="26" spans="13:17" ht="12.75" customHeight="1">
      <c r="M26" s="73" t="s">
        <v>56</v>
      </c>
      <c r="N26" s="73" t="s">
        <v>59</v>
      </c>
      <c r="O26" s="176">
        <v>24</v>
      </c>
      <c r="P26" s="176">
        <v>27.6</v>
      </c>
      <c r="Q26" s="4">
        <f t="shared" si="0"/>
        <v>12.96000000000001</v>
      </c>
    </row>
    <row r="27" spans="13:17" ht="12.75" customHeight="1">
      <c r="M27" s="73" t="s">
        <v>56</v>
      </c>
      <c r="N27" s="73" t="s">
        <v>60</v>
      </c>
      <c r="O27" s="176">
        <v>15.6</v>
      </c>
      <c r="P27" s="176">
        <v>14.7</v>
      </c>
      <c r="Q27" s="4">
        <f t="shared" si="0"/>
        <v>0.8100000000000006</v>
      </c>
    </row>
    <row r="28" spans="13:17" ht="12.75" customHeight="1">
      <c r="M28" s="73" t="s">
        <v>56</v>
      </c>
      <c r="N28" s="73" t="s">
        <v>61</v>
      </c>
      <c r="O28" s="176">
        <v>69.1</v>
      </c>
      <c r="P28" s="176">
        <v>73.2</v>
      </c>
      <c r="Q28" s="4">
        <f t="shared" si="0"/>
        <v>16.81000000000007</v>
      </c>
    </row>
    <row r="29" spans="13:17" ht="12.75" customHeight="1">
      <c r="M29" s="73" t="s">
        <v>56</v>
      </c>
      <c r="N29" s="73" t="s">
        <v>62</v>
      </c>
      <c r="O29" s="176">
        <v>18.4</v>
      </c>
      <c r="P29" s="176">
        <v>17.9</v>
      </c>
      <c r="Q29" s="4">
        <f t="shared" si="0"/>
        <v>0.25</v>
      </c>
    </row>
    <row r="30" spans="13:17" ht="12.75" customHeight="1">
      <c r="M30" s="73" t="s">
        <v>56</v>
      </c>
      <c r="N30" s="73" t="s">
        <v>63</v>
      </c>
      <c r="O30" s="176">
        <v>24.8</v>
      </c>
      <c r="P30" s="176">
        <v>23</v>
      </c>
      <c r="Q30" s="4">
        <f t="shared" si="0"/>
        <v>3.2400000000000024</v>
      </c>
    </row>
    <row r="31" spans="13:17" ht="12.75" customHeight="1">
      <c r="M31" s="73" t="s">
        <v>64</v>
      </c>
      <c r="N31" s="73" t="s">
        <v>65</v>
      </c>
      <c r="O31" s="176">
        <v>6.2</v>
      </c>
      <c r="P31" s="176">
        <v>6.3</v>
      </c>
      <c r="Q31" s="4">
        <f t="shared" si="0"/>
        <v>0.009999999999999929</v>
      </c>
    </row>
    <row r="32" spans="13:17" ht="12.75" customHeight="1">
      <c r="M32" s="73" t="s">
        <v>64</v>
      </c>
      <c r="N32" s="73" t="s">
        <v>66</v>
      </c>
      <c r="O32" s="176">
        <v>6.5</v>
      </c>
      <c r="P32" s="176">
        <v>6.1</v>
      </c>
      <c r="Q32" s="4">
        <f t="shared" si="0"/>
        <v>0.16000000000000028</v>
      </c>
    </row>
    <row r="33" spans="13:17" ht="12.75" customHeight="1">
      <c r="M33" s="73" t="s">
        <v>64</v>
      </c>
      <c r="N33" s="73" t="s">
        <v>67</v>
      </c>
      <c r="O33" s="176">
        <v>4.5</v>
      </c>
      <c r="P33" s="176">
        <v>3.9</v>
      </c>
      <c r="Q33" s="4">
        <f t="shared" si="0"/>
        <v>0.3600000000000001</v>
      </c>
    </row>
    <row r="34" spans="13:17" ht="12.75" customHeight="1">
      <c r="M34" s="73" t="s">
        <v>64</v>
      </c>
      <c r="N34" s="73" t="s">
        <v>68</v>
      </c>
      <c r="O34" s="176">
        <v>5</v>
      </c>
      <c r="P34" s="176">
        <v>5</v>
      </c>
      <c r="Q34" s="4">
        <f t="shared" si="0"/>
        <v>0</v>
      </c>
    </row>
    <row r="35" spans="13:17" ht="12.75" customHeight="1">
      <c r="M35" s="73" t="s">
        <v>69</v>
      </c>
      <c r="N35" s="73" t="s">
        <v>70</v>
      </c>
      <c r="O35" s="176">
        <v>22.5</v>
      </c>
      <c r="P35" s="176">
        <v>22.9</v>
      </c>
      <c r="Q35" s="4">
        <f t="shared" si="0"/>
        <v>0.15999999999999887</v>
      </c>
    </row>
    <row r="36" spans="13:17" ht="12.75" customHeight="1">
      <c r="M36" s="73" t="s">
        <v>69</v>
      </c>
      <c r="N36" s="73" t="s">
        <v>71</v>
      </c>
      <c r="O36" s="176">
        <v>6.8</v>
      </c>
      <c r="P36" s="176">
        <v>6.9</v>
      </c>
      <c r="Q36" s="4">
        <f t="shared" si="0"/>
        <v>0.010000000000000106</v>
      </c>
    </row>
    <row r="37" spans="13:17" ht="12.75" customHeight="1">
      <c r="M37" s="73" t="s">
        <v>69</v>
      </c>
      <c r="N37" s="73" t="s">
        <v>72</v>
      </c>
      <c r="O37" s="176">
        <v>27.4</v>
      </c>
      <c r="P37" s="176">
        <v>29.2</v>
      </c>
      <c r="Q37" s="4">
        <f t="shared" si="0"/>
        <v>3.2400000000000024</v>
      </c>
    </row>
    <row r="38" spans="13:17" ht="12.75" customHeight="1">
      <c r="M38" s="73" t="s">
        <v>69</v>
      </c>
      <c r="N38" s="73" t="s">
        <v>73</v>
      </c>
      <c r="O38" s="176">
        <v>8.4</v>
      </c>
      <c r="P38" s="176">
        <v>8.2</v>
      </c>
      <c r="Q38" s="4">
        <f t="shared" si="0"/>
        <v>0.040000000000000424</v>
      </c>
    </row>
    <row r="39" spans="13:17" ht="12.75" customHeight="1">
      <c r="M39" s="73" t="s">
        <v>69</v>
      </c>
      <c r="N39" s="73" t="s">
        <v>74</v>
      </c>
      <c r="O39" s="176">
        <v>30.1</v>
      </c>
      <c r="P39" s="176">
        <v>31.9</v>
      </c>
      <c r="Q39" s="4">
        <f t="shared" si="0"/>
        <v>3.2399999999999896</v>
      </c>
    </row>
    <row r="40" spans="13:17" ht="12.75" customHeight="1">
      <c r="M40" s="73" t="s">
        <v>69</v>
      </c>
      <c r="N40" s="73" t="s">
        <v>75</v>
      </c>
      <c r="O40" s="176">
        <v>7.6</v>
      </c>
      <c r="P40" s="176">
        <v>7.7</v>
      </c>
      <c r="Q40" s="4">
        <f t="shared" si="0"/>
        <v>0.010000000000000106</v>
      </c>
    </row>
    <row r="41" spans="13:17" ht="12.75" customHeight="1">
      <c r="M41" s="73" t="s">
        <v>69</v>
      </c>
      <c r="N41" s="73" t="s">
        <v>76</v>
      </c>
      <c r="O41" s="176">
        <v>7.6</v>
      </c>
      <c r="P41" s="176">
        <v>7.4</v>
      </c>
      <c r="Q41" s="4">
        <f t="shared" si="0"/>
        <v>0.039999999999999716</v>
      </c>
    </row>
    <row r="42" spans="13:17" ht="12.75" customHeight="1">
      <c r="M42" s="73" t="s">
        <v>77</v>
      </c>
      <c r="N42" s="73" t="s">
        <v>78</v>
      </c>
      <c r="O42" s="176">
        <v>48.5</v>
      </c>
      <c r="P42" s="176">
        <v>49.3</v>
      </c>
      <c r="Q42" s="4">
        <f t="shared" si="0"/>
        <v>0.6399999999999955</v>
      </c>
    </row>
    <row r="43" spans="13:17" ht="12.75" customHeight="1">
      <c r="M43" s="73" t="s">
        <v>77</v>
      </c>
      <c r="N43" s="73" t="s">
        <v>79</v>
      </c>
      <c r="O43" s="176">
        <v>7.1</v>
      </c>
      <c r="P43" s="176">
        <v>9</v>
      </c>
      <c r="Q43" s="4">
        <f t="shared" si="0"/>
        <v>3.610000000000001</v>
      </c>
    </row>
    <row r="44" spans="13:17" ht="12.75" customHeight="1">
      <c r="M44" s="73" t="s">
        <v>77</v>
      </c>
      <c r="N44" s="73" t="s">
        <v>80</v>
      </c>
      <c r="O44" s="176">
        <v>2.7</v>
      </c>
      <c r="P44" s="176">
        <v>2.7</v>
      </c>
      <c r="Q44" s="4">
        <f t="shared" si="0"/>
        <v>0</v>
      </c>
    </row>
    <row r="45" spans="13:17" ht="12.75" customHeight="1">
      <c r="M45" s="73" t="s">
        <v>77</v>
      </c>
      <c r="N45" s="73" t="s">
        <v>81</v>
      </c>
      <c r="O45" s="176">
        <v>9.5</v>
      </c>
      <c r="P45" s="176">
        <v>9.6</v>
      </c>
      <c r="Q45" s="4">
        <f t="shared" si="0"/>
        <v>0.009999999999999929</v>
      </c>
    </row>
    <row r="46" spans="13:17" ht="12.75" customHeight="1">
      <c r="M46" s="73" t="s">
        <v>77</v>
      </c>
      <c r="N46" s="73" t="s">
        <v>82</v>
      </c>
      <c r="O46" s="176">
        <v>13.9</v>
      </c>
      <c r="P46" s="176">
        <v>13.1</v>
      </c>
      <c r="Q46" s="4">
        <f t="shared" si="0"/>
        <v>0.6400000000000011</v>
      </c>
    </row>
    <row r="47" spans="13:17" ht="12.75" customHeight="1">
      <c r="M47" s="73" t="s">
        <v>77</v>
      </c>
      <c r="N47" s="73" t="s">
        <v>83</v>
      </c>
      <c r="O47" s="176">
        <v>7.8</v>
      </c>
      <c r="P47" s="176">
        <v>8.3</v>
      </c>
      <c r="Q47" s="4">
        <f t="shared" si="0"/>
        <v>0.2500000000000009</v>
      </c>
    </row>
    <row r="48" spans="13:17" ht="12.75" customHeight="1">
      <c r="M48" s="73" t="s">
        <v>77</v>
      </c>
      <c r="N48" s="73" t="s">
        <v>84</v>
      </c>
      <c r="O48" s="176">
        <v>74.2</v>
      </c>
      <c r="P48" s="176">
        <v>74.5</v>
      </c>
      <c r="Q48" s="4">
        <f t="shared" si="0"/>
        <v>0.08999999999999829</v>
      </c>
    </row>
    <row r="49" spans="13:17" ht="12.75" customHeight="1">
      <c r="M49" s="73" t="s">
        <v>85</v>
      </c>
      <c r="N49" s="73" t="s">
        <v>86</v>
      </c>
      <c r="O49" s="176">
        <v>6.1</v>
      </c>
      <c r="P49" s="176">
        <v>5.5</v>
      </c>
      <c r="Q49" s="4">
        <f t="shared" si="0"/>
        <v>0.3599999999999996</v>
      </c>
    </row>
    <row r="50" spans="13:17" ht="12.75" customHeight="1">
      <c r="M50" s="73" t="s">
        <v>87</v>
      </c>
      <c r="N50" s="73" t="s">
        <v>88</v>
      </c>
      <c r="O50" s="176">
        <v>41.3</v>
      </c>
      <c r="P50" s="176">
        <v>41.5</v>
      </c>
      <c r="Q50" s="4">
        <f t="shared" si="0"/>
        <v>0.04000000000000114</v>
      </c>
    </row>
    <row r="51" spans="13:17" ht="12.75" customHeight="1">
      <c r="M51" s="73" t="s">
        <v>87</v>
      </c>
      <c r="N51" s="73" t="s">
        <v>89</v>
      </c>
      <c r="O51" s="176">
        <v>7.1</v>
      </c>
      <c r="P51" s="176">
        <v>8.3</v>
      </c>
      <c r="Q51" s="4">
        <f t="shared" si="0"/>
        <v>1.4400000000000026</v>
      </c>
    </row>
    <row r="52" spans="13:17" ht="12.75" customHeight="1">
      <c r="M52" s="73" t="s">
        <v>87</v>
      </c>
      <c r="N52" s="73" t="s">
        <v>90</v>
      </c>
      <c r="O52" s="176">
        <v>27.4</v>
      </c>
      <c r="P52" s="176">
        <v>23.1</v>
      </c>
      <c r="Q52" s="4">
        <f t="shared" si="0"/>
        <v>18.489999999999977</v>
      </c>
    </row>
    <row r="53" spans="13:17" ht="12.75" customHeight="1">
      <c r="M53" s="73" t="s">
        <v>91</v>
      </c>
      <c r="N53" s="73" t="s">
        <v>92</v>
      </c>
      <c r="O53" s="176">
        <v>10000</v>
      </c>
      <c r="P53" s="176">
        <v>10000</v>
      </c>
      <c r="Q53" s="4">
        <f t="shared" si="0"/>
        <v>0</v>
      </c>
    </row>
    <row r="54" spans="13:17" ht="12.75" customHeight="1">
      <c r="M54" s="73" t="s">
        <v>93</v>
      </c>
      <c r="N54" s="73" t="s">
        <v>94</v>
      </c>
      <c r="O54" s="176">
        <v>53.2</v>
      </c>
      <c r="P54" s="176">
        <v>55.5</v>
      </c>
      <c r="Q54" s="4">
        <f t="shared" si="0"/>
        <v>5.289999999999987</v>
      </c>
    </row>
    <row r="55" spans="13:17" ht="12.75" customHeight="1">
      <c r="M55" s="73" t="s">
        <v>93</v>
      </c>
      <c r="N55" s="73" t="s">
        <v>95</v>
      </c>
      <c r="O55" s="176">
        <v>6.4</v>
      </c>
      <c r="P55" s="176">
        <v>6.6</v>
      </c>
      <c r="Q55" s="4">
        <f t="shared" si="0"/>
        <v>0.039999999999999716</v>
      </c>
    </row>
    <row r="56" spans="13:17" ht="12.75" customHeight="1">
      <c r="M56" s="73" t="s">
        <v>93</v>
      </c>
      <c r="N56" s="73" t="s">
        <v>96</v>
      </c>
      <c r="O56" s="176">
        <v>8.4</v>
      </c>
      <c r="P56" s="176">
        <v>7.5</v>
      </c>
      <c r="Q56" s="4">
        <f t="shared" si="0"/>
        <v>0.8100000000000006</v>
      </c>
    </row>
    <row r="57" spans="13:17" ht="12.75" customHeight="1">
      <c r="M57" s="73" t="s">
        <v>93</v>
      </c>
      <c r="N57" s="73" t="s">
        <v>97</v>
      </c>
      <c r="O57" s="176">
        <v>13.3</v>
      </c>
      <c r="P57" s="176">
        <v>11.7</v>
      </c>
      <c r="Q57" s="4">
        <f t="shared" si="0"/>
        <v>2.5600000000000045</v>
      </c>
    </row>
    <row r="58" spans="13:17" ht="12.75" customHeight="1">
      <c r="M58" s="73" t="s">
        <v>93</v>
      </c>
      <c r="N58" s="73" t="s">
        <v>98</v>
      </c>
      <c r="O58" s="176">
        <v>36.7</v>
      </c>
      <c r="P58" s="176">
        <v>36.2</v>
      </c>
      <c r="Q58" s="4">
        <f t="shared" si="0"/>
        <v>0.25</v>
      </c>
    </row>
    <row r="59" spans="13:17" ht="12.75" customHeight="1">
      <c r="M59" s="73" t="s">
        <v>93</v>
      </c>
      <c r="N59" s="73" t="s">
        <v>99</v>
      </c>
      <c r="O59" s="176">
        <v>2.8</v>
      </c>
      <c r="P59" s="176">
        <v>2.4</v>
      </c>
      <c r="Q59" s="4">
        <f t="shared" si="0"/>
        <v>0.15999999999999992</v>
      </c>
    </row>
    <row r="60" spans="13:17" ht="12.75" customHeight="1">
      <c r="M60" s="73" t="s">
        <v>100</v>
      </c>
      <c r="N60" s="73" t="s">
        <v>101</v>
      </c>
      <c r="O60" s="176">
        <v>28.5</v>
      </c>
      <c r="P60" s="176">
        <v>134</v>
      </c>
      <c r="Q60" s="4">
        <f t="shared" si="0"/>
        <v>11130.25</v>
      </c>
    </row>
    <row r="65" spans="16:17" ht="12.75">
      <c r="P65" s="5" t="s">
        <v>3</v>
      </c>
      <c r="Q65" s="31">
        <f>SUM(Q2:Q64)</f>
        <v>11388.8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11854.8</v>
      </c>
      <c r="P68">
        <f>SUM(P2:P60)</f>
        <v>11947.000000000002</v>
      </c>
      <c r="Q68" s="8">
        <f>+O68+P68</f>
        <v>23801.800000000003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2.4</v>
      </c>
      <c r="P70">
        <f>MIN(P2:P60)</f>
        <v>2.4</v>
      </c>
      <c r="Q70" s="9">
        <f>MIN(O70:P70)</f>
        <v>2.4</v>
      </c>
    </row>
    <row r="71" spans="14:17" ht="12.75">
      <c r="N71" s="5" t="s">
        <v>10</v>
      </c>
      <c r="O71">
        <f>MAX(O2:O60)</f>
        <v>10000</v>
      </c>
      <c r="P71">
        <f>MAX(P2:P60)</f>
        <v>10000</v>
      </c>
      <c r="Q71" s="10">
        <f>MAX(O71:P71)</f>
        <v>10000</v>
      </c>
    </row>
    <row r="72" spans="14:17" ht="12.75">
      <c r="N72" s="5" t="s">
        <v>11</v>
      </c>
      <c r="O72" s="11">
        <f>O68/O69</f>
        <v>200.928813559322</v>
      </c>
      <c r="P72" s="11">
        <f>P68/P69</f>
        <v>202.49152542372883</v>
      </c>
      <c r="Q72" s="12">
        <f>(O68+P68)/Q69</f>
        <v>201.71016949152545</v>
      </c>
    </row>
    <row r="73" spans="14:17" ht="12.75">
      <c r="N73" s="5" t="s">
        <v>12</v>
      </c>
      <c r="O73" s="13">
        <f>STDEV(O2:O60)</f>
        <v>1298.1789294146452</v>
      </c>
      <c r="P73" s="13">
        <f>STDEV(P2:P60)</f>
        <v>1298.0354482551481</v>
      </c>
      <c r="Q73" s="13">
        <f>SQRT(Q65/Q69)</f>
        <v>9.824217741748608</v>
      </c>
    </row>
    <row r="74" spans="14:17" ht="12.75">
      <c r="N74" s="5" t="s">
        <v>13</v>
      </c>
      <c r="Q74" s="14">
        <f>(Q73/Q72)*100</f>
        <v>4.870462290777738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127</v>
      </c>
      <c r="M1" s="63" t="s">
        <v>0</v>
      </c>
      <c r="N1" s="63" t="s">
        <v>1</v>
      </c>
      <c r="O1" s="63" t="s">
        <v>128</v>
      </c>
      <c r="P1" s="63" t="s">
        <v>128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64" t="s">
        <v>30</v>
      </c>
      <c r="N2" s="64" t="s">
        <v>31</v>
      </c>
      <c r="O2" s="65">
        <v>4.74</v>
      </c>
      <c r="P2" s="65">
        <v>4.72</v>
      </c>
      <c r="Q2" s="4">
        <f aca="true" t="shared" si="0" ref="Q2:Q60">(O2-P2)^2</f>
        <v>0.00040000000000001845</v>
      </c>
      <c r="R2">
        <v>20</v>
      </c>
      <c r="S2">
        <f>0.8*R2</f>
        <v>16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64" t="s">
        <v>30</v>
      </c>
      <c r="N3" s="64" t="s">
        <v>32</v>
      </c>
      <c r="O3" s="65">
        <v>3.64</v>
      </c>
      <c r="P3" s="65">
        <v>3.34</v>
      </c>
      <c r="Q3" s="4">
        <f t="shared" si="0"/>
        <v>0.09000000000000016</v>
      </c>
      <c r="R3">
        <v>0</v>
      </c>
      <c r="S3">
        <v>0</v>
      </c>
      <c r="T3">
        <f>R2</f>
        <v>20</v>
      </c>
      <c r="U3">
        <f>$B$3</f>
        <v>0.01</v>
      </c>
    </row>
    <row r="4" spans="13:19" ht="12.75" customHeight="1">
      <c r="M4" s="64" t="s">
        <v>30</v>
      </c>
      <c r="N4" s="64" t="s">
        <v>33</v>
      </c>
      <c r="O4" s="65">
        <v>3.78</v>
      </c>
      <c r="P4" s="65">
        <v>3.45</v>
      </c>
      <c r="Q4" s="4">
        <f t="shared" si="0"/>
        <v>0.10889999999999975</v>
      </c>
      <c r="R4">
        <f>S2</f>
        <v>16</v>
      </c>
      <c r="S4">
        <f>R2</f>
        <v>20</v>
      </c>
    </row>
    <row r="5" spans="1:21" ht="12.75" customHeight="1">
      <c r="A5" s="15" t="s">
        <v>16</v>
      </c>
      <c r="M5" s="64" t="s">
        <v>30</v>
      </c>
      <c r="N5" s="64" t="s">
        <v>34</v>
      </c>
      <c r="O5" s="65">
        <v>0.71</v>
      </c>
      <c r="P5" s="65">
        <v>0.73</v>
      </c>
      <c r="Q5" s="4">
        <f t="shared" si="0"/>
        <v>0.0004000000000000007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64" t="s">
        <v>30</v>
      </c>
      <c r="N6" s="64" t="s">
        <v>35</v>
      </c>
      <c r="O6" s="65">
        <v>0.57</v>
      </c>
      <c r="P6" s="65">
        <v>0.51</v>
      </c>
      <c r="Q6" s="4">
        <f t="shared" si="0"/>
        <v>0.003599999999999993</v>
      </c>
      <c r="T6">
        <f>$B$3</f>
        <v>0.01</v>
      </c>
      <c r="U6">
        <f>+T3</f>
        <v>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64" t="s">
        <v>30</v>
      </c>
      <c r="N7" s="64" t="s">
        <v>36</v>
      </c>
      <c r="O7" s="65">
        <v>9.5</v>
      </c>
      <c r="P7" s="65">
        <v>9.6</v>
      </c>
      <c r="Q7" s="4">
        <f t="shared" si="0"/>
        <v>0.009999999999999929</v>
      </c>
    </row>
    <row r="8" spans="1:17" ht="12.75" customHeight="1">
      <c r="A8" s="17" t="s">
        <v>4</v>
      </c>
      <c r="B8" s="18">
        <f>+O69</f>
        <v>59</v>
      </c>
      <c r="C8" s="18">
        <f>+O68</f>
        <v>230.20000000000002</v>
      </c>
      <c r="D8">
        <f>$B$3</f>
        <v>0.01</v>
      </c>
      <c r="E8" s="18">
        <f>+O70</f>
        <v>0.34</v>
      </c>
      <c r="F8" s="18">
        <f>+O71</f>
        <v>25</v>
      </c>
      <c r="G8" s="8">
        <f>+O72</f>
        <v>3.9016949152542377</v>
      </c>
      <c r="H8" s="28">
        <f>O73</f>
        <v>4.209714198072888</v>
      </c>
      <c r="I8" s="28" t="s">
        <v>17</v>
      </c>
      <c r="J8" s="19" t="s">
        <v>17</v>
      </c>
      <c r="M8" s="64" t="s">
        <v>30</v>
      </c>
      <c r="N8" s="64" t="s">
        <v>37</v>
      </c>
      <c r="O8" s="65">
        <v>6.16</v>
      </c>
      <c r="P8" s="65">
        <v>6.32</v>
      </c>
      <c r="Q8" s="4">
        <f t="shared" si="0"/>
        <v>0.025600000000000046</v>
      </c>
    </row>
    <row r="9" spans="1:17" ht="12.75" customHeight="1">
      <c r="A9" s="17" t="s">
        <v>5</v>
      </c>
      <c r="B9" s="18">
        <f>+P69</f>
        <v>59</v>
      </c>
      <c r="C9" s="18">
        <f>+P68</f>
        <v>225.61</v>
      </c>
      <c r="D9">
        <f>$B$3</f>
        <v>0.01</v>
      </c>
      <c r="E9" s="18">
        <f>+P70</f>
        <v>0.34</v>
      </c>
      <c r="F9" s="18">
        <f>+P71</f>
        <v>25</v>
      </c>
      <c r="G9" s="8">
        <f>P72</f>
        <v>3.823898305084746</v>
      </c>
      <c r="H9" s="28">
        <f>P73</f>
        <v>4.172604006657758</v>
      </c>
      <c r="I9" s="28" t="s">
        <v>17</v>
      </c>
      <c r="J9" s="19" t="s">
        <v>17</v>
      </c>
      <c r="M9" s="64" t="s">
        <v>38</v>
      </c>
      <c r="N9" s="64" t="s">
        <v>39</v>
      </c>
      <c r="O9" s="65">
        <v>4.77</v>
      </c>
      <c r="P9" s="65">
        <v>4.36</v>
      </c>
      <c r="Q9" s="4">
        <f t="shared" si="0"/>
        <v>0.1680999999999994</v>
      </c>
    </row>
    <row r="10" spans="1:17" ht="12.75" customHeight="1">
      <c r="A10" s="20" t="s">
        <v>6</v>
      </c>
      <c r="B10" s="21">
        <f>+Q69</f>
        <v>118</v>
      </c>
      <c r="C10" s="23">
        <f>+Q68</f>
        <v>455.81000000000006</v>
      </c>
      <c r="D10" s="21">
        <f>$B$3</f>
        <v>0.01</v>
      </c>
      <c r="E10" s="21">
        <f>+Q70</f>
        <v>0.34</v>
      </c>
      <c r="F10" s="23">
        <f>+Q71</f>
        <v>25</v>
      </c>
      <c r="G10" s="30">
        <f>Q72</f>
        <v>3.862796610169492</v>
      </c>
      <c r="H10" s="29" t="s">
        <v>17</v>
      </c>
      <c r="I10" s="22">
        <f>Q73</f>
        <v>0.13968184187342514</v>
      </c>
      <c r="J10" s="24">
        <f>Q74</f>
        <v>3.616080678586289</v>
      </c>
      <c r="M10" s="64" t="s">
        <v>38</v>
      </c>
      <c r="N10" s="64" t="s">
        <v>40</v>
      </c>
      <c r="O10" s="65">
        <v>4.03</v>
      </c>
      <c r="P10" s="65">
        <v>3.9</v>
      </c>
      <c r="Q10" s="4">
        <f t="shared" si="0"/>
        <v>0.01690000000000009</v>
      </c>
    </row>
    <row r="11" spans="13:17" ht="12.75" customHeight="1">
      <c r="M11" s="64" t="s">
        <v>38</v>
      </c>
      <c r="N11" s="64" t="s">
        <v>41</v>
      </c>
      <c r="O11" s="65">
        <v>5.63</v>
      </c>
      <c r="P11" s="65">
        <v>5.38</v>
      </c>
      <c r="Q11" s="4">
        <f t="shared" si="0"/>
        <v>0.0625</v>
      </c>
    </row>
    <row r="12" spans="13:17" ht="12.75" customHeight="1">
      <c r="M12" s="64" t="s">
        <v>38</v>
      </c>
      <c r="N12" s="64" t="s">
        <v>42</v>
      </c>
      <c r="O12" s="65">
        <v>0.91</v>
      </c>
      <c r="P12" s="65">
        <v>0.85</v>
      </c>
      <c r="Q12" s="4">
        <f t="shared" si="0"/>
        <v>0.0036000000000000064</v>
      </c>
    </row>
    <row r="13" spans="13:17" ht="12.75" customHeight="1">
      <c r="M13" s="64" t="s">
        <v>43</v>
      </c>
      <c r="N13" s="64" t="s">
        <v>44</v>
      </c>
      <c r="O13" s="65">
        <v>3.48</v>
      </c>
      <c r="P13" s="65">
        <v>3.45</v>
      </c>
      <c r="Q13" s="4">
        <f t="shared" si="0"/>
        <v>0.0008999999999999883</v>
      </c>
    </row>
    <row r="14" spans="13:17" ht="12.75" customHeight="1">
      <c r="M14" s="64" t="s">
        <v>43</v>
      </c>
      <c r="N14" s="64" t="s">
        <v>45</v>
      </c>
      <c r="O14" s="65">
        <v>8.95</v>
      </c>
      <c r="P14" s="65">
        <v>9.35</v>
      </c>
      <c r="Q14" s="4">
        <f t="shared" si="0"/>
        <v>0.16000000000000028</v>
      </c>
    </row>
    <row r="15" spans="13:17" ht="12.75" customHeight="1">
      <c r="M15" s="64" t="s">
        <v>43</v>
      </c>
      <c r="N15" s="64" t="s">
        <v>46</v>
      </c>
      <c r="O15" s="65">
        <v>1.36</v>
      </c>
      <c r="P15" s="65">
        <v>1.33</v>
      </c>
      <c r="Q15" s="4">
        <f t="shared" si="0"/>
        <v>0.0009000000000000016</v>
      </c>
    </row>
    <row r="16" spans="13:17" ht="12.75" customHeight="1">
      <c r="M16" s="64" t="s">
        <v>43</v>
      </c>
      <c r="N16" s="64" t="s">
        <v>47</v>
      </c>
      <c r="O16" s="65">
        <v>9.77</v>
      </c>
      <c r="P16" s="65">
        <v>9.19</v>
      </c>
      <c r="Q16" s="4">
        <f t="shared" si="0"/>
        <v>0.3364000000000001</v>
      </c>
    </row>
    <row r="17" spans="13:17" ht="12.75" customHeight="1">
      <c r="M17" s="64" t="s">
        <v>43</v>
      </c>
      <c r="N17" s="64" t="s">
        <v>48</v>
      </c>
      <c r="O17" s="65">
        <v>0.34</v>
      </c>
      <c r="P17" s="65">
        <v>0.34</v>
      </c>
      <c r="Q17" s="4">
        <f t="shared" si="0"/>
        <v>0</v>
      </c>
    </row>
    <row r="18" spans="13:17" ht="12.75" customHeight="1">
      <c r="M18" s="64" t="s">
        <v>43</v>
      </c>
      <c r="N18" s="64" t="s">
        <v>49</v>
      </c>
      <c r="O18" s="65">
        <v>9.9</v>
      </c>
      <c r="P18" s="65">
        <v>9.49</v>
      </c>
      <c r="Q18" s="4">
        <f t="shared" si="0"/>
        <v>0.1681000000000001</v>
      </c>
    </row>
    <row r="19" spans="13:17" ht="12.75" customHeight="1">
      <c r="M19" s="64" t="s">
        <v>50</v>
      </c>
      <c r="N19" s="64" t="s">
        <v>51</v>
      </c>
      <c r="O19" s="65">
        <v>0.54</v>
      </c>
      <c r="P19" s="65">
        <v>0.54</v>
      </c>
      <c r="Q19" s="4">
        <f t="shared" si="0"/>
        <v>0</v>
      </c>
    </row>
    <row r="20" spans="13:17" ht="12.75" customHeight="1">
      <c r="M20" s="64" t="s">
        <v>50</v>
      </c>
      <c r="N20" s="64" t="s">
        <v>52</v>
      </c>
      <c r="O20" s="65">
        <v>1.41</v>
      </c>
      <c r="P20" s="65">
        <v>1.34</v>
      </c>
      <c r="Q20" s="4">
        <f t="shared" si="0"/>
        <v>0.004899999999999977</v>
      </c>
    </row>
    <row r="21" spans="13:17" ht="12.75" customHeight="1">
      <c r="M21" s="64" t="s">
        <v>50</v>
      </c>
      <c r="N21" s="64" t="s">
        <v>53</v>
      </c>
      <c r="O21" s="65">
        <v>0.74</v>
      </c>
      <c r="P21" s="65">
        <v>0.7</v>
      </c>
      <c r="Q21" s="4">
        <f t="shared" si="0"/>
        <v>0.001600000000000003</v>
      </c>
    </row>
    <row r="22" spans="13:17" ht="12.75" customHeight="1">
      <c r="M22" s="64" t="s">
        <v>50</v>
      </c>
      <c r="N22" s="64" t="s">
        <v>54</v>
      </c>
      <c r="O22" s="65">
        <v>8.17</v>
      </c>
      <c r="P22" s="65">
        <v>7.76</v>
      </c>
      <c r="Q22" s="4">
        <f t="shared" si="0"/>
        <v>0.1681000000000001</v>
      </c>
    </row>
    <row r="23" spans="13:17" ht="12.75" customHeight="1">
      <c r="M23" s="64" t="s">
        <v>50</v>
      </c>
      <c r="N23" s="64" t="s">
        <v>55</v>
      </c>
      <c r="O23" s="65">
        <v>5.11</v>
      </c>
      <c r="P23" s="65">
        <v>4.7</v>
      </c>
      <c r="Q23" s="4">
        <f t="shared" si="0"/>
        <v>0.1681000000000001</v>
      </c>
    </row>
    <row r="24" spans="13:17" ht="12.75" customHeight="1">
      <c r="M24" s="64" t="s">
        <v>56</v>
      </c>
      <c r="N24" s="64" t="s">
        <v>57</v>
      </c>
      <c r="O24" s="65">
        <v>0.75</v>
      </c>
      <c r="P24" s="65">
        <v>0.69</v>
      </c>
      <c r="Q24" s="4">
        <f t="shared" si="0"/>
        <v>0.0036000000000000064</v>
      </c>
    </row>
    <row r="25" spans="13:17" ht="12.75" customHeight="1">
      <c r="M25" s="64" t="s">
        <v>56</v>
      </c>
      <c r="N25" s="64" t="s">
        <v>58</v>
      </c>
      <c r="O25" s="65">
        <v>2.54</v>
      </c>
      <c r="P25" s="65">
        <v>2.61</v>
      </c>
      <c r="Q25" s="4">
        <f t="shared" si="0"/>
        <v>0.004899999999999977</v>
      </c>
    </row>
    <row r="26" spans="13:17" ht="12.75" customHeight="1">
      <c r="M26" s="64" t="s">
        <v>56</v>
      </c>
      <c r="N26" s="64" t="s">
        <v>59</v>
      </c>
      <c r="O26" s="65">
        <v>2.72</v>
      </c>
      <c r="P26" s="65">
        <v>2.84</v>
      </c>
      <c r="Q26" s="4">
        <f t="shared" si="0"/>
        <v>0.01439999999999992</v>
      </c>
    </row>
    <row r="27" spans="13:17" ht="12.75" customHeight="1">
      <c r="M27" s="64" t="s">
        <v>56</v>
      </c>
      <c r="N27" s="64" t="s">
        <v>60</v>
      </c>
      <c r="O27" s="65">
        <v>2.22</v>
      </c>
      <c r="P27" s="65">
        <v>2.17</v>
      </c>
      <c r="Q27" s="4">
        <f t="shared" si="0"/>
        <v>0.0025000000000000265</v>
      </c>
    </row>
    <row r="28" spans="13:17" ht="12.75" customHeight="1">
      <c r="M28" s="64" t="s">
        <v>56</v>
      </c>
      <c r="N28" s="64" t="s">
        <v>61</v>
      </c>
      <c r="O28" s="65">
        <v>4.85</v>
      </c>
      <c r="P28" s="65">
        <v>5.18</v>
      </c>
      <c r="Q28" s="4">
        <f t="shared" si="0"/>
        <v>0.10890000000000005</v>
      </c>
    </row>
    <row r="29" spans="13:17" ht="12.75" customHeight="1">
      <c r="M29" s="64" t="s">
        <v>56</v>
      </c>
      <c r="N29" s="64" t="s">
        <v>62</v>
      </c>
      <c r="O29" s="65">
        <v>3.74</v>
      </c>
      <c r="P29" s="65">
        <v>3.55</v>
      </c>
      <c r="Q29" s="4">
        <f t="shared" si="0"/>
        <v>0.036100000000000146</v>
      </c>
    </row>
    <row r="30" spans="13:17" ht="12.75" customHeight="1">
      <c r="M30" s="64" t="s">
        <v>56</v>
      </c>
      <c r="N30" s="64" t="s">
        <v>63</v>
      </c>
      <c r="O30" s="65">
        <v>3.33</v>
      </c>
      <c r="P30" s="65">
        <v>3.31</v>
      </c>
      <c r="Q30" s="4">
        <f t="shared" si="0"/>
        <v>0.0004000000000000007</v>
      </c>
    </row>
    <row r="31" spans="13:17" ht="12.75" customHeight="1">
      <c r="M31" s="64" t="s">
        <v>64</v>
      </c>
      <c r="N31" s="64" t="s">
        <v>65</v>
      </c>
      <c r="O31" s="65">
        <v>0.8</v>
      </c>
      <c r="P31" s="65">
        <v>0.79</v>
      </c>
      <c r="Q31" s="4">
        <f t="shared" si="0"/>
        <v>0.00010000000000000018</v>
      </c>
    </row>
    <row r="32" spans="13:17" ht="12.75" customHeight="1">
      <c r="M32" s="64" t="s">
        <v>64</v>
      </c>
      <c r="N32" s="64" t="s">
        <v>66</v>
      </c>
      <c r="O32" s="65">
        <v>0.57</v>
      </c>
      <c r="P32" s="65">
        <v>0.6</v>
      </c>
      <c r="Q32" s="4">
        <f t="shared" si="0"/>
        <v>0.0009000000000000016</v>
      </c>
    </row>
    <row r="33" spans="13:17" ht="12.75" customHeight="1">
      <c r="M33" s="64" t="s">
        <v>64</v>
      </c>
      <c r="N33" s="64" t="s">
        <v>67</v>
      </c>
      <c r="O33" s="65">
        <v>0.38</v>
      </c>
      <c r="P33" s="65">
        <v>0.41</v>
      </c>
      <c r="Q33" s="4">
        <f t="shared" si="0"/>
        <v>0.0008999999999999982</v>
      </c>
    </row>
    <row r="34" spans="13:17" ht="12.75" customHeight="1">
      <c r="M34" s="64" t="s">
        <v>64</v>
      </c>
      <c r="N34" s="64" t="s">
        <v>68</v>
      </c>
      <c r="O34" s="65">
        <v>0.45</v>
      </c>
      <c r="P34" s="65">
        <v>0.45</v>
      </c>
      <c r="Q34" s="4">
        <f t="shared" si="0"/>
        <v>0</v>
      </c>
    </row>
    <row r="35" spans="13:17" ht="12.75" customHeight="1">
      <c r="M35" s="64" t="s">
        <v>69</v>
      </c>
      <c r="N35" s="64" t="s">
        <v>70</v>
      </c>
      <c r="O35" s="65">
        <v>2.17</v>
      </c>
      <c r="P35" s="65">
        <v>2.18</v>
      </c>
      <c r="Q35" s="4">
        <f t="shared" si="0"/>
        <v>0.00010000000000000461</v>
      </c>
    </row>
    <row r="36" spans="13:17" ht="12.75" customHeight="1">
      <c r="M36" s="64" t="s">
        <v>69</v>
      </c>
      <c r="N36" s="64" t="s">
        <v>71</v>
      </c>
      <c r="O36" s="65">
        <v>3.38</v>
      </c>
      <c r="P36" s="65">
        <v>3.23</v>
      </c>
      <c r="Q36" s="4">
        <f t="shared" si="0"/>
        <v>0.022499999999999975</v>
      </c>
    </row>
    <row r="37" spans="13:17" ht="12.75" customHeight="1">
      <c r="M37" s="64" t="s">
        <v>69</v>
      </c>
      <c r="N37" s="64" t="s">
        <v>72</v>
      </c>
      <c r="O37" s="65">
        <v>3.53</v>
      </c>
      <c r="P37" s="65">
        <v>3.77</v>
      </c>
      <c r="Q37" s="4">
        <f t="shared" si="0"/>
        <v>0.0576000000000001</v>
      </c>
    </row>
    <row r="38" spans="13:17" ht="12.75" customHeight="1">
      <c r="M38" s="64" t="s">
        <v>69</v>
      </c>
      <c r="N38" s="64" t="s">
        <v>73</v>
      </c>
      <c r="O38" s="65">
        <v>1.04</v>
      </c>
      <c r="P38" s="65">
        <v>1.02</v>
      </c>
      <c r="Q38" s="4">
        <f t="shared" si="0"/>
        <v>0.0004000000000000007</v>
      </c>
    </row>
    <row r="39" spans="13:17" ht="12.75" customHeight="1">
      <c r="M39" s="64" t="s">
        <v>69</v>
      </c>
      <c r="N39" s="64" t="s">
        <v>74</v>
      </c>
      <c r="O39" s="65">
        <v>3.24</v>
      </c>
      <c r="P39" s="65">
        <v>3.14</v>
      </c>
      <c r="Q39" s="4">
        <f t="shared" si="0"/>
        <v>0.010000000000000018</v>
      </c>
    </row>
    <row r="40" spans="13:17" ht="12.75" customHeight="1">
      <c r="M40" s="64" t="s">
        <v>69</v>
      </c>
      <c r="N40" s="64" t="s">
        <v>75</v>
      </c>
      <c r="O40" s="65">
        <v>0.77</v>
      </c>
      <c r="P40" s="65">
        <v>0.77</v>
      </c>
      <c r="Q40" s="4">
        <f t="shared" si="0"/>
        <v>0</v>
      </c>
    </row>
    <row r="41" spans="13:17" ht="12.75" customHeight="1">
      <c r="M41" s="64" t="s">
        <v>69</v>
      </c>
      <c r="N41" s="64" t="s">
        <v>76</v>
      </c>
      <c r="O41" s="65">
        <v>0.88</v>
      </c>
      <c r="P41" s="65">
        <v>0.93</v>
      </c>
      <c r="Q41" s="4">
        <f t="shared" si="0"/>
        <v>0.0025000000000000044</v>
      </c>
    </row>
    <row r="42" spans="13:17" ht="12.75" customHeight="1">
      <c r="M42" s="64" t="s">
        <v>77</v>
      </c>
      <c r="N42" s="64" t="s">
        <v>78</v>
      </c>
      <c r="O42" s="65">
        <v>2.97</v>
      </c>
      <c r="P42" s="65">
        <v>2.93</v>
      </c>
      <c r="Q42" s="4">
        <f t="shared" si="0"/>
        <v>0.001600000000000003</v>
      </c>
    </row>
    <row r="43" spans="13:17" ht="12.75" customHeight="1">
      <c r="M43" s="64" t="s">
        <v>77</v>
      </c>
      <c r="N43" s="64" t="s">
        <v>79</v>
      </c>
      <c r="O43" s="65">
        <v>1.56</v>
      </c>
      <c r="P43" s="65">
        <v>1.48</v>
      </c>
      <c r="Q43" s="4">
        <f t="shared" si="0"/>
        <v>0.006400000000000012</v>
      </c>
    </row>
    <row r="44" spans="13:17" ht="12.75" customHeight="1">
      <c r="M44" s="64" t="s">
        <v>77</v>
      </c>
      <c r="N44" s="64" t="s">
        <v>80</v>
      </c>
      <c r="O44" s="65">
        <v>1.44</v>
      </c>
      <c r="P44" s="65">
        <v>1.54</v>
      </c>
      <c r="Q44" s="4">
        <f t="shared" si="0"/>
        <v>0.010000000000000018</v>
      </c>
    </row>
    <row r="45" spans="13:17" ht="12.75" customHeight="1">
      <c r="M45" s="64" t="s">
        <v>77</v>
      </c>
      <c r="N45" s="64" t="s">
        <v>81</v>
      </c>
      <c r="O45" s="65">
        <v>0.98</v>
      </c>
      <c r="P45" s="65">
        <v>0.98</v>
      </c>
      <c r="Q45" s="4">
        <f t="shared" si="0"/>
        <v>0</v>
      </c>
    </row>
    <row r="46" spans="13:17" ht="12.75" customHeight="1">
      <c r="M46" s="64" t="s">
        <v>77</v>
      </c>
      <c r="N46" s="64" t="s">
        <v>82</v>
      </c>
      <c r="O46" s="65">
        <v>4.48</v>
      </c>
      <c r="P46" s="65">
        <v>4.29</v>
      </c>
      <c r="Q46" s="4">
        <f t="shared" si="0"/>
        <v>0.036100000000000146</v>
      </c>
    </row>
    <row r="47" spans="13:17" ht="12.75" customHeight="1">
      <c r="M47" s="64" t="s">
        <v>77</v>
      </c>
      <c r="N47" s="64" t="s">
        <v>83</v>
      </c>
      <c r="O47" s="65">
        <v>0.77</v>
      </c>
      <c r="P47" s="65">
        <v>0.76</v>
      </c>
      <c r="Q47" s="4">
        <f t="shared" si="0"/>
        <v>0.00010000000000000018</v>
      </c>
    </row>
    <row r="48" spans="13:17" ht="12.75" customHeight="1">
      <c r="M48" s="64" t="s">
        <v>77</v>
      </c>
      <c r="N48" s="64" t="s">
        <v>84</v>
      </c>
      <c r="O48" s="65">
        <v>14.05</v>
      </c>
      <c r="P48" s="65">
        <v>13.9</v>
      </c>
      <c r="Q48" s="4">
        <f t="shared" si="0"/>
        <v>0.022500000000000107</v>
      </c>
    </row>
    <row r="49" spans="13:17" ht="12.75" customHeight="1">
      <c r="M49" s="64" t="s">
        <v>85</v>
      </c>
      <c r="N49" s="64" t="s">
        <v>86</v>
      </c>
      <c r="O49" s="65">
        <v>0.99</v>
      </c>
      <c r="P49" s="65">
        <v>0.96</v>
      </c>
      <c r="Q49" s="4">
        <f t="shared" si="0"/>
        <v>0.0009000000000000016</v>
      </c>
    </row>
    <row r="50" spans="13:17" ht="12.75" customHeight="1">
      <c r="M50" s="64" t="s">
        <v>87</v>
      </c>
      <c r="N50" s="64" t="s">
        <v>88</v>
      </c>
      <c r="O50" s="65">
        <v>4.72</v>
      </c>
      <c r="P50" s="65">
        <v>4.41</v>
      </c>
      <c r="Q50" s="4">
        <f t="shared" si="0"/>
        <v>0.09609999999999976</v>
      </c>
    </row>
    <row r="51" spans="13:17" ht="12.75" customHeight="1">
      <c r="M51" s="64" t="s">
        <v>87</v>
      </c>
      <c r="N51" s="64" t="s">
        <v>89</v>
      </c>
      <c r="O51" s="65">
        <v>2.25</v>
      </c>
      <c r="P51" s="65">
        <v>2.15</v>
      </c>
      <c r="Q51" s="4">
        <f t="shared" si="0"/>
        <v>0.010000000000000018</v>
      </c>
    </row>
    <row r="52" spans="13:17" ht="12.75" customHeight="1">
      <c r="M52" s="64" t="s">
        <v>87</v>
      </c>
      <c r="N52" s="64" t="s">
        <v>90</v>
      </c>
      <c r="O52" s="65">
        <v>7.56</v>
      </c>
      <c r="P52" s="65">
        <v>7.06</v>
      </c>
      <c r="Q52" s="4">
        <f t="shared" si="0"/>
        <v>0.25</v>
      </c>
    </row>
    <row r="53" spans="13:17" ht="12.75" customHeight="1">
      <c r="M53" s="64" t="s">
        <v>91</v>
      </c>
      <c r="N53" s="64" t="s">
        <v>92</v>
      </c>
      <c r="O53" s="65">
        <v>25</v>
      </c>
      <c r="P53" s="65">
        <v>25</v>
      </c>
      <c r="Q53" s="4">
        <f t="shared" si="0"/>
        <v>0</v>
      </c>
    </row>
    <row r="54" spans="13:17" ht="12.75" customHeight="1">
      <c r="M54" s="64" t="s">
        <v>93</v>
      </c>
      <c r="N54" s="64" t="s">
        <v>94</v>
      </c>
      <c r="O54" s="65">
        <v>1.74</v>
      </c>
      <c r="P54" s="65">
        <v>1.72</v>
      </c>
      <c r="Q54" s="4">
        <f t="shared" si="0"/>
        <v>0.0004000000000000007</v>
      </c>
    </row>
    <row r="55" spans="13:17" ht="12.75" customHeight="1">
      <c r="M55" s="64" t="s">
        <v>93</v>
      </c>
      <c r="N55" s="64" t="s">
        <v>95</v>
      </c>
      <c r="O55" s="65">
        <v>1.39</v>
      </c>
      <c r="P55" s="65">
        <v>1.38</v>
      </c>
      <c r="Q55" s="4">
        <f t="shared" si="0"/>
        <v>0.00010000000000000018</v>
      </c>
    </row>
    <row r="56" spans="13:17" ht="12.75" customHeight="1">
      <c r="M56" s="64" t="s">
        <v>93</v>
      </c>
      <c r="N56" s="64" t="s">
        <v>96</v>
      </c>
      <c r="O56" s="65">
        <v>12.05</v>
      </c>
      <c r="P56" s="65">
        <v>11.9</v>
      </c>
      <c r="Q56" s="4">
        <f t="shared" si="0"/>
        <v>0.022500000000000107</v>
      </c>
    </row>
    <row r="57" spans="13:17" ht="12.75" customHeight="1">
      <c r="M57" s="64" t="s">
        <v>93</v>
      </c>
      <c r="N57" s="64" t="s">
        <v>97</v>
      </c>
      <c r="O57" s="65">
        <v>4.43</v>
      </c>
      <c r="P57" s="65">
        <v>4.21</v>
      </c>
      <c r="Q57" s="4">
        <f t="shared" si="0"/>
        <v>0.04839999999999989</v>
      </c>
    </row>
    <row r="58" spans="13:17" ht="12.75" customHeight="1">
      <c r="M58" s="64" t="s">
        <v>93</v>
      </c>
      <c r="N58" s="64" t="s">
        <v>98</v>
      </c>
      <c r="O58" s="65">
        <v>2.14</v>
      </c>
      <c r="P58" s="65">
        <v>2.06</v>
      </c>
      <c r="Q58" s="4">
        <f t="shared" si="0"/>
        <v>0.006400000000000012</v>
      </c>
    </row>
    <row r="59" spans="13:17" ht="12.75" customHeight="1">
      <c r="M59" s="64" t="s">
        <v>93</v>
      </c>
      <c r="N59" s="64" t="s">
        <v>99</v>
      </c>
      <c r="O59" s="65">
        <v>7.61</v>
      </c>
      <c r="P59" s="65">
        <v>7.47</v>
      </c>
      <c r="Q59" s="4">
        <f t="shared" si="0"/>
        <v>0.01960000000000016</v>
      </c>
    </row>
    <row r="60" spans="13:17" ht="12.75" customHeight="1">
      <c r="M60" s="64" t="s">
        <v>100</v>
      </c>
      <c r="N60" s="64" t="s">
        <v>101</v>
      </c>
      <c r="O60" s="65">
        <v>2.5</v>
      </c>
      <c r="P60" s="65">
        <v>2.42</v>
      </c>
      <c r="Q60" s="4">
        <f t="shared" si="0"/>
        <v>0.006400000000000012</v>
      </c>
    </row>
    <row r="65" spans="16:17" ht="12.75">
      <c r="P65" s="5" t="s">
        <v>3</v>
      </c>
      <c r="Q65" s="31">
        <f>SUM(Q2:Q64)</f>
        <v>2.3023000000000007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230.20000000000002</v>
      </c>
      <c r="P68">
        <f>SUM(P2:P60)</f>
        <v>225.61</v>
      </c>
      <c r="Q68" s="8">
        <f>+O68+P68</f>
        <v>455.81000000000006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0.34</v>
      </c>
      <c r="P70">
        <f>MIN(P2:P60)</f>
        <v>0.34</v>
      </c>
      <c r="Q70" s="9">
        <f>MIN(O70:P70)</f>
        <v>0.34</v>
      </c>
    </row>
    <row r="71" spans="14:17" ht="12.75">
      <c r="N71" s="5" t="s">
        <v>10</v>
      </c>
      <c r="O71">
        <f>MAX(O2:O60)</f>
        <v>25</v>
      </c>
      <c r="P71">
        <f>MAX(P2:P60)</f>
        <v>25</v>
      </c>
      <c r="Q71" s="10">
        <f>MAX(O71:P71)</f>
        <v>25</v>
      </c>
    </row>
    <row r="72" spans="14:17" ht="12.75">
      <c r="N72" s="5" t="s">
        <v>11</v>
      </c>
      <c r="O72" s="11">
        <f>O68/O69</f>
        <v>3.9016949152542377</v>
      </c>
      <c r="P72" s="11">
        <f>P68/P69</f>
        <v>3.823898305084746</v>
      </c>
      <c r="Q72" s="12">
        <f>(O68+P68)/Q69</f>
        <v>3.862796610169492</v>
      </c>
    </row>
    <row r="73" spans="14:17" ht="12.75">
      <c r="N73" s="5" t="s">
        <v>12</v>
      </c>
      <c r="O73" s="13">
        <f>STDEV(O2:O60)</f>
        <v>4.209714198072888</v>
      </c>
      <c r="P73" s="13">
        <f>STDEV(P2:P60)</f>
        <v>4.172604006657758</v>
      </c>
      <c r="Q73" s="13">
        <f>SQRT(Q65/Q69)</f>
        <v>0.13968184187342514</v>
      </c>
    </row>
    <row r="74" spans="14:17" ht="12.75">
      <c r="N74" s="5" t="s">
        <v>13</v>
      </c>
      <c r="Q74" s="14">
        <f>(Q73/Q72)*100</f>
        <v>3.616080678586289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129</v>
      </c>
      <c r="M1" s="66" t="s">
        <v>0</v>
      </c>
      <c r="N1" s="66" t="s">
        <v>1</v>
      </c>
      <c r="O1" s="66" t="s">
        <v>130</v>
      </c>
      <c r="P1" s="66" t="s">
        <v>130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67" t="s">
        <v>30</v>
      </c>
      <c r="N2" s="67" t="s">
        <v>31</v>
      </c>
      <c r="O2" s="68">
        <v>13.7</v>
      </c>
      <c r="P2" s="68">
        <v>14.15</v>
      </c>
      <c r="Q2" s="4">
        <f aca="true" t="shared" si="0" ref="Q2:Q60">(O2-P2)^2</f>
        <v>0.20250000000000096</v>
      </c>
      <c r="R2">
        <v>50</v>
      </c>
      <c r="S2">
        <f>0.8*R2</f>
        <v>40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67" t="s">
        <v>30</v>
      </c>
      <c r="N3" s="67" t="s">
        <v>32</v>
      </c>
      <c r="O3" s="68">
        <v>13.5</v>
      </c>
      <c r="P3" s="68">
        <v>13.1</v>
      </c>
      <c r="Q3" s="4">
        <f t="shared" si="0"/>
        <v>0.16000000000000028</v>
      </c>
      <c r="R3">
        <v>0</v>
      </c>
      <c r="S3">
        <v>0</v>
      </c>
      <c r="T3">
        <f>R2</f>
        <v>50</v>
      </c>
      <c r="U3">
        <f>$B$3</f>
        <v>0.05</v>
      </c>
    </row>
    <row r="4" spans="13:19" ht="12.75" customHeight="1">
      <c r="M4" s="67" t="s">
        <v>30</v>
      </c>
      <c r="N4" s="67" t="s">
        <v>33</v>
      </c>
      <c r="O4" s="68">
        <v>13</v>
      </c>
      <c r="P4" s="68">
        <v>13.75</v>
      </c>
      <c r="Q4" s="4">
        <f t="shared" si="0"/>
        <v>0.5625</v>
      </c>
      <c r="R4">
        <f>S2</f>
        <v>40</v>
      </c>
      <c r="S4">
        <f>R2</f>
        <v>50</v>
      </c>
    </row>
    <row r="5" spans="1:21" ht="12.75" customHeight="1">
      <c r="A5" s="15" t="s">
        <v>16</v>
      </c>
      <c r="M5" s="67" t="s">
        <v>30</v>
      </c>
      <c r="N5" s="67" t="s">
        <v>34</v>
      </c>
      <c r="O5" s="68">
        <v>20.1</v>
      </c>
      <c r="P5" s="68">
        <v>19.4</v>
      </c>
      <c r="Q5" s="4">
        <f t="shared" si="0"/>
        <v>0.490000000000004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67" t="s">
        <v>30</v>
      </c>
      <c r="N6" s="67" t="s">
        <v>35</v>
      </c>
      <c r="O6" s="68">
        <v>33.6</v>
      </c>
      <c r="P6" s="68">
        <v>32</v>
      </c>
      <c r="Q6" s="4">
        <f t="shared" si="0"/>
        <v>2.5600000000000045</v>
      </c>
      <c r="T6">
        <f>$B$3</f>
        <v>0.05</v>
      </c>
      <c r="U6">
        <f>+T3</f>
        <v>50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67" t="s">
        <v>30</v>
      </c>
      <c r="N7" s="67" t="s">
        <v>36</v>
      </c>
      <c r="O7" s="68">
        <v>19.65</v>
      </c>
      <c r="P7" s="68">
        <v>20.6</v>
      </c>
      <c r="Q7" s="4">
        <f t="shared" si="0"/>
        <v>0.9025000000000054</v>
      </c>
    </row>
    <row r="8" spans="1:17" ht="12.75" customHeight="1">
      <c r="A8" s="17" t="s">
        <v>4</v>
      </c>
      <c r="B8" s="18">
        <f>+O69</f>
        <v>59</v>
      </c>
      <c r="C8" s="18">
        <f>+O68</f>
        <v>713.28</v>
      </c>
      <c r="D8">
        <f>$B$3</f>
        <v>0.05</v>
      </c>
      <c r="E8" s="18">
        <f>+O70</f>
        <v>0.46</v>
      </c>
      <c r="F8" s="18">
        <f>+O71</f>
        <v>40.2</v>
      </c>
      <c r="G8" s="8">
        <f>+O72</f>
        <v>12.089491525423728</v>
      </c>
      <c r="H8" s="28">
        <f>O73</f>
        <v>9.004553526952604</v>
      </c>
      <c r="I8" s="28" t="s">
        <v>17</v>
      </c>
      <c r="J8" s="19" t="s">
        <v>17</v>
      </c>
      <c r="M8" s="67" t="s">
        <v>30</v>
      </c>
      <c r="N8" s="67" t="s">
        <v>37</v>
      </c>
      <c r="O8" s="68">
        <v>13.05</v>
      </c>
      <c r="P8" s="68">
        <v>13</v>
      </c>
      <c r="Q8" s="4">
        <f t="shared" si="0"/>
        <v>0.002500000000000071</v>
      </c>
    </row>
    <row r="9" spans="1:17" ht="12.75" customHeight="1">
      <c r="A9" s="17" t="s">
        <v>5</v>
      </c>
      <c r="B9" s="18">
        <f>+P69</f>
        <v>59</v>
      </c>
      <c r="C9" s="18">
        <f>+P68</f>
        <v>705.5400000000001</v>
      </c>
      <c r="D9">
        <f>$B$3</f>
        <v>0.05</v>
      </c>
      <c r="E9" s="18">
        <f>+P70</f>
        <v>0.6</v>
      </c>
      <c r="F9" s="18">
        <f>+P71</f>
        <v>46.6</v>
      </c>
      <c r="G9" s="8">
        <f>P72</f>
        <v>11.958305084745763</v>
      </c>
      <c r="H9" s="28">
        <f>P73</f>
        <v>9.116005090052889</v>
      </c>
      <c r="I9" s="28" t="s">
        <v>17</v>
      </c>
      <c r="J9" s="19" t="s">
        <v>17</v>
      </c>
      <c r="M9" s="67" t="s">
        <v>38</v>
      </c>
      <c r="N9" s="67" t="s">
        <v>39</v>
      </c>
      <c r="O9" s="68">
        <v>14.05</v>
      </c>
      <c r="P9" s="68">
        <v>13.25</v>
      </c>
      <c r="Q9" s="4">
        <f t="shared" si="0"/>
        <v>0.6400000000000011</v>
      </c>
    </row>
    <row r="10" spans="1:17" ht="12.75" customHeight="1">
      <c r="A10" s="20" t="s">
        <v>6</v>
      </c>
      <c r="B10" s="21">
        <f>+Q69</f>
        <v>118</v>
      </c>
      <c r="C10" s="23">
        <f>+Q68</f>
        <v>1418.8200000000002</v>
      </c>
      <c r="D10" s="21">
        <f>$B$3</f>
        <v>0.05</v>
      </c>
      <c r="E10" s="21">
        <f>+Q70</f>
        <v>0.46</v>
      </c>
      <c r="F10" s="23">
        <f>+Q71</f>
        <v>46.6</v>
      </c>
      <c r="G10" s="30">
        <f>Q72</f>
        <v>12.023898305084748</v>
      </c>
      <c r="H10" s="29" t="s">
        <v>17</v>
      </c>
      <c r="I10" s="22">
        <f>Q73</f>
        <v>0.8177501172346525</v>
      </c>
      <c r="J10" s="24">
        <f>Q74</f>
        <v>6.801039866486869</v>
      </c>
      <c r="M10" s="67" t="s">
        <v>38</v>
      </c>
      <c r="N10" s="67" t="s">
        <v>40</v>
      </c>
      <c r="O10" s="68">
        <v>12.7</v>
      </c>
      <c r="P10" s="68">
        <v>12.15</v>
      </c>
      <c r="Q10" s="4">
        <f t="shared" si="0"/>
        <v>0.3024999999999988</v>
      </c>
    </row>
    <row r="11" spans="13:17" ht="12.75" customHeight="1">
      <c r="M11" s="67" t="s">
        <v>38</v>
      </c>
      <c r="N11" s="67" t="s">
        <v>41</v>
      </c>
      <c r="O11" s="68">
        <v>14.45</v>
      </c>
      <c r="P11" s="68">
        <v>14.7</v>
      </c>
      <c r="Q11" s="4">
        <f t="shared" si="0"/>
        <v>0.0625</v>
      </c>
    </row>
    <row r="12" spans="13:17" ht="12.75" customHeight="1">
      <c r="M12" s="67" t="s">
        <v>38</v>
      </c>
      <c r="N12" s="67" t="s">
        <v>42</v>
      </c>
      <c r="O12" s="68">
        <v>21.2</v>
      </c>
      <c r="P12" s="68">
        <v>19.35</v>
      </c>
      <c r="Q12" s="4">
        <f t="shared" si="0"/>
        <v>3.4224999999999923</v>
      </c>
    </row>
    <row r="13" spans="13:17" ht="12.75" customHeight="1">
      <c r="M13" s="67" t="s">
        <v>43</v>
      </c>
      <c r="N13" s="67" t="s">
        <v>44</v>
      </c>
      <c r="O13" s="68">
        <v>16</v>
      </c>
      <c r="P13" s="68">
        <v>15.9</v>
      </c>
      <c r="Q13" s="4">
        <f t="shared" si="0"/>
        <v>0.009999999999999929</v>
      </c>
    </row>
    <row r="14" spans="13:17" ht="12.75" customHeight="1">
      <c r="M14" s="67" t="s">
        <v>43</v>
      </c>
      <c r="N14" s="67" t="s">
        <v>45</v>
      </c>
      <c r="O14" s="68">
        <v>16.45</v>
      </c>
      <c r="P14" s="68">
        <v>17.1</v>
      </c>
      <c r="Q14" s="4">
        <f t="shared" si="0"/>
        <v>0.42250000000000276</v>
      </c>
    </row>
    <row r="15" spans="13:17" ht="12.75" customHeight="1">
      <c r="M15" s="67" t="s">
        <v>43</v>
      </c>
      <c r="N15" s="67" t="s">
        <v>46</v>
      </c>
      <c r="O15" s="68">
        <v>20.9</v>
      </c>
      <c r="P15" s="68">
        <v>19.85</v>
      </c>
      <c r="Q15" s="4">
        <f t="shared" si="0"/>
        <v>1.102499999999994</v>
      </c>
    </row>
    <row r="16" spans="13:17" ht="12.75" customHeight="1">
      <c r="M16" s="67" t="s">
        <v>43</v>
      </c>
      <c r="N16" s="67" t="s">
        <v>47</v>
      </c>
      <c r="O16" s="68">
        <v>19.9</v>
      </c>
      <c r="P16" s="68">
        <v>17.8</v>
      </c>
      <c r="Q16" s="4">
        <f t="shared" si="0"/>
        <v>4.409999999999991</v>
      </c>
    </row>
    <row r="17" spans="13:17" ht="12.75" customHeight="1">
      <c r="M17" s="67" t="s">
        <v>43</v>
      </c>
      <c r="N17" s="67" t="s">
        <v>48</v>
      </c>
      <c r="O17" s="68">
        <v>21.8</v>
      </c>
      <c r="P17" s="68">
        <v>21.4</v>
      </c>
      <c r="Q17" s="4">
        <f t="shared" si="0"/>
        <v>0.1600000000000017</v>
      </c>
    </row>
    <row r="18" spans="13:17" ht="12.75" customHeight="1">
      <c r="M18" s="67" t="s">
        <v>43</v>
      </c>
      <c r="N18" s="67" t="s">
        <v>49</v>
      </c>
      <c r="O18" s="68">
        <v>16.85</v>
      </c>
      <c r="P18" s="68">
        <v>16.8</v>
      </c>
      <c r="Q18" s="4">
        <f t="shared" si="0"/>
        <v>0.002500000000000071</v>
      </c>
    </row>
    <row r="19" spans="13:17" ht="12.75" customHeight="1">
      <c r="M19" s="67" t="s">
        <v>50</v>
      </c>
      <c r="N19" s="67" t="s">
        <v>51</v>
      </c>
      <c r="O19" s="68">
        <v>1.74</v>
      </c>
      <c r="P19" s="68">
        <v>1.51</v>
      </c>
      <c r="Q19" s="4">
        <f t="shared" si="0"/>
        <v>0.05289999999999999</v>
      </c>
    </row>
    <row r="20" spans="13:17" ht="12.75" customHeight="1">
      <c r="M20" s="67" t="s">
        <v>50</v>
      </c>
      <c r="N20" s="67" t="s">
        <v>52</v>
      </c>
      <c r="O20" s="68">
        <v>6.25</v>
      </c>
      <c r="P20" s="68">
        <v>6.28</v>
      </c>
      <c r="Q20" s="4">
        <f t="shared" si="0"/>
        <v>0.0009000000000000149</v>
      </c>
    </row>
    <row r="21" spans="13:17" ht="12.75" customHeight="1">
      <c r="M21" s="67" t="s">
        <v>50</v>
      </c>
      <c r="N21" s="67" t="s">
        <v>53</v>
      </c>
      <c r="O21" s="68">
        <v>3.73</v>
      </c>
      <c r="P21" s="68">
        <v>3.33</v>
      </c>
      <c r="Q21" s="4">
        <f t="shared" si="0"/>
        <v>0.15999999999999992</v>
      </c>
    </row>
    <row r="22" spans="13:17" ht="12.75" customHeight="1">
      <c r="M22" s="67" t="s">
        <v>50</v>
      </c>
      <c r="N22" s="67" t="s">
        <v>54</v>
      </c>
      <c r="O22" s="68">
        <v>14.55</v>
      </c>
      <c r="P22" s="68">
        <v>14.2</v>
      </c>
      <c r="Q22" s="4">
        <f t="shared" si="0"/>
        <v>0.122500000000001</v>
      </c>
    </row>
    <row r="23" spans="13:17" ht="12.75" customHeight="1">
      <c r="M23" s="67" t="s">
        <v>50</v>
      </c>
      <c r="N23" s="67" t="s">
        <v>55</v>
      </c>
      <c r="O23" s="68">
        <v>15.3</v>
      </c>
      <c r="P23" s="68">
        <v>14.05</v>
      </c>
      <c r="Q23" s="4">
        <f t="shared" si="0"/>
        <v>1.5625</v>
      </c>
    </row>
    <row r="24" spans="13:17" ht="12.75" customHeight="1">
      <c r="M24" s="67" t="s">
        <v>56</v>
      </c>
      <c r="N24" s="67" t="s">
        <v>57</v>
      </c>
      <c r="O24" s="68">
        <v>2.93</v>
      </c>
      <c r="P24" s="68">
        <v>2.85</v>
      </c>
      <c r="Q24" s="4">
        <f t="shared" si="0"/>
        <v>0.006400000000000012</v>
      </c>
    </row>
    <row r="25" spans="13:17" ht="12.75" customHeight="1">
      <c r="M25" s="67" t="s">
        <v>56</v>
      </c>
      <c r="N25" s="67" t="s">
        <v>58</v>
      </c>
      <c r="O25" s="68">
        <v>10.35</v>
      </c>
      <c r="P25" s="68">
        <v>10.25</v>
      </c>
      <c r="Q25" s="4">
        <f t="shared" si="0"/>
        <v>0.009999999999999929</v>
      </c>
    </row>
    <row r="26" spans="13:17" ht="12.75" customHeight="1">
      <c r="M26" s="67" t="s">
        <v>56</v>
      </c>
      <c r="N26" s="67" t="s">
        <v>59</v>
      </c>
      <c r="O26" s="68">
        <v>8.99</v>
      </c>
      <c r="P26" s="68">
        <v>10.3</v>
      </c>
      <c r="Q26" s="4">
        <f t="shared" si="0"/>
        <v>1.7161000000000013</v>
      </c>
    </row>
    <row r="27" spans="13:17" ht="12.75" customHeight="1">
      <c r="M27" s="67" t="s">
        <v>56</v>
      </c>
      <c r="N27" s="67" t="s">
        <v>60</v>
      </c>
      <c r="O27" s="68">
        <v>11.35</v>
      </c>
      <c r="P27" s="68">
        <v>11</v>
      </c>
      <c r="Q27" s="4">
        <f t="shared" si="0"/>
        <v>0.12249999999999975</v>
      </c>
    </row>
    <row r="28" spans="13:17" ht="12.75" customHeight="1">
      <c r="M28" s="67" t="s">
        <v>56</v>
      </c>
      <c r="N28" s="67" t="s">
        <v>61</v>
      </c>
      <c r="O28" s="68">
        <v>12.45</v>
      </c>
      <c r="P28" s="68">
        <v>13.25</v>
      </c>
      <c r="Q28" s="4">
        <f t="shared" si="0"/>
        <v>0.6400000000000011</v>
      </c>
    </row>
    <row r="29" spans="13:17" ht="12.75" customHeight="1">
      <c r="M29" s="67" t="s">
        <v>56</v>
      </c>
      <c r="N29" s="67" t="s">
        <v>62</v>
      </c>
      <c r="O29" s="68">
        <v>7.76</v>
      </c>
      <c r="P29" s="68">
        <v>8.61</v>
      </c>
      <c r="Q29" s="4">
        <f t="shared" si="0"/>
        <v>0.7224999999999994</v>
      </c>
    </row>
    <row r="30" spans="13:17" ht="12.75" customHeight="1">
      <c r="M30" s="67" t="s">
        <v>56</v>
      </c>
      <c r="N30" s="67" t="s">
        <v>63</v>
      </c>
      <c r="O30" s="68">
        <v>11.5</v>
      </c>
      <c r="P30" s="68">
        <v>10.75</v>
      </c>
      <c r="Q30" s="4">
        <f t="shared" si="0"/>
        <v>0.5625</v>
      </c>
    </row>
    <row r="31" spans="13:17" ht="12.75" customHeight="1">
      <c r="M31" s="67" t="s">
        <v>64</v>
      </c>
      <c r="N31" s="67" t="s">
        <v>65</v>
      </c>
      <c r="O31" s="68">
        <v>1.06</v>
      </c>
      <c r="P31" s="68">
        <v>1.16</v>
      </c>
      <c r="Q31" s="4">
        <f t="shared" si="0"/>
        <v>0.009999999999999974</v>
      </c>
    </row>
    <row r="32" spans="13:17" ht="12.75" customHeight="1">
      <c r="M32" s="67" t="s">
        <v>64</v>
      </c>
      <c r="N32" s="67" t="s">
        <v>66</v>
      </c>
      <c r="O32" s="68">
        <v>1.54</v>
      </c>
      <c r="P32" s="68">
        <v>1.44</v>
      </c>
      <c r="Q32" s="4">
        <f t="shared" si="0"/>
        <v>0.010000000000000018</v>
      </c>
    </row>
    <row r="33" spans="13:17" ht="12.75" customHeight="1">
      <c r="M33" s="67" t="s">
        <v>64</v>
      </c>
      <c r="N33" s="67" t="s">
        <v>67</v>
      </c>
      <c r="O33" s="68">
        <v>2.19</v>
      </c>
      <c r="P33" s="68">
        <v>2.08</v>
      </c>
      <c r="Q33" s="4">
        <f t="shared" si="0"/>
        <v>0.012099999999999972</v>
      </c>
    </row>
    <row r="34" spans="13:17" ht="12.75" customHeight="1">
      <c r="M34" s="67" t="s">
        <v>64</v>
      </c>
      <c r="N34" s="67" t="s">
        <v>68</v>
      </c>
      <c r="O34" s="68">
        <v>2.13</v>
      </c>
      <c r="P34" s="68">
        <v>2.03</v>
      </c>
      <c r="Q34" s="4">
        <f t="shared" si="0"/>
        <v>0.010000000000000018</v>
      </c>
    </row>
    <row r="35" spans="13:17" ht="12.75" customHeight="1">
      <c r="M35" s="67" t="s">
        <v>69</v>
      </c>
      <c r="N35" s="67" t="s">
        <v>70</v>
      </c>
      <c r="O35" s="68">
        <v>6.7</v>
      </c>
      <c r="P35" s="68">
        <v>7.41</v>
      </c>
      <c r="Q35" s="4">
        <f t="shared" si="0"/>
        <v>0.5041</v>
      </c>
    </row>
    <row r="36" spans="13:17" ht="12.75" customHeight="1">
      <c r="M36" s="67" t="s">
        <v>69</v>
      </c>
      <c r="N36" s="67" t="s">
        <v>71</v>
      </c>
      <c r="O36" s="68">
        <v>18.95</v>
      </c>
      <c r="P36" s="68">
        <v>18.9</v>
      </c>
      <c r="Q36" s="4">
        <f t="shared" si="0"/>
        <v>0.002500000000000071</v>
      </c>
    </row>
    <row r="37" spans="13:17" ht="12.75" customHeight="1">
      <c r="M37" s="67" t="s">
        <v>69</v>
      </c>
      <c r="N37" s="67" t="s">
        <v>72</v>
      </c>
      <c r="O37" s="68">
        <v>18.65</v>
      </c>
      <c r="P37" s="68">
        <v>19.35</v>
      </c>
      <c r="Q37" s="4">
        <f t="shared" si="0"/>
        <v>0.490000000000004</v>
      </c>
    </row>
    <row r="38" spans="13:17" ht="12.75" customHeight="1">
      <c r="M38" s="67" t="s">
        <v>69</v>
      </c>
      <c r="N38" s="67" t="s">
        <v>73</v>
      </c>
      <c r="O38" s="68">
        <v>5.83</v>
      </c>
      <c r="P38" s="68">
        <v>5.61</v>
      </c>
      <c r="Q38" s="4">
        <f t="shared" si="0"/>
        <v>0.04839999999999989</v>
      </c>
    </row>
    <row r="39" spans="13:17" ht="12.75" customHeight="1">
      <c r="M39" s="67" t="s">
        <v>69</v>
      </c>
      <c r="N39" s="67" t="s">
        <v>74</v>
      </c>
      <c r="O39" s="68">
        <v>17.75</v>
      </c>
      <c r="P39" s="68">
        <v>17.35</v>
      </c>
      <c r="Q39" s="4">
        <f t="shared" si="0"/>
        <v>0.15999999999999887</v>
      </c>
    </row>
    <row r="40" spans="13:17" ht="12.75" customHeight="1">
      <c r="M40" s="67" t="s">
        <v>69</v>
      </c>
      <c r="N40" s="67" t="s">
        <v>75</v>
      </c>
      <c r="O40" s="68">
        <v>1.34</v>
      </c>
      <c r="P40" s="68">
        <v>1.42</v>
      </c>
      <c r="Q40" s="4">
        <f t="shared" si="0"/>
        <v>0.006399999999999976</v>
      </c>
    </row>
    <row r="41" spans="13:17" ht="12.75" customHeight="1">
      <c r="M41" s="67" t="s">
        <v>69</v>
      </c>
      <c r="N41" s="67" t="s">
        <v>76</v>
      </c>
      <c r="O41" s="68">
        <v>0.73</v>
      </c>
      <c r="P41" s="68">
        <v>0.77</v>
      </c>
      <c r="Q41" s="4">
        <f t="shared" si="0"/>
        <v>0.001600000000000003</v>
      </c>
    </row>
    <row r="42" spans="13:17" ht="12.75" customHeight="1">
      <c r="M42" s="67" t="s">
        <v>77</v>
      </c>
      <c r="N42" s="67" t="s">
        <v>78</v>
      </c>
      <c r="O42" s="68">
        <v>14.6</v>
      </c>
      <c r="P42" s="68">
        <v>15.55</v>
      </c>
      <c r="Q42" s="4">
        <f t="shared" si="0"/>
        <v>0.9025000000000021</v>
      </c>
    </row>
    <row r="43" spans="13:17" ht="12.75" customHeight="1">
      <c r="M43" s="67" t="s">
        <v>77</v>
      </c>
      <c r="N43" s="67" t="s">
        <v>79</v>
      </c>
      <c r="O43" s="68">
        <v>1.28</v>
      </c>
      <c r="P43" s="68">
        <v>1.22</v>
      </c>
      <c r="Q43" s="4">
        <f t="shared" si="0"/>
        <v>0.0036000000000000064</v>
      </c>
    </row>
    <row r="44" spans="13:17" ht="12.75" customHeight="1">
      <c r="M44" s="67" t="s">
        <v>77</v>
      </c>
      <c r="N44" s="67" t="s">
        <v>80</v>
      </c>
      <c r="O44" s="68">
        <v>40.2</v>
      </c>
      <c r="P44" s="68">
        <v>46.6</v>
      </c>
      <c r="Q44" s="4">
        <f t="shared" si="0"/>
        <v>40.95999999999998</v>
      </c>
    </row>
    <row r="45" spans="13:17" ht="12.75" customHeight="1">
      <c r="M45" s="67" t="s">
        <v>77</v>
      </c>
      <c r="N45" s="67" t="s">
        <v>81</v>
      </c>
      <c r="O45" s="68">
        <v>1.61</v>
      </c>
      <c r="P45" s="68">
        <v>1.78</v>
      </c>
      <c r="Q45" s="4">
        <f t="shared" si="0"/>
        <v>0.028899999999999974</v>
      </c>
    </row>
    <row r="46" spans="13:17" ht="12.75" customHeight="1">
      <c r="M46" s="67" t="s">
        <v>77</v>
      </c>
      <c r="N46" s="67" t="s">
        <v>82</v>
      </c>
      <c r="O46" s="68">
        <v>9.33</v>
      </c>
      <c r="P46" s="68">
        <v>8.85</v>
      </c>
      <c r="Q46" s="4">
        <f t="shared" si="0"/>
        <v>0.2304000000000004</v>
      </c>
    </row>
    <row r="47" spans="13:17" ht="12.75" customHeight="1">
      <c r="M47" s="67" t="s">
        <v>77</v>
      </c>
      <c r="N47" s="67" t="s">
        <v>83</v>
      </c>
      <c r="O47" s="68">
        <v>1.14</v>
      </c>
      <c r="P47" s="68">
        <v>0.77</v>
      </c>
      <c r="Q47" s="4">
        <f t="shared" si="0"/>
        <v>0.1368999999999999</v>
      </c>
    </row>
    <row r="48" spans="13:17" ht="12.75" customHeight="1">
      <c r="M48" s="67" t="s">
        <v>77</v>
      </c>
      <c r="N48" s="67" t="s">
        <v>84</v>
      </c>
      <c r="O48" s="68">
        <v>5.13</v>
      </c>
      <c r="P48" s="68">
        <v>4.85</v>
      </c>
      <c r="Q48" s="4">
        <f t="shared" si="0"/>
        <v>0.07840000000000014</v>
      </c>
    </row>
    <row r="49" spans="13:17" ht="12.75" customHeight="1">
      <c r="M49" s="67" t="s">
        <v>85</v>
      </c>
      <c r="N49" s="67" t="s">
        <v>86</v>
      </c>
      <c r="O49" s="68">
        <v>28.4</v>
      </c>
      <c r="P49" s="68">
        <v>26.8</v>
      </c>
      <c r="Q49" s="4">
        <f t="shared" si="0"/>
        <v>2.5599999999999934</v>
      </c>
    </row>
    <row r="50" spans="13:17" ht="12.75" customHeight="1">
      <c r="M50" s="67" t="s">
        <v>87</v>
      </c>
      <c r="N50" s="67" t="s">
        <v>88</v>
      </c>
      <c r="O50" s="68">
        <v>25.3</v>
      </c>
      <c r="P50" s="68">
        <v>24.3</v>
      </c>
      <c r="Q50" s="4">
        <f t="shared" si="0"/>
        <v>1</v>
      </c>
    </row>
    <row r="51" spans="13:17" ht="12.75" customHeight="1">
      <c r="M51" s="67" t="s">
        <v>87</v>
      </c>
      <c r="N51" s="67" t="s">
        <v>89</v>
      </c>
      <c r="O51" s="68">
        <v>9.6</v>
      </c>
      <c r="P51" s="68">
        <v>8.95</v>
      </c>
      <c r="Q51" s="4">
        <f t="shared" si="0"/>
        <v>0.4225000000000005</v>
      </c>
    </row>
    <row r="52" spans="13:17" ht="12.75" customHeight="1">
      <c r="M52" s="67" t="s">
        <v>87</v>
      </c>
      <c r="N52" s="67" t="s">
        <v>90</v>
      </c>
      <c r="O52" s="68">
        <v>28</v>
      </c>
      <c r="P52" s="68">
        <v>25</v>
      </c>
      <c r="Q52" s="4">
        <f t="shared" si="0"/>
        <v>9</v>
      </c>
    </row>
    <row r="53" spans="13:17" ht="12.75" customHeight="1">
      <c r="M53" s="67" t="s">
        <v>91</v>
      </c>
      <c r="N53" s="67" t="s">
        <v>92</v>
      </c>
      <c r="O53" s="68">
        <v>0.46</v>
      </c>
      <c r="P53" s="68">
        <v>0.63</v>
      </c>
      <c r="Q53" s="4">
        <f t="shared" si="0"/>
        <v>0.028899999999999995</v>
      </c>
    </row>
    <row r="54" spans="13:17" ht="12.75" customHeight="1">
      <c r="M54" s="67" t="s">
        <v>93</v>
      </c>
      <c r="N54" s="67" t="s">
        <v>94</v>
      </c>
      <c r="O54" s="68">
        <v>0.61</v>
      </c>
      <c r="P54" s="68">
        <v>0.66</v>
      </c>
      <c r="Q54" s="4">
        <f t="shared" si="0"/>
        <v>0.0025000000000000044</v>
      </c>
    </row>
    <row r="55" spans="13:17" ht="12.75" customHeight="1">
      <c r="M55" s="67" t="s">
        <v>93</v>
      </c>
      <c r="N55" s="67" t="s">
        <v>95</v>
      </c>
      <c r="O55" s="68">
        <v>16.15</v>
      </c>
      <c r="P55" s="68">
        <v>16.2</v>
      </c>
      <c r="Q55" s="4">
        <f t="shared" si="0"/>
        <v>0.002500000000000071</v>
      </c>
    </row>
    <row r="56" spans="13:17" ht="12.75" customHeight="1">
      <c r="M56" s="67" t="s">
        <v>93</v>
      </c>
      <c r="N56" s="67" t="s">
        <v>96</v>
      </c>
      <c r="O56" s="68">
        <v>17.5</v>
      </c>
      <c r="P56" s="68">
        <v>16.6</v>
      </c>
      <c r="Q56" s="4">
        <f t="shared" si="0"/>
        <v>0.8099999999999974</v>
      </c>
    </row>
    <row r="57" spans="13:17" ht="12.75" customHeight="1">
      <c r="M57" s="67" t="s">
        <v>93</v>
      </c>
      <c r="N57" s="67" t="s">
        <v>97</v>
      </c>
      <c r="O57" s="68">
        <v>5.35</v>
      </c>
      <c r="P57" s="68">
        <v>4.74</v>
      </c>
      <c r="Q57" s="4">
        <f t="shared" si="0"/>
        <v>0.3720999999999993</v>
      </c>
    </row>
    <row r="58" spans="13:17" ht="12.75" customHeight="1">
      <c r="M58" s="67" t="s">
        <v>93</v>
      </c>
      <c r="N58" s="67" t="s">
        <v>98</v>
      </c>
      <c r="O58" s="68">
        <v>19.8</v>
      </c>
      <c r="P58" s="68">
        <v>19.85</v>
      </c>
      <c r="Q58" s="4">
        <f t="shared" si="0"/>
        <v>0.002500000000000071</v>
      </c>
    </row>
    <row r="59" spans="13:17" ht="12.75" customHeight="1">
      <c r="M59" s="67" t="s">
        <v>93</v>
      </c>
      <c r="N59" s="67" t="s">
        <v>99</v>
      </c>
      <c r="O59" s="68">
        <v>3.42</v>
      </c>
      <c r="P59" s="68">
        <v>3.39</v>
      </c>
      <c r="Q59" s="4">
        <f t="shared" si="0"/>
        <v>0.0008999999999999883</v>
      </c>
    </row>
    <row r="60" spans="13:17" ht="12.75" customHeight="1">
      <c r="M60" s="67" t="s">
        <v>100</v>
      </c>
      <c r="N60" s="67" t="s">
        <v>101</v>
      </c>
      <c r="O60" s="68">
        <v>0.73</v>
      </c>
      <c r="P60" s="68">
        <v>0.6</v>
      </c>
      <c r="Q60" s="4">
        <f t="shared" si="0"/>
        <v>0.016900000000000002</v>
      </c>
    </row>
    <row r="65" spans="16:17" ht="12.75">
      <c r="P65" s="5" t="s">
        <v>3</v>
      </c>
      <c r="Q65" s="31">
        <f>SUM(Q2:Q64)</f>
        <v>78.90839999999997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713.28</v>
      </c>
      <c r="P68">
        <f>SUM(P2:P60)</f>
        <v>705.5400000000001</v>
      </c>
      <c r="Q68" s="8">
        <f>+O68+P68</f>
        <v>1418.8200000000002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0.46</v>
      </c>
      <c r="P70">
        <f>MIN(P2:P60)</f>
        <v>0.6</v>
      </c>
      <c r="Q70" s="9">
        <f>MIN(O70:P70)</f>
        <v>0.46</v>
      </c>
    </row>
    <row r="71" spans="14:17" ht="12.75">
      <c r="N71" s="5" t="s">
        <v>10</v>
      </c>
      <c r="O71">
        <f>MAX(O2:O60)</f>
        <v>40.2</v>
      </c>
      <c r="P71">
        <f>MAX(P2:P60)</f>
        <v>46.6</v>
      </c>
      <c r="Q71" s="10">
        <f>MAX(O71:P71)</f>
        <v>46.6</v>
      </c>
    </row>
    <row r="72" spans="14:17" ht="12.75">
      <c r="N72" s="5" t="s">
        <v>11</v>
      </c>
      <c r="O72" s="11">
        <f>O68/O69</f>
        <v>12.089491525423728</v>
      </c>
      <c r="P72" s="11">
        <f>P68/P69</f>
        <v>11.958305084745763</v>
      </c>
      <c r="Q72" s="12">
        <f>(O68+P68)/Q69</f>
        <v>12.023898305084748</v>
      </c>
    </row>
    <row r="73" spans="14:17" ht="12.75">
      <c r="N73" s="5" t="s">
        <v>12</v>
      </c>
      <c r="O73" s="13">
        <f>STDEV(O2:O60)</f>
        <v>9.004553526952604</v>
      </c>
      <c r="P73" s="13">
        <f>STDEV(P2:P60)</f>
        <v>9.116005090052889</v>
      </c>
      <c r="Q73" s="13">
        <f>SQRT(Q65/Q69)</f>
        <v>0.8177501172346525</v>
      </c>
    </row>
    <row r="74" spans="14:17" ht="12.75">
      <c r="N74" s="5" t="s">
        <v>13</v>
      </c>
      <c r="Q74" s="14">
        <f>(Q73/Q72)*100</f>
        <v>6.801039866486869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131</v>
      </c>
      <c r="M1" s="69" t="s">
        <v>0</v>
      </c>
      <c r="N1" s="69" t="s">
        <v>1</v>
      </c>
      <c r="O1" s="69" t="s">
        <v>132</v>
      </c>
      <c r="P1" s="69" t="s">
        <v>132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70" t="s">
        <v>30</v>
      </c>
      <c r="N2" s="70" t="s">
        <v>31</v>
      </c>
      <c r="O2" s="71">
        <v>0.18</v>
      </c>
      <c r="P2" s="71">
        <v>0.19</v>
      </c>
      <c r="Q2" s="4">
        <f aca="true" t="shared" si="0" ref="Q2:Q60">(O2-P2)^2</f>
        <v>0.00010000000000000018</v>
      </c>
      <c r="R2">
        <v>1</v>
      </c>
      <c r="S2">
        <f>0.8*R2</f>
        <v>0.8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70" t="s">
        <v>30</v>
      </c>
      <c r="N3" s="70" t="s">
        <v>32</v>
      </c>
      <c r="O3" s="71">
        <v>0.18</v>
      </c>
      <c r="P3" s="71">
        <v>0.22</v>
      </c>
      <c r="Q3" s="4">
        <f t="shared" si="0"/>
        <v>0.0016000000000000007</v>
      </c>
      <c r="R3">
        <v>0</v>
      </c>
      <c r="S3">
        <v>0</v>
      </c>
      <c r="T3">
        <f>R2</f>
        <v>1</v>
      </c>
      <c r="U3">
        <f>$B$3</f>
        <v>0.05</v>
      </c>
    </row>
    <row r="4" spans="13:19" ht="12.75" customHeight="1">
      <c r="M4" s="70" t="s">
        <v>30</v>
      </c>
      <c r="N4" s="70" t="s">
        <v>33</v>
      </c>
      <c r="O4" s="71">
        <v>0.19</v>
      </c>
      <c r="P4" s="71">
        <v>0.21</v>
      </c>
      <c r="Q4" s="4">
        <f t="shared" si="0"/>
        <v>0.0003999999999999996</v>
      </c>
      <c r="R4">
        <f>S2</f>
        <v>0.8</v>
      </c>
      <c r="S4">
        <f>R2</f>
        <v>1</v>
      </c>
    </row>
    <row r="5" spans="1:21" ht="12.75" customHeight="1">
      <c r="A5" s="15" t="s">
        <v>16</v>
      </c>
      <c r="M5" s="70" t="s">
        <v>30</v>
      </c>
      <c r="N5" s="70" t="s">
        <v>34</v>
      </c>
      <c r="O5" s="71">
        <v>0.28</v>
      </c>
      <c r="P5" s="71">
        <v>0.23</v>
      </c>
      <c r="Q5" s="4">
        <f t="shared" si="0"/>
        <v>0.002500000000000002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0" t="s">
        <v>30</v>
      </c>
      <c r="N6" s="70" t="s">
        <v>35</v>
      </c>
      <c r="O6" s="71">
        <v>0.1</v>
      </c>
      <c r="P6" s="71">
        <v>0.12</v>
      </c>
      <c r="Q6" s="4">
        <f t="shared" si="0"/>
        <v>0.0003999999999999996</v>
      </c>
      <c r="T6">
        <f>$B$3</f>
        <v>0.05</v>
      </c>
      <c r="U6">
        <f>+T3</f>
        <v>1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0" t="s">
        <v>30</v>
      </c>
      <c r="N7" s="70" t="s">
        <v>36</v>
      </c>
      <c r="O7" s="71">
        <v>0.5</v>
      </c>
      <c r="P7" s="71">
        <v>0.54</v>
      </c>
      <c r="Q7" s="4">
        <f t="shared" si="0"/>
        <v>0.001600000000000003</v>
      </c>
    </row>
    <row r="8" spans="1:17" ht="12.75" customHeight="1">
      <c r="A8" s="17" t="s">
        <v>4</v>
      </c>
      <c r="B8" s="18">
        <f>+O69</f>
        <v>59</v>
      </c>
      <c r="C8" s="18">
        <f>+O68</f>
        <v>10.185000000000002</v>
      </c>
      <c r="D8">
        <f>$B$3</f>
        <v>0.05</v>
      </c>
      <c r="E8" s="18">
        <f>+O70</f>
        <v>0.025</v>
      </c>
      <c r="F8" s="18">
        <f>+O71</f>
        <v>0.56</v>
      </c>
      <c r="G8" s="8">
        <f>+O72</f>
        <v>0.17262711864406782</v>
      </c>
      <c r="H8" s="28">
        <f>O73</f>
        <v>0.1162279119994915</v>
      </c>
      <c r="I8" s="28" t="s">
        <v>17</v>
      </c>
      <c r="J8" s="19" t="s">
        <v>17</v>
      </c>
      <c r="M8" s="70" t="s">
        <v>30</v>
      </c>
      <c r="N8" s="70" t="s">
        <v>37</v>
      </c>
      <c r="O8" s="71">
        <v>0.3</v>
      </c>
      <c r="P8" s="71">
        <v>0.29</v>
      </c>
      <c r="Q8" s="4">
        <f t="shared" si="0"/>
        <v>0.00010000000000000018</v>
      </c>
    </row>
    <row r="9" spans="1:17" ht="12.75" customHeight="1">
      <c r="A9" s="17" t="s">
        <v>5</v>
      </c>
      <c r="B9" s="18">
        <f>+P69</f>
        <v>59</v>
      </c>
      <c r="C9" s="18">
        <f>+P68</f>
        <v>10.4</v>
      </c>
      <c r="D9">
        <f>$B$3</f>
        <v>0.05</v>
      </c>
      <c r="E9" s="18">
        <f>+P70</f>
        <v>0.025</v>
      </c>
      <c r="F9" s="18">
        <f>+P71</f>
        <v>0.54</v>
      </c>
      <c r="G9" s="8">
        <f>P72</f>
        <v>0.17627118644067796</v>
      </c>
      <c r="H9" s="28">
        <f>P73</f>
        <v>0.11351208814687813</v>
      </c>
      <c r="I9" s="28" t="s">
        <v>17</v>
      </c>
      <c r="J9" s="19" t="s">
        <v>17</v>
      </c>
      <c r="M9" s="70" t="s">
        <v>38</v>
      </c>
      <c r="N9" s="70" t="s">
        <v>39</v>
      </c>
      <c r="O9" s="71">
        <v>0.27</v>
      </c>
      <c r="P9" s="71">
        <v>0.21</v>
      </c>
      <c r="Q9" s="4">
        <f t="shared" si="0"/>
        <v>0.003600000000000003</v>
      </c>
    </row>
    <row r="10" spans="1:17" ht="12.75" customHeight="1">
      <c r="A10" s="20" t="s">
        <v>6</v>
      </c>
      <c r="B10" s="21">
        <f>+Q69</f>
        <v>118</v>
      </c>
      <c r="C10" s="23">
        <f>+Q68</f>
        <v>20.585</v>
      </c>
      <c r="D10" s="21">
        <f>$B$3</f>
        <v>0.05</v>
      </c>
      <c r="E10" s="21">
        <f>+Q70</f>
        <v>0.025</v>
      </c>
      <c r="F10" s="23">
        <f>+Q71</f>
        <v>0.56</v>
      </c>
      <c r="G10" s="30">
        <f>Q72</f>
        <v>0.1744491525423729</v>
      </c>
      <c r="H10" s="29" t="s">
        <v>17</v>
      </c>
      <c r="I10" s="22">
        <f>Q73</f>
        <v>0.025189956298197206</v>
      </c>
      <c r="J10" s="24">
        <f>Q74</f>
        <v>14.439712621750159</v>
      </c>
      <c r="M10" s="70" t="s">
        <v>38</v>
      </c>
      <c r="N10" s="70" t="s">
        <v>40</v>
      </c>
      <c r="O10" s="71">
        <v>0.22</v>
      </c>
      <c r="P10" s="71">
        <v>0.23</v>
      </c>
      <c r="Q10" s="4">
        <f t="shared" si="0"/>
        <v>0.00010000000000000018</v>
      </c>
    </row>
    <row r="11" spans="13:17" ht="12.75" customHeight="1">
      <c r="M11" s="70" t="s">
        <v>38</v>
      </c>
      <c r="N11" s="70" t="s">
        <v>41</v>
      </c>
      <c r="O11" s="71">
        <v>0.26</v>
      </c>
      <c r="P11" s="71">
        <v>0.25</v>
      </c>
      <c r="Q11" s="4">
        <f t="shared" si="0"/>
        <v>0.00010000000000000018</v>
      </c>
    </row>
    <row r="12" spans="13:17" ht="12.75" customHeight="1">
      <c r="M12" s="70" t="s">
        <v>38</v>
      </c>
      <c r="N12" s="70" t="s">
        <v>42</v>
      </c>
      <c r="O12" s="71">
        <v>0.1</v>
      </c>
      <c r="P12" s="71">
        <v>0.15</v>
      </c>
      <c r="Q12" s="4">
        <f t="shared" si="0"/>
        <v>0.0024999999999999988</v>
      </c>
    </row>
    <row r="13" spans="13:17" ht="12.75" customHeight="1">
      <c r="M13" s="70" t="s">
        <v>43</v>
      </c>
      <c r="N13" s="70" t="s">
        <v>44</v>
      </c>
      <c r="O13" s="71">
        <v>0.41</v>
      </c>
      <c r="P13" s="71">
        <v>0.37</v>
      </c>
      <c r="Q13" s="4">
        <f t="shared" si="0"/>
        <v>0.0015999999999999983</v>
      </c>
    </row>
    <row r="14" spans="13:17" ht="12.75" customHeight="1">
      <c r="M14" s="70" t="s">
        <v>43</v>
      </c>
      <c r="N14" s="70" t="s">
        <v>45</v>
      </c>
      <c r="O14" s="71">
        <v>0.29</v>
      </c>
      <c r="P14" s="71">
        <v>0.32</v>
      </c>
      <c r="Q14" s="4">
        <f t="shared" si="0"/>
        <v>0.0009000000000000016</v>
      </c>
    </row>
    <row r="15" spans="13:17" ht="12.75" customHeight="1">
      <c r="M15" s="70" t="s">
        <v>43</v>
      </c>
      <c r="N15" s="70" t="s">
        <v>46</v>
      </c>
      <c r="O15" s="71">
        <v>0.15</v>
      </c>
      <c r="P15" s="71">
        <v>0.15</v>
      </c>
      <c r="Q15" s="4">
        <f t="shared" si="0"/>
        <v>0</v>
      </c>
    </row>
    <row r="16" spans="13:17" ht="12.75" customHeight="1">
      <c r="M16" s="70" t="s">
        <v>43</v>
      </c>
      <c r="N16" s="70" t="s">
        <v>47</v>
      </c>
      <c r="O16" s="71">
        <v>0.19</v>
      </c>
      <c r="P16" s="71">
        <v>0.22</v>
      </c>
      <c r="Q16" s="4">
        <f t="shared" si="0"/>
        <v>0.0009</v>
      </c>
    </row>
    <row r="17" spans="13:17" ht="12.75" customHeight="1">
      <c r="M17" s="70" t="s">
        <v>43</v>
      </c>
      <c r="N17" s="70" t="s">
        <v>48</v>
      </c>
      <c r="O17" s="71">
        <v>0.11</v>
      </c>
      <c r="P17" s="71">
        <v>0.08</v>
      </c>
      <c r="Q17" s="4">
        <f t="shared" si="0"/>
        <v>0.0009</v>
      </c>
    </row>
    <row r="18" spans="13:17" ht="12.75" customHeight="1">
      <c r="M18" s="70" t="s">
        <v>43</v>
      </c>
      <c r="N18" s="70" t="s">
        <v>49</v>
      </c>
      <c r="O18" s="71">
        <v>0.32</v>
      </c>
      <c r="P18" s="71">
        <v>0.33</v>
      </c>
      <c r="Q18" s="4">
        <f t="shared" si="0"/>
        <v>0.00010000000000000018</v>
      </c>
    </row>
    <row r="19" spans="13:17" ht="12.75" customHeight="1">
      <c r="M19" s="70" t="s">
        <v>50</v>
      </c>
      <c r="N19" s="70" t="s">
        <v>51</v>
      </c>
      <c r="O19" s="71">
        <v>0.15</v>
      </c>
      <c r="P19" s="71">
        <v>0.09</v>
      </c>
      <c r="Q19" s="4">
        <f t="shared" si="0"/>
        <v>0.0036</v>
      </c>
    </row>
    <row r="20" spans="13:17" ht="12.75" customHeight="1">
      <c r="M20" s="70" t="s">
        <v>50</v>
      </c>
      <c r="N20" s="70" t="s">
        <v>52</v>
      </c>
      <c r="O20" s="71">
        <v>0.33</v>
      </c>
      <c r="P20" s="71">
        <v>0.29</v>
      </c>
      <c r="Q20" s="4">
        <f t="shared" si="0"/>
        <v>0.001600000000000003</v>
      </c>
    </row>
    <row r="21" spans="13:17" ht="12.75" customHeight="1">
      <c r="M21" s="70" t="s">
        <v>50</v>
      </c>
      <c r="N21" s="70" t="s">
        <v>53</v>
      </c>
      <c r="O21" s="71">
        <v>0.08</v>
      </c>
      <c r="P21" s="71">
        <v>0.13</v>
      </c>
      <c r="Q21" s="4">
        <f t="shared" si="0"/>
        <v>0.0025000000000000005</v>
      </c>
    </row>
    <row r="22" spans="13:17" ht="12.75" customHeight="1">
      <c r="M22" s="70" t="s">
        <v>50</v>
      </c>
      <c r="N22" s="70" t="s">
        <v>54</v>
      </c>
      <c r="O22" s="71">
        <v>0.27</v>
      </c>
      <c r="P22" s="71">
        <v>0.23</v>
      </c>
      <c r="Q22" s="4">
        <f t="shared" si="0"/>
        <v>0.0016000000000000007</v>
      </c>
    </row>
    <row r="23" spans="13:17" ht="12.75" customHeight="1">
      <c r="M23" s="70" t="s">
        <v>50</v>
      </c>
      <c r="N23" s="70" t="s">
        <v>55</v>
      </c>
      <c r="O23" s="71">
        <v>0.23</v>
      </c>
      <c r="P23" s="71">
        <v>0.19</v>
      </c>
      <c r="Q23" s="4">
        <f t="shared" si="0"/>
        <v>0.0016000000000000007</v>
      </c>
    </row>
    <row r="24" spans="13:17" ht="12.75" customHeight="1">
      <c r="M24" s="70" t="s">
        <v>56</v>
      </c>
      <c r="N24" s="70" t="s">
        <v>57</v>
      </c>
      <c r="O24" s="71">
        <v>0.06</v>
      </c>
      <c r="P24" s="71">
        <v>0.05</v>
      </c>
      <c r="Q24" s="4">
        <f t="shared" si="0"/>
        <v>9.99999999999999E-05</v>
      </c>
    </row>
    <row r="25" spans="13:17" ht="12.75" customHeight="1">
      <c r="M25" s="70" t="s">
        <v>56</v>
      </c>
      <c r="N25" s="70" t="s">
        <v>58</v>
      </c>
      <c r="O25" s="71">
        <v>0.15</v>
      </c>
      <c r="P25" s="71">
        <v>0.13</v>
      </c>
      <c r="Q25" s="4">
        <f t="shared" si="0"/>
        <v>0.0003999999999999996</v>
      </c>
    </row>
    <row r="26" spans="13:17" ht="12.75" customHeight="1">
      <c r="M26" s="70" t="s">
        <v>56</v>
      </c>
      <c r="N26" s="70" t="s">
        <v>59</v>
      </c>
      <c r="O26" s="71">
        <v>0.11</v>
      </c>
      <c r="P26" s="71">
        <v>0.17</v>
      </c>
      <c r="Q26" s="4">
        <f t="shared" si="0"/>
        <v>0.003600000000000001</v>
      </c>
    </row>
    <row r="27" spans="13:17" ht="12.75" customHeight="1">
      <c r="M27" s="70" t="s">
        <v>56</v>
      </c>
      <c r="N27" s="70" t="s">
        <v>60</v>
      </c>
      <c r="O27" s="71">
        <v>0.14</v>
      </c>
      <c r="P27" s="71">
        <v>0.13</v>
      </c>
      <c r="Q27" s="4">
        <f t="shared" si="0"/>
        <v>0.00010000000000000018</v>
      </c>
    </row>
    <row r="28" spans="13:17" ht="12.75" customHeight="1">
      <c r="M28" s="70" t="s">
        <v>56</v>
      </c>
      <c r="N28" s="70" t="s">
        <v>61</v>
      </c>
      <c r="O28" s="71">
        <v>0.17</v>
      </c>
      <c r="P28" s="71">
        <v>0.17</v>
      </c>
      <c r="Q28" s="4">
        <f t="shared" si="0"/>
        <v>0</v>
      </c>
    </row>
    <row r="29" spans="13:17" ht="12.75" customHeight="1">
      <c r="M29" s="70" t="s">
        <v>56</v>
      </c>
      <c r="N29" s="70" t="s">
        <v>62</v>
      </c>
      <c r="O29" s="71">
        <v>0.13</v>
      </c>
      <c r="P29" s="71">
        <v>0.13</v>
      </c>
      <c r="Q29" s="4">
        <f t="shared" si="0"/>
        <v>0</v>
      </c>
    </row>
    <row r="30" spans="13:17" ht="12.75" customHeight="1">
      <c r="M30" s="70" t="s">
        <v>56</v>
      </c>
      <c r="N30" s="70" t="s">
        <v>63</v>
      </c>
      <c r="O30" s="71">
        <v>0.14</v>
      </c>
      <c r="P30" s="71">
        <v>0.16</v>
      </c>
      <c r="Q30" s="4">
        <f t="shared" si="0"/>
        <v>0.0003999999999999996</v>
      </c>
    </row>
    <row r="31" spans="13:17" ht="12.75" customHeight="1">
      <c r="M31" s="70" t="s">
        <v>64</v>
      </c>
      <c r="N31" s="70" t="s">
        <v>65</v>
      </c>
      <c r="O31" s="71">
        <v>0.06</v>
      </c>
      <c r="P31" s="71">
        <v>0.06</v>
      </c>
      <c r="Q31" s="4">
        <f t="shared" si="0"/>
        <v>0</v>
      </c>
    </row>
    <row r="32" spans="13:17" ht="12.75" customHeight="1">
      <c r="M32" s="70" t="s">
        <v>64</v>
      </c>
      <c r="N32" s="70" t="s">
        <v>66</v>
      </c>
      <c r="O32" s="71">
        <v>0.08</v>
      </c>
      <c r="P32" s="71">
        <v>0.06</v>
      </c>
      <c r="Q32" s="4">
        <f t="shared" si="0"/>
        <v>0.0004000000000000002</v>
      </c>
    </row>
    <row r="33" spans="13:17" ht="12.75" customHeight="1">
      <c r="M33" s="70" t="s">
        <v>64</v>
      </c>
      <c r="N33" s="70" t="s">
        <v>67</v>
      </c>
      <c r="O33" s="71">
        <v>0.09</v>
      </c>
      <c r="P33" s="71">
        <v>0.18</v>
      </c>
      <c r="Q33" s="4">
        <f t="shared" si="0"/>
        <v>0.0081</v>
      </c>
    </row>
    <row r="34" spans="13:17" ht="12.75" customHeight="1">
      <c r="M34" s="70" t="s">
        <v>64</v>
      </c>
      <c r="N34" s="70" t="s">
        <v>68</v>
      </c>
      <c r="O34" s="71">
        <v>0.07</v>
      </c>
      <c r="P34" s="71">
        <v>0.08</v>
      </c>
      <c r="Q34" s="4">
        <f t="shared" si="0"/>
        <v>9.99999999999999E-05</v>
      </c>
    </row>
    <row r="35" spans="13:17" ht="12.75" customHeight="1">
      <c r="M35" s="70" t="s">
        <v>69</v>
      </c>
      <c r="N35" s="70" t="s">
        <v>70</v>
      </c>
      <c r="O35" s="71">
        <v>0.12</v>
      </c>
      <c r="P35" s="71">
        <v>0.2</v>
      </c>
      <c r="Q35" s="4">
        <f t="shared" si="0"/>
        <v>0.006400000000000003</v>
      </c>
    </row>
    <row r="36" spans="13:17" ht="12.75" customHeight="1">
      <c r="M36" s="70" t="s">
        <v>69</v>
      </c>
      <c r="N36" s="70" t="s">
        <v>71</v>
      </c>
      <c r="O36" s="71">
        <v>0.22</v>
      </c>
      <c r="P36" s="71">
        <v>0.33</v>
      </c>
      <c r="Q36" s="4">
        <f t="shared" si="0"/>
        <v>0.012100000000000003</v>
      </c>
    </row>
    <row r="37" spans="13:17" ht="12.75" customHeight="1">
      <c r="M37" s="70" t="s">
        <v>69</v>
      </c>
      <c r="N37" s="70" t="s">
        <v>72</v>
      </c>
      <c r="O37" s="71">
        <v>0.33</v>
      </c>
      <c r="P37" s="71">
        <v>0.34</v>
      </c>
      <c r="Q37" s="4">
        <f t="shared" si="0"/>
        <v>0.00010000000000000018</v>
      </c>
    </row>
    <row r="38" spans="13:17" ht="12.75" customHeight="1">
      <c r="M38" s="70" t="s">
        <v>69</v>
      </c>
      <c r="N38" s="70" t="s">
        <v>73</v>
      </c>
      <c r="O38" s="71">
        <v>0.15</v>
      </c>
      <c r="P38" s="71">
        <v>0.18</v>
      </c>
      <c r="Q38" s="4">
        <f t="shared" si="0"/>
        <v>0.0009</v>
      </c>
    </row>
    <row r="39" spans="13:17" ht="12.75" customHeight="1">
      <c r="M39" s="70" t="s">
        <v>69</v>
      </c>
      <c r="N39" s="70" t="s">
        <v>74</v>
      </c>
      <c r="O39" s="71">
        <v>0.34</v>
      </c>
      <c r="P39" s="71">
        <v>0.25</v>
      </c>
      <c r="Q39" s="4">
        <f t="shared" si="0"/>
        <v>0.008100000000000005</v>
      </c>
    </row>
    <row r="40" spans="13:17" ht="12.75" customHeight="1">
      <c r="M40" s="70" t="s">
        <v>69</v>
      </c>
      <c r="N40" s="70" t="s">
        <v>75</v>
      </c>
      <c r="O40" s="71">
        <v>0.025</v>
      </c>
      <c r="P40" s="71">
        <v>0.05</v>
      </c>
      <c r="Q40" s="4">
        <f t="shared" si="0"/>
        <v>0.0006250000000000001</v>
      </c>
    </row>
    <row r="41" spans="13:17" ht="12.75" customHeight="1">
      <c r="M41" s="70" t="s">
        <v>69</v>
      </c>
      <c r="N41" s="70" t="s">
        <v>76</v>
      </c>
      <c r="O41" s="71">
        <v>0.025</v>
      </c>
      <c r="P41" s="71">
        <v>0.05</v>
      </c>
      <c r="Q41" s="4">
        <f t="shared" si="0"/>
        <v>0.0006250000000000001</v>
      </c>
    </row>
    <row r="42" spans="13:17" ht="12.75" customHeight="1">
      <c r="M42" s="70" t="s">
        <v>77</v>
      </c>
      <c r="N42" s="70" t="s">
        <v>78</v>
      </c>
      <c r="O42" s="71">
        <v>0.14</v>
      </c>
      <c r="P42" s="71">
        <v>0.15</v>
      </c>
      <c r="Q42" s="4">
        <f t="shared" si="0"/>
        <v>9.999999999999963E-05</v>
      </c>
    </row>
    <row r="43" spans="13:17" ht="12.75" customHeight="1">
      <c r="M43" s="70" t="s">
        <v>77</v>
      </c>
      <c r="N43" s="70" t="s">
        <v>79</v>
      </c>
      <c r="O43" s="71">
        <v>0.025</v>
      </c>
      <c r="P43" s="71">
        <v>0.025</v>
      </c>
      <c r="Q43" s="4">
        <f t="shared" si="0"/>
        <v>0</v>
      </c>
    </row>
    <row r="44" spans="13:17" ht="12.75" customHeight="1">
      <c r="M44" s="70" t="s">
        <v>77</v>
      </c>
      <c r="N44" s="70" t="s">
        <v>80</v>
      </c>
      <c r="O44" s="71">
        <v>0.19</v>
      </c>
      <c r="P44" s="71">
        <v>0.2</v>
      </c>
      <c r="Q44" s="4">
        <f t="shared" si="0"/>
        <v>0.00010000000000000018</v>
      </c>
    </row>
    <row r="45" spans="13:17" ht="12.75" customHeight="1">
      <c r="M45" s="70" t="s">
        <v>77</v>
      </c>
      <c r="N45" s="70" t="s">
        <v>81</v>
      </c>
      <c r="O45" s="71">
        <v>0.08</v>
      </c>
      <c r="P45" s="71">
        <v>0.09</v>
      </c>
      <c r="Q45" s="4">
        <f t="shared" si="0"/>
        <v>9.99999999999999E-05</v>
      </c>
    </row>
    <row r="46" spans="13:17" ht="12.75" customHeight="1">
      <c r="M46" s="70" t="s">
        <v>77</v>
      </c>
      <c r="N46" s="70" t="s">
        <v>82</v>
      </c>
      <c r="O46" s="71">
        <v>0.12</v>
      </c>
      <c r="P46" s="71">
        <v>0.11</v>
      </c>
      <c r="Q46" s="4">
        <f t="shared" si="0"/>
        <v>9.99999999999999E-05</v>
      </c>
    </row>
    <row r="47" spans="13:17" ht="12.75" customHeight="1">
      <c r="M47" s="70" t="s">
        <v>77</v>
      </c>
      <c r="N47" s="70" t="s">
        <v>83</v>
      </c>
      <c r="O47" s="71">
        <v>0.07</v>
      </c>
      <c r="P47" s="71">
        <v>0.07</v>
      </c>
      <c r="Q47" s="4">
        <f t="shared" si="0"/>
        <v>0</v>
      </c>
    </row>
    <row r="48" spans="13:17" ht="12.75" customHeight="1">
      <c r="M48" s="70" t="s">
        <v>77</v>
      </c>
      <c r="N48" s="70" t="s">
        <v>84</v>
      </c>
      <c r="O48" s="71">
        <v>0.16</v>
      </c>
      <c r="P48" s="71">
        <v>0.12</v>
      </c>
      <c r="Q48" s="4">
        <f t="shared" si="0"/>
        <v>0.0016000000000000007</v>
      </c>
    </row>
    <row r="49" spans="13:17" ht="12.75" customHeight="1">
      <c r="M49" s="70" t="s">
        <v>85</v>
      </c>
      <c r="N49" s="70" t="s">
        <v>86</v>
      </c>
      <c r="O49" s="71">
        <v>0.56</v>
      </c>
      <c r="P49" s="71">
        <v>0.54</v>
      </c>
      <c r="Q49" s="4">
        <f t="shared" si="0"/>
        <v>0.0004000000000000007</v>
      </c>
    </row>
    <row r="50" spans="13:17" ht="12.75" customHeight="1">
      <c r="M50" s="70" t="s">
        <v>87</v>
      </c>
      <c r="N50" s="70" t="s">
        <v>88</v>
      </c>
      <c r="O50" s="71">
        <v>0.13</v>
      </c>
      <c r="P50" s="71">
        <v>0.13</v>
      </c>
      <c r="Q50" s="4">
        <f t="shared" si="0"/>
        <v>0</v>
      </c>
    </row>
    <row r="51" spans="13:17" ht="12.75" customHeight="1">
      <c r="M51" s="70" t="s">
        <v>87</v>
      </c>
      <c r="N51" s="70" t="s">
        <v>89</v>
      </c>
      <c r="O51" s="71">
        <v>0.08</v>
      </c>
      <c r="P51" s="71">
        <v>0.06</v>
      </c>
      <c r="Q51" s="4">
        <f t="shared" si="0"/>
        <v>0.0004000000000000002</v>
      </c>
    </row>
    <row r="52" spans="13:17" ht="12.75" customHeight="1">
      <c r="M52" s="70" t="s">
        <v>87</v>
      </c>
      <c r="N52" s="70" t="s">
        <v>90</v>
      </c>
      <c r="O52" s="71">
        <v>0.17</v>
      </c>
      <c r="P52" s="71">
        <v>0.16</v>
      </c>
      <c r="Q52" s="4">
        <f t="shared" si="0"/>
        <v>0.00010000000000000018</v>
      </c>
    </row>
    <row r="53" spans="13:17" ht="12.75" customHeight="1">
      <c r="M53" s="70" t="s">
        <v>91</v>
      </c>
      <c r="N53" s="70" t="s">
        <v>92</v>
      </c>
      <c r="O53" s="71">
        <v>0.36</v>
      </c>
      <c r="P53" s="71">
        <v>0.39</v>
      </c>
      <c r="Q53" s="4">
        <f t="shared" si="0"/>
        <v>0.0009000000000000016</v>
      </c>
    </row>
    <row r="54" spans="13:17" ht="12.75" customHeight="1">
      <c r="M54" s="70" t="s">
        <v>93</v>
      </c>
      <c r="N54" s="70" t="s">
        <v>94</v>
      </c>
      <c r="O54" s="71">
        <v>0.025</v>
      </c>
      <c r="P54" s="71">
        <v>0.025</v>
      </c>
      <c r="Q54" s="4">
        <f t="shared" si="0"/>
        <v>0</v>
      </c>
    </row>
    <row r="55" spans="13:17" ht="12.75" customHeight="1">
      <c r="M55" s="70" t="s">
        <v>93</v>
      </c>
      <c r="N55" s="70" t="s">
        <v>95</v>
      </c>
      <c r="O55" s="71">
        <v>0.09</v>
      </c>
      <c r="P55" s="71">
        <v>0.09</v>
      </c>
      <c r="Q55" s="4">
        <f t="shared" si="0"/>
        <v>0</v>
      </c>
    </row>
    <row r="56" spans="13:17" ht="12.75" customHeight="1">
      <c r="M56" s="70" t="s">
        <v>93</v>
      </c>
      <c r="N56" s="70" t="s">
        <v>96</v>
      </c>
      <c r="O56" s="71">
        <v>0.17</v>
      </c>
      <c r="P56" s="71">
        <v>0.17</v>
      </c>
      <c r="Q56" s="4">
        <f t="shared" si="0"/>
        <v>0</v>
      </c>
    </row>
    <row r="57" spans="13:17" ht="12.75" customHeight="1">
      <c r="M57" s="70" t="s">
        <v>93</v>
      </c>
      <c r="N57" s="70" t="s">
        <v>97</v>
      </c>
      <c r="O57" s="71">
        <v>0.06</v>
      </c>
      <c r="P57" s="71">
        <v>0.06</v>
      </c>
      <c r="Q57" s="4">
        <f t="shared" si="0"/>
        <v>0</v>
      </c>
    </row>
    <row r="58" spans="13:17" ht="12.75" customHeight="1">
      <c r="M58" s="70" t="s">
        <v>93</v>
      </c>
      <c r="N58" s="70" t="s">
        <v>98</v>
      </c>
      <c r="O58" s="71">
        <v>0.12</v>
      </c>
      <c r="P58" s="71">
        <v>0.11</v>
      </c>
      <c r="Q58" s="4">
        <f t="shared" si="0"/>
        <v>9.99999999999999E-05</v>
      </c>
    </row>
    <row r="59" spans="13:17" ht="12.75" customHeight="1">
      <c r="M59" s="70" t="s">
        <v>93</v>
      </c>
      <c r="N59" s="70" t="s">
        <v>99</v>
      </c>
      <c r="O59" s="71">
        <v>0.09</v>
      </c>
      <c r="P59" s="71">
        <v>0.09</v>
      </c>
      <c r="Q59" s="4">
        <f t="shared" si="0"/>
        <v>0</v>
      </c>
    </row>
    <row r="60" spans="13:17" ht="12.75" customHeight="1">
      <c r="M60" s="70" t="s">
        <v>100</v>
      </c>
      <c r="N60" s="70" t="s">
        <v>101</v>
      </c>
      <c r="O60" s="71">
        <v>0.025</v>
      </c>
      <c r="P60" s="71">
        <v>0.05</v>
      </c>
      <c r="Q60" s="4">
        <f t="shared" si="0"/>
        <v>0.0006250000000000001</v>
      </c>
    </row>
    <row r="65" spans="16:17" ht="12.75">
      <c r="P65" s="5" t="s">
        <v>3</v>
      </c>
      <c r="Q65" s="31">
        <f>SUM(Q2:Q64)</f>
        <v>0.07487500000000004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10.185000000000002</v>
      </c>
      <c r="P68">
        <f>SUM(P2:P60)</f>
        <v>10.4</v>
      </c>
      <c r="Q68" s="8">
        <f>+O68+P68</f>
        <v>20.585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0.025</v>
      </c>
      <c r="P70">
        <f>MIN(P2:P60)</f>
        <v>0.025</v>
      </c>
      <c r="Q70" s="9">
        <f>MIN(O70:P70)</f>
        <v>0.025</v>
      </c>
    </row>
    <row r="71" spans="14:17" ht="12.75">
      <c r="N71" s="5" t="s">
        <v>10</v>
      </c>
      <c r="O71">
        <f>MAX(O2:O60)</f>
        <v>0.56</v>
      </c>
      <c r="P71">
        <f>MAX(P2:P60)</f>
        <v>0.54</v>
      </c>
      <c r="Q71" s="10">
        <f>MAX(O71:P71)</f>
        <v>0.56</v>
      </c>
    </row>
    <row r="72" spans="14:17" ht="12.75">
      <c r="N72" s="5" t="s">
        <v>11</v>
      </c>
      <c r="O72" s="11">
        <f>O68/O69</f>
        <v>0.17262711864406782</v>
      </c>
      <c r="P72" s="11">
        <f>P68/P69</f>
        <v>0.17627118644067796</v>
      </c>
      <c r="Q72" s="12">
        <f>(O68+P68)/Q69</f>
        <v>0.1744491525423729</v>
      </c>
    </row>
    <row r="73" spans="14:17" ht="12.75">
      <c r="N73" s="5" t="s">
        <v>12</v>
      </c>
      <c r="O73" s="13">
        <f>STDEV(O2:O60)</f>
        <v>0.1162279119994915</v>
      </c>
      <c r="P73" s="13">
        <f>STDEV(P2:P60)</f>
        <v>0.11351208814687813</v>
      </c>
      <c r="Q73" s="13">
        <f>SQRT(Q65/Q69)</f>
        <v>0.025189956298197206</v>
      </c>
    </row>
    <row r="74" spans="14:17" ht="12.75">
      <c r="N74" s="5" t="s">
        <v>13</v>
      </c>
      <c r="Q74" s="14">
        <f>(Q73/Q72)*100</f>
        <v>14.439712621750159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2:N111"/>
  <sheetViews>
    <sheetView workbookViewId="0" topLeftCell="A1">
      <selection activeCell="A1" sqref="A1"/>
    </sheetView>
  </sheetViews>
  <sheetFormatPr defaultColWidth="9.140625" defaultRowHeight="12.75"/>
  <sheetData>
    <row r="62" spans="1:14" ht="39" thickBot="1">
      <c r="A62" s="188" t="s">
        <v>208</v>
      </c>
      <c r="B62" s="189" t="s">
        <v>207</v>
      </c>
      <c r="C62" s="189" t="s">
        <v>26</v>
      </c>
      <c r="D62" s="189" t="s">
        <v>205</v>
      </c>
      <c r="E62" s="189" t="s">
        <v>206</v>
      </c>
      <c r="F62" s="189" t="s">
        <v>209</v>
      </c>
      <c r="G62" s="189" t="s">
        <v>210</v>
      </c>
      <c r="H62" s="189" t="s">
        <v>7</v>
      </c>
      <c r="I62" s="189" t="s">
        <v>11</v>
      </c>
      <c r="J62" s="189" t="s">
        <v>19</v>
      </c>
      <c r="K62" s="190" t="s">
        <v>13</v>
      </c>
      <c r="L62" s="192" t="s">
        <v>211</v>
      </c>
      <c r="M62" s="192" t="s">
        <v>212</v>
      </c>
      <c r="N62" s="193">
        <v>0.15</v>
      </c>
    </row>
    <row r="63" spans="1:14" ht="12.75">
      <c r="A63" s="184" t="s">
        <v>27</v>
      </c>
      <c r="B63" s="184" t="s">
        <v>21</v>
      </c>
      <c r="C63" s="185">
        <v>0.01</v>
      </c>
      <c r="D63" s="185">
        <v>59</v>
      </c>
      <c r="E63" s="185">
        <v>2</v>
      </c>
      <c r="F63" s="185">
        <v>0.01</v>
      </c>
      <c r="G63" s="185">
        <v>0.35</v>
      </c>
      <c r="H63" s="185">
        <v>6.579999999999994</v>
      </c>
      <c r="I63" s="186">
        <v>0.055762711864406726</v>
      </c>
      <c r="J63" s="186">
        <v>0.011497973292302798</v>
      </c>
      <c r="K63" s="187"/>
      <c r="L63" s="187">
        <v>20.61946578254911</v>
      </c>
      <c r="N63">
        <v>15</v>
      </c>
    </row>
    <row r="64" spans="1:14" ht="12.75">
      <c r="A64" s="184" t="s">
        <v>102</v>
      </c>
      <c r="B64" s="184" t="s">
        <v>103</v>
      </c>
      <c r="C64" s="185">
        <v>0.01</v>
      </c>
      <c r="D64" s="185">
        <v>59</v>
      </c>
      <c r="E64" s="185">
        <v>2</v>
      </c>
      <c r="F64" s="185">
        <v>0.03</v>
      </c>
      <c r="G64" s="185">
        <v>10.6</v>
      </c>
      <c r="H64" s="185">
        <v>585.29</v>
      </c>
      <c r="I64" s="186">
        <v>4.960084745762711</v>
      </c>
      <c r="J64" s="186">
        <v>0.23048769223363413</v>
      </c>
      <c r="K64" s="187">
        <v>4.646849883573755</v>
      </c>
      <c r="N64">
        <v>15</v>
      </c>
    </row>
    <row r="65" spans="1:14" ht="12.75">
      <c r="A65" s="184" t="s">
        <v>105</v>
      </c>
      <c r="B65" s="184" t="s">
        <v>21</v>
      </c>
      <c r="C65" s="185">
        <v>0.02</v>
      </c>
      <c r="D65" s="185">
        <v>59</v>
      </c>
      <c r="E65" s="185">
        <v>2</v>
      </c>
      <c r="F65" s="185">
        <v>0.1</v>
      </c>
      <c r="G65" s="185">
        <v>5800</v>
      </c>
      <c r="H65" s="185">
        <v>13177.7</v>
      </c>
      <c r="I65" s="186">
        <v>111.67542372881357</v>
      </c>
      <c r="J65" s="186">
        <v>3.394774149398414</v>
      </c>
      <c r="K65" s="187">
        <v>3.039857863124922</v>
      </c>
      <c r="N65">
        <v>15</v>
      </c>
    </row>
    <row r="66" spans="1:14" ht="12.75">
      <c r="A66" s="184" t="s">
        <v>199</v>
      </c>
      <c r="B66" s="184" t="s">
        <v>21</v>
      </c>
      <c r="C66" s="185">
        <v>10</v>
      </c>
      <c r="D66" s="185">
        <v>49</v>
      </c>
      <c r="E66" s="185">
        <v>2</v>
      </c>
      <c r="F66" s="185">
        <v>5</v>
      </c>
      <c r="G66" s="185">
        <v>280</v>
      </c>
      <c r="H66" s="185">
        <v>4370</v>
      </c>
      <c r="I66" s="186">
        <v>44.59183673469388</v>
      </c>
      <c r="J66" s="186">
        <v>14.8804761828569</v>
      </c>
      <c r="L66" s="187">
        <v>33.3704042544617</v>
      </c>
      <c r="N66">
        <v>15</v>
      </c>
    </row>
    <row r="67" spans="1:14" ht="12.75">
      <c r="A67" s="184" t="s">
        <v>107</v>
      </c>
      <c r="B67" s="184" t="s">
        <v>21</v>
      </c>
      <c r="C67" s="185">
        <v>0.5</v>
      </c>
      <c r="D67" s="185">
        <v>59</v>
      </c>
      <c r="E67" s="185">
        <v>2</v>
      </c>
      <c r="F67" s="185">
        <v>20</v>
      </c>
      <c r="G67" s="185">
        <v>5860</v>
      </c>
      <c r="H67" s="185">
        <v>81330.8</v>
      </c>
      <c r="I67" s="186">
        <v>689.2440677966101</v>
      </c>
      <c r="J67" s="186">
        <v>123.41784682635748</v>
      </c>
      <c r="K67" s="187">
        <v>17.90626174279631</v>
      </c>
      <c r="N67">
        <v>15</v>
      </c>
    </row>
    <row r="68" spans="1:14" ht="12.75">
      <c r="A68" s="184" t="s">
        <v>109</v>
      </c>
      <c r="B68" s="184" t="s">
        <v>21</v>
      </c>
      <c r="C68" s="185">
        <v>0.05</v>
      </c>
      <c r="D68" s="185">
        <v>59</v>
      </c>
      <c r="E68" s="185">
        <v>2</v>
      </c>
      <c r="F68" s="185">
        <v>0.025</v>
      </c>
      <c r="G68" s="185">
        <v>3.49</v>
      </c>
      <c r="H68" s="185">
        <v>99.8</v>
      </c>
      <c r="I68" s="186">
        <v>0.8457627118644069</v>
      </c>
      <c r="J68" s="186">
        <v>0.07476516908610974</v>
      </c>
      <c r="K68" s="187">
        <v>8.839969891944838</v>
      </c>
      <c r="N68">
        <v>15</v>
      </c>
    </row>
    <row r="69" spans="1:14" ht="12.75">
      <c r="A69" s="184" t="s">
        <v>111</v>
      </c>
      <c r="B69" s="184" t="s">
        <v>21</v>
      </c>
      <c r="C69" s="185">
        <v>0.01</v>
      </c>
      <c r="D69" s="185">
        <v>59</v>
      </c>
      <c r="E69" s="185">
        <v>2</v>
      </c>
      <c r="F69" s="185">
        <v>0.005</v>
      </c>
      <c r="G69" s="185">
        <v>10</v>
      </c>
      <c r="H69" s="185">
        <v>28.83</v>
      </c>
      <c r="I69" s="186">
        <v>0.24432203389830512</v>
      </c>
      <c r="J69" s="186">
        <v>0.01522431151208317</v>
      </c>
      <c r="K69" s="187">
        <v>6.2312478613451745</v>
      </c>
      <c r="N69">
        <v>15</v>
      </c>
    </row>
    <row r="70" spans="1:14" ht="12.75">
      <c r="A70" s="184" t="s">
        <v>113</v>
      </c>
      <c r="B70" s="184" t="s">
        <v>103</v>
      </c>
      <c r="C70" s="185">
        <v>0.01</v>
      </c>
      <c r="D70" s="185">
        <v>59</v>
      </c>
      <c r="E70" s="185">
        <v>2</v>
      </c>
      <c r="F70" s="185">
        <v>0.01</v>
      </c>
      <c r="G70" s="185">
        <v>25</v>
      </c>
      <c r="H70" s="185">
        <v>384.04</v>
      </c>
      <c r="I70" s="186">
        <v>3.254576271186442</v>
      </c>
      <c r="J70" s="186">
        <v>0.1874810724909926</v>
      </c>
      <c r="K70" s="187">
        <v>5.760537067476596</v>
      </c>
      <c r="N70">
        <v>15</v>
      </c>
    </row>
    <row r="71" spans="1:14" ht="12.75">
      <c r="A71" s="184" t="s">
        <v>115</v>
      </c>
      <c r="B71" s="184" t="s">
        <v>21</v>
      </c>
      <c r="C71" s="185">
        <v>0.02</v>
      </c>
      <c r="D71" s="185">
        <v>59</v>
      </c>
      <c r="E71" s="185">
        <v>2</v>
      </c>
      <c r="F71" s="185">
        <v>0.01</v>
      </c>
      <c r="G71" s="185">
        <v>15.5</v>
      </c>
      <c r="H71" s="185">
        <v>55.97</v>
      </c>
      <c r="I71" s="186">
        <v>0.47432203389830496</v>
      </c>
      <c r="J71" s="186">
        <v>0.07498587437599295</v>
      </c>
      <c r="K71" s="187">
        <v>15.809064099280276</v>
      </c>
      <c r="N71">
        <v>15</v>
      </c>
    </row>
    <row r="72" spans="1:14" ht="12.75">
      <c r="A72" s="184" t="s">
        <v>117</v>
      </c>
      <c r="B72" s="184" t="s">
        <v>21</v>
      </c>
      <c r="C72" s="185">
        <v>0.01</v>
      </c>
      <c r="D72" s="185">
        <v>59</v>
      </c>
      <c r="E72" s="185">
        <v>2</v>
      </c>
      <c r="F72" s="185">
        <v>2.86</v>
      </c>
      <c r="G72" s="185">
        <v>284</v>
      </c>
      <c r="H72" s="185">
        <v>4900.17</v>
      </c>
      <c r="I72" s="186">
        <v>41.52686440677966</v>
      </c>
      <c r="J72" s="186">
        <v>2.606935502053015</v>
      </c>
      <c r="K72" s="187">
        <v>6.277708513015994</v>
      </c>
      <c r="N72">
        <v>15</v>
      </c>
    </row>
    <row r="73" spans="1:14" ht="12.75">
      <c r="A73" s="184" t="s">
        <v>119</v>
      </c>
      <c r="B73" s="184" t="s">
        <v>21</v>
      </c>
      <c r="C73" s="185">
        <v>0.1</v>
      </c>
      <c r="D73" s="185">
        <v>59</v>
      </c>
      <c r="E73" s="185">
        <v>2</v>
      </c>
      <c r="F73" s="185">
        <v>0.4</v>
      </c>
      <c r="G73" s="185">
        <v>77.3</v>
      </c>
      <c r="H73" s="185">
        <v>2066.5</v>
      </c>
      <c r="I73" s="186">
        <v>17.512711864406775</v>
      </c>
      <c r="J73" s="186">
        <v>1.0523178613688604</v>
      </c>
      <c r="K73" s="187">
        <v>6.008880118147862</v>
      </c>
      <c r="N73">
        <v>15</v>
      </c>
    </row>
    <row r="74" spans="1:14" ht="12.75">
      <c r="A74" s="184" t="s">
        <v>121</v>
      </c>
      <c r="B74" s="184" t="s">
        <v>21</v>
      </c>
      <c r="C74" s="185">
        <v>1</v>
      </c>
      <c r="D74" s="185">
        <v>59</v>
      </c>
      <c r="E74" s="185">
        <v>2</v>
      </c>
      <c r="F74" s="185">
        <v>0.5</v>
      </c>
      <c r="G74" s="185">
        <v>836</v>
      </c>
      <c r="H74" s="185">
        <v>8864.5</v>
      </c>
      <c r="I74" s="186">
        <v>75.12288135593221</v>
      </c>
      <c r="J74" s="186">
        <v>6.277650699512099</v>
      </c>
      <c r="K74" s="187">
        <v>8.356509476478399</v>
      </c>
      <c r="N74">
        <v>15</v>
      </c>
    </row>
    <row r="75" spans="1:14" ht="12.75">
      <c r="A75" s="184" t="s">
        <v>123</v>
      </c>
      <c r="B75" s="184" t="s">
        <v>21</v>
      </c>
      <c r="C75" s="185">
        <v>0.05</v>
      </c>
      <c r="D75" s="185">
        <v>59</v>
      </c>
      <c r="E75" s="185">
        <v>2</v>
      </c>
      <c r="F75" s="185">
        <v>0.025</v>
      </c>
      <c r="G75" s="185">
        <v>4.79</v>
      </c>
      <c r="H75" s="185">
        <v>96.53</v>
      </c>
      <c r="I75" s="186">
        <v>0.8180508474576269</v>
      </c>
      <c r="J75" s="186">
        <v>0.05059393009751134</v>
      </c>
      <c r="K75" s="187">
        <v>6.1846925841772915</v>
      </c>
      <c r="N75">
        <v>15</v>
      </c>
    </row>
    <row r="76" spans="1:14" ht="12.75">
      <c r="A76" s="184" t="s">
        <v>125</v>
      </c>
      <c r="B76" s="184" t="s">
        <v>21</v>
      </c>
      <c r="C76" s="185">
        <v>0.2</v>
      </c>
      <c r="D76" s="185">
        <v>59</v>
      </c>
      <c r="E76" s="185">
        <v>2</v>
      </c>
      <c r="F76" s="185">
        <v>2.4</v>
      </c>
      <c r="G76" s="185">
        <v>10000</v>
      </c>
      <c r="H76" s="185">
        <v>23801.8</v>
      </c>
      <c r="I76" s="186">
        <v>201.71016949152545</v>
      </c>
      <c r="J76" s="186">
        <v>9.824217741748608</v>
      </c>
      <c r="K76" s="187">
        <v>4.870462290777738</v>
      </c>
      <c r="N76">
        <v>15</v>
      </c>
    </row>
    <row r="77" spans="1:14" ht="12.75">
      <c r="A77" s="184" t="s">
        <v>127</v>
      </c>
      <c r="B77" s="184" t="s">
        <v>103</v>
      </c>
      <c r="C77" s="185">
        <v>0.01</v>
      </c>
      <c r="D77" s="185">
        <v>59</v>
      </c>
      <c r="E77" s="185">
        <v>2</v>
      </c>
      <c r="F77" s="185">
        <v>0.34</v>
      </c>
      <c r="G77" s="185">
        <v>25</v>
      </c>
      <c r="H77" s="185">
        <v>455.81</v>
      </c>
      <c r="I77" s="186">
        <v>3.862796610169492</v>
      </c>
      <c r="J77" s="186">
        <v>0.13968184187342514</v>
      </c>
      <c r="K77" s="187">
        <v>3.616080678586289</v>
      </c>
      <c r="N77">
        <v>15</v>
      </c>
    </row>
    <row r="78" spans="1:14" ht="12.75">
      <c r="A78" s="184" t="s">
        <v>129</v>
      </c>
      <c r="B78" s="184" t="s">
        <v>21</v>
      </c>
      <c r="C78" s="185">
        <v>0.05</v>
      </c>
      <c r="D78" s="185">
        <v>59</v>
      </c>
      <c r="E78" s="185">
        <v>2</v>
      </c>
      <c r="F78" s="185">
        <v>0.46</v>
      </c>
      <c r="G78" s="185">
        <v>46.6</v>
      </c>
      <c r="H78" s="185">
        <v>1418.82</v>
      </c>
      <c r="I78" s="186">
        <v>12.023898305084748</v>
      </c>
      <c r="J78" s="186">
        <v>0.8177501172346525</v>
      </c>
      <c r="K78" s="187">
        <v>6.801039866486869</v>
      </c>
      <c r="N78">
        <v>15</v>
      </c>
    </row>
    <row r="79" spans="1:14" ht="12.75">
      <c r="A79" s="184" t="s">
        <v>131</v>
      </c>
      <c r="B79" s="184" t="s">
        <v>21</v>
      </c>
      <c r="C79" s="185">
        <v>0.05</v>
      </c>
      <c r="D79" s="185">
        <v>59</v>
      </c>
      <c r="E79" s="185">
        <v>2</v>
      </c>
      <c r="F79" s="185">
        <v>0.025</v>
      </c>
      <c r="G79" s="185">
        <v>0.56</v>
      </c>
      <c r="H79" s="185">
        <v>20.585</v>
      </c>
      <c r="I79" s="186">
        <v>0.1744491525423729</v>
      </c>
      <c r="J79" s="186">
        <v>0.025189956298197206</v>
      </c>
      <c r="L79" s="187">
        <v>14.439712621750159</v>
      </c>
      <c r="N79">
        <v>15</v>
      </c>
    </row>
    <row r="80" spans="1:14" ht="12.75">
      <c r="A80" s="184" t="s">
        <v>133</v>
      </c>
      <c r="B80" s="184" t="s">
        <v>21</v>
      </c>
      <c r="C80" s="185">
        <v>0.1</v>
      </c>
      <c r="D80" s="185">
        <v>59</v>
      </c>
      <c r="E80" s="185">
        <v>2</v>
      </c>
      <c r="F80" s="185">
        <v>0.05</v>
      </c>
      <c r="G80" s="185">
        <v>6.5</v>
      </c>
      <c r="H80" s="185">
        <v>159.95</v>
      </c>
      <c r="I80" s="186">
        <v>1.355508474576271</v>
      </c>
      <c r="J80" s="186">
        <v>0.3997085802838643</v>
      </c>
      <c r="K80" s="187">
        <v>29.487722709281645</v>
      </c>
      <c r="N80">
        <v>15</v>
      </c>
    </row>
    <row r="81" spans="1:14" ht="12.75">
      <c r="A81" s="184" t="s">
        <v>135</v>
      </c>
      <c r="B81" s="184" t="s">
        <v>21</v>
      </c>
      <c r="C81" s="185">
        <v>0.005</v>
      </c>
      <c r="D81" s="185">
        <v>59</v>
      </c>
      <c r="E81" s="185">
        <v>2</v>
      </c>
      <c r="F81" s="185">
        <v>0.0025</v>
      </c>
      <c r="G81" s="185">
        <v>4.93</v>
      </c>
      <c r="H81" s="185">
        <v>13.3935</v>
      </c>
      <c r="I81" s="186">
        <v>0.11350423728813559</v>
      </c>
      <c r="J81" s="186">
        <v>0.017658543330138284</v>
      </c>
      <c r="K81" s="187">
        <v>15.557607144930879</v>
      </c>
      <c r="N81">
        <v>15</v>
      </c>
    </row>
    <row r="82" spans="1:14" ht="12.75">
      <c r="A82" s="184" t="s">
        <v>137</v>
      </c>
      <c r="B82" s="184" t="s">
        <v>103</v>
      </c>
      <c r="C82" s="185">
        <v>0.01</v>
      </c>
      <c r="D82" s="185">
        <v>59</v>
      </c>
      <c r="E82" s="185">
        <v>2</v>
      </c>
      <c r="F82" s="185">
        <v>0.005</v>
      </c>
      <c r="G82" s="185">
        <v>3.52</v>
      </c>
      <c r="H82" s="185">
        <v>98.585</v>
      </c>
      <c r="I82" s="186">
        <v>0.8354661016949153</v>
      </c>
      <c r="J82" s="186">
        <v>0.09761238633545277</v>
      </c>
      <c r="K82" s="187">
        <v>11.68358430550634</v>
      </c>
      <c r="N82">
        <v>15</v>
      </c>
    </row>
    <row r="83" spans="1:14" ht="12.75">
      <c r="A83" s="184" t="s">
        <v>139</v>
      </c>
      <c r="B83" s="184" t="s">
        <v>21</v>
      </c>
      <c r="C83" s="185">
        <v>0.5</v>
      </c>
      <c r="D83" s="185">
        <v>59</v>
      </c>
      <c r="E83" s="185">
        <v>2</v>
      </c>
      <c r="F83" s="185">
        <v>0.5</v>
      </c>
      <c r="G83" s="185">
        <v>412</v>
      </c>
      <c r="H83" s="185">
        <v>3120.1</v>
      </c>
      <c r="I83" s="186">
        <v>26.44152542372881</v>
      </c>
      <c r="J83" s="186">
        <v>1.6583379467897097</v>
      </c>
      <c r="K83" s="187">
        <v>6.271718141123227</v>
      </c>
      <c r="N83">
        <v>15</v>
      </c>
    </row>
    <row r="84" spans="1:14" ht="12.75">
      <c r="A84" s="184" t="s">
        <v>141</v>
      </c>
      <c r="B84" s="184" t="s">
        <v>21</v>
      </c>
      <c r="C84" s="185">
        <v>0.2</v>
      </c>
      <c r="D84" s="185">
        <v>59</v>
      </c>
      <c r="E84" s="185">
        <v>2</v>
      </c>
      <c r="F84" s="185">
        <v>0.2</v>
      </c>
      <c r="G84" s="185">
        <v>32.7</v>
      </c>
      <c r="H84" s="185">
        <v>1230.2</v>
      </c>
      <c r="I84" s="186">
        <v>10.425423728813563</v>
      </c>
      <c r="J84" s="186">
        <v>1.1371239367182573</v>
      </c>
      <c r="K84" s="187">
        <v>10.907220332690157</v>
      </c>
      <c r="N84">
        <v>15</v>
      </c>
    </row>
    <row r="85" spans="1:14" ht="12.75">
      <c r="A85" s="184" t="s">
        <v>143</v>
      </c>
      <c r="B85" s="184" t="s">
        <v>103</v>
      </c>
      <c r="C85" s="185">
        <v>0.01</v>
      </c>
      <c r="D85" s="185">
        <v>59</v>
      </c>
      <c r="E85" s="185">
        <v>2</v>
      </c>
      <c r="F85" s="185">
        <v>0.005</v>
      </c>
      <c r="G85" s="185">
        <v>7.45</v>
      </c>
      <c r="H85" s="185">
        <v>167.625</v>
      </c>
      <c r="I85" s="186">
        <v>1.4205508474576272</v>
      </c>
      <c r="J85" s="186">
        <v>0.10531731713320268</v>
      </c>
      <c r="K85" s="187">
        <v>7.4138364931948795</v>
      </c>
      <c r="N85">
        <v>15</v>
      </c>
    </row>
    <row r="86" spans="1:14" ht="12.75">
      <c r="A86" s="184" t="s">
        <v>145</v>
      </c>
      <c r="B86" s="184" t="s">
        <v>21</v>
      </c>
      <c r="C86" s="185">
        <v>5</v>
      </c>
      <c r="D86" s="185">
        <v>59</v>
      </c>
      <c r="E86" s="185">
        <v>2</v>
      </c>
      <c r="F86" s="185">
        <v>32</v>
      </c>
      <c r="G86" s="185">
        <v>10000</v>
      </c>
      <c r="H86" s="185">
        <v>126502</v>
      </c>
      <c r="I86" s="186">
        <v>1072.050847457627</v>
      </c>
      <c r="J86" s="186">
        <v>31.309282751936014</v>
      </c>
      <c r="K86" s="187">
        <v>2.920503521468791</v>
      </c>
      <c r="N86">
        <v>15</v>
      </c>
    </row>
    <row r="87" spans="1:14" ht="12.75">
      <c r="A87" s="184" t="s">
        <v>147</v>
      </c>
      <c r="B87" s="184" t="s">
        <v>21</v>
      </c>
      <c r="C87" s="185">
        <v>0.05</v>
      </c>
      <c r="D87" s="185">
        <v>61</v>
      </c>
      <c r="E87" s="185">
        <v>2</v>
      </c>
      <c r="F87" s="185">
        <v>0.14</v>
      </c>
      <c r="G87" s="185">
        <v>10.15</v>
      </c>
      <c r="H87" s="185">
        <v>250.03</v>
      </c>
      <c r="I87" s="186">
        <v>2.049426229508197</v>
      </c>
      <c r="J87" s="186">
        <v>0.11291589790636214</v>
      </c>
      <c r="K87" s="187">
        <v>5.509634661671072</v>
      </c>
      <c r="N87">
        <v>15</v>
      </c>
    </row>
    <row r="88" spans="1:14" ht="12.75">
      <c r="A88" s="184" t="s">
        <v>153</v>
      </c>
      <c r="B88" s="184" t="s">
        <v>103</v>
      </c>
      <c r="C88" s="185">
        <v>0.01</v>
      </c>
      <c r="D88" s="185">
        <v>59</v>
      </c>
      <c r="E88" s="185">
        <v>2</v>
      </c>
      <c r="F88" s="185">
        <v>0.005</v>
      </c>
      <c r="G88" s="185">
        <v>5.5</v>
      </c>
      <c r="H88" s="185">
        <v>128.03</v>
      </c>
      <c r="I88" s="186">
        <v>1.085</v>
      </c>
      <c r="J88" s="186">
        <v>0.04688156733655781</v>
      </c>
      <c r="K88" s="187">
        <v>4.320881782171228</v>
      </c>
      <c r="N88">
        <v>15</v>
      </c>
    </row>
    <row r="89" spans="1:14" ht="12.75">
      <c r="A89" s="184" t="s">
        <v>155</v>
      </c>
      <c r="B89" s="184" t="s">
        <v>21</v>
      </c>
      <c r="C89" s="185">
        <v>0.1</v>
      </c>
      <c r="D89" s="185">
        <v>59</v>
      </c>
      <c r="E89" s="185">
        <v>2</v>
      </c>
      <c r="F89" s="185">
        <v>0.1</v>
      </c>
      <c r="G89" s="185">
        <v>42.1</v>
      </c>
      <c r="H89" s="185">
        <v>571.6</v>
      </c>
      <c r="I89" s="186">
        <v>4.844067796610169</v>
      </c>
      <c r="J89" s="186">
        <v>1.0996917904114343</v>
      </c>
      <c r="K89" s="187">
        <v>22.701824924518764</v>
      </c>
      <c r="N89">
        <v>15</v>
      </c>
    </row>
    <row r="90" spans="1:14" ht="12.75">
      <c r="A90" s="184" t="s">
        <v>157</v>
      </c>
      <c r="B90" s="184" t="s">
        <v>21</v>
      </c>
      <c r="C90" s="185">
        <v>0.2</v>
      </c>
      <c r="D90" s="185">
        <v>59</v>
      </c>
      <c r="E90" s="185">
        <v>2</v>
      </c>
      <c r="F90" s="185">
        <v>2.1</v>
      </c>
      <c r="G90" s="185">
        <v>687</v>
      </c>
      <c r="H90" s="185">
        <v>6226.5</v>
      </c>
      <c r="I90" s="186">
        <v>52.76694915254238</v>
      </c>
      <c r="J90" s="186">
        <v>2.785844971169399</v>
      </c>
      <c r="K90" s="187">
        <v>5.279526324548126</v>
      </c>
      <c r="N90">
        <v>15</v>
      </c>
    </row>
    <row r="91" spans="1:14" ht="12.75">
      <c r="A91" s="184" t="s">
        <v>159</v>
      </c>
      <c r="B91" s="184" t="s">
        <v>21</v>
      </c>
      <c r="C91" s="185">
        <v>10</v>
      </c>
      <c r="D91" s="185">
        <v>59</v>
      </c>
      <c r="E91" s="185">
        <v>2</v>
      </c>
      <c r="F91" s="185">
        <v>30</v>
      </c>
      <c r="G91" s="185">
        <v>10000</v>
      </c>
      <c r="H91" s="185">
        <v>82190</v>
      </c>
      <c r="I91" s="186">
        <v>696.5254237288135</v>
      </c>
      <c r="J91" s="186">
        <v>22.151252021086638</v>
      </c>
      <c r="K91" s="187">
        <v>3.1802503205842845</v>
      </c>
      <c r="N91">
        <v>15</v>
      </c>
    </row>
    <row r="92" spans="1:14" ht="12.75">
      <c r="A92" s="184" t="s">
        <v>161</v>
      </c>
      <c r="B92" s="184" t="s">
        <v>21</v>
      </c>
      <c r="C92" s="185">
        <v>0.5</v>
      </c>
      <c r="D92" s="185">
        <v>59</v>
      </c>
      <c r="E92" s="185">
        <v>2</v>
      </c>
      <c r="F92" s="185">
        <v>0.9</v>
      </c>
      <c r="G92" s="185">
        <v>526</v>
      </c>
      <c r="H92" s="185">
        <v>2023.3</v>
      </c>
      <c r="I92" s="186">
        <v>17.146610169491524</v>
      </c>
      <c r="J92" s="186">
        <v>1.02291540813666</v>
      </c>
      <c r="K92" s="187">
        <v>5.965700497213755</v>
      </c>
      <c r="N92">
        <v>15</v>
      </c>
    </row>
    <row r="93" spans="1:14" ht="12.75">
      <c r="A93" s="184" t="s">
        <v>201</v>
      </c>
      <c r="B93" s="184" t="s">
        <v>21</v>
      </c>
      <c r="C93" s="185">
        <v>0.1</v>
      </c>
      <c r="D93" s="185">
        <v>59</v>
      </c>
      <c r="E93" s="185">
        <v>2</v>
      </c>
      <c r="F93" s="185">
        <v>0.05</v>
      </c>
      <c r="G93" s="185">
        <v>0.4</v>
      </c>
      <c r="H93" s="185">
        <v>6.81</v>
      </c>
      <c r="I93" s="186">
        <v>0.05771186440677962</v>
      </c>
      <c r="J93" s="186">
        <v>0.016748387223140957</v>
      </c>
      <c r="K93" s="187"/>
      <c r="M93">
        <v>0</v>
      </c>
      <c r="N93">
        <v>15</v>
      </c>
    </row>
    <row r="94" spans="1:14" ht="12.75">
      <c r="A94" s="184" t="s">
        <v>163</v>
      </c>
      <c r="B94" s="184" t="s">
        <v>21</v>
      </c>
      <c r="C94" s="185">
        <v>0.1</v>
      </c>
      <c r="D94" s="185">
        <v>59</v>
      </c>
      <c r="E94" s="185">
        <v>2</v>
      </c>
      <c r="F94" s="185">
        <v>0.05</v>
      </c>
      <c r="G94" s="185">
        <v>361</v>
      </c>
      <c r="H94" s="185">
        <v>4533.7</v>
      </c>
      <c r="I94" s="186">
        <v>38.42118644067797</v>
      </c>
      <c r="J94" s="186">
        <v>1.6681462359178165</v>
      </c>
      <c r="K94" s="187">
        <v>4.341735356073457</v>
      </c>
      <c r="N94">
        <v>15</v>
      </c>
    </row>
    <row r="95" spans="1:14" ht="12.75">
      <c r="A95" s="184" t="s">
        <v>165</v>
      </c>
      <c r="B95" s="184" t="s">
        <v>21</v>
      </c>
      <c r="C95" s="185">
        <v>0.002</v>
      </c>
      <c r="D95" s="185">
        <v>59</v>
      </c>
      <c r="E95" s="185">
        <v>2</v>
      </c>
      <c r="F95" s="185">
        <v>0.001</v>
      </c>
      <c r="G95" s="185">
        <v>0.004</v>
      </c>
      <c r="H95" s="185">
        <v>0.1810000000000001</v>
      </c>
      <c r="I95" s="186">
        <v>0.0015338983050847466</v>
      </c>
      <c r="J95" s="186">
        <v>0.0004957446034647345</v>
      </c>
      <c r="K95" s="187"/>
      <c r="M95">
        <v>0</v>
      </c>
      <c r="N95">
        <v>15</v>
      </c>
    </row>
    <row r="96" spans="1:14" ht="12.75">
      <c r="A96" s="184" t="s">
        <v>167</v>
      </c>
      <c r="B96" s="184" t="s">
        <v>103</v>
      </c>
      <c r="C96" s="185">
        <v>0.01</v>
      </c>
      <c r="D96" s="185">
        <v>58</v>
      </c>
      <c r="E96" s="185">
        <v>2</v>
      </c>
      <c r="F96" s="185">
        <v>0.005</v>
      </c>
      <c r="G96" s="185">
        <v>0.2</v>
      </c>
      <c r="H96" s="185">
        <v>4.045</v>
      </c>
      <c r="I96" s="186">
        <v>0.03487068965517241</v>
      </c>
      <c r="J96" s="186">
        <v>0.004665537630253383</v>
      </c>
      <c r="L96" s="187">
        <v>13.379539310491781</v>
      </c>
      <c r="N96">
        <v>15</v>
      </c>
    </row>
    <row r="97" spans="1:14" ht="12.75">
      <c r="A97" s="184" t="s">
        <v>169</v>
      </c>
      <c r="B97" s="184" t="s">
        <v>21</v>
      </c>
      <c r="C97" s="185">
        <v>0.05</v>
      </c>
      <c r="D97" s="185">
        <v>59</v>
      </c>
      <c r="E97" s="185">
        <v>2</v>
      </c>
      <c r="F97" s="185">
        <v>0.025</v>
      </c>
      <c r="G97" s="185">
        <v>113</v>
      </c>
      <c r="H97" s="185">
        <v>269.58</v>
      </c>
      <c r="I97" s="186">
        <v>2.2845762711864404</v>
      </c>
      <c r="J97" s="186">
        <v>1.033142318776778</v>
      </c>
      <c r="K97" s="187">
        <v>45.22249188206092</v>
      </c>
      <c r="N97">
        <v>15</v>
      </c>
    </row>
    <row r="98" spans="1:14" ht="12.75">
      <c r="A98" s="184" t="s">
        <v>171</v>
      </c>
      <c r="B98" s="184" t="s">
        <v>21</v>
      </c>
      <c r="C98" s="185">
        <v>1</v>
      </c>
      <c r="D98" s="185">
        <v>59</v>
      </c>
      <c r="E98" s="185">
        <v>2</v>
      </c>
      <c r="F98" s="185">
        <v>0.5</v>
      </c>
      <c r="G98" s="185">
        <v>7</v>
      </c>
      <c r="H98" s="185">
        <v>160</v>
      </c>
      <c r="I98" s="186">
        <v>1.3559322033898304</v>
      </c>
      <c r="J98" s="186">
        <v>0.4268528901512891</v>
      </c>
      <c r="L98" s="187">
        <v>31.480400648657568</v>
      </c>
      <c r="N98">
        <v>15</v>
      </c>
    </row>
    <row r="99" spans="1:14" ht="12.75">
      <c r="A99" s="184" t="s">
        <v>173</v>
      </c>
      <c r="B99" s="184" t="s">
        <v>21</v>
      </c>
      <c r="C99" s="185">
        <v>0.2</v>
      </c>
      <c r="D99" s="185">
        <v>59</v>
      </c>
      <c r="E99" s="185">
        <v>2</v>
      </c>
      <c r="F99" s="185">
        <v>0.1</v>
      </c>
      <c r="G99" s="185">
        <v>9.6</v>
      </c>
      <c r="H99" s="185">
        <v>133.1</v>
      </c>
      <c r="I99" s="186">
        <v>1.127966101694915</v>
      </c>
      <c r="J99" s="186">
        <v>0.08182246179526309</v>
      </c>
      <c r="L99" s="187">
        <v>7.253982337972237</v>
      </c>
      <c r="N99">
        <v>15</v>
      </c>
    </row>
    <row r="100" spans="1:14" ht="12.75">
      <c r="A100" s="184" t="s">
        <v>175</v>
      </c>
      <c r="B100" s="184" t="s">
        <v>21</v>
      </c>
      <c r="C100" s="185">
        <v>0.2</v>
      </c>
      <c r="D100" s="185">
        <v>59</v>
      </c>
      <c r="E100" s="185">
        <v>2</v>
      </c>
      <c r="F100" s="185">
        <v>2.7</v>
      </c>
      <c r="G100" s="185">
        <v>3430</v>
      </c>
      <c r="H100" s="185">
        <v>29531.4</v>
      </c>
      <c r="I100" s="186">
        <v>250.26610169491528</v>
      </c>
      <c r="J100" s="186">
        <v>18.7680399092153</v>
      </c>
      <c r="K100" s="187">
        <v>7.499233728463281</v>
      </c>
      <c r="N100">
        <v>15</v>
      </c>
    </row>
    <row r="101" spans="1:14" ht="12.75">
      <c r="A101" s="184" t="s">
        <v>177</v>
      </c>
      <c r="B101" s="184" t="s">
        <v>21</v>
      </c>
      <c r="C101" s="185">
        <v>0.05</v>
      </c>
      <c r="D101" s="185">
        <v>59</v>
      </c>
      <c r="E101" s="185">
        <v>2</v>
      </c>
      <c r="F101" s="185">
        <v>0.0025</v>
      </c>
      <c r="G101" s="185">
        <v>1.76</v>
      </c>
      <c r="H101" s="185">
        <v>21.675</v>
      </c>
      <c r="I101" s="186">
        <v>0.1836864406779662</v>
      </c>
      <c r="J101" s="186">
        <v>0.09481024760461</v>
      </c>
      <c r="L101" s="187">
        <v>51.615267438726534</v>
      </c>
      <c r="N101">
        <v>15</v>
      </c>
    </row>
    <row r="102" spans="1:14" ht="12.75">
      <c r="A102" s="184" t="s">
        <v>179</v>
      </c>
      <c r="B102" s="184" t="s">
        <v>21</v>
      </c>
      <c r="C102" s="185">
        <v>0.05</v>
      </c>
      <c r="D102" s="185">
        <v>59</v>
      </c>
      <c r="E102" s="185">
        <v>2</v>
      </c>
      <c r="F102" s="185">
        <v>0.025</v>
      </c>
      <c r="G102" s="185">
        <v>2.2</v>
      </c>
      <c r="H102" s="185">
        <v>9.56</v>
      </c>
      <c r="I102" s="186">
        <v>0.08101694915254236</v>
      </c>
      <c r="J102" s="186">
        <v>0.015126584522688327</v>
      </c>
      <c r="L102" s="187">
        <v>18.670888845996057</v>
      </c>
      <c r="N102">
        <v>15</v>
      </c>
    </row>
    <row r="103" spans="1:14" ht="12.75">
      <c r="A103" s="184" t="s">
        <v>181</v>
      </c>
      <c r="B103" s="184" t="s">
        <v>21</v>
      </c>
      <c r="C103" s="185">
        <v>0.2</v>
      </c>
      <c r="D103" s="185">
        <v>59</v>
      </c>
      <c r="E103" s="185">
        <v>2</v>
      </c>
      <c r="F103" s="185">
        <v>0.1</v>
      </c>
      <c r="G103" s="185">
        <v>32.1</v>
      </c>
      <c r="H103" s="185">
        <v>716.2</v>
      </c>
      <c r="I103" s="186">
        <v>6.06949152542373</v>
      </c>
      <c r="J103" s="186">
        <v>0.48920551294758036</v>
      </c>
      <c r="K103" s="187">
        <v>8.06007407537203</v>
      </c>
      <c r="N103">
        <v>15</v>
      </c>
    </row>
    <row r="104" spans="1:14" ht="12.75">
      <c r="A104" s="184" t="s">
        <v>183</v>
      </c>
      <c r="B104" s="184" t="s">
        <v>21</v>
      </c>
      <c r="C104" s="185">
        <v>0.01</v>
      </c>
      <c r="D104" s="185">
        <v>59</v>
      </c>
      <c r="E104" s="185">
        <v>2</v>
      </c>
      <c r="F104" s="185">
        <v>0.005</v>
      </c>
      <c r="G104" s="185">
        <v>0.73</v>
      </c>
      <c r="H104" s="185">
        <v>25.14</v>
      </c>
      <c r="I104" s="186">
        <v>0.21305084745762715</v>
      </c>
      <c r="J104" s="186">
        <v>0.011644450194791637</v>
      </c>
      <c r="K104" s="187">
        <v>5.465573281564889</v>
      </c>
      <c r="N104">
        <v>15</v>
      </c>
    </row>
    <row r="105" spans="1:14" ht="12.75">
      <c r="A105" s="184" t="s">
        <v>185</v>
      </c>
      <c r="B105" s="184" t="s">
        <v>21</v>
      </c>
      <c r="C105" s="185">
        <v>0.02</v>
      </c>
      <c r="D105" s="185">
        <v>59</v>
      </c>
      <c r="E105" s="185">
        <v>2</v>
      </c>
      <c r="F105" s="185">
        <v>0.01</v>
      </c>
      <c r="G105" s="185">
        <v>1.54</v>
      </c>
      <c r="H105" s="185">
        <v>21.39</v>
      </c>
      <c r="I105" s="186">
        <v>0.1812711864406779</v>
      </c>
      <c r="J105" s="186">
        <v>0.012108268641367577</v>
      </c>
      <c r="K105" s="187">
        <v>6.679643289767998</v>
      </c>
      <c r="N105">
        <v>15</v>
      </c>
    </row>
    <row r="106" spans="1:14" ht="12.75">
      <c r="A106" s="184" t="s">
        <v>187</v>
      </c>
      <c r="B106" s="184" t="s">
        <v>21</v>
      </c>
      <c r="C106" s="185">
        <v>0.1</v>
      </c>
      <c r="D106" s="185">
        <v>61</v>
      </c>
      <c r="E106" s="185">
        <v>2</v>
      </c>
      <c r="F106" s="185">
        <v>0.05</v>
      </c>
      <c r="G106" s="185">
        <v>78.1</v>
      </c>
      <c r="H106" s="185">
        <v>455.25</v>
      </c>
      <c r="I106" s="186">
        <v>3.7315573770491803</v>
      </c>
      <c r="J106" s="186">
        <v>0.18581896707438172</v>
      </c>
      <c r="K106" s="187">
        <v>4.979662599247572</v>
      </c>
      <c r="N106">
        <v>15</v>
      </c>
    </row>
    <row r="107" spans="1:14" ht="12.75">
      <c r="A107" s="184" t="s">
        <v>189</v>
      </c>
      <c r="B107" s="184" t="s">
        <v>21</v>
      </c>
      <c r="C107" s="185">
        <v>1</v>
      </c>
      <c r="D107" s="185">
        <v>61</v>
      </c>
      <c r="E107" s="185">
        <v>2</v>
      </c>
      <c r="F107" s="185">
        <v>0.5</v>
      </c>
      <c r="G107" s="185">
        <v>356</v>
      </c>
      <c r="H107" s="185">
        <v>9122</v>
      </c>
      <c r="I107" s="186">
        <v>74.77049180327869</v>
      </c>
      <c r="J107" s="186">
        <v>2.894313248480176</v>
      </c>
      <c r="K107" s="187">
        <v>3.870929799545949</v>
      </c>
      <c r="N107">
        <v>15</v>
      </c>
    </row>
    <row r="108" spans="1:14" ht="12.75">
      <c r="A108" s="184" t="s">
        <v>191</v>
      </c>
      <c r="B108" s="184" t="s">
        <v>21</v>
      </c>
      <c r="C108" s="185">
        <v>0.1</v>
      </c>
      <c r="D108" s="185">
        <v>59</v>
      </c>
      <c r="E108" s="185">
        <v>2</v>
      </c>
      <c r="F108" s="185">
        <v>0.1</v>
      </c>
      <c r="G108" s="185">
        <v>49.6</v>
      </c>
      <c r="H108" s="185">
        <v>338.7</v>
      </c>
      <c r="I108" s="186">
        <v>2.870338983050847</v>
      </c>
      <c r="J108" s="186">
        <v>0.21726341116374953</v>
      </c>
      <c r="K108" s="187">
        <v>7.569259674438279</v>
      </c>
      <c r="N108">
        <v>15</v>
      </c>
    </row>
    <row r="109" spans="1:14" ht="12.75">
      <c r="A109" s="184" t="s">
        <v>193</v>
      </c>
      <c r="B109" s="184" t="s">
        <v>21</v>
      </c>
      <c r="C109" s="185">
        <v>0.1</v>
      </c>
      <c r="D109" s="185">
        <v>59</v>
      </c>
      <c r="E109" s="185">
        <v>2</v>
      </c>
      <c r="F109" s="185">
        <v>0.9</v>
      </c>
      <c r="G109" s="185">
        <v>109.5</v>
      </c>
      <c r="H109" s="185">
        <v>1778.1</v>
      </c>
      <c r="I109" s="186">
        <v>15.06864406779661</v>
      </c>
      <c r="J109" s="186">
        <v>0.7646312947749077</v>
      </c>
      <c r="K109" s="187">
        <v>5.074320498478101</v>
      </c>
      <c r="N109">
        <v>15</v>
      </c>
    </row>
    <row r="110" spans="1:14" ht="12.75">
      <c r="A110" s="184" t="s">
        <v>195</v>
      </c>
      <c r="B110" s="184" t="s">
        <v>21</v>
      </c>
      <c r="C110" s="185">
        <v>2</v>
      </c>
      <c r="D110" s="185">
        <v>59</v>
      </c>
      <c r="E110" s="185">
        <v>2</v>
      </c>
      <c r="F110" s="185">
        <v>2</v>
      </c>
      <c r="G110" s="185">
        <v>1605</v>
      </c>
      <c r="H110" s="185">
        <v>8273</v>
      </c>
      <c r="I110" s="186">
        <v>70.11016949152543</v>
      </c>
      <c r="J110" s="186">
        <v>3.2999743193659214</v>
      </c>
      <c r="K110" s="187">
        <v>4.70684116626591</v>
      </c>
      <c r="N110">
        <v>15</v>
      </c>
    </row>
    <row r="111" spans="1:14" ht="12.75">
      <c r="A111" s="184" t="s">
        <v>197</v>
      </c>
      <c r="B111" s="184" t="s">
        <v>21</v>
      </c>
      <c r="C111" s="185">
        <v>0.5</v>
      </c>
      <c r="D111" s="185">
        <v>59</v>
      </c>
      <c r="E111" s="185">
        <v>2</v>
      </c>
      <c r="F111" s="185">
        <v>0.25</v>
      </c>
      <c r="G111" s="185">
        <v>181</v>
      </c>
      <c r="H111" s="185">
        <v>4604.05</v>
      </c>
      <c r="I111" s="186">
        <v>39.01737288135593</v>
      </c>
      <c r="J111" s="186">
        <v>7.456280767336752</v>
      </c>
      <c r="K111" s="187">
        <v>19.11015585290639</v>
      </c>
      <c r="N11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133</v>
      </c>
      <c r="M1" s="74" t="s">
        <v>0</v>
      </c>
      <c r="N1" s="74" t="s">
        <v>1</v>
      </c>
      <c r="O1" s="74" t="s">
        <v>134</v>
      </c>
      <c r="P1" s="74" t="s">
        <v>134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75" t="s">
        <v>30</v>
      </c>
      <c r="N2" s="75" t="s">
        <v>31</v>
      </c>
      <c r="O2" s="76">
        <v>0.7</v>
      </c>
      <c r="P2" s="76">
        <v>0.7</v>
      </c>
      <c r="Q2" s="4">
        <f aca="true" t="shared" si="0" ref="Q2:Q60">(O2-P2)^2</f>
        <v>0</v>
      </c>
      <c r="R2">
        <v>10</v>
      </c>
      <c r="S2">
        <f>0.8*R2</f>
        <v>8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75" t="s">
        <v>30</v>
      </c>
      <c r="N3" s="75" t="s">
        <v>32</v>
      </c>
      <c r="O3" s="76">
        <v>0.6</v>
      </c>
      <c r="P3" s="76">
        <v>0.6</v>
      </c>
      <c r="Q3" s="4">
        <f t="shared" si="0"/>
        <v>0</v>
      </c>
      <c r="R3">
        <v>0</v>
      </c>
      <c r="S3">
        <v>0</v>
      </c>
      <c r="T3">
        <f>R2</f>
        <v>10</v>
      </c>
      <c r="U3">
        <f>$B$3</f>
        <v>0.1</v>
      </c>
    </row>
    <row r="4" spans="13:19" ht="12.75" customHeight="1">
      <c r="M4" s="75" t="s">
        <v>30</v>
      </c>
      <c r="N4" s="75" t="s">
        <v>33</v>
      </c>
      <c r="O4" s="76">
        <v>0.6</v>
      </c>
      <c r="P4" s="76">
        <v>0.6</v>
      </c>
      <c r="Q4" s="4">
        <f t="shared" si="0"/>
        <v>0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75" t="s">
        <v>30</v>
      </c>
      <c r="N5" s="75" t="s">
        <v>34</v>
      </c>
      <c r="O5" s="76">
        <v>0.5</v>
      </c>
      <c r="P5" s="76">
        <v>0.6</v>
      </c>
      <c r="Q5" s="4">
        <f t="shared" si="0"/>
        <v>0.009999999999999995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5" t="s">
        <v>30</v>
      </c>
      <c r="N6" s="75" t="s">
        <v>35</v>
      </c>
      <c r="O6" s="76">
        <v>2.3</v>
      </c>
      <c r="P6" s="76">
        <v>2.2</v>
      </c>
      <c r="Q6" s="4">
        <f t="shared" si="0"/>
        <v>0.009999999999999929</v>
      </c>
      <c r="T6">
        <f>$B$3</f>
        <v>0.1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5" t="s">
        <v>30</v>
      </c>
      <c r="N7" s="75" t="s">
        <v>36</v>
      </c>
      <c r="O7" s="76">
        <v>1</v>
      </c>
      <c r="P7" s="76">
        <v>1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79.85</v>
      </c>
      <c r="D8">
        <f>$B$3</f>
        <v>0.1</v>
      </c>
      <c r="E8" s="18">
        <f>+O70</f>
        <v>0.05</v>
      </c>
      <c r="F8" s="18">
        <f>+O71</f>
        <v>5.1</v>
      </c>
      <c r="G8" s="8">
        <f>+O72</f>
        <v>1.3533898305084744</v>
      </c>
      <c r="H8" s="28">
        <f>O73</f>
        <v>1.2895757256976388</v>
      </c>
      <c r="I8" s="28" t="s">
        <v>17</v>
      </c>
      <c r="J8" s="19" t="s">
        <v>17</v>
      </c>
      <c r="M8" s="75" t="s">
        <v>30</v>
      </c>
      <c r="N8" s="75" t="s">
        <v>37</v>
      </c>
      <c r="O8" s="76">
        <v>1.5</v>
      </c>
      <c r="P8" s="76">
        <v>1.5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80.09999999999998</v>
      </c>
      <c r="D9">
        <f>$B$3</f>
        <v>0.1</v>
      </c>
      <c r="E9" s="18">
        <f>+P70</f>
        <v>0.05</v>
      </c>
      <c r="F9" s="18">
        <f>+P71</f>
        <v>6.5</v>
      </c>
      <c r="G9" s="8">
        <f>P72</f>
        <v>1.3576271186440674</v>
      </c>
      <c r="H9" s="28">
        <f>P73</f>
        <v>1.2894737485569134</v>
      </c>
      <c r="I9" s="28" t="s">
        <v>17</v>
      </c>
      <c r="J9" s="19" t="s">
        <v>17</v>
      </c>
      <c r="M9" s="75" t="s">
        <v>38</v>
      </c>
      <c r="N9" s="75" t="s">
        <v>39</v>
      </c>
      <c r="O9" s="76">
        <v>0.6</v>
      </c>
      <c r="P9" s="76">
        <v>0.6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159.95</v>
      </c>
      <c r="D10" s="21">
        <f>$B$3</f>
        <v>0.1</v>
      </c>
      <c r="E10" s="21">
        <f>+Q70</f>
        <v>0.05</v>
      </c>
      <c r="F10" s="23">
        <f>+Q71</f>
        <v>6.5</v>
      </c>
      <c r="G10" s="30">
        <f>Q72</f>
        <v>1.355508474576271</v>
      </c>
      <c r="H10" s="29" t="s">
        <v>17</v>
      </c>
      <c r="I10" s="22">
        <f>Q73</f>
        <v>0.3997085802838643</v>
      </c>
      <c r="J10" s="24">
        <f>Q74</f>
        <v>29.487722709281645</v>
      </c>
      <c r="M10" s="75" t="s">
        <v>38</v>
      </c>
      <c r="N10" s="75" t="s">
        <v>40</v>
      </c>
      <c r="O10" s="76">
        <v>0.8</v>
      </c>
      <c r="P10" s="76">
        <v>0.7</v>
      </c>
      <c r="Q10" s="4">
        <f t="shared" si="0"/>
        <v>0.010000000000000018</v>
      </c>
    </row>
    <row r="11" spans="13:17" ht="12.75" customHeight="1">
      <c r="M11" s="75" t="s">
        <v>38</v>
      </c>
      <c r="N11" s="75" t="s">
        <v>41</v>
      </c>
      <c r="O11" s="76">
        <v>1.4</v>
      </c>
      <c r="P11" s="76">
        <v>1.4</v>
      </c>
      <c r="Q11" s="4">
        <f t="shared" si="0"/>
        <v>0</v>
      </c>
    </row>
    <row r="12" spans="13:17" ht="12.75" customHeight="1">
      <c r="M12" s="75" t="s">
        <v>38</v>
      </c>
      <c r="N12" s="75" t="s">
        <v>42</v>
      </c>
      <c r="O12" s="76">
        <v>0.9</v>
      </c>
      <c r="P12" s="76">
        <v>0.8</v>
      </c>
      <c r="Q12" s="4">
        <f t="shared" si="0"/>
        <v>0.009999999999999995</v>
      </c>
    </row>
    <row r="13" spans="13:17" ht="12.75" customHeight="1">
      <c r="M13" s="75" t="s">
        <v>43</v>
      </c>
      <c r="N13" s="75" t="s">
        <v>44</v>
      </c>
      <c r="O13" s="76">
        <v>4.3</v>
      </c>
      <c r="P13" s="76">
        <v>4.4</v>
      </c>
      <c r="Q13" s="4">
        <f t="shared" si="0"/>
        <v>0.010000000000000106</v>
      </c>
    </row>
    <row r="14" spans="13:17" ht="12.75" customHeight="1">
      <c r="M14" s="75" t="s">
        <v>43</v>
      </c>
      <c r="N14" s="75" t="s">
        <v>45</v>
      </c>
      <c r="O14" s="76">
        <v>2</v>
      </c>
      <c r="P14" s="76">
        <v>2</v>
      </c>
      <c r="Q14" s="4">
        <f t="shared" si="0"/>
        <v>0</v>
      </c>
    </row>
    <row r="15" spans="13:17" ht="12.75" customHeight="1">
      <c r="M15" s="75" t="s">
        <v>43</v>
      </c>
      <c r="N15" s="75" t="s">
        <v>46</v>
      </c>
      <c r="O15" s="76">
        <v>1.5</v>
      </c>
      <c r="P15" s="76">
        <v>1.6</v>
      </c>
      <c r="Q15" s="4">
        <f t="shared" si="0"/>
        <v>0.010000000000000018</v>
      </c>
    </row>
    <row r="16" spans="13:17" ht="12.75" customHeight="1">
      <c r="M16" s="75" t="s">
        <v>43</v>
      </c>
      <c r="N16" s="75" t="s">
        <v>47</v>
      </c>
      <c r="O16" s="76">
        <v>2.2</v>
      </c>
      <c r="P16" s="76">
        <v>2.6</v>
      </c>
      <c r="Q16" s="4">
        <f t="shared" si="0"/>
        <v>0.15999999999999992</v>
      </c>
    </row>
    <row r="17" spans="13:17" ht="12.75" customHeight="1">
      <c r="M17" s="75" t="s">
        <v>43</v>
      </c>
      <c r="N17" s="75" t="s">
        <v>48</v>
      </c>
      <c r="O17" s="76">
        <v>1.5</v>
      </c>
      <c r="P17" s="76">
        <v>1.5</v>
      </c>
      <c r="Q17" s="4">
        <f t="shared" si="0"/>
        <v>0</v>
      </c>
    </row>
    <row r="18" spans="13:17" ht="12.75" customHeight="1">
      <c r="M18" s="75" t="s">
        <v>43</v>
      </c>
      <c r="N18" s="75" t="s">
        <v>49</v>
      </c>
      <c r="O18" s="76">
        <v>2.1</v>
      </c>
      <c r="P18" s="76">
        <v>2.3</v>
      </c>
      <c r="Q18" s="4">
        <f t="shared" si="0"/>
        <v>0.0399999999999999</v>
      </c>
    </row>
    <row r="19" spans="13:17" ht="12.75" customHeight="1">
      <c r="M19" s="75" t="s">
        <v>50</v>
      </c>
      <c r="N19" s="75" t="s">
        <v>51</v>
      </c>
      <c r="O19" s="76">
        <v>0.1</v>
      </c>
      <c r="P19" s="76">
        <v>0.1</v>
      </c>
      <c r="Q19" s="4">
        <f t="shared" si="0"/>
        <v>0</v>
      </c>
    </row>
    <row r="20" spans="13:17" ht="12.75" customHeight="1">
      <c r="M20" s="75" t="s">
        <v>50</v>
      </c>
      <c r="N20" s="75" t="s">
        <v>52</v>
      </c>
      <c r="O20" s="76">
        <v>0.2</v>
      </c>
      <c r="P20" s="76">
        <v>0.2</v>
      </c>
      <c r="Q20" s="4">
        <f t="shared" si="0"/>
        <v>0</v>
      </c>
    </row>
    <row r="21" spans="13:17" ht="12.75" customHeight="1">
      <c r="M21" s="75" t="s">
        <v>50</v>
      </c>
      <c r="N21" s="75" t="s">
        <v>53</v>
      </c>
      <c r="O21" s="76">
        <v>0.1</v>
      </c>
      <c r="P21" s="76">
        <v>0.1</v>
      </c>
      <c r="Q21" s="4">
        <f t="shared" si="0"/>
        <v>0</v>
      </c>
    </row>
    <row r="22" spans="13:17" ht="12.75" customHeight="1">
      <c r="M22" s="75" t="s">
        <v>50</v>
      </c>
      <c r="N22" s="75" t="s">
        <v>54</v>
      </c>
      <c r="O22" s="76">
        <v>2.4</v>
      </c>
      <c r="P22" s="76">
        <v>2.4</v>
      </c>
      <c r="Q22" s="4">
        <f t="shared" si="0"/>
        <v>0</v>
      </c>
    </row>
    <row r="23" spans="13:17" ht="12.75" customHeight="1">
      <c r="M23" s="75" t="s">
        <v>50</v>
      </c>
      <c r="N23" s="75" t="s">
        <v>55</v>
      </c>
      <c r="O23" s="76">
        <v>1.6</v>
      </c>
      <c r="P23" s="76">
        <v>1.5</v>
      </c>
      <c r="Q23" s="4">
        <f t="shared" si="0"/>
        <v>0.010000000000000018</v>
      </c>
    </row>
    <row r="24" spans="13:17" ht="12.75" customHeight="1">
      <c r="M24" s="75" t="s">
        <v>56</v>
      </c>
      <c r="N24" s="75" t="s">
        <v>57</v>
      </c>
      <c r="O24" s="76">
        <v>0.6</v>
      </c>
      <c r="P24" s="76">
        <v>0.6</v>
      </c>
      <c r="Q24" s="4">
        <f t="shared" si="0"/>
        <v>0</v>
      </c>
    </row>
    <row r="25" spans="13:17" ht="12.75" customHeight="1">
      <c r="M25" s="75" t="s">
        <v>56</v>
      </c>
      <c r="N25" s="75" t="s">
        <v>58</v>
      </c>
      <c r="O25" s="76">
        <v>0.8</v>
      </c>
      <c r="P25" s="76">
        <v>1.1</v>
      </c>
      <c r="Q25" s="4">
        <f t="shared" si="0"/>
        <v>0.09000000000000002</v>
      </c>
    </row>
    <row r="26" spans="13:17" ht="12.75" customHeight="1">
      <c r="M26" s="75" t="s">
        <v>56</v>
      </c>
      <c r="N26" s="75" t="s">
        <v>59</v>
      </c>
      <c r="O26" s="76">
        <v>1.7</v>
      </c>
      <c r="P26" s="76">
        <v>2</v>
      </c>
      <c r="Q26" s="4">
        <f t="shared" si="0"/>
        <v>0.09000000000000002</v>
      </c>
    </row>
    <row r="27" spans="13:17" ht="12.75" customHeight="1">
      <c r="M27" s="75" t="s">
        <v>56</v>
      </c>
      <c r="N27" s="75" t="s">
        <v>60</v>
      </c>
      <c r="O27" s="76">
        <v>1.9</v>
      </c>
      <c r="P27" s="76">
        <v>2</v>
      </c>
      <c r="Q27" s="4">
        <f t="shared" si="0"/>
        <v>0.010000000000000018</v>
      </c>
    </row>
    <row r="28" spans="13:17" ht="12.75" customHeight="1">
      <c r="M28" s="75" t="s">
        <v>56</v>
      </c>
      <c r="N28" s="75" t="s">
        <v>61</v>
      </c>
      <c r="O28" s="76">
        <v>1.2</v>
      </c>
      <c r="P28" s="76">
        <v>1.5</v>
      </c>
      <c r="Q28" s="4">
        <f t="shared" si="0"/>
        <v>0.09000000000000002</v>
      </c>
    </row>
    <row r="29" spans="13:17" ht="12.75" customHeight="1">
      <c r="M29" s="75" t="s">
        <v>56</v>
      </c>
      <c r="N29" s="75" t="s">
        <v>62</v>
      </c>
      <c r="O29" s="76">
        <v>1.7</v>
      </c>
      <c r="P29" s="76">
        <v>1.9</v>
      </c>
      <c r="Q29" s="4">
        <f t="shared" si="0"/>
        <v>0.03999999999999998</v>
      </c>
    </row>
    <row r="30" spans="13:17" ht="12.75" customHeight="1">
      <c r="M30" s="75" t="s">
        <v>56</v>
      </c>
      <c r="N30" s="75" t="s">
        <v>63</v>
      </c>
      <c r="O30" s="76">
        <v>1.9</v>
      </c>
      <c r="P30" s="76">
        <v>2</v>
      </c>
      <c r="Q30" s="4">
        <f t="shared" si="0"/>
        <v>0.010000000000000018</v>
      </c>
    </row>
    <row r="31" spans="13:17" ht="12.75" customHeight="1">
      <c r="M31" s="75" t="s">
        <v>64</v>
      </c>
      <c r="N31" s="75" t="s">
        <v>65</v>
      </c>
      <c r="O31" s="76">
        <v>0.3</v>
      </c>
      <c r="P31" s="76">
        <v>0.2</v>
      </c>
      <c r="Q31" s="4">
        <f t="shared" si="0"/>
        <v>0.009999999999999995</v>
      </c>
    </row>
    <row r="32" spans="13:17" ht="12.75" customHeight="1">
      <c r="M32" s="75" t="s">
        <v>64</v>
      </c>
      <c r="N32" s="75" t="s">
        <v>66</v>
      </c>
      <c r="O32" s="76">
        <v>0.2</v>
      </c>
      <c r="P32" s="76">
        <v>0.4</v>
      </c>
      <c r="Q32" s="4">
        <f t="shared" si="0"/>
        <v>0.04000000000000001</v>
      </c>
    </row>
    <row r="33" spans="13:17" ht="12.75" customHeight="1">
      <c r="M33" s="75" t="s">
        <v>64</v>
      </c>
      <c r="N33" s="75" t="s">
        <v>67</v>
      </c>
      <c r="O33" s="76">
        <v>0.4</v>
      </c>
      <c r="P33" s="76">
        <v>0.6</v>
      </c>
      <c r="Q33" s="4">
        <f t="shared" si="0"/>
        <v>0.03999999999999998</v>
      </c>
    </row>
    <row r="34" spans="13:17" ht="12.75" customHeight="1">
      <c r="M34" s="75" t="s">
        <v>64</v>
      </c>
      <c r="N34" s="75" t="s">
        <v>68</v>
      </c>
      <c r="O34" s="76">
        <v>0.5</v>
      </c>
      <c r="P34" s="76">
        <v>0.4</v>
      </c>
      <c r="Q34" s="4">
        <f t="shared" si="0"/>
        <v>0.009999999999999995</v>
      </c>
    </row>
    <row r="35" spans="13:17" ht="12.75" customHeight="1">
      <c r="M35" s="75" t="s">
        <v>69</v>
      </c>
      <c r="N35" s="75" t="s">
        <v>70</v>
      </c>
      <c r="O35" s="76">
        <v>0.5</v>
      </c>
      <c r="P35" s="76">
        <v>0.6</v>
      </c>
      <c r="Q35" s="4">
        <f t="shared" si="0"/>
        <v>0.009999999999999995</v>
      </c>
    </row>
    <row r="36" spans="13:17" ht="12.75" customHeight="1">
      <c r="M36" s="75" t="s">
        <v>69</v>
      </c>
      <c r="N36" s="75" t="s">
        <v>71</v>
      </c>
      <c r="O36" s="76">
        <v>1.5</v>
      </c>
      <c r="P36" s="76">
        <v>2.2</v>
      </c>
      <c r="Q36" s="4">
        <f t="shared" si="0"/>
        <v>0.49000000000000027</v>
      </c>
    </row>
    <row r="37" spans="13:17" ht="12.75" customHeight="1">
      <c r="M37" s="75" t="s">
        <v>69</v>
      </c>
      <c r="N37" s="75" t="s">
        <v>72</v>
      </c>
      <c r="O37" s="76">
        <v>1.9</v>
      </c>
      <c r="P37" s="76">
        <v>1.9</v>
      </c>
      <c r="Q37" s="4">
        <f t="shared" si="0"/>
        <v>0</v>
      </c>
    </row>
    <row r="38" spans="13:17" ht="12.75" customHeight="1">
      <c r="M38" s="75" t="s">
        <v>69</v>
      </c>
      <c r="N38" s="75" t="s">
        <v>73</v>
      </c>
      <c r="O38" s="76">
        <v>0.9</v>
      </c>
      <c r="P38" s="76">
        <v>1.1</v>
      </c>
      <c r="Q38" s="4">
        <f t="shared" si="0"/>
        <v>0.04000000000000003</v>
      </c>
    </row>
    <row r="39" spans="13:17" ht="12.75" customHeight="1">
      <c r="M39" s="75" t="s">
        <v>69</v>
      </c>
      <c r="N39" s="75" t="s">
        <v>74</v>
      </c>
      <c r="O39" s="76">
        <v>2.8</v>
      </c>
      <c r="P39" s="76">
        <v>2.8</v>
      </c>
      <c r="Q39" s="4">
        <f t="shared" si="0"/>
        <v>0</v>
      </c>
    </row>
    <row r="40" spans="13:17" ht="12.75" customHeight="1">
      <c r="M40" s="75" t="s">
        <v>69</v>
      </c>
      <c r="N40" s="75" t="s">
        <v>75</v>
      </c>
      <c r="O40" s="76">
        <v>0.1</v>
      </c>
      <c r="P40" s="76">
        <v>0.2</v>
      </c>
      <c r="Q40" s="4">
        <f t="shared" si="0"/>
        <v>0.010000000000000002</v>
      </c>
    </row>
    <row r="41" spans="13:17" ht="12.75" customHeight="1">
      <c r="M41" s="75" t="s">
        <v>69</v>
      </c>
      <c r="N41" s="75" t="s">
        <v>76</v>
      </c>
      <c r="O41" s="76">
        <v>0.4</v>
      </c>
      <c r="P41" s="76">
        <v>0.4</v>
      </c>
      <c r="Q41" s="4">
        <f t="shared" si="0"/>
        <v>0</v>
      </c>
    </row>
    <row r="42" spans="13:17" ht="12.75" customHeight="1">
      <c r="M42" s="75" t="s">
        <v>77</v>
      </c>
      <c r="N42" s="75" t="s">
        <v>78</v>
      </c>
      <c r="O42" s="76">
        <v>0.3</v>
      </c>
      <c r="P42" s="76">
        <v>0.4</v>
      </c>
      <c r="Q42" s="4">
        <f t="shared" si="0"/>
        <v>0.010000000000000007</v>
      </c>
    </row>
    <row r="43" spans="13:17" ht="12.75" customHeight="1">
      <c r="M43" s="75" t="s">
        <v>77</v>
      </c>
      <c r="N43" s="75" t="s">
        <v>79</v>
      </c>
      <c r="O43" s="76">
        <v>2.3</v>
      </c>
      <c r="P43" s="76">
        <v>2.3</v>
      </c>
      <c r="Q43" s="4">
        <f t="shared" si="0"/>
        <v>0</v>
      </c>
    </row>
    <row r="44" spans="13:17" ht="12.75" customHeight="1">
      <c r="M44" s="75" t="s">
        <v>77</v>
      </c>
      <c r="N44" s="75" t="s">
        <v>80</v>
      </c>
      <c r="O44" s="76">
        <v>1.5</v>
      </c>
      <c r="P44" s="76">
        <v>1.7</v>
      </c>
      <c r="Q44" s="4">
        <f t="shared" si="0"/>
        <v>0.03999999999999998</v>
      </c>
    </row>
    <row r="45" spans="13:17" ht="12.75" customHeight="1">
      <c r="M45" s="75" t="s">
        <v>77</v>
      </c>
      <c r="N45" s="75" t="s">
        <v>81</v>
      </c>
      <c r="O45" s="76">
        <v>1.4</v>
      </c>
      <c r="P45" s="76">
        <v>1.3</v>
      </c>
      <c r="Q45" s="4">
        <f t="shared" si="0"/>
        <v>0.009999999999999974</v>
      </c>
    </row>
    <row r="46" spans="13:17" ht="12.75" customHeight="1">
      <c r="M46" s="75" t="s">
        <v>77</v>
      </c>
      <c r="N46" s="75" t="s">
        <v>82</v>
      </c>
      <c r="O46" s="76">
        <v>0.1</v>
      </c>
      <c r="P46" s="76">
        <v>0.1</v>
      </c>
      <c r="Q46" s="4">
        <f t="shared" si="0"/>
        <v>0</v>
      </c>
    </row>
    <row r="47" spans="13:17" ht="12.75" customHeight="1">
      <c r="M47" s="75" t="s">
        <v>77</v>
      </c>
      <c r="N47" s="75" t="s">
        <v>83</v>
      </c>
      <c r="O47" s="76">
        <v>3.4</v>
      </c>
      <c r="P47" s="76">
        <v>4.3</v>
      </c>
      <c r="Q47" s="4">
        <f t="shared" si="0"/>
        <v>0.8099999999999998</v>
      </c>
    </row>
    <row r="48" spans="13:17" ht="12.75" customHeight="1">
      <c r="M48" s="75" t="s">
        <v>77</v>
      </c>
      <c r="N48" s="75" t="s">
        <v>84</v>
      </c>
      <c r="O48" s="76">
        <v>0.2</v>
      </c>
      <c r="P48" s="76">
        <v>0.1</v>
      </c>
      <c r="Q48" s="4">
        <f t="shared" si="0"/>
        <v>0.010000000000000002</v>
      </c>
    </row>
    <row r="49" spans="13:17" ht="12.75" customHeight="1">
      <c r="M49" s="75" t="s">
        <v>85</v>
      </c>
      <c r="N49" s="75" t="s">
        <v>86</v>
      </c>
      <c r="O49" s="76">
        <v>5.1</v>
      </c>
      <c r="P49" s="76">
        <v>6.5</v>
      </c>
      <c r="Q49" s="4">
        <f t="shared" si="0"/>
        <v>1.960000000000001</v>
      </c>
    </row>
    <row r="50" spans="13:17" ht="12.75" customHeight="1">
      <c r="M50" s="75" t="s">
        <v>87</v>
      </c>
      <c r="N50" s="75" t="s">
        <v>88</v>
      </c>
      <c r="O50" s="76">
        <v>4.9</v>
      </c>
      <c r="P50" s="76">
        <v>4.9</v>
      </c>
      <c r="Q50" s="4">
        <f t="shared" si="0"/>
        <v>0</v>
      </c>
    </row>
    <row r="51" spans="13:17" ht="12.75" customHeight="1">
      <c r="M51" s="75" t="s">
        <v>87</v>
      </c>
      <c r="N51" s="75" t="s">
        <v>89</v>
      </c>
      <c r="O51" s="76">
        <v>1</v>
      </c>
      <c r="P51" s="76">
        <v>1.3</v>
      </c>
      <c r="Q51" s="4">
        <f t="shared" si="0"/>
        <v>0.09000000000000002</v>
      </c>
    </row>
    <row r="52" spans="13:17" ht="12.75" customHeight="1">
      <c r="M52" s="75" t="s">
        <v>87</v>
      </c>
      <c r="N52" s="75" t="s">
        <v>90</v>
      </c>
      <c r="O52" s="76">
        <v>5</v>
      </c>
      <c r="P52" s="76">
        <v>2.1</v>
      </c>
      <c r="Q52" s="4">
        <f t="shared" si="0"/>
        <v>8.41</v>
      </c>
    </row>
    <row r="53" spans="13:17" ht="12.75" customHeight="1">
      <c r="M53" s="75" t="s">
        <v>91</v>
      </c>
      <c r="N53" s="75" t="s">
        <v>92</v>
      </c>
      <c r="O53" s="76">
        <v>0.1</v>
      </c>
      <c r="P53" s="76">
        <v>0.05</v>
      </c>
      <c r="Q53" s="4">
        <f t="shared" si="0"/>
        <v>0.0025000000000000005</v>
      </c>
    </row>
    <row r="54" spans="13:17" ht="12.75" customHeight="1">
      <c r="M54" s="75" t="s">
        <v>93</v>
      </c>
      <c r="N54" s="75" t="s">
        <v>94</v>
      </c>
      <c r="O54" s="76">
        <v>0.1</v>
      </c>
      <c r="P54" s="76">
        <v>0.1</v>
      </c>
      <c r="Q54" s="4">
        <f t="shared" si="0"/>
        <v>0</v>
      </c>
    </row>
    <row r="55" spans="13:17" ht="12.75" customHeight="1">
      <c r="M55" s="75" t="s">
        <v>93</v>
      </c>
      <c r="N55" s="75" t="s">
        <v>95</v>
      </c>
      <c r="O55" s="76">
        <v>3.9</v>
      </c>
      <c r="P55" s="76">
        <v>1.4</v>
      </c>
      <c r="Q55" s="4">
        <f t="shared" si="0"/>
        <v>6.25</v>
      </c>
    </row>
    <row r="56" spans="13:17" ht="12.75" customHeight="1">
      <c r="M56" s="75" t="s">
        <v>93</v>
      </c>
      <c r="N56" s="75" t="s">
        <v>96</v>
      </c>
      <c r="O56" s="76">
        <v>0.1</v>
      </c>
      <c r="P56" s="76">
        <v>0.1</v>
      </c>
      <c r="Q56" s="4">
        <f t="shared" si="0"/>
        <v>0</v>
      </c>
    </row>
    <row r="57" spans="13:17" ht="12.75" customHeight="1">
      <c r="M57" s="75" t="s">
        <v>93</v>
      </c>
      <c r="N57" s="75" t="s">
        <v>97</v>
      </c>
      <c r="O57" s="76">
        <v>0.4</v>
      </c>
      <c r="P57" s="76">
        <v>0.3</v>
      </c>
      <c r="Q57" s="4">
        <f t="shared" si="0"/>
        <v>0.010000000000000007</v>
      </c>
    </row>
    <row r="58" spans="13:17" ht="12.75" customHeight="1">
      <c r="M58" s="75" t="s">
        <v>93</v>
      </c>
      <c r="N58" s="75" t="s">
        <v>98</v>
      </c>
      <c r="O58" s="76">
        <v>1.6</v>
      </c>
      <c r="P58" s="76">
        <v>1.6</v>
      </c>
      <c r="Q58" s="4">
        <f t="shared" si="0"/>
        <v>0</v>
      </c>
    </row>
    <row r="59" spans="13:17" ht="12.75" customHeight="1">
      <c r="M59" s="75" t="s">
        <v>93</v>
      </c>
      <c r="N59" s="75" t="s">
        <v>99</v>
      </c>
      <c r="O59" s="76">
        <v>0.2</v>
      </c>
      <c r="P59" s="76">
        <v>0.2</v>
      </c>
      <c r="Q59" s="4">
        <f t="shared" si="0"/>
        <v>0</v>
      </c>
    </row>
    <row r="60" spans="13:17" ht="12.75" customHeight="1">
      <c r="M60" s="75" t="s">
        <v>100</v>
      </c>
      <c r="N60" s="75" t="s">
        <v>101</v>
      </c>
      <c r="O60" s="76">
        <v>0.05</v>
      </c>
      <c r="P60" s="76">
        <v>0.05</v>
      </c>
      <c r="Q60" s="4">
        <f t="shared" si="0"/>
        <v>0</v>
      </c>
    </row>
    <row r="65" spans="16:17" ht="12.75">
      <c r="P65" s="5" t="s">
        <v>3</v>
      </c>
      <c r="Q65" s="31">
        <f>SUM(Q2:Q64)</f>
        <v>18.852500000000003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79.85</v>
      </c>
      <c r="P68">
        <f>SUM(P2:P60)</f>
        <v>80.09999999999998</v>
      </c>
      <c r="Q68" s="8">
        <f>+O68+P68</f>
        <v>159.95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0.05</v>
      </c>
      <c r="P70">
        <f>MIN(P2:P60)</f>
        <v>0.05</v>
      </c>
      <c r="Q70" s="9">
        <f>MIN(O70:P70)</f>
        <v>0.05</v>
      </c>
    </row>
    <row r="71" spans="14:17" ht="12.75">
      <c r="N71" s="5" t="s">
        <v>10</v>
      </c>
      <c r="O71">
        <f>MAX(O2:O60)</f>
        <v>5.1</v>
      </c>
      <c r="P71">
        <f>MAX(P2:P60)</f>
        <v>6.5</v>
      </c>
      <c r="Q71" s="10">
        <f>MAX(O71:P71)</f>
        <v>6.5</v>
      </c>
    </row>
    <row r="72" spans="14:17" ht="12.75">
      <c r="N72" s="5" t="s">
        <v>11</v>
      </c>
      <c r="O72" s="11">
        <f>O68/O69</f>
        <v>1.3533898305084744</v>
      </c>
      <c r="P72" s="11">
        <f>P68/P69</f>
        <v>1.3576271186440674</v>
      </c>
      <c r="Q72" s="12">
        <f>(O68+P68)/Q69</f>
        <v>1.355508474576271</v>
      </c>
    </row>
    <row r="73" spans="14:17" ht="12.75">
      <c r="N73" s="5" t="s">
        <v>12</v>
      </c>
      <c r="O73" s="13">
        <f>STDEV(O2:O60)</f>
        <v>1.2895757256976388</v>
      </c>
      <c r="P73" s="13">
        <f>STDEV(P2:P60)</f>
        <v>1.2894737485569134</v>
      </c>
      <c r="Q73" s="13">
        <f>SQRT(Q65/Q69)</f>
        <v>0.3997085802838643</v>
      </c>
    </row>
    <row r="74" spans="14:17" ht="12.75">
      <c r="N74" s="5" t="s">
        <v>13</v>
      </c>
      <c r="Q74" s="14">
        <f>(Q73/Q72)*100</f>
        <v>29.487722709281645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135</v>
      </c>
      <c r="M1" s="77" t="s">
        <v>0</v>
      </c>
      <c r="N1" s="77" t="s">
        <v>1</v>
      </c>
      <c r="O1" s="77" t="s">
        <v>136</v>
      </c>
      <c r="P1" s="77" t="s">
        <v>136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78" t="s">
        <v>30</v>
      </c>
      <c r="N2" s="78" t="s">
        <v>31</v>
      </c>
      <c r="O2" s="79">
        <v>0.023</v>
      </c>
      <c r="P2" s="79">
        <v>0.024</v>
      </c>
      <c r="Q2" s="4">
        <f aca="true" t="shared" si="0" ref="Q2:Q60">(O2-P2)^2</f>
        <v>1.0000000000000019E-06</v>
      </c>
      <c r="R2">
        <v>0.2</v>
      </c>
      <c r="S2">
        <f>0.8*R2</f>
        <v>0.16000000000000003</v>
      </c>
      <c r="T2">
        <v>0</v>
      </c>
      <c r="U2">
        <f>$B$3</f>
        <v>0.005</v>
      </c>
    </row>
    <row r="3" spans="1:21" ht="12.75" customHeight="1">
      <c r="A3" s="15" t="s">
        <v>20</v>
      </c>
      <c r="B3">
        <v>0.005</v>
      </c>
      <c r="C3" t="s">
        <v>21</v>
      </c>
      <c r="M3" s="78" t="s">
        <v>30</v>
      </c>
      <c r="N3" s="78" t="s">
        <v>32</v>
      </c>
      <c r="O3" s="79">
        <v>0.019</v>
      </c>
      <c r="P3" s="79">
        <v>0.018</v>
      </c>
      <c r="Q3" s="4">
        <f t="shared" si="0"/>
        <v>1.0000000000000019E-06</v>
      </c>
      <c r="R3">
        <v>0</v>
      </c>
      <c r="S3">
        <v>0</v>
      </c>
      <c r="T3">
        <f>R2</f>
        <v>0.2</v>
      </c>
      <c r="U3">
        <f>$B$3</f>
        <v>0.005</v>
      </c>
    </row>
    <row r="4" spans="13:19" ht="12.75" customHeight="1">
      <c r="M4" s="78" t="s">
        <v>30</v>
      </c>
      <c r="N4" s="78" t="s">
        <v>33</v>
      </c>
      <c r="O4" s="79">
        <v>0.019</v>
      </c>
      <c r="P4" s="79">
        <v>0.017</v>
      </c>
      <c r="Q4" s="4">
        <f t="shared" si="0"/>
        <v>3.999999999999993E-06</v>
      </c>
      <c r="R4">
        <f>S2</f>
        <v>0.16000000000000003</v>
      </c>
      <c r="S4">
        <f>R2</f>
        <v>0.2</v>
      </c>
    </row>
    <row r="5" spans="1:21" ht="12.75" customHeight="1">
      <c r="A5" s="15" t="s">
        <v>16</v>
      </c>
      <c r="M5" s="78" t="s">
        <v>30</v>
      </c>
      <c r="N5" s="78" t="s">
        <v>34</v>
      </c>
      <c r="O5" s="79">
        <v>0.01</v>
      </c>
      <c r="P5" s="79">
        <v>0.012</v>
      </c>
      <c r="Q5" s="4">
        <f t="shared" si="0"/>
        <v>4E-06</v>
      </c>
      <c r="T5">
        <f>$B$3</f>
        <v>0.005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78" t="s">
        <v>30</v>
      </c>
      <c r="N6" s="78" t="s">
        <v>35</v>
      </c>
      <c r="O6" s="79">
        <v>0.0025</v>
      </c>
      <c r="P6" s="79">
        <v>0.0025</v>
      </c>
      <c r="Q6" s="4">
        <f t="shared" si="0"/>
        <v>0</v>
      </c>
      <c r="T6">
        <f>$B$3</f>
        <v>0.005</v>
      </c>
      <c r="U6">
        <f>+T3</f>
        <v>0.2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78" t="s">
        <v>30</v>
      </c>
      <c r="N7" s="78" t="s">
        <v>36</v>
      </c>
      <c r="O7" s="79">
        <v>0.092</v>
      </c>
      <c r="P7" s="79">
        <v>0.092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6.6225000000000005</v>
      </c>
      <c r="D8">
        <f>$B$3</f>
        <v>0.005</v>
      </c>
      <c r="E8" s="18">
        <f>+O70</f>
        <v>0.0025</v>
      </c>
      <c r="F8" s="18">
        <f>+O71</f>
        <v>4.74</v>
      </c>
      <c r="G8" s="8">
        <f>+O72</f>
        <v>0.11224576271186441</v>
      </c>
      <c r="H8" s="28">
        <f>O73</f>
        <v>0.6136301352359309</v>
      </c>
      <c r="I8" s="28" t="s">
        <v>17</v>
      </c>
      <c r="J8" s="19" t="s">
        <v>17</v>
      </c>
      <c r="M8" s="78" t="s">
        <v>30</v>
      </c>
      <c r="N8" s="78" t="s">
        <v>37</v>
      </c>
      <c r="O8" s="79">
        <v>0.038</v>
      </c>
      <c r="P8" s="79">
        <v>0.036</v>
      </c>
      <c r="Q8" s="4">
        <f t="shared" si="0"/>
        <v>4.0000000000000074E-06</v>
      </c>
    </row>
    <row r="9" spans="1:17" ht="12.75" customHeight="1">
      <c r="A9" s="17" t="s">
        <v>5</v>
      </c>
      <c r="B9" s="18">
        <f>+P69</f>
        <v>59</v>
      </c>
      <c r="C9" s="18">
        <f>+P68</f>
        <v>6.770999999999999</v>
      </c>
      <c r="D9">
        <f>$B$3</f>
        <v>0.005</v>
      </c>
      <c r="E9" s="18">
        <f>+P70</f>
        <v>0.0025</v>
      </c>
      <c r="F9" s="18">
        <f>+P71</f>
        <v>4.93</v>
      </c>
      <c r="G9" s="8">
        <f>P72</f>
        <v>0.11476271186440676</v>
      </c>
      <c r="H9" s="28">
        <f>P73</f>
        <v>0.6384214662631751</v>
      </c>
      <c r="I9" s="28" t="s">
        <v>17</v>
      </c>
      <c r="J9" s="19" t="s">
        <v>17</v>
      </c>
      <c r="M9" s="78" t="s">
        <v>38</v>
      </c>
      <c r="N9" s="78" t="s">
        <v>39</v>
      </c>
      <c r="O9" s="79">
        <v>0.027</v>
      </c>
      <c r="P9" s="79">
        <v>0.022</v>
      </c>
      <c r="Q9" s="4">
        <f t="shared" si="0"/>
        <v>2.500000000000001E-05</v>
      </c>
    </row>
    <row r="10" spans="1:17" ht="12.75" customHeight="1">
      <c r="A10" s="20" t="s">
        <v>6</v>
      </c>
      <c r="B10" s="21">
        <f>+Q69</f>
        <v>118</v>
      </c>
      <c r="C10" s="23">
        <f>+Q68</f>
        <v>13.3935</v>
      </c>
      <c r="D10" s="21">
        <f>$B$3</f>
        <v>0.005</v>
      </c>
      <c r="E10" s="21">
        <f>+Q70</f>
        <v>0.0025</v>
      </c>
      <c r="F10" s="23">
        <f>+Q71</f>
        <v>4.93</v>
      </c>
      <c r="G10" s="30">
        <f>Q72</f>
        <v>0.11350423728813559</v>
      </c>
      <c r="H10" s="29" t="s">
        <v>17</v>
      </c>
      <c r="I10" s="22">
        <f>Q73</f>
        <v>0.017658543330138284</v>
      </c>
      <c r="J10" s="24">
        <f>Q74</f>
        <v>15.557607144930879</v>
      </c>
      <c r="M10" s="78" t="s">
        <v>38</v>
      </c>
      <c r="N10" s="78" t="s">
        <v>40</v>
      </c>
      <c r="O10" s="79">
        <v>0.021</v>
      </c>
      <c r="P10" s="79">
        <v>0.019</v>
      </c>
      <c r="Q10" s="4">
        <f t="shared" si="0"/>
        <v>4.0000000000000074E-06</v>
      </c>
    </row>
    <row r="11" spans="13:17" ht="12.75" customHeight="1">
      <c r="M11" s="78" t="s">
        <v>38</v>
      </c>
      <c r="N11" s="78" t="s">
        <v>41</v>
      </c>
      <c r="O11" s="79">
        <v>0.029</v>
      </c>
      <c r="P11" s="79">
        <v>0.03</v>
      </c>
      <c r="Q11" s="4">
        <f t="shared" si="0"/>
        <v>9.999999999999949E-07</v>
      </c>
    </row>
    <row r="12" spans="13:17" ht="12.75" customHeight="1">
      <c r="M12" s="78" t="s">
        <v>38</v>
      </c>
      <c r="N12" s="78" t="s">
        <v>42</v>
      </c>
      <c r="O12" s="79">
        <v>0.014</v>
      </c>
      <c r="P12" s="79">
        <v>0.012</v>
      </c>
      <c r="Q12" s="4">
        <f t="shared" si="0"/>
        <v>4E-06</v>
      </c>
    </row>
    <row r="13" spans="13:17" ht="12.75" customHeight="1">
      <c r="M13" s="78" t="s">
        <v>43</v>
      </c>
      <c r="N13" s="78" t="s">
        <v>44</v>
      </c>
      <c r="O13" s="79">
        <v>0.152</v>
      </c>
      <c r="P13" s="79">
        <v>0.15</v>
      </c>
      <c r="Q13" s="4">
        <f t="shared" si="0"/>
        <v>4.0000000000000074E-06</v>
      </c>
    </row>
    <row r="14" spans="13:17" ht="12.75" customHeight="1">
      <c r="M14" s="78" t="s">
        <v>43</v>
      </c>
      <c r="N14" s="78" t="s">
        <v>45</v>
      </c>
      <c r="O14" s="79">
        <v>0.074</v>
      </c>
      <c r="P14" s="79">
        <v>0.069</v>
      </c>
      <c r="Q14" s="4">
        <f t="shared" si="0"/>
        <v>2.4999999999999906E-05</v>
      </c>
    </row>
    <row r="15" spans="13:17" ht="12.75" customHeight="1">
      <c r="M15" s="78" t="s">
        <v>43</v>
      </c>
      <c r="N15" s="78" t="s">
        <v>46</v>
      </c>
      <c r="O15" s="79">
        <v>0.02</v>
      </c>
      <c r="P15" s="79">
        <v>0.016</v>
      </c>
      <c r="Q15" s="4">
        <f t="shared" si="0"/>
        <v>1.6E-05</v>
      </c>
    </row>
    <row r="16" spans="13:17" ht="12.75" customHeight="1">
      <c r="M16" s="78" t="s">
        <v>43</v>
      </c>
      <c r="N16" s="78" t="s">
        <v>47</v>
      </c>
      <c r="O16" s="79">
        <v>0.1</v>
      </c>
      <c r="P16" s="79">
        <v>0.09</v>
      </c>
      <c r="Q16" s="4">
        <f t="shared" si="0"/>
        <v>0.00010000000000000018</v>
      </c>
    </row>
    <row r="17" spans="13:17" ht="12.75" customHeight="1">
      <c r="M17" s="78" t="s">
        <v>43</v>
      </c>
      <c r="N17" s="78" t="s">
        <v>48</v>
      </c>
      <c r="O17" s="79">
        <v>0.007</v>
      </c>
      <c r="P17" s="79">
        <v>0.005</v>
      </c>
      <c r="Q17" s="4">
        <f t="shared" si="0"/>
        <v>4E-06</v>
      </c>
    </row>
    <row r="18" spans="13:17" ht="12.75" customHeight="1">
      <c r="M18" s="78" t="s">
        <v>43</v>
      </c>
      <c r="N18" s="78" t="s">
        <v>49</v>
      </c>
      <c r="O18" s="79">
        <v>0.077</v>
      </c>
      <c r="P18" s="79">
        <v>0.09</v>
      </c>
      <c r="Q18" s="4">
        <f t="shared" si="0"/>
        <v>0.00016899999999999993</v>
      </c>
    </row>
    <row r="19" spans="13:17" ht="12.75" customHeight="1">
      <c r="M19" s="78" t="s">
        <v>50</v>
      </c>
      <c r="N19" s="78" t="s">
        <v>51</v>
      </c>
      <c r="O19" s="79">
        <v>0.0025</v>
      </c>
      <c r="P19" s="79">
        <v>0.0025</v>
      </c>
      <c r="Q19" s="4">
        <f t="shared" si="0"/>
        <v>0</v>
      </c>
    </row>
    <row r="20" spans="13:17" ht="12.75" customHeight="1">
      <c r="M20" s="78" t="s">
        <v>50</v>
      </c>
      <c r="N20" s="78" t="s">
        <v>52</v>
      </c>
      <c r="O20" s="79">
        <v>0.018</v>
      </c>
      <c r="P20" s="79">
        <v>0.014</v>
      </c>
      <c r="Q20" s="4">
        <f t="shared" si="0"/>
        <v>1.5999999999999986E-05</v>
      </c>
    </row>
    <row r="21" spans="13:17" ht="12.75" customHeight="1">
      <c r="M21" s="78" t="s">
        <v>50</v>
      </c>
      <c r="N21" s="78" t="s">
        <v>53</v>
      </c>
      <c r="O21" s="79">
        <v>0.005</v>
      </c>
      <c r="P21" s="79">
        <v>0.0025</v>
      </c>
      <c r="Q21" s="4">
        <f t="shared" si="0"/>
        <v>6.25E-06</v>
      </c>
    </row>
    <row r="22" spans="13:17" ht="12.75" customHeight="1">
      <c r="M22" s="78" t="s">
        <v>50</v>
      </c>
      <c r="N22" s="78" t="s">
        <v>54</v>
      </c>
      <c r="O22" s="79">
        <v>0.056</v>
      </c>
      <c r="P22" s="79">
        <v>0.053</v>
      </c>
      <c r="Q22" s="4">
        <f t="shared" si="0"/>
        <v>9.000000000000015E-06</v>
      </c>
    </row>
    <row r="23" spans="13:17" ht="12.75" customHeight="1">
      <c r="M23" s="78" t="s">
        <v>50</v>
      </c>
      <c r="N23" s="78" t="s">
        <v>55</v>
      </c>
      <c r="O23" s="79">
        <v>0.034</v>
      </c>
      <c r="P23" s="79">
        <v>0.03</v>
      </c>
      <c r="Q23" s="4">
        <f t="shared" si="0"/>
        <v>1.600000000000003E-05</v>
      </c>
    </row>
    <row r="24" spans="13:17" ht="12.75" customHeight="1">
      <c r="M24" s="78" t="s">
        <v>56</v>
      </c>
      <c r="N24" s="78" t="s">
        <v>57</v>
      </c>
      <c r="O24" s="79">
        <v>0.011</v>
      </c>
      <c r="P24" s="79">
        <v>0.01</v>
      </c>
      <c r="Q24" s="4">
        <f t="shared" si="0"/>
        <v>9.999999999999983E-07</v>
      </c>
    </row>
    <row r="25" spans="13:17" ht="12.75" customHeight="1">
      <c r="M25" s="78" t="s">
        <v>56</v>
      </c>
      <c r="N25" s="78" t="s">
        <v>58</v>
      </c>
      <c r="O25" s="79">
        <v>0.029</v>
      </c>
      <c r="P25" s="79">
        <v>0.033</v>
      </c>
      <c r="Q25" s="4">
        <f t="shared" si="0"/>
        <v>1.6E-05</v>
      </c>
    </row>
    <row r="26" spans="13:17" ht="12.75" customHeight="1">
      <c r="M26" s="78" t="s">
        <v>56</v>
      </c>
      <c r="N26" s="78" t="s">
        <v>59</v>
      </c>
      <c r="O26" s="79">
        <v>0.025</v>
      </c>
      <c r="P26" s="79">
        <v>0.029</v>
      </c>
      <c r="Q26" s="4">
        <f t="shared" si="0"/>
        <v>1.6E-05</v>
      </c>
    </row>
    <row r="27" spans="13:17" ht="12.75" customHeight="1">
      <c r="M27" s="78" t="s">
        <v>56</v>
      </c>
      <c r="N27" s="78" t="s">
        <v>60</v>
      </c>
      <c r="O27" s="79">
        <v>0.029</v>
      </c>
      <c r="P27" s="79">
        <v>0.028</v>
      </c>
      <c r="Q27" s="4">
        <f t="shared" si="0"/>
        <v>1.0000000000000019E-06</v>
      </c>
    </row>
    <row r="28" spans="13:17" ht="12.75" customHeight="1">
      <c r="M28" s="78" t="s">
        <v>56</v>
      </c>
      <c r="N28" s="78" t="s">
        <v>61</v>
      </c>
      <c r="O28" s="79">
        <v>0.048</v>
      </c>
      <c r="P28" s="79">
        <v>0.054</v>
      </c>
      <c r="Q28" s="4">
        <f t="shared" si="0"/>
        <v>3.599999999999998E-05</v>
      </c>
    </row>
    <row r="29" spans="13:17" ht="12.75" customHeight="1">
      <c r="M29" s="78" t="s">
        <v>56</v>
      </c>
      <c r="N29" s="78" t="s">
        <v>62</v>
      </c>
      <c r="O29" s="79">
        <v>0.037</v>
      </c>
      <c r="P29" s="79">
        <v>0.042</v>
      </c>
      <c r="Q29" s="4">
        <f t="shared" si="0"/>
        <v>2.5000000000000045E-05</v>
      </c>
    </row>
    <row r="30" spans="13:17" ht="12.75" customHeight="1">
      <c r="M30" s="78" t="s">
        <v>56</v>
      </c>
      <c r="N30" s="78" t="s">
        <v>63</v>
      </c>
      <c r="O30" s="79">
        <v>0.026</v>
      </c>
      <c r="P30" s="79">
        <v>0.027</v>
      </c>
      <c r="Q30" s="4">
        <f t="shared" si="0"/>
        <v>1.0000000000000019E-06</v>
      </c>
    </row>
    <row r="31" spans="13:17" ht="12.75" customHeight="1">
      <c r="M31" s="78" t="s">
        <v>64</v>
      </c>
      <c r="N31" s="78" t="s">
        <v>65</v>
      </c>
      <c r="O31" s="79">
        <v>0.0025</v>
      </c>
      <c r="P31" s="79">
        <v>0.0025</v>
      </c>
      <c r="Q31" s="4">
        <f t="shared" si="0"/>
        <v>0</v>
      </c>
    </row>
    <row r="32" spans="13:17" ht="12.75" customHeight="1">
      <c r="M32" s="78" t="s">
        <v>64</v>
      </c>
      <c r="N32" s="78" t="s">
        <v>66</v>
      </c>
      <c r="O32" s="79">
        <v>0.0025</v>
      </c>
      <c r="P32" s="79">
        <v>0.0025</v>
      </c>
      <c r="Q32" s="4">
        <f t="shared" si="0"/>
        <v>0</v>
      </c>
    </row>
    <row r="33" spans="13:17" ht="12.75" customHeight="1">
      <c r="M33" s="78" t="s">
        <v>64</v>
      </c>
      <c r="N33" s="78" t="s">
        <v>67</v>
      </c>
      <c r="O33" s="79">
        <v>0.0025</v>
      </c>
      <c r="P33" s="79">
        <v>0.0025</v>
      </c>
      <c r="Q33" s="4">
        <f t="shared" si="0"/>
        <v>0</v>
      </c>
    </row>
    <row r="34" spans="13:17" ht="12.75" customHeight="1">
      <c r="M34" s="78" t="s">
        <v>64</v>
      </c>
      <c r="N34" s="78" t="s">
        <v>68</v>
      </c>
      <c r="O34" s="79">
        <v>0.006</v>
      </c>
      <c r="P34" s="79">
        <v>0.005</v>
      </c>
      <c r="Q34" s="4">
        <f t="shared" si="0"/>
        <v>1E-06</v>
      </c>
    </row>
    <row r="35" spans="13:17" ht="12.75" customHeight="1">
      <c r="M35" s="78" t="s">
        <v>69</v>
      </c>
      <c r="N35" s="78" t="s">
        <v>70</v>
      </c>
      <c r="O35" s="79">
        <v>0.085</v>
      </c>
      <c r="P35" s="79">
        <v>0.09</v>
      </c>
      <c r="Q35" s="4">
        <f t="shared" si="0"/>
        <v>2.4999999999999906E-05</v>
      </c>
    </row>
    <row r="36" spans="13:17" ht="12.75" customHeight="1">
      <c r="M36" s="78" t="s">
        <v>69</v>
      </c>
      <c r="N36" s="78" t="s">
        <v>71</v>
      </c>
      <c r="O36" s="79">
        <v>0.021</v>
      </c>
      <c r="P36" s="79">
        <v>0.021</v>
      </c>
      <c r="Q36" s="4">
        <f t="shared" si="0"/>
        <v>0</v>
      </c>
    </row>
    <row r="37" spans="13:17" ht="12.75" customHeight="1">
      <c r="M37" s="78" t="s">
        <v>69</v>
      </c>
      <c r="N37" s="78" t="s">
        <v>72</v>
      </c>
      <c r="O37" s="79">
        <v>0.05</v>
      </c>
      <c r="P37" s="79">
        <v>0.048</v>
      </c>
      <c r="Q37" s="4">
        <f t="shared" si="0"/>
        <v>4.0000000000000074E-06</v>
      </c>
    </row>
    <row r="38" spans="13:17" ht="12.75" customHeight="1">
      <c r="M38" s="78" t="s">
        <v>69</v>
      </c>
      <c r="N38" s="78" t="s">
        <v>73</v>
      </c>
      <c r="O38" s="79">
        <v>0.018</v>
      </c>
      <c r="P38" s="79">
        <v>0.016</v>
      </c>
      <c r="Q38" s="4">
        <f t="shared" si="0"/>
        <v>3.999999999999993E-06</v>
      </c>
    </row>
    <row r="39" spans="13:17" ht="12.75" customHeight="1">
      <c r="M39" s="78" t="s">
        <v>69</v>
      </c>
      <c r="N39" s="78" t="s">
        <v>74</v>
      </c>
      <c r="O39" s="79">
        <v>0.017</v>
      </c>
      <c r="P39" s="79">
        <v>0.018</v>
      </c>
      <c r="Q39" s="4">
        <f t="shared" si="0"/>
        <v>9.999999999999949E-07</v>
      </c>
    </row>
    <row r="40" spans="13:17" ht="12.75" customHeight="1">
      <c r="M40" s="78" t="s">
        <v>69</v>
      </c>
      <c r="N40" s="78" t="s">
        <v>75</v>
      </c>
      <c r="O40" s="79">
        <v>0.0025</v>
      </c>
      <c r="P40" s="79">
        <v>0.0025</v>
      </c>
      <c r="Q40" s="4">
        <f t="shared" si="0"/>
        <v>0</v>
      </c>
    </row>
    <row r="41" spans="13:17" ht="12.75" customHeight="1">
      <c r="M41" s="78" t="s">
        <v>69</v>
      </c>
      <c r="N41" s="78" t="s">
        <v>76</v>
      </c>
      <c r="O41" s="79">
        <v>0.023</v>
      </c>
      <c r="P41" s="79">
        <v>0.023</v>
      </c>
      <c r="Q41" s="4">
        <f t="shared" si="0"/>
        <v>0</v>
      </c>
    </row>
    <row r="42" spans="13:17" ht="12.75" customHeight="1">
      <c r="M42" s="78" t="s">
        <v>77</v>
      </c>
      <c r="N42" s="78" t="s">
        <v>78</v>
      </c>
      <c r="O42" s="79">
        <v>0.042</v>
      </c>
      <c r="P42" s="79">
        <v>0.041</v>
      </c>
      <c r="Q42" s="4">
        <f t="shared" si="0"/>
        <v>1.0000000000000019E-06</v>
      </c>
    </row>
    <row r="43" spans="13:17" ht="12.75" customHeight="1">
      <c r="M43" s="78" t="s">
        <v>77</v>
      </c>
      <c r="N43" s="78" t="s">
        <v>79</v>
      </c>
      <c r="O43" s="79">
        <v>0.006</v>
      </c>
      <c r="P43" s="79">
        <v>0.007</v>
      </c>
      <c r="Q43" s="4">
        <f t="shared" si="0"/>
        <v>1E-06</v>
      </c>
    </row>
    <row r="44" spans="13:17" ht="12.75" customHeight="1">
      <c r="M44" s="78" t="s">
        <v>77</v>
      </c>
      <c r="N44" s="78" t="s">
        <v>80</v>
      </c>
      <c r="O44" s="79">
        <v>0.022</v>
      </c>
      <c r="P44" s="79">
        <v>0.021</v>
      </c>
      <c r="Q44" s="4">
        <f t="shared" si="0"/>
        <v>9.999999999999949E-07</v>
      </c>
    </row>
    <row r="45" spans="13:17" ht="12.75" customHeight="1">
      <c r="M45" s="78" t="s">
        <v>77</v>
      </c>
      <c r="N45" s="78" t="s">
        <v>81</v>
      </c>
      <c r="O45" s="79">
        <v>0.008</v>
      </c>
      <c r="P45" s="79">
        <v>0.008</v>
      </c>
      <c r="Q45" s="4">
        <f t="shared" si="0"/>
        <v>0</v>
      </c>
    </row>
    <row r="46" spans="13:17" ht="12.75" customHeight="1">
      <c r="M46" s="78" t="s">
        <v>77</v>
      </c>
      <c r="N46" s="78" t="s">
        <v>82</v>
      </c>
      <c r="O46" s="79">
        <v>0.037</v>
      </c>
      <c r="P46" s="79">
        <v>0.031</v>
      </c>
      <c r="Q46" s="4">
        <f t="shared" si="0"/>
        <v>3.599999999999998E-05</v>
      </c>
    </row>
    <row r="47" spans="13:17" ht="12.75" customHeight="1">
      <c r="M47" s="78" t="s">
        <v>77</v>
      </c>
      <c r="N47" s="78" t="s">
        <v>83</v>
      </c>
      <c r="O47" s="79">
        <v>0.0025</v>
      </c>
      <c r="P47" s="79">
        <v>0.0025</v>
      </c>
      <c r="Q47" s="4">
        <f t="shared" si="0"/>
        <v>0</v>
      </c>
    </row>
    <row r="48" spans="13:17" ht="12.75" customHeight="1">
      <c r="M48" s="78" t="s">
        <v>77</v>
      </c>
      <c r="N48" s="78" t="s">
        <v>84</v>
      </c>
      <c r="O48" s="79">
        <v>0.082</v>
      </c>
      <c r="P48" s="79">
        <v>0.08</v>
      </c>
      <c r="Q48" s="4">
        <f t="shared" si="0"/>
        <v>4.0000000000000074E-06</v>
      </c>
    </row>
    <row r="49" spans="13:17" ht="12.75" customHeight="1">
      <c r="M49" s="78" t="s">
        <v>85</v>
      </c>
      <c r="N49" s="78" t="s">
        <v>86</v>
      </c>
      <c r="O49" s="79">
        <v>0.064</v>
      </c>
      <c r="P49" s="79">
        <v>0.064</v>
      </c>
      <c r="Q49" s="4">
        <f t="shared" si="0"/>
        <v>0</v>
      </c>
    </row>
    <row r="50" spans="13:17" ht="12.75" customHeight="1">
      <c r="M50" s="78" t="s">
        <v>87</v>
      </c>
      <c r="N50" s="78" t="s">
        <v>88</v>
      </c>
      <c r="O50" s="79">
        <v>0.073</v>
      </c>
      <c r="P50" s="79">
        <v>0.068</v>
      </c>
      <c r="Q50" s="4">
        <f t="shared" si="0"/>
        <v>2.4999999999999906E-05</v>
      </c>
    </row>
    <row r="51" spans="13:17" ht="12.75" customHeight="1">
      <c r="M51" s="78" t="s">
        <v>87</v>
      </c>
      <c r="N51" s="78" t="s">
        <v>89</v>
      </c>
      <c r="O51" s="79">
        <v>0.014</v>
      </c>
      <c r="P51" s="79">
        <v>0.013</v>
      </c>
      <c r="Q51" s="4">
        <f t="shared" si="0"/>
        <v>1.0000000000000019E-06</v>
      </c>
    </row>
    <row r="52" spans="13:17" ht="12.75" customHeight="1">
      <c r="M52" s="78" t="s">
        <v>87</v>
      </c>
      <c r="N52" s="78" t="s">
        <v>90</v>
      </c>
      <c r="O52" s="79">
        <v>0.045</v>
      </c>
      <c r="P52" s="79">
        <v>0.037</v>
      </c>
      <c r="Q52" s="4">
        <f t="shared" si="0"/>
        <v>6.4E-05</v>
      </c>
    </row>
    <row r="53" spans="13:17" ht="12.75" customHeight="1">
      <c r="M53" s="78" t="s">
        <v>91</v>
      </c>
      <c r="N53" s="78" t="s">
        <v>92</v>
      </c>
      <c r="O53" s="79">
        <v>4.74</v>
      </c>
      <c r="P53" s="79">
        <v>4.93</v>
      </c>
      <c r="Q53" s="4">
        <f t="shared" si="0"/>
        <v>0.03609999999999981</v>
      </c>
    </row>
    <row r="54" spans="13:17" ht="12.75" customHeight="1">
      <c r="M54" s="78" t="s">
        <v>93</v>
      </c>
      <c r="N54" s="78" t="s">
        <v>94</v>
      </c>
      <c r="O54" s="79">
        <v>0.0025</v>
      </c>
      <c r="P54" s="79">
        <v>0.0025</v>
      </c>
      <c r="Q54" s="4">
        <f t="shared" si="0"/>
        <v>0</v>
      </c>
    </row>
    <row r="55" spans="13:17" ht="12.75" customHeight="1">
      <c r="M55" s="78" t="s">
        <v>93</v>
      </c>
      <c r="N55" s="78" t="s">
        <v>95</v>
      </c>
      <c r="O55" s="79">
        <v>0.015</v>
      </c>
      <c r="P55" s="79">
        <v>0.017</v>
      </c>
      <c r="Q55" s="4">
        <f t="shared" si="0"/>
        <v>4.0000000000000074E-06</v>
      </c>
    </row>
    <row r="56" spans="13:17" ht="12.75" customHeight="1">
      <c r="M56" s="78" t="s">
        <v>93</v>
      </c>
      <c r="N56" s="78" t="s">
        <v>96</v>
      </c>
      <c r="O56" s="79">
        <v>0.059</v>
      </c>
      <c r="P56" s="79">
        <v>0.058</v>
      </c>
      <c r="Q56" s="4">
        <f t="shared" si="0"/>
        <v>9.999999999999879E-07</v>
      </c>
    </row>
    <row r="57" spans="13:17" ht="12.75" customHeight="1">
      <c r="M57" s="78" t="s">
        <v>93</v>
      </c>
      <c r="N57" s="78" t="s">
        <v>97</v>
      </c>
      <c r="O57" s="79">
        <v>0.01</v>
      </c>
      <c r="P57" s="79">
        <v>0.01</v>
      </c>
      <c r="Q57" s="4">
        <f t="shared" si="0"/>
        <v>0</v>
      </c>
    </row>
    <row r="58" spans="13:17" ht="12.75" customHeight="1">
      <c r="M58" s="78" t="s">
        <v>93</v>
      </c>
      <c r="N58" s="78" t="s">
        <v>98</v>
      </c>
      <c r="O58" s="79">
        <v>0.046</v>
      </c>
      <c r="P58" s="79">
        <v>0.044</v>
      </c>
      <c r="Q58" s="4">
        <f t="shared" si="0"/>
        <v>4.0000000000000074E-06</v>
      </c>
    </row>
    <row r="59" spans="13:17" ht="12.75" customHeight="1">
      <c r="M59" s="78" t="s">
        <v>93</v>
      </c>
      <c r="N59" s="78" t="s">
        <v>99</v>
      </c>
      <c r="O59" s="79">
        <v>0.077</v>
      </c>
      <c r="P59" s="79">
        <v>0.074</v>
      </c>
      <c r="Q59" s="4">
        <f t="shared" si="0"/>
        <v>9.000000000000015E-06</v>
      </c>
    </row>
    <row r="60" spans="13:17" ht="12.75" customHeight="1">
      <c r="M60" s="78" t="s">
        <v>100</v>
      </c>
      <c r="N60" s="78" t="s">
        <v>101</v>
      </c>
      <c r="O60" s="79">
        <v>0.0025</v>
      </c>
      <c r="P60" s="79">
        <v>0.0025</v>
      </c>
      <c r="Q60" s="4">
        <f t="shared" si="0"/>
        <v>0</v>
      </c>
    </row>
    <row r="65" spans="16:17" ht="12.75">
      <c r="P65" s="5" t="s">
        <v>3</v>
      </c>
      <c r="Q65" s="31">
        <f>SUM(Q2:Q64)</f>
        <v>0.03679524999999981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6.6225000000000005</v>
      </c>
      <c r="P68">
        <f>SUM(P2:P60)</f>
        <v>6.770999999999999</v>
      </c>
      <c r="Q68" s="8">
        <f>+O68+P68</f>
        <v>13.3935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0.0025</v>
      </c>
      <c r="P70">
        <f>MIN(P2:P60)</f>
        <v>0.0025</v>
      </c>
      <c r="Q70" s="9">
        <f>MIN(O70:P70)</f>
        <v>0.0025</v>
      </c>
    </row>
    <row r="71" spans="14:17" ht="12.75">
      <c r="N71" s="5" t="s">
        <v>10</v>
      </c>
      <c r="O71">
        <f>MAX(O2:O60)</f>
        <v>4.74</v>
      </c>
      <c r="P71">
        <f>MAX(P2:P60)</f>
        <v>4.93</v>
      </c>
      <c r="Q71" s="10">
        <f>MAX(O71:P71)</f>
        <v>4.93</v>
      </c>
    </row>
    <row r="72" spans="14:17" ht="12.75">
      <c r="N72" s="5" t="s">
        <v>11</v>
      </c>
      <c r="O72" s="11">
        <f>O68/O69</f>
        <v>0.11224576271186441</v>
      </c>
      <c r="P72" s="11">
        <f>P68/P69</f>
        <v>0.11476271186440676</v>
      </c>
      <c r="Q72" s="12">
        <f>(O68+P68)/Q69</f>
        <v>0.11350423728813559</v>
      </c>
    </row>
    <row r="73" spans="14:17" ht="12.75">
      <c r="N73" s="5" t="s">
        <v>12</v>
      </c>
      <c r="O73" s="13">
        <f>STDEV(O2:O60)</f>
        <v>0.6136301352359309</v>
      </c>
      <c r="P73" s="13">
        <f>STDEV(P2:P60)</f>
        <v>0.6384214662631751</v>
      </c>
      <c r="Q73" s="13">
        <f>SQRT(Q65/Q69)</f>
        <v>0.017658543330138284</v>
      </c>
    </row>
    <row r="74" spans="14:17" ht="12.75">
      <c r="N74" s="5" t="s">
        <v>13</v>
      </c>
      <c r="Q74" s="14">
        <f>(Q73/Q72)*100</f>
        <v>15.557607144930879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137</v>
      </c>
      <c r="M1" s="80" t="s">
        <v>0</v>
      </c>
      <c r="N1" s="80" t="s">
        <v>1</v>
      </c>
      <c r="O1" s="80" t="s">
        <v>138</v>
      </c>
      <c r="P1" s="80" t="s">
        <v>138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81" t="s">
        <v>30</v>
      </c>
      <c r="N2" s="81" t="s">
        <v>31</v>
      </c>
      <c r="O2" s="82">
        <v>0.23</v>
      </c>
      <c r="P2" s="82">
        <v>0.23</v>
      </c>
      <c r="Q2" s="4">
        <f aca="true" t="shared" si="0" ref="Q2:Q60">(O2-P2)^2</f>
        <v>0</v>
      </c>
      <c r="R2">
        <v>4</v>
      </c>
      <c r="S2">
        <f>0.8*R2</f>
        <v>3.2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81" t="s">
        <v>30</v>
      </c>
      <c r="N3" s="81" t="s">
        <v>32</v>
      </c>
      <c r="O3" s="82">
        <v>0.18</v>
      </c>
      <c r="P3" s="82">
        <v>0.16</v>
      </c>
      <c r="Q3" s="4">
        <f t="shared" si="0"/>
        <v>0.0003999999999999996</v>
      </c>
      <c r="R3">
        <v>0</v>
      </c>
      <c r="S3">
        <v>0</v>
      </c>
      <c r="T3">
        <f>R2</f>
        <v>4</v>
      </c>
      <c r="U3">
        <f>$B$3</f>
        <v>0.01</v>
      </c>
    </row>
    <row r="4" spans="13:19" ht="12.75" customHeight="1">
      <c r="M4" s="81" t="s">
        <v>30</v>
      </c>
      <c r="N4" s="81" t="s">
        <v>33</v>
      </c>
      <c r="O4" s="82">
        <v>0.19</v>
      </c>
      <c r="P4" s="82">
        <v>0.16</v>
      </c>
      <c r="Q4" s="4">
        <f t="shared" si="0"/>
        <v>0.0009</v>
      </c>
      <c r="R4">
        <f>S2</f>
        <v>3.2</v>
      </c>
      <c r="S4">
        <f>R2</f>
        <v>4</v>
      </c>
    </row>
    <row r="5" spans="1:21" ht="12.75" customHeight="1">
      <c r="A5" s="15" t="s">
        <v>16</v>
      </c>
      <c r="M5" s="81" t="s">
        <v>30</v>
      </c>
      <c r="N5" s="81" t="s">
        <v>34</v>
      </c>
      <c r="O5" s="82">
        <v>0.85</v>
      </c>
      <c r="P5" s="82">
        <v>0.88</v>
      </c>
      <c r="Q5" s="4">
        <f t="shared" si="0"/>
        <v>0.0009000000000000016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81" t="s">
        <v>30</v>
      </c>
      <c r="N6" s="81" t="s">
        <v>35</v>
      </c>
      <c r="O6" s="82">
        <v>2.72</v>
      </c>
      <c r="P6" s="82">
        <v>2.65</v>
      </c>
      <c r="Q6" s="4">
        <f t="shared" si="0"/>
        <v>0.00490000000000004</v>
      </c>
      <c r="T6">
        <f>$B$3</f>
        <v>0.01</v>
      </c>
      <c r="U6">
        <f>+T3</f>
        <v>4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81" t="s">
        <v>30</v>
      </c>
      <c r="N7" s="81" t="s">
        <v>36</v>
      </c>
      <c r="O7" s="82">
        <v>1.45</v>
      </c>
      <c r="P7" s="82">
        <v>1.47</v>
      </c>
      <c r="Q7" s="4">
        <f t="shared" si="0"/>
        <v>0.0004000000000000007</v>
      </c>
    </row>
    <row r="8" spans="1:17" ht="12.75" customHeight="1">
      <c r="A8" s="17" t="s">
        <v>4</v>
      </c>
      <c r="B8" s="18">
        <f>+O69</f>
        <v>59</v>
      </c>
      <c r="C8" s="18">
        <f>+O68</f>
        <v>49.235</v>
      </c>
      <c r="D8">
        <f>$B$3</f>
        <v>0.01</v>
      </c>
      <c r="E8" s="18">
        <f>+O70</f>
        <v>0.005</v>
      </c>
      <c r="F8" s="18">
        <f>+O71</f>
        <v>3.52</v>
      </c>
      <c r="G8" s="8">
        <f>+O72</f>
        <v>0.8344915254237288</v>
      </c>
      <c r="H8" s="28">
        <f>O73</f>
        <v>1.0252916720904242</v>
      </c>
      <c r="I8" s="28" t="s">
        <v>17</v>
      </c>
      <c r="J8" s="19" t="s">
        <v>17</v>
      </c>
      <c r="M8" s="81" t="s">
        <v>30</v>
      </c>
      <c r="N8" s="81" t="s">
        <v>37</v>
      </c>
      <c r="O8" s="82">
        <v>0.51</v>
      </c>
      <c r="P8" s="82">
        <v>0.53</v>
      </c>
      <c r="Q8" s="4">
        <f t="shared" si="0"/>
        <v>0.0004000000000000007</v>
      </c>
    </row>
    <row r="9" spans="1:17" ht="12.75" customHeight="1">
      <c r="A9" s="17" t="s">
        <v>5</v>
      </c>
      <c r="B9" s="18">
        <f>+P69</f>
        <v>59</v>
      </c>
      <c r="C9" s="18">
        <f>+P68</f>
        <v>49.35</v>
      </c>
      <c r="D9">
        <f>$B$3</f>
        <v>0.01</v>
      </c>
      <c r="E9" s="18">
        <f>+P70</f>
        <v>0.01</v>
      </c>
      <c r="F9" s="18">
        <f>+P71</f>
        <v>3.39</v>
      </c>
      <c r="G9" s="8">
        <f>P72</f>
        <v>0.8364406779661017</v>
      </c>
      <c r="H9" s="28">
        <f>P73</f>
        <v>1.0001357885598101</v>
      </c>
      <c r="I9" s="28" t="s">
        <v>17</v>
      </c>
      <c r="J9" s="19" t="s">
        <v>17</v>
      </c>
      <c r="M9" s="81" t="s">
        <v>38</v>
      </c>
      <c r="N9" s="81" t="s">
        <v>39</v>
      </c>
      <c r="O9" s="82">
        <v>0.2</v>
      </c>
      <c r="P9" s="82">
        <v>0.19</v>
      </c>
      <c r="Q9" s="4">
        <f t="shared" si="0"/>
        <v>0.00010000000000000018</v>
      </c>
    </row>
    <row r="10" spans="1:17" ht="12.75" customHeight="1">
      <c r="A10" s="20" t="s">
        <v>6</v>
      </c>
      <c r="B10" s="21">
        <f>+Q69</f>
        <v>118</v>
      </c>
      <c r="C10" s="23">
        <f>+Q68</f>
        <v>98.58500000000001</v>
      </c>
      <c r="D10" s="21">
        <f>$B$3</f>
        <v>0.01</v>
      </c>
      <c r="E10" s="21">
        <f>+Q70</f>
        <v>0.005</v>
      </c>
      <c r="F10" s="23">
        <f>+Q71</f>
        <v>3.52</v>
      </c>
      <c r="G10" s="30">
        <f>Q72</f>
        <v>0.8354661016949153</v>
      </c>
      <c r="H10" s="29" t="s">
        <v>17</v>
      </c>
      <c r="I10" s="22">
        <f>Q73</f>
        <v>0.09761238633545277</v>
      </c>
      <c r="J10" s="24">
        <f>Q74</f>
        <v>11.68358430550634</v>
      </c>
      <c r="M10" s="81" t="s">
        <v>38</v>
      </c>
      <c r="N10" s="81" t="s">
        <v>40</v>
      </c>
      <c r="O10" s="82">
        <v>0.2</v>
      </c>
      <c r="P10" s="82">
        <v>0.19</v>
      </c>
      <c r="Q10" s="4">
        <f t="shared" si="0"/>
        <v>0.00010000000000000018</v>
      </c>
    </row>
    <row r="11" spans="13:17" ht="12.75" customHeight="1">
      <c r="M11" s="81" t="s">
        <v>38</v>
      </c>
      <c r="N11" s="81" t="s">
        <v>41</v>
      </c>
      <c r="O11" s="82">
        <v>0.5</v>
      </c>
      <c r="P11" s="82">
        <v>0.49</v>
      </c>
      <c r="Q11" s="4">
        <f t="shared" si="0"/>
        <v>0.00010000000000000018</v>
      </c>
    </row>
    <row r="12" spans="13:17" ht="12.75" customHeight="1">
      <c r="M12" s="81" t="s">
        <v>38</v>
      </c>
      <c r="N12" s="81" t="s">
        <v>42</v>
      </c>
      <c r="O12" s="82">
        <v>2.35</v>
      </c>
      <c r="P12" s="82">
        <v>2.32</v>
      </c>
      <c r="Q12" s="4">
        <f t="shared" si="0"/>
        <v>0.0009000000000000149</v>
      </c>
    </row>
    <row r="13" spans="13:17" ht="12.75" customHeight="1">
      <c r="M13" s="81" t="s">
        <v>43</v>
      </c>
      <c r="N13" s="81" t="s">
        <v>44</v>
      </c>
      <c r="O13" s="82">
        <v>0.25</v>
      </c>
      <c r="P13" s="82">
        <v>0.25</v>
      </c>
      <c r="Q13" s="4">
        <f t="shared" si="0"/>
        <v>0</v>
      </c>
    </row>
    <row r="14" spans="13:17" ht="12.75" customHeight="1">
      <c r="M14" s="81" t="s">
        <v>43</v>
      </c>
      <c r="N14" s="81" t="s">
        <v>45</v>
      </c>
      <c r="O14" s="82">
        <v>0.14</v>
      </c>
      <c r="P14" s="82">
        <v>0.14</v>
      </c>
      <c r="Q14" s="4">
        <f t="shared" si="0"/>
        <v>0</v>
      </c>
    </row>
    <row r="15" spans="13:17" ht="12.75" customHeight="1">
      <c r="M15" s="81" t="s">
        <v>43</v>
      </c>
      <c r="N15" s="81" t="s">
        <v>46</v>
      </c>
      <c r="O15" s="82">
        <v>0.15</v>
      </c>
      <c r="P15" s="82">
        <v>1.14</v>
      </c>
      <c r="Q15" s="4">
        <f t="shared" si="0"/>
        <v>0.9800999999999997</v>
      </c>
    </row>
    <row r="16" spans="13:17" ht="12.75" customHeight="1">
      <c r="M16" s="81" t="s">
        <v>43</v>
      </c>
      <c r="N16" s="81" t="s">
        <v>47</v>
      </c>
      <c r="O16" s="82">
        <v>0.25</v>
      </c>
      <c r="P16" s="82">
        <v>0.24</v>
      </c>
      <c r="Q16" s="4">
        <f t="shared" si="0"/>
        <v>0.00010000000000000018</v>
      </c>
    </row>
    <row r="17" spans="13:17" ht="12.75" customHeight="1">
      <c r="M17" s="81" t="s">
        <v>43</v>
      </c>
      <c r="N17" s="81" t="s">
        <v>48</v>
      </c>
      <c r="O17" s="82">
        <v>2.1</v>
      </c>
      <c r="P17" s="82">
        <v>2.1</v>
      </c>
      <c r="Q17" s="4">
        <f t="shared" si="0"/>
        <v>0</v>
      </c>
    </row>
    <row r="18" spans="13:17" ht="12.75" customHeight="1">
      <c r="M18" s="81" t="s">
        <v>43</v>
      </c>
      <c r="N18" s="81" t="s">
        <v>49</v>
      </c>
      <c r="O18" s="82">
        <v>0.17</v>
      </c>
      <c r="P18" s="82">
        <v>0.17</v>
      </c>
      <c r="Q18" s="4">
        <f t="shared" si="0"/>
        <v>0</v>
      </c>
    </row>
    <row r="19" spans="13:17" ht="12.75" customHeight="1">
      <c r="M19" s="81" t="s">
        <v>50</v>
      </c>
      <c r="N19" s="81" t="s">
        <v>51</v>
      </c>
      <c r="O19" s="82">
        <v>0.03</v>
      </c>
      <c r="P19" s="82">
        <v>0.03</v>
      </c>
      <c r="Q19" s="4">
        <f t="shared" si="0"/>
        <v>0</v>
      </c>
    </row>
    <row r="20" spans="13:17" ht="12.75" customHeight="1">
      <c r="M20" s="81" t="s">
        <v>50</v>
      </c>
      <c r="N20" s="81" t="s">
        <v>52</v>
      </c>
      <c r="O20" s="82">
        <v>0.06</v>
      </c>
      <c r="P20" s="82">
        <v>0.06</v>
      </c>
      <c r="Q20" s="4">
        <f t="shared" si="0"/>
        <v>0</v>
      </c>
    </row>
    <row r="21" spans="13:17" ht="12.75" customHeight="1">
      <c r="M21" s="81" t="s">
        <v>50</v>
      </c>
      <c r="N21" s="81" t="s">
        <v>53</v>
      </c>
      <c r="O21" s="82">
        <v>0.15</v>
      </c>
      <c r="P21" s="82">
        <v>0.14</v>
      </c>
      <c r="Q21" s="4">
        <f t="shared" si="0"/>
        <v>9.999999999999963E-05</v>
      </c>
    </row>
    <row r="22" spans="13:17" ht="12.75" customHeight="1">
      <c r="M22" s="81" t="s">
        <v>50</v>
      </c>
      <c r="N22" s="81" t="s">
        <v>54</v>
      </c>
      <c r="O22" s="82">
        <v>0.51</v>
      </c>
      <c r="P22" s="82">
        <v>0.49</v>
      </c>
      <c r="Q22" s="4">
        <f t="shared" si="0"/>
        <v>0.0004000000000000007</v>
      </c>
    </row>
    <row r="23" spans="13:17" ht="12.75" customHeight="1">
      <c r="M23" s="81" t="s">
        <v>50</v>
      </c>
      <c r="N23" s="81" t="s">
        <v>55</v>
      </c>
      <c r="O23" s="82">
        <v>1.06</v>
      </c>
      <c r="P23" s="82">
        <v>0.9</v>
      </c>
      <c r="Q23" s="4">
        <f t="shared" si="0"/>
        <v>0.02560000000000001</v>
      </c>
    </row>
    <row r="24" spans="13:17" ht="12.75" customHeight="1">
      <c r="M24" s="81" t="s">
        <v>56</v>
      </c>
      <c r="N24" s="81" t="s">
        <v>57</v>
      </c>
      <c r="O24" s="82">
        <v>0.41</v>
      </c>
      <c r="P24" s="82">
        <v>0.38</v>
      </c>
      <c r="Q24" s="4">
        <f t="shared" si="0"/>
        <v>0.0008999999999999982</v>
      </c>
    </row>
    <row r="25" spans="13:17" ht="12.75" customHeight="1">
      <c r="M25" s="81" t="s">
        <v>56</v>
      </c>
      <c r="N25" s="81" t="s">
        <v>58</v>
      </c>
      <c r="O25" s="82">
        <v>1.46</v>
      </c>
      <c r="P25" s="82">
        <v>1.42</v>
      </c>
      <c r="Q25" s="4">
        <f t="shared" si="0"/>
        <v>0.001600000000000003</v>
      </c>
    </row>
    <row r="26" spans="13:17" ht="12.75" customHeight="1">
      <c r="M26" s="81" t="s">
        <v>56</v>
      </c>
      <c r="N26" s="81" t="s">
        <v>59</v>
      </c>
      <c r="O26" s="82">
        <v>1.2</v>
      </c>
      <c r="P26" s="82">
        <v>1.27</v>
      </c>
      <c r="Q26" s="4">
        <f t="shared" si="0"/>
        <v>0.0049000000000000085</v>
      </c>
    </row>
    <row r="27" spans="13:17" ht="12.75" customHeight="1">
      <c r="M27" s="81" t="s">
        <v>56</v>
      </c>
      <c r="N27" s="81" t="s">
        <v>60</v>
      </c>
      <c r="O27" s="82">
        <v>1.34</v>
      </c>
      <c r="P27" s="82">
        <v>1.34</v>
      </c>
      <c r="Q27" s="4">
        <f t="shared" si="0"/>
        <v>0</v>
      </c>
    </row>
    <row r="28" spans="13:17" ht="12.75" customHeight="1">
      <c r="M28" s="81" t="s">
        <v>56</v>
      </c>
      <c r="N28" s="81" t="s">
        <v>61</v>
      </c>
      <c r="O28" s="82">
        <v>0.74</v>
      </c>
      <c r="P28" s="82">
        <v>0.82</v>
      </c>
      <c r="Q28" s="4">
        <f t="shared" si="0"/>
        <v>0.006399999999999993</v>
      </c>
    </row>
    <row r="29" spans="13:17" ht="12.75" customHeight="1">
      <c r="M29" s="81" t="s">
        <v>56</v>
      </c>
      <c r="N29" s="81" t="s">
        <v>62</v>
      </c>
      <c r="O29" s="82">
        <v>1.06</v>
      </c>
      <c r="P29" s="82">
        <v>1</v>
      </c>
      <c r="Q29" s="4">
        <f t="shared" si="0"/>
        <v>0.0036000000000000064</v>
      </c>
    </row>
    <row r="30" spans="13:17" ht="12.75" customHeight="1">
      <c r="M30" s="81" t="s">
        <v>56</v>
      </c>
      <c r="N30" s="81" t="s">
        <v>63</v>
      </c>
      <c r="O30" s="82">
        <v>1.13</v>
      </c>
      <c r="P30" s="82">
        <v>1.11</v>
      </c>
      <c r="Q30" s="4">
        <f t="shared" si="0"/>
        <v>0.00039999999999999183</v>
      </c>
    </row>
    <row r="31" spans="13:17" ht="12.75" customHeight="1">
      <c r="M31" s="81" t="s">
        <v>64</v>
      </c>
      <c r="N31" s="81" t="s">
        <v>65</v>
      </c>
      <c r="O31" s="82">
        <v>0.05</v>
      </c>
      <c r="P31" s="82">
        <v>0.05</v>
      </c>
      <c r="Q31" s="4">
        <f t="shared" si="0"/>
        <v>0</v>
      </c>
    </row>
    <row r="32" spans="13:17" ht="12.75" customHeight="1">
      <c r="M32" s="81" t="s">
        <v>64</v>
      </c>
      <c r="N32" s="81" t="s">
        <v>66</v>
      </c>
      <c r="O32" s="82">
        <v>0.03</v>
      </c>
      <c r="P32" s="82">
        <v>0.03</v>
      </c>
      <c r="Q32" s="4">
        <f t="shared" si="0"/>
        <v>0</v>
      </c>
    </row>
    <row r="33" spans="13:17" ht="12.75" customHeight="1">
      <c r="M33" s="81" t="s">
        <v>64</v>
      </c>
      <c r="N33" s="81" t="s">
        <v>67</v>
      </c>
      <c r="O33" s="82">
        <v>0.33</v>
      </c>
      <c r="P33" s="82">
        <v>0.36</v>
      </c>
      <c r="Q33" s="4">
        <f t="shared" si="0"/>
        <v>0.0008999999999999982</v>
      </c>
    </row>
    <row r="34" spans="13:17" ht="12.75" customHeight="1">
      <c r="M34" s="81" t="s">
        <v>64</v>
      </c>
      <c r="N34" s="81" t="s">
        <v>68</v>
      </c>
      <c r="O34" s="82">
        <v>0.23</v>
      </c>
      <c r="P34" s="82">
        <v>0.23</v>
      </c>
      <c r="Q34" s="4">
        <f t="shared" si="0"/>
        <v>0</v>
      </c>
    </row>
    <row r="35" spans="13:17" ht="12.75" customHeight="1">
      <c r="M35" s="81" t="s">
        <v>69</v>
      </c>
      <c r="N35" s="81" t="s">
        <v>70</v>
      </c>
      <c r="O35" s="82">
        <v>0.62</v>
      </c>
      <c r="P35" s="82">
        <v>0.62</v>
      </c>
      <c r="Q35" s="4">
        <f t="shared" si="0"/>
        <v>0</v>
      </c>
    </row>
    <row r="36" spans="13:17" ht="12.75" customHeight="1">
      <c r="M36" s="81" t="s">
        <v>69</v>
      </c>
      <c r="N36" s="81" t="s">
        <v>71</v>
      </c>
      <c r="O36" s="82">
        <v>2.24</v>
      </c>
      <c r="P36" s="82">
        <v>2.14</v>
      </c>
      <c r="Q36" s="4">
        <f t="shared" si="0"/>
        <v>0.010000000000000018</v>
      </c>
    </row>
    <row r="37" spans="13:17" ht="12.75" customHeight="1">
      <c r="M37" s="81" t="s">
        <v>69</v>
      </c>
      <c r="N37" s="81" t="s">
        <v>72</v>
      </c>
      <c r="O37" s="82">
        <v>3.35</v>
      </c>
      <c r="P37" s="82">
        <v>3.38</v>
      </c>
      <c r="Q37" s="4">
        <f t="shared" si="0"/>
        <v>0.0008999999999999883</v>
      </c>
    </row>
    <row r="38" spans="13:17" ht="12.75" customHeight="1">
      <c r="M38" s="81" t="s">
        <v>69</v>
      </c>
      <c r="N38" s="81" t="s">
        <v>73</v>
      </c>
      <c r="O38" s="82">
        <v>0.02</v>
      </c>
      <c r="P38" s="82">
        <v>0.02</v>
      </c>
      <c r="Q38" s="4">
        <f t="shared" si="0"/>
        <v>0</v>
      </c>
    </row>
    <row r="39" spans="13:17" ht="12.75" customHeight="1">
      <c r="M39" s="81" t="s">
        <v>69</v>
      </c>
      <c r="N39" s="81" t="s">
        <v>74</v>
      </c>
      <c r="O39" s="82">
        <v>3.52</v>
      </c>
      <c r="P39" s="82">
        <v>3.39</v>
      </c>
      <c r="Q39" s="4">
        <f t="shared" si="0"/>
        <v>0.01689999999999997</v>
      </c>
    </row>
    <row r="40" spans="13:17" ht="12.75" customHeight="1">
      <c r="M40" s="81" t="s">
        <v>69</v>
      </c>
      <c r="N40" s="81" t="s">
        <v>75</v>
      </c>
      <c r="O40" s="82">
        <v>0.12</v>
      </c>
      <c r="P40" s="82">
        <v>0.12</v>
      </c>
      <c r="Q40" s="4">
        <f t="shared" si="0"/>
        <v>0</v>
      </c>
    </row>
    <row r="41" spans="13:17" ht="12.75" customHeight="1">
      <c r="M41" s="81" t="s">
        <v>69</v>
      </c>
      <c r="N41" s="81" t="s">
        <v>76</v>
      </c>
      <c r="O41" s="82">
        <v>0.01</v>
      </c>
      <c r="P41" s="82">
        <v>0.01</v>
      </c>
      <c r="Q41" s="4">
        <f t="shared" si="0"/>
        <v>0</v>
      </c>
    </row>
    <row r="42" spans="13:17" ht="12.75" customHeight="1">
      <c r="M42" s="81" t="s">
        <v>77</v>
      </c>
      <c r="N42" s="81" t="s">
        <v>78</v>
      </c>
      <c r="O42" s="82">
        <v>1.1</v>
      </c>
      <c r="P42" s="82">
        <v>1.1</v>
      </c>
      <c r="Q42" s="4">
        <f t="shared" si="0"/>
        <v>0</v>
      </c>
    </row>
    <row r="43" spans="13:17" ht="12.75" customHeight="1">
      <c r="M43" s="81" t="s">
        <v>77</v>
      </c>
      <c r="N43" s="81" t="s">
        <v>79</v>
      </c>
      <c r="O43" s="82">
        <v>0.08</v>
      </c>
      <c r="P43" s="82">
        <v>0.09</v>
      </c>
      <c r="Q43" s="4">
        <f t="shared" si="0"/>
        <v>9.99999999999999E-05</v>
      </c>
    </row>
    <row r="44" spans="13:17" ht="12.75" customHeight="1">
      <c r="M44" s="81" t="s">
        <v>77</v>
      </c>
      <c r="N44" s="81" t="s">
        <v>80</v>
      </c>
      <c r="O44" s="82">
        <v>0.06</v>
      </c>
      <c r="P44" s="82">
        <v>0.06</v>
      </c>
      <c r="Q44" s="4">
        <f t="shared" si="0"/>
        <v>0</v>
      </c>
    </row>
    <row r="45" spans="13:17" ht="12.75" customHeight="1">
      <c r="M45" s="81" t="s">
        <v>77</v>
      </c>
      <c r="N45" s="81" t="s">
        <v>81</v>
      </c>
      <c r="O45" s="82">
        <v>0.21</v>
      </c>
      <c r="P45" s="82">
        <v>0.21</v>
      </c>
      <c r="Q45" s="4">
        <f t="shared" si="0"/>
        <v>0</v>
      </c>
    </row>
    <row r="46" spans="13:17" ht="12.75" customHeight="1">
      <c r="M46" s="81" t="s">
        <v>77</v>
      </c>
      <c r="N46" s="81" t="s">
        <v>82</v>
      </c>
      <c r="O46" s="82">
        <v>1.77</v>
      </c>
      <c r="P46" s="82">
        <v>1.75</v>
      </c>
      <c r="Q46" s="4">
        <f t="shared" si="0"/>
        <v>0.0004000000000000007</v>
      </c>
    </row>
    <row r="47" spans="13:17" ht="12.75" customHeight="1">
      <c r="M47" s="81" t="s">
        <v>77</v>
      </c>
      <c r="N47" s="81" t="s">
        <v>83</v>
      </c>
      <c r="O47" s="82">
        <v>0.18</v>
      </c>
      <c r="P47" s="82">
        <v>0.18</v>
      </c>
      <c r="Q47" s="4">
        <f t="shared" si="0"/>
        <v>0</v>
      </c>
    </row>
    <row r="48" spans="13:17" ht="12.75" customHeight="1">
      <c r="M48" s="81" t="s">
        <v>77</v>
      </c>
      <c r="N48" s="81" t="s">
        <v>84</v>
      </c>
      <c r="O48" s="82">
        <v>0.01</v>
      </c>
      <c r="P48" s="82">
        <v>0.01</v>
      </c>
      <c r="Q48" s="4">
        <f t="shared" si="0"/>
        <v>0</v>
      </c>
    </row>
    <row r="49" spans="13:17" ht="12.75" customHeight="1">
      <c r="M49" s="81" t="s">
        <v>85</v>
      </c>
      <c r="N49" s="81" t="s">
        <v>86</v>
      </c>
      <c r="O49" s="82">
        <v>3.28</v>
      </c>
      <c r="P49" s="82">
        <v>3.23</v>
      </c>
      <c r="Q49" s="4">
        <f t="shared" si="0"/>
        <v>0.0024999999999999823</v>
      </c>
    </row>
    <row r="50" spans="13:17" ht="12.75" customHeight="1">
      <c r="M50" s="81" t="s">
        <v>87</v>
      </c>
      <c r="N50" s="81" t="s">
        <v>88</v>
      </c>
      <c r="O50" s="82">
        <v>2.5</v>
      </c>
      <c r="P50" s="82">
        <v>2.38</v>
      </c>
      <c r="Q50" s="4">
        <f t="shared" si="0"/>
        <v>0.014400000000000026</v>
      </c>
    </row>
    <row r="51" spans="13:17" ht="12.75" customHeight="1">
      <c r="M51" s="81" t="s">
        <v>87</v>
      </c>
      <c r="N51" s="81" t="s">
        <v>89</v>
      </c>
      <c r="O51" s="82">
        <v>0.97</v>
      </c>
      <c r="P51" s="82">
        <v>0.95</v>
      </c>
      <c r="Q51" s="4">
        <f t="shared" si="0"/>
        <v>0.0004000000000000007</v>
      </c>
    </row>
    <row r="52" spans="13:17" ht="12.75" customHeight="1">
      <c r="M52" s="81" t="s">
        <v>87</v>
      </c>
      <c r="N52" s="81" t="s">
        <v>90</v>
      </c>
      <c r="O52" s="82">
        <v>0.01</v>
      </c>
      <c r="P52" s="82">
        <v>0.01</v>
      </c>
      <c r="Q52" s="4">
        <f t="shared" si="0"/>
        <v>0</v>
      </c>
    </row>
    <row r="53" spans="13:17" ht="12.75" customHeight="1">
      <c r="M53" s="81" t="s">
        <v>91</v>
      </c>
      <c r="N53" s="81" t="s">
        <v>92</v>
      </c>
      <c r="O53" s="82">
        <v>0.01</v>
      </c>
      <c r="P53" s="82">
        <v>0.01</v>
      </c>
      <c r="Q53" s="4">
        <f t="shared" si="0"/>
        <v>0</v>
      </c>
    </row>
    <row r="54" spans="13:17" ht="12.75" customHeight="1">
      <c r="M54" s="81" t="s">
        <v>93</v>
      </c>
      <c r="N54" s="81" t="s">
        <v>94</v>
      </c>
      <c r="O54" s="82">
        <v>0.01</v>
      </c>
      <c r="P54" s="82">
        <v>0.01</v>
      </c>
      <c r="Q54" s="4">
        <f t="shared" si="0"/>
        <v>0</v>
      </c>
    </row>
    <row r="55" spans="13:17" ht="12.75" customHeight="1">
      <c r="M55" s="81" t="s">
        <v>93</v>
      </c>
      <c r="N55" s="81" t="s">
        <v>95</v>
      </c>
      <c r="O55" s="82">
        <v>3.12</v>
      </c>
      <c r="P55" s="82">
        <v>3.14</v>
      </c>
      <c r="Q55" s="4">
        <f t="shared" si="0"/>
        <v>0.0004000000000000007</v>
      </c>
    </row>
    <row r="56" spans="13:17" ht="12.75" customHeight="1">
      <c r="M56" s="81" t="s">
        <v>93</v>
      </c>
      <c r="N56" s="81" t="s">
        <v>96</v>
      </c>
      <c r="O56" s="82">
        <v>3.09</v>
      </c>
      <c r="P56" s="82">
        <v>2.88</v>
      </c>
      <c r="Q56" s="4">
        <f t="shared" si="0"/>
        <v>0.044099999999999986</v>
      </c>
    </row>
    <row r="57" spans="13:17" ht="12.75" customHeight="1">
      <c r="M57" s="81" t="s">
        <v>93</v>
      </c>
      <c r="N57" s="81" t="s">
        <v>97</v>
      </c>
      <c r="O57" s="82">
        <v>0.18</v>
      </c>
      <c r="P57" s="82">
        <v>0.18</v>
      </c>
      <c r="Q57" s="4">
        <f t="shared" si="0"/>
        <v>0</v>
      </c>
    </row>
    <row r="58" spans="13:17" ht="12.75" customHeight="1">
      <c r="M58" s="81" t="s">
        <v>93</v>
      </c>
      <c r="N58" s="81" t="s">
        <v>98</v>
      </c>
      <c r="O58" s="82">
        <v>0.45</v>
      </c>
      <c r="P58" s="82">
        <v>0.44</v>
      </c>
      <c r="Q58" s="4">
        <f t="shared" si="0"/>
        <v>0.00010000000000000018</v>
      </c>
    </row>
    <row r="59" spans="13:17" ht="12.75" customHeight="1">
      <c r="M59" s="81" t="s">
        <v>93</v>
      </c>
      <c r="N59" s="81" t="s">
        <v>99</v>
      </c>
      <c r="O59" s="82">
        <v>0.09</v>
      </c>
      <c r="P59" s="82">
        <v>0.09</v>
      </c>
      <c r="Q59" s="4">
        <f t="shared" si="0"/>
        <v>0</v>
      </c>
    </row>
    <row r="60" spans="13:17" ht="12.75" customHeight="1">
      <c r="M60" s="81" t="s">
        <v>100</v>
      </c>
      <c r="N60" s="81" t="s">
        <v>101</v>
      </c>
      <c r="O60" s="82">
        <v>0.005</v>
      </c>
      <c r="P60" s="82">
        <v>0.01</v>
      </c>
      <c r="Q60" s="4">
        <f t="shared" si="0"/>
        <v>2.5E-05</v>
      </c>
    </row>
    <row r="65" spans="16:17" ht="12.75">
      <c r="P65" s="5" t="s">
        <v>3</v>
      </c>
      <c r="Q65" s="31">
        <f>SUM(Q2:Q64)</f>
        <v>1.1243249999999991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49.235</v>
      </c>
      <c r="P68">
        <f>SUM(P2:P60)</f>
        <v>49.35</v>
      </c>
      <c r="Q68" s="8">
        <f>+O68+P68</f>
        <v>98.58500000000001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0.005</v>
      </c>
      <c r="P70">
        <f>MIN(P2:P60)</f>
        <v>0.01</v>
      </c>
      <c r="Q70" s="9">
        <f>MIN(O70:P70)</f>
        <v>0.005</v>
      </c>
    </row>
    <row r="71" spans="14:17" ht="12.75">
      <c r="N71" s="5" t="s">
        <v>10</v>
      </c>
      <c r="O71">
        <f>MAX(O2:O60)</f>
        <v>3.52</v>
      </c>
      <c r="P71">
        <f>MAX(P2:P60)</f>
        <v>3.39</v>
      </c>
      <c r="Q71" s="10">
        <f>MAX(O71:P71)</f>
        <v>3.52</v>
      </c>
    </row>
    <row r="72" spans="14:17" ht="12.75">
      <c r="N72" s="5" t="s">
        <v>11</v>
      </c>
      <c r="O72" s="11">
        <f>O68/O69</f>
        <v>0.8344915254237288</v>
      </c>
      <c r="P72" s="11">
        <f>P68/P69</f>
        <v>0.8364406779661017</v>
      </c>
      <c r="Q72" s="12">
        <f>(O68+P68)/Q69</f>
        <v>0.8354661016949153</v>
      </c>
    </row>
    <row r="73" spans="14:17" ht="12.75">
      <c r="N73" s="5" t="s">
        <v>12</v>
      </c>
      <c r="O73" s="13">
        <f>STDEV(O2:O60)</f>
        <v>1.0252916720904242</v>
      </c>
      <c r="P73" s="13">
        <f>STDEV(P2:P60)</f>
        <v>1.0001357885598101</v>
      </c>
      <c r="Q73" s="13">
        <f>SQRT(Q65/Q69)</f>
        <v>0.09761238633545277</v>
      </c>
    </row>
    <row r="74" spans="14:17" ht="12.75">
      <c r="N74" s="5" t="s">
        <v>13</v>
      </c>
      <c r="Q74" s="14">
        <f>(Q73/Q72)*100</f>
        <v>11.68358430550634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139</v>
      </c>
      <c r="M1" s="83" t="s">
        <v>0</v>
      </c>
      <c r="N1" s="83" t="s">
        <v>1</v>
      </c>
      <c r="O1" s="83" t="s">
        <v>140</v>
      </c>
      <c r="P1" s="83" t="s">
        <v>140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84" t="s">
        <v>30</v>
      </c>
      <c r="N2" s="84" t="s">
        <v>31</v>
      </c>
      <c r="O2" s="85">
        <v>4.4</v>
      </c>
      <c r="P2" s="85">
        <v>4.7</v>
      </c>
      <c r="Q2" s="4">
        <f aca="true" t="shared" si="0" ref="Q2:Q60">(O2-P2)^2</f>
        <v>0.0899999999999999</v>
      </c>
      <c r="R2">
        <v>420</v>
      </c>
      <c r="S2">
        <f>0.8*R2</f>
        <v>336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84" t="s">
        <v>30</v>
      </c>
      <c r="N3" s="84" t="s">
        <v>32</v>
      </c>
      <c r="O3" s="85">
        <v>3.7</v>
      </c>
      <c r="P3" s="85">
        <v>3.7</v>
      </c>
      <c r="Q3" s="4">
        <f t="shared" si="0"/>
        <v>0</v>
      </c>
      <c r="R3">
        <v>0</v>
      </c>
      <c r="S3">
        <v>0</v>
      </c>
      <c r="T3">
        <f>R2</f>
        <v>420</v>
      </c>
      <c r="U3">
        <f>$B$3</f>
        <v>0.5</v>
      </c>
    </row>
    <row r="4" spans="13:19" ht="12.75" customHeight="1">
      <c r="M4" s="84" t="s">
        <v>30</v>
      </c>
      <c r="N4" s="84" t="s">
        <v>33</v>
      </c>
      <c r="O4" s="85">
        <v>3.3</v>
      </c>
      <c r="P4" s="85">
        <v>3.3</v>
      </c>
      <c r="Q4" s="4">
        <f t="shared" si="0"/>
        <v>0</v>
      </c>
      <c r="R4">
        <f>S2</f>
        <v>336</v>
      </c>
      <c r="S4">
        <f>R2</f>
        <v>420</v>
      </c>
    </row>
    <row r="5" spans="1:21" ht="12.75" customHeight="1">
      <c r="A5" s="15" t="s">
        <v>16</v>
      </c>
      <c r="M5" s="84" t="s">
        <v>30</v>
      </c>
      <c r="N5" s="84" t="s">
        <v>34</v>
      </c>
      <c r="O5" s="85">
        <v>25.6</v>
      </c>
      <c r="P5" s="85">
        <v>26.8</v>
      </c>
      <c r="Q5" s="4">
        <f t="shared" si="0"/>
        <v>1.4399999999999984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84" t="s">
        <v>30</v>
      </c>
      <c r="N6" s="84" t="s">
        <v>35</v>
      </c>
      <c r="O6" s="85">
        <v>1.2</v>
      </c>
      <c r="P6" s="85">
        <v>1.3</v>
      </c>
      <c r="Q6" s="4">
        <f t="shared" si="0"/>
        <v>0.010000000000000018</v>
      </c>
      <c r="T6">
        <f>$B$3</f>
        <v>0.5</v>
      </c>
      <c r="U6">
        <f>+T3</f>
        <v>420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84" t="s">
        <v>30</v>
      </c>
      <c r="N7" s="84" t="s">
        <v>36</v>
      </c>
      <c r="O7" s="85">
        <v>33.7</v>
      </c>
      <c r="P7" s="85">
        <v>34.5</v>
      </c>
      <c r="Q7" s="4">
        <f t="shared" si="0"/>
        <v>0.6399999999999955</v>
      </c>
    </row>
    <row r="8" spans="1:17" ht="12.75" customHeight="1">
      <c r="A8" s="17" t="s">
        <v>4</v>
      </c>
      <c r="B8" s="18">
        <f>+O69</f>
        <v>59</v>
      </c>
      <c r="C8" s="18">
        <f>+O68</f>
        <v>1553.7</v>
      </c>
      <c r="D8">
        <f>$B$3</f>
        <v>0.5</v>
      </c>
      <c r="E8" s="18">
        <f>+O70</f>
        <v>0.5</v>
      </c>
      <c r="F8" s="18">
        <f>+O71</f>
        <v>412</v>
      </c>
      <c r="G8" s="8">
        <f>+O72</f>
        <v>26.333898305084748</v>
      </c>
      <c r="H8" s="28">
        <f>O73</f>
        <v>54.83003710580508</v>
      </c>
      <c r="I8" s="28" t="s">
        <v>17</v>
      </c>
      <c r="J8" s="19" t="s">
        <v>17</v>
      </c>
      <c r="M8" s="84" t="s">
        <v>30</v>
      </c>
      <c r="N8" s="84" t="s">
        <v>37</v>
      </c>
      <c r="O8" s="85">
        <v>10.4</v>
      </c>
      <c r="P8" s="85">
        <v>10.5</v>
      </c>
      <c r="Q8" s="4">
        <f t="shared" si="0"/>
        <v>0.009999999999999929</v>
      </c>
    </row>
    <row r="9" spans="1:17" ht="12.75" customHeight="1">
      <c r="A9" s="17" t="s">
        <v>5</v>
      </c>
      <c r="B9" s="18">
        <f>+P69</f>
        <v>59</v>
      </c>
      <c r="C9" s="18">
        <f>+P68</f>
        <v>1566.3999999999996</v>
      </c>
      <c r="D9">
        <f>$B$3</f>
        <v>0.5</v>
      </c>
      <c r="E9" s="18">
        <f>+P70</f>
        <v>0.5</v>
      </c>
      <c r="F9" s="18">
        <f>+P71</f>
        <v>410</v>
      </c>
      <c r="G9" s="8">
        <f>P72</f>
        <v>26.549152542372877</v>
      </c>
      <c r="H9" s="28">
        <f>P73</f>
        <v>54.58770978539272</v>
      </c>
      <c r="I9" s="28" t="s">
        <v>17</v>
      </c>
      <c r="J9" s="19" t="s">
        <v>17</v>
      </c>
      <c r="M9" s="84" t="s">
        <v>38</v>
      </c>
      <c r="N9" s="84" t="s">
        <v>39</v>
      </c>
      <c r="O9" s="85">
        <v>4.1</v>
      </c>
      <c r="P9" s="85">
        <v>3.8</v>
      </c>
      <c r="Q9" s="4">
        <f t="shared" si="0"/>
        <v>0.0899999999999999</v>
      </c>
    </row>
    <row r="10" spans="1:17" ht="12.75" customHeight="1">
      <c r="A10" s="20" t="s">
        <v>6</v>
      </c>
      <c r="B10" s="21">
        <f>+Q69</f>
        <v>118</v>
      </c>
      <c r="C10" s="23">
        <f>+Q68</f>
        <v>3120.0999999999995</v>
      </c>
      <c r="D10" s="21">
        <f>$B$3</f>
        <v>0.5</v>
      </c>
      <c r="E10" s="21">
        <f>+Q70</f>
        <v>0.5</v>
      </c>
      <c r="F10" s="23">
        <f>+Q71</f>
        <v>412</v>
      </c>
      <c r="G10" s="30">
        <f>Q72</f>
        <v>26.44152542372881</v>
      </c>
      <c r="H10" s="29" t="s">
        <v>17</v>
      </c>
      <c r="I10" s="22">
        <f>Q73</f>
        <v>1.6583379467897097</v>
      </c>
      <c r="J10" s="24">
        <f>Q74</f>
        <v>6.271718141123227</v>
      </c>
      <c r="M10" s="84" t="s">
        <v>38</v>
      </c>
      <c r="N10" s="84" t="s">
        <v>40</v>
      </c>
      <c r="O10" s="85">
        <v>4.8</v>
      </c>
      <c r="P10" s="85">
        <v>4.4</v>
      </c>
      <c r="Q10" s="4">
        <f t="shared" si="0"/>
        <v>0.1599999999999996</v>
      </c>
    </row>
    <row r="11" spans="13:17" ht="12.75" customHeight="1">
      <c r="M11" s="84" t="s">
        <v>38</v>
      </c>
      <c r="N11" s="84" t="s">
        <v>41</v>
      </c>
      <c r="O11" s="85">
        <v>10.4</v>
      </c>
      <c r="P11" s="85">
        <v>10.7</v>
      </c>
      <c r="Q11" s="4">
        <f t="shared" si="0"/>
        <v>0.08999999999999936</v>
      </c>
    </row>
    <row r="12" spans="13:17" ht="12.75" customHeight="1">
      <c r="M12" s="84" t="s">
        <v>38</v>
      </c>
      <c r="N12" s="84" t="s">
        <v>42</v>
      </c>
      <c r="O12" s="85">
        <v>10.7</v>
      </c>
      <c r="P12" s="85">
        <v>10</v>
      </c>
      <c r="Q12" s="4">
        <f t="shared" si="0"/>
        <v>0.489999999999999</v>
      </c>
    </row>
    <row r="13" spans="13:17" ht="12.75" customHeight="1">
      <c r="M13" s="84" t="s">
        <v>43</v>
      </c>
      <c r="N13" s="84" t="s">
        <v>44</v>
      </c>
      <c r="O13" s="85">
        <v>88.6</v>
      </c>
      <c r="P13" s="85">
        <v>88.5</v>
      </c>
      <c r="Q13" s="4">
        <f t="shared" si="0"/>
        <v>0.009999999999998864</v>
      </c>
    </row>
    <row r="14" spans="13:17" ht="12.75" customHeight="1">
      <c r="M14" s="84" t="s">
        <v>43</v>
      </c>
      <c r="N14" s="84" t="s">
        <v>45</v>
      </c>
      <c r="O14" s="85">
        <v>6.3</v>
      </c>
      <c r="P14" s="85">
        <v>6.1</v>
      </c>
      <c r="Q14" s="4">
        <f t="shared" si="0"/>
        <v>0.04000000000000007</v>
      </c>
    </row>
    <row r="15" spans="13:17" ht="12.75" customHeight="1">
      <c r="M15" s="84" t="s">
        <v>43</v>
      </c>
      <c r="N15" s="84" t="s">
        <v>46</v>
      </c>
      <c r="O15" s="85">
        <v>26.7</v>
      </c>
      <c r="P15" s="85">
        <v>24</v>
      </c>
      <c r="Q15" s="4">
        <f t="shared" si="0"/>
        <v>7.2899999999999965</v>
      </c>
    </row>
    <row r="16" spans="13:17" ht="12.75" customHeight="1">
      <c r="M16" s="84" t="s">
        <v>43</v>
      </c>
      <c r="N16" s="84" t="s">
        <v>47</v>
      </c>
      <c r="O16" s="85">
        <v>7</v>
      </c>
      <c r="P16" s="85">
        <v>6.4</v>
      </c>
      <c r="Q16" s="4">
        <f t="shared" si="0"/>
        <v>0.3599999999999996</v>
      </c>
    </row>
    <row r="17" spans="13:17" ht="12.75" customHeight="1">
      <c r="M17" s="84" t="s">
        <v>43</v>
      </c>
      <c r="N17" s="84" t="s">
        <v>48</v>
      </c>
      <c r="O17" s="85">
        <v>6.1</v>
      </c>
      <c r="P17" s="85">
        <v>5.9</v>
      </c>
      <c r="Q17" s="4">
        <f t="shared" si="0"/>
        <v>0.039999999999999716</v>
      </c>
    </row>
    <row r="18" spans="13:17" ht="12.75" customHeight="1">
      <c r="M18" s="84" t="s">
        <v>43</v>
      </c>
      <c r="N18" s="84" t="s">
        <v>49</v>
      </c>
      <c r="O18" s="85">
        <v>5.8</v>
      </c>
      <c r="P18" s="85">
        <v>7.3</v>
      </c>
      <c r="Q18" s="4">
        <f t="shared" si="0"/>
        <v>2.25</v>
      </c>
    </row>
    <row r="19" spans="13:17" ht="12.75" customHeight="1">
      <c r="M19" s="84" t="s">
        <v>50</v>
      </c>
      <c r="N19" s="84" t="s">
        <v>51</v>
      </c>
      <c r="O19" s="85">
        <v>37.5</v>
      </c>
      <c r="P19" s="85">
        <v>35.9</v>
      </c>
      <c r="Q19" s="4">
        <f t="shared" si="0"/>
        <v>2.5600000000000045</v>
      </c>
    </row>
    <row r="20" spans="13:17" ht="12.75" customHeight="1">
      <c r="M20" s="84" t="s">
        <v>50</v>
      </c>
      <c r="N20" s="84" t="s">
        <v>52</v>
      </c>
      <c r="O20" s="85">
        <v>113.5</v>
      </c>
      <c r="P20" s="85">
        <v>114.5</v>
      </c>
      <c r="Q20" s="4">
        <f t="shared" si="0"/>
        <v>1</v>
      </c>
    </row>
    <row r="21" spans="13:17" ht="12.75" customHeight="1">
      <c r="M21" s="84" t="s">
        <v>50</v>
      </c>
      <c r="N21" s="84" t="s">
        <v>53</v>
      </c>
      <c r="O21" s="85">
        <v>12.2</v>
      </c>
      <c r="P21" s="85">
        <v>11.8</v>
      </c>
      <c r="Q21" s="4">
        <f t="shared" si="0"/>
        <v>0.15999999999999887</v>
      </c>
    </row>
    <row r="22" spans="13:17" ht="12.75" customHeight="1">
      <c r="M22" s="84" t="s">
        <v>50</v>
      </c>
      <c r="N22" s="84" t="s">
        <v>54</v>
      </c>
      <c r="O22" s="85">
        <v>11.9</v>
      </c>
      <c r="P22" s="85">
        <v>11.6</v>
      </c>
      <c r="Q22" s="4">
        <f t="shared" si="0"/>
        <v>0.09000000000000043</v>
      </c>
    </row>
    <row r="23" spans="13:17" ht="12.75" customHeight="1">
      <c r="M23" s="84" t="s">
        <v>50</v>
      </c>
      <c r="N23" s="84" t="s">
        <v>55</v>
      </c>
      <c r="O23" s="85">
        <v>16.2</v>
      </c>
      <c r="P23" s="85">
        <v>15.4</v>
      </c>
      <c r="Q23" s="4">
        <f t="shared" si="0"/>
        <v>0.6399999999999983</v>
      </c>
    </row>
    <row r="24" spans="13:17" ht="12.75" customHeight="1">
      <c r="M24" s="84" t="s">
        <v>56</v>
      </c>
      <c r="N24" s="84" t="s">
        <v>57</v>
      </c>
      <c r="O24" s="85">
        <v>8.7</v>
      </c>
      <c r="P24" s="85">
        <v>8.6</v>
      </c>
      <c r="Q24" s="4">
        <f t="shared" si="0"/>
        <v>0.009999999999999929</v>
      </c>
    </row>
    <row r="25" spans="13:17" ht="12.75" customHeight="1">
      <c r="M25" s="84" t="s">
        <v>56</v>
      </c>
      <c r="N25" s="84" t="s">
        <v>58</v>
      </c>
      <c r="O25" s="85">
        <v>26</v>
      </c>
      <c r="P25" s="85">
        <v>25</v>
      </c>
      <c r="Q25" s="4">
        <f t="shared" si="0"/>
        <v>1</v>
      </c>
    </row>
    <row r="26" spans="13:17" ht="12.75" customHeight="1">
      <c r="M26" s="84" t="s">
        <v>56</v>
      </c>
      <c r="N26" s="84" t="s">
        <v>59</v>
      </c>
      <c r="O26" s="85">
        <v>19.8</v>
      </c>
      <c r="P26" s="85">
        <v>22.9</v>
      </c>
      <c r="Q26" s="4">
        <f t="shared" si="0"/>
        <v>9.609999999999987</v>
      </c>
    </row>
    <row r="27" spans="13:17" ht="12.75" customHeight="1">
      <c r="M27" s="84" t="s">
        <v>56</v>
      </c>
      <c r="N27" s="84" t="s">
        <v>60</v>
      </c>
      <c r="O27" s="85">
        <v>31.6</v>
      </c>
      <c r="P27" s="85">
        <v>31.1</v>
      </c>
      <c r="Q27" s="4">
        <f t="shared" si="0"/>
        <v>0.25</v>
      </c>
    </row>
    <row r="28" spans="13:17" ht="12.75" customHeight="1">
      <c r="M28" s="84" t="s">
        <v>56</v>
      </c>
      <c r="N28" s="84" t="s">
        <v>61</v>
      </c>
      <c r="O28" s="85">
        <v>16.5</v>
      </c>
      <c r="P28" s="85">
        <v>18.9</v>
      </c>
      <c r="Q28" s="4">
        <f t="shared" si="0"/>
        <v>5.759999999999994</v>
      </c>
    </row>
    <row r="29" spans="13:17" ht="12.75" customHeight="1">
      <c r="M29" s="84" t="s">
        <v>56</v>
      </c>
      <c r="N29" s="84" t="s">
        <v>62</v>
      </c>
      <c r="O29" s="85">
        <v>20.1</v>
      </c>
      <c r="P29" s="85">
        <v>22.6</v>
      </c>
      <c r="Q29" s="4">
        <f t="shared" si="0"/>
        <v>6.25</v>
      </c>
    </row>
    <row r="30" spans="13:17" ht="12.75" customHeight="1">
      <c r="M30" s="84" t="s">
        <v>56</v>
      </c>
      <c r="N30" s="84" t="s">
        <v>63</v>
      </c>
      <c r="O30" s="85">
        <v>28.3</v>
      </c>
      <c r="P30" s="85">
        <v>42.3</v>
      </c>
      <c r="Q30" s="4">
        <f t="shared" si="0"/>
        <v>195.9999999999999</v>
      </c>
    </row>
    <row r="31" spans="13:17" ht="12.75" customHeight="1">
      <c r="M31" s="84" t="s">
        <v>64</v>
      </c>
      <c r="N31" s="84" t="s">
        <v>65</v>
      </c>
      <c r="O31" s="85">
        <v>5.4</v>
      </c>
      <c r="P31" s="85">
        <v>5.4</v>
      </c>
      <c r="Q31" s="4">
        <f t="shared" si="0"/>
        <v>0</v>
      </c>
    </row>
    <row r="32" spans="13:17" ht="12.75" customHeight="1">
      <c r="M32" s="84" t="s">
        <v>64</v>
      </c>
      <c r="N32" s="84" t="s">
        <v>66</v>
      </c>
      <c r="O32" s="85">
        <v>9.9</v>
      </c>
      <c r="P32" s="85">
        <v>11.2</v>
      </c>
      <c r="Q32" s="4">
        <f t="shared" si="0"/>
        <v>1.6899999999999973</v>
      </c>
    </row>
    <row r="33" spans="13:17" ht="12.75" customHeight="1">
      <c r="M33" s="84" t="s">
        <v>64</v>
      </c>
      <c r="N33" s="84" t="s">
        <v>67</v>
      </c>
      <c r="O33" s="85">
        <v>10.2</v>
      </c>
      <c r="P33" s="85">
        <v>11.4</v>
      </c>
      <c r="Q33" s="4">
        <f t="shared" si="0"/>
        <v>1.4400000000000026</v>
      </c>
    </row>
    <row r="34" spans="13:17" ht="12.75" customHeight="1">
      <c r="M34" s="84" t="s">
        <v>64</v>
      </c>
      <c r="N34" s="84" t="s">
        <v>68</v>
      </c>
      <c r="O34" s="85">
        <v>9.5</v>
      </c>
      <c r="P34" s="85">
        <v>11</v>
      </c>
      <c r="Q34" s="4">
        <f t="shared" si="0"/>
        <v>2.25</v>
      </c>
    </row>
    <row r="35" spans="13:17" ht="12.75" customHeight="1">
      <c r="M35" s="84" t="s">
        <v>69</v>
      </c>
      <c r="N35" s="84" t="s">
        <v>70</v>
      </c>
      <c r="O35" s="85">
        <v>20</v>
      </c>
      <c r="P35" s="85">
        <v>21.3</v>
      </c>
      <c r="Q35" s="4">
        <f t="shared" si="0"/>
        <v>1.690000000000002</v>
      </c>
    </row>
    <row r="36" spans="13:17" ht="12.75" customHeight="1">
      <c r="M36" s="84" t="s">
        <v>69</v>
      </c>
      <c r="N36" s="84" t="s">
        <v>71</v>
      </c>
      <c r="O36" s="85">
        <v>21.5</v>
      </c>
      <c r="P36" s="85">
        <v>22.4</v>
      </c>
      <c r="Q36" s="4">
        <f t="shared" si="0"/>
        <v>0.8099999999999974</v>
      </c>
    </row>
    <row r="37" spans="13:17" ht="12.75" customHeight="1">
      <c r="M37" s="84" t="s">
        <v>69</v>
      </c>
      <c r="N37" s="84" t="s">
        <v>72</v>
      </c>
      <c r="O37" s="85">
        <v>34.3</v>
      </c>
      <c r="P37" s="85">
        <v>35.8</v>
      </c>
      <c r="Q37" s="4">
        <f t="shared" si="0"/>
        <v>2.25</v>
      </c>
    </row>
    <row r="38" spans="13:17" ht="12.75" customHeight="1">
      <c r="M38" s="84" t="s">
        <v>69</v>
      </c>
      <c r="N38" s="84" t="s">
        <v>73</v>
      </c>
      <c r="O38" s="85">
        <v>44.3</v>
      </c>
      <c r="P38" s="85">
        <v>41.7</v>
      </c>
      <c r="Q38" s="4">
        <f t="shared" si="0"/>
        <v>6.7599999999999705</v>
      </c>
    </row>
    <row r="39" spans="13:17" ht="12.75" customHeight="1">
      <c r="M39" s="84" t="s">
        <v>69</v>
      </c>
      <c r="N39" s="84" t="s">
        <v>74</v>
      </c>
      <c r="O39" s="85">
        <v>27.3</v>
      </c>
      <c r="P39" s="85">
        <v>28.3</v>
      </c>
      <c r="Q39" s="4">
        <f t="shared" si="0"/>
        <v>1</v>
      </c>
    </row>
    <row r="40" spans="13:17" ht="12.75" customHeight="1">
      <c r="M40" s="84" t="s">
        <v>69</v>
      </c>
      <c r="N40" s="84" t="s">
        <v>75</v>
      </c>
      <c r="O40" s="85">
        <v>9.9</v>
      </c>
      <c r="P40" s="85">
        <v>9.9</v>
      </c>
      <c r="Q40" s="4">
        <f t="shared" si="0"/>
        <v>0</v>
      </c>
    </row>
    <row r="41" spans="13:17" ht="12.75" customHeight="1">
      <c r="M41" s="84" t="s">
        <v>69</v>
      </c>
      <c r="N41" s="84" t="s">
        <v>76</v>
      </c>
      <c r="O41" s="85">
        <v>8.6</v>
      </c>
      <c r="P41" s="85">
        <v>9</v>
      </c>
      <c r="Q41" s="4">
        <f t="shared" si="0"/>
        <v>0.16000000000000028</v>
      </c>
    </row>
    <row r="42" spans="13:17" ht="12.75" customHeight="1">
      <c r="M42" s="84" t="s">
        <v>77</v>
      </c>
      <c r="N42" s="84" t="s">
        <v>78</v>
      </c>
      <c r="O42" s="85">
        <v>36.4</v>
      </c>
      <c r="P42" s="85">
        <v>36</v>
      </c>
      <c r="Q42" s="4">
        <f t="shared" si="0"/>
        <v>0.15999999999999887</v>
      </c>
    </row>
    <row r="43" spans="13:17" ht="12.75" customHeight="1">
      <c r="M43" s="84" t="s">
        <v>77</v>
      </c>
      <c r="N43" s="84" t="s">
        <v>79</v>
      </c>
      <c r="O43" s="85">
        <v>5.4</v>
      </c>
      <c r="P43" s="85">
        <v>5.5</v>
      </c>
      <c r="Q43" s="4">
        <f t="shared" si="0"/>
        <v>0.009999999999999929</v>
      </c>
    </row>
    <row r="44" spans="13:17" ht="12.75" customHeight="1">
      <c r="M44" s="84" t="s">
        <v>77</v>
      </c>
      <c r="N44" s="84" t="s">
        <v>80</v>
      </c>
      <c r="O44" s="85">
        <v>41</v>
      </c>
      <c r="P44" s="85">
        <v>45.5</v>
      </c>
      <c r="Q44" s="4">
        <f t="shared" si="0"/>
        <v>20.25</v>
      </c>
    </row>
    <row r="45" spans="13:17" ht="12.75" customHeight="1">
      <c r="M45" s="84" t="s">
        <v>77</v>
      </c>
      <c r="N45" s="84" t="s">
        <v>81</v>
      </c>
      <c r="O45" s="85">
        <v>9.4</v>
      </c>
      <c r="P45" s="85">
        <v>9.4</v>
      </c>
      <c r="Q45" s="4">
        <f t="shared" si="0"/>
        <v>0</v>
      </c>
    </row>
    <row r="46" spans="13:17" ht="12.75" customHeight="1">
      <c r="M46" s="84" t="s">
        <v>77</v>
      </c>
      <c r="N46" s="84" t="s">
        <v>82</v>
      </c>
      <c r="O46" s="85">
        <v>25.4</v>
      </c>
      <c r="P46" s="85">
        <v>24</v>
      </c>
      <c r="Q46" s="4">
        <f t="shared" si="0"/>
        <v>1.959999999999996</v>
      </c>
    </row>
    <row r="47" spans="13:17" ht="12.75" customHeight="1">
      <c r="M47" s="84" t="s">
        <v>77</v>
      </c>
      <c r="N47" s="84" t="s">
        <v>83</v>
      </c>
      <c r="O47" s="85">
        <v>12.6</v>
      </c>
      <c r="P47" s="85">
        <v>12.9</v>
      </c>
      <c r="Q47" s="4">
        <f t="shared" si="0"/>
        <v>0.09000000000000043</v>
      </c>
    </row>
    <row r="48" spans="13:17" ht="12.75" customHeight="1">
      <c r="M48" s="84" t="s">
        <v>77</v>
      </c>
      <c r="N48" s="84" t="s">
        <v>84</v>
      </c>
      <c r="O48" s="85">
        <v>2.5</v>
      </c>
      <c r="P48" s="85">
        <v>2.5</v>
      </c>
      <c r="Q48" s="4">
        <f t="shared" si="0"/>
        <v>0</v>
      </c>
    </row>
    <row r="49" spans="13:17" ht="12.75" customHeight="1">
      <c r="M49" s="84" t="s">
        <v>85</v>
      </c>
      <c r="N49" s="84" t="s">
        <v>86</v>
      </c>
      <c r="O49" s="85">
        <v>412</v>
      </c>
      <c r="P49" s="85">
        <v>410</v>
      </c>
      <c r="Q49" s="4">
        <f t="shared" si="0"/>
        <v>4</v>
      </c>
    </row>
    <row r="50" spans="13:17" ht="12.75" customHeight="1">
      <c r="M50" s="84" t="s">
        <v>87</v>
      </c>
      <c r="N50" s="84" t="s">
        <v>88</v>
      </c>
      <c r="O50" s="85">
        <v>30.9</v>
      </c>
      <c r="P50" s="85">
        <v>29.5</v>
      </c>
      <c r="Q50" s="4">
        <f t="shared" si="0"/>
        <v>1.959999999999996</v>
      </c>
    </row>
    <row r="51" spans="13:17" ht="12.75" customHeight="1">
      <c r="M51" s="84" t="s">
        <v>87</v>
      </c>
      <c r="N51" s="84" t="s">
        <v>89</v>
      </c>
      <c r="O51" s="85">
        <v>13.5</v>
      </c>
      <c r="P51" s="85">
        <v>12.5</v>
      </c>
      <c r="Q51" s="4">
        <f t="shared" si="0"/>
        <v>1</v>
      </c>
    </row>
    <row r="52" spans="13:17" ht="12.75" customHeight="1">
      <c r="M52" s="84" t="s">
        <v>87</v>
      </c>
      <c r="N52" s="84" t="s">
        <v>90</v>
      </c>
      <c r="O52" s="85">
        <v>51.3</v>
      </c>
      <c r="P52" s="85">
        <v>45.5</v>
      </c>
      <c r="Q52" s="4">
        <f t="shared" si="0"/>
        <v>33.639999999999965</v>
      </c>
    </row>
    <row r="53" spans="13:17" ht="12.75" customHeight="1">
      <c r="M53" s="84" t="s">
        <v>91</v>
      </c>
      <c r="N53" s="84" t="s">
        <v>92</v>
      </c>
      <c r="O53" s="85">
        <v>10.5</v>
      </c>
      <c r="P53" s="85">
        <v>10</v>
      </c>
      <c r="Q53" s="4">
        <f t="shared" si="0"/>
        <v>0.25</v>
      </c>
    </row>
    <row r="54" spans="13:17" ht="12.75" customHeight="1">
      <c r="M54" s="84" t="s">
        <v>93</v>
      </c>
      <c r="N54" s="84" t="s">
        <v>94</v>
      </c>
      <c r="O54" s="85">
        <v>0.5</v>
      </c>
      <c r="P54" s="85">
        <v>0.5</v>
      </c>
      <c r="Q54" s="4">
        <f t="shared" si="0"/>
        <v>0</v>
      </c>
    </row>
    <row r="55" spans="13:17" ht="12.75" customHeight="1">
      <c r="M55" s="84" t="s">
        <v>93</v>
      </c>
      <c r="N55" s="84" t="s">
        <v>95</v>
      </c>
      <c r="O55" s="85">
        <v>22.7</v>
      </c>
      <c r="P55" s="85">
        <v>22.8</v>
      </c>
      <c r="Q55" s="4">
        <f t="shared" si="0"/>
        <v>0.010000000000000285</v>
      </c>
    </row>
    <row r="56" spans="13:17" ht="12.75" customHeight="1">
      <c r="M56" s="84" t="s">
        <v>93</v>
      </c>
      <c r="N56" s="84" t="s">
        <v>96</v>
      </c>
      <c r="O56" s="85">
        <v>45.7</v>
      </c>
      <c r="P56" s="85">
        <v>43.6</v>
      </c>
      <c r="Q56" s="4">
        <f t="shared" si="0"/>
        <v>4.410000000000006</v>
      </c>
    </row>
    <row r="57" spans="13:17" ht="12.75" customHeight="1">
      <c r="M57" s="84" t="s">
        <v>93</v>
      </c>
      <c r="N57" s="84" t="s">
        <v>97</v>
      </c>
      <c r="O57" s="85">
        <v>13.3</v>
      </c>
      <c r="P57" s="85">
        <v>11.8</v>
      </c>
      <c r="Q57" s="4">
        <f t="shared" si="0"/>
        <v>2.25</v>
      </c>
    </row>
    <row r="58" spans="13:17" ht="12.75" customHeight="1">
      <c r="M58" s="84" t="s">
        <v>93</v>
      </c>
      <c r="N58" s="84" t="s">
        <v>98</v>
      </c>
      <c r="O58" s="85">
        <v>15.9</v>
      </c>
      <c r="P58" s="85">
        <v>16.1</v>
      </c>
      <c r="Q58" s="4">
        <f t="shared" si="0"/>
        <v>0.040000000000000424</v>
      </c>
    </row>
    <row r="59" spans="13:17" ht="12.75" customHeight="1">
      <c r="M59" s="84" t="s">
        <v>93</v>
      </c>
      <c r="N59" s="84" t="s">
        <v>99</v>
      </c>
      <c r="O59" s="85">
        <v>7.8</v>
      </c>
      <c r="P59" s="85">
        <v>7.5</v>
      </c>
      <c r="Q59" s="4">
        <f t="shared" si="0"/>
        <v>0.0899999999999999</v>
      </c>
    </row>
    <row r="60" spans="13:17" ht="12.75" customHeight="1">
      <c r="M60" s="84" t="s">
        <v>100</v>
      </c>
      <c r="N60" s="84" t="s">
        <v>101</v>
      </c>
      <c r="O60" s="85">
        <v>0.9</v>
      </c>
      <c r="P60" s="85">
        <v>0.9</v>
      </c>
      <c r="Q60" s="4">
        <f t="shared" si="0"/>
        <v>0</v>
      </c>
    </row>
    <row r="65" spans="16:17" ht="12.75">
      <c r="P65" s="5" t="s">
        <v>3</v>
      </c>
      <c r="Q65" s="31">
        <f>SUM(Q2:Q64)</f>
        <v>324.50999999999976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1553.7</v>
      </c>
      <c r="P68">
        <f>SUM(P2:P60)</f>
        <v>1566.3999999999996</v>
      </c>
      <c r="Q68" s="8">
        <f>+O68+P68</f>
        <v>3120.0999999999995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0.5</v>
      </c>
      <c r="P70">
        <f>MIN(P2:P60)</f>
        <v>0.5</v>
      </c>
      <c r="Q70" s="9">
        <f>MIN(O70:P70)</f>
        <v>0.5</v>
      </c>
    </row>
    <row r="71" spans="14:17" ht="12.75">
      <c r="N71" s="5" t="s">
        <v>10</v>
      </c>
      <c r="O71">
        <f>MAX(O2:O60)</f>
        <v>412</v>
      </c>
      <c r="P71">
        <f>MAX(P2:P60)</f>
        <v>410</v>
      </c>
      <c r="Q71" s="10">
        <f>MAX(O71:P71)</f>
        <v>412</v>
      </c>
    </row>
    <row r="72" spans="14:17" ht="12.75">
      <c r="N72" s="5" t="s">
        <v>11</v>
      </c>
      <c r="O72" s="11">
        <f>O68/O69</f>
        <v>26.333898305084748</v>
      </c>
      <c r="P72" s="11">
        <f>P68/P69</f>
        <v>26.549152542372877</v>
      </c>
      <c r="Q72" s="12">
        <f>(O68+P68)/Q69</f>
        <v>26.44152542372881</v>
      </c>
    </row>
    <row r="73" spans="14:17" ht="12.75">
      <c r="N73" s="5" t="s">
        <v>12</v>
      </c>
      <c r="O73" s="13">
        <f>STDEV(O2:O60)</f>
        <v>54.83003710580508</v>
      </c>
      <c r="P73" s="13">
        <f>STDEV(P2:P60)</f>
        <v>54.58770978539272</v>
      </c>
      <c r="Q73" s="13">
        <f>SQRT(Q65/Q69)</f>
        <v>1.6583379467897097</v>
      </c>
    </row>
    <row r="74" spans="14:17" ht="12.75">
      <c r="N74" s="5" t="s">
        <v>13</v>
      </c>
      <c r="Q74" s="14">
        <f>(Q73/Q72)*100</f>
        <v>6.271718141123227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141</v>
      </c>
      <c r="M1" s="86" t="s">
        <v>0</v>
      </c>
      <c r="N1" s="86" t="s">
        <v>1</v>
      </c>
      <c r="O1" s="86" t="s">
        <v>142</v>
      </c>
      <c r="P1" s="86" t="s">
        <v>142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87" t="s">
        <v>30</v>
      </c>
      <c r="N2" s="87" t="s">
        <v>31</v>
      </c>
      <c r="O2" s="88">
        <v>5.6</v>
      </c>
      <c r="P2" s="88">
        <v>5.7</v>
      </c>
      <c r="Q2" s="4">
        <f aca="true" t="shared" si="0" ref="Q2:Q60">(O2-P2)^2</f>
        <v>0.010000000000000106</v>
      </c>
      <c r="R2">
        <v>35</v>
      </c>
      <c r="S2">
        <f>0.8*R2</f>
        <v>28</v>
      </c>
      <c r="T2">
        <v>0</v>
      </c>
      <c r="U2">
        <f>$B$3</f>
        <v>0.2</v>
      </c>
    </row>
    <row r="3" spans="1:21" ht="12.75" customHeight="1">
      <c r="A3" s="15" t="s">
        <v>20</v>
      </c>
      <c r="B3">
        <v>0.2</v>
      </c>
      <c r="C3" t="s">
        <v>21</v>
      </c>
      <c r="M3" s="87" t="s">
        <v>30</v>
      </c>
      <c r="N3" s="87" t="s">
        <v>32</v>
      </c>
      <c r="O3" s="88">
        <v>6</v>
      </c>
      <c r="P3" s="88">
        <v>5.4</v>
      </c>
      <c r="Q3" s="4">
        <f t="shared" si="0"/>
        <v>0.3599999999999996</v>
      </c>
      <c r="R3">
        <v>0</v>
      </c>
      <c r="S3">
        <v>0</v>
      </c>
      <c r="T3">
        <f>R2</f>
        <v>35</v>
      </c>
      <c r="U3">
        <f>$B$3</f>
        <v>0.2</v>
      </c>
    </row>
    <row r="4" spans="13:19" ht="12.75" customHeight="1">
      <c r="M4" s="87" t="s">
        <v>30</v>
      </c>
      <c r="N4" s="87" t="s">
        <v>33</v>
      </c>
      <c r="O4" s="88">
        <v>4.3</v>
      </c>
      <c r="P4" s="88">
        <v>4.4</v>
      </c>
      <c r="Q4" s="4">
        <f t="shared" si="0"/>
        <v>0.010000000000000106</v>
      </c>
      <c r="R4">
        <f>S2</f>
        <v>28</v>
      </c>
      <c r="S4">
        <f>R2</f>
        <v>35</v>
      </c>
    </row>
    <row r="5" spans="1:21" ht="12.75" customHeight="1">
      <c r="A5" s="15" t="s">
        <v>16</v>
      </c>
      <c r="M5" s="87" t="s">
        <v>30</v>
      </c>
      <c r="N5" s="87" t="s">
        <v>34</v>
      </c>
      <c r="O5" s="88">
        <v>12.2</v>
      </c>
      <c r="P5" s="88">
        <v>14.2</v>
      </c>
      <c r="Q5" s="4">
        <f t="shared" si="0"/>
        <v>4</v>
      </c>
      <c r="T5">
        <f>$B$3</f>
        <v>0.2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87" t="s">
        <v>30</v>
      </c>
      <c r="N6" s="87" t="s">
        <v>35</v>
      </c>
      <c r="O6" s="88">
        <v>14.4</v>
      </c>
      <c r="P6" s="88">
        <v>16.8</v>
      </c>
      <c r="Q6" s="4">
        <f t="shared" si="0"/>
        <v>5.760000000000002</v>
      </c>
      <c r="T6">
        <f>$B$3</f>
        <v>0.2</v>
      </c>
      <c r="U6">
        <f>+T3</f>
        <v>35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87" t="s">
        <v>30</v>
      </c>
      <c r="N7" s="87" t="s">
        <v>36</v>
      </c>
      <c r="O7" s="88">
        <v>5.4</v>
      </c>
      <c r="P7" s="88">
        <v>5.7</v>
      </c>
      <c r="Q7" s="4">
        <f t="shared" si="0"/>
        <v>0.0899999999999999</v>
      </c>
    </row>
    <row r="8" spans="1:17" ht="12.75" customHeight="1">
      <c r="A8" s="17" t="s">
        <v>4</v>
      </c>
      <c r="B8" s="18">
        <f>+O69</f>
        <v>59</v>
      </c>
      <c r="C8" s="18">
        <f>+O68</f>
        <v>618.0000000000001</v>
      </c>
      <c r="D8">
        <f>$B$3</f>
        <v>0.2</v>
      </c>
      <c r="E8" s="18">
        <f>+O70</f>
        <v>0.2</v>
      </c>
      <c r="F8" s="18">
        <f>+O71</f>
        <v>32.7</v>
      </c>
      <c r="G8" s="8">
        <f>+O72</f>
        <v>10.474576271186443</v>
      </c>
      <c r="H8" s="28">
        <f>O73</f>
        <v>7.971081206035998</v>
      </c>
      <c r="I8" s="28" t="s">
        <v>17</v>
      </c>
      <c r="J8" s="19" t="s">
        <v>17</v>
      </c>
      <c r="M8" s="87" t="s">
        <v>30</v>
      </c>
      <c r="N8" s="87" t="s">
        <v>37</v>
      </c>
      <c r="O8" s="88">
        <v>9</v>
      </c>
      <c r="P8" s="88">
        <v>10.4</v>
      </c>
      <c r="Q8" s="4">
        <f t="shared" si="0"/>
        <v>1.960000000000001</v>
      </c>
    </row>
    <row r="9" spans="1:17" ht="12.75" customHeight="1">
      <c r="A9" s="17" t="s">
        <v>5</v>
      </c>
      <c r="B9" s="18">
        <f>+P69</f>
        <v>59</v>
      </c>
      <c r="C9" s="18">
        <f>+P68</f>
        <v>612.2000000000004</v>
      </c>
      <c r="D9">
        <f>$B$3</f>
        <v>0.2</v>
      </c>
      <c r="E9" s="18">
        <f>+P70</f>
        <v>0.3</v>
      </c>
      <c r="F9" s="18">
        <f>+P71</f>
        <v>28</v>
      </c>
      <c r="G9" s="8">
        <f>P72</f>
        <v>10.376271186440684</v>
      </c>
      <c r="H9" s="28">
        <f>P73</f>
        <v>7.570367343682423</v>
      </c>
      <c r="I9" s="28" t="s">
        <v>17</v>
      </c>
      <c r="J9" s="19" t="s">
        <v>17</v>
      </c>
      <c r="M9" s="87" t="s">
        <v>38</v>
      </c>
      <c r="N9" s="87" t="s">
        <v>39</v>
      </c>
      <c r="O9" s="88">
        <v>4</v>
      </c>
      <c r="P9" s="88">
        <v>3.2</v>
      </c>
      <c r="Q9" s="4">
        <f t="shared" si="0"/>
        <v>0.6399999999999997</v>
      </c>
    </row>
    <row r="10" spans="1:17" ht="12.75" customHeight="1">
      <c r="A10" s="20" t="s">
        <v>6</v>
      </c>
      <c r="B10" s="21">
        <f>+Q69</f>
        <v>118</v>
      </c>
      <c r="C10" s="23">
        <f>+Q68</f>
        <v>1230.2000000000005</v>
      </c>
      <c r="D10" s="21">
        <f>$B$3</f>
        <v>0.2</v>
      </c>
      <c r="E10" s="21">
        <f>+Q70</f>
        <v>0.2</v>
      </c>
      <c r="F10" s="23">
        <f>+Q71</f>
        <v>32.7</v>
      </c>
      <c r="G10" s="30">
        <f>Q72</f>
        <v>10.425423728813563</v>
      </c>
      <c r="H10" s="29" t="s">
        <v>17</v>
      </c>
      <c r="I10" s="22">
        <f>Q73</f>
        <v>1.1371239367182573</v>
      </c>
      <c r="J10" s="24">
        <f>Q74</f>
        <v>10.907220332690157</v>
      </c>
      <c r="M10" s="87" t="s">
        <v>38</v>
      </c>
      <c r="N10" s="87" t="s">
        <v>40</v>
      </c>
      <c r="O10" s="88">
        <v>4.4</v>
      </c>
      <c r="P10" s="88">
        <v>4.3</v>
      </c>
      <c r="Q10" s="4">
        <f t="shared" si="0"/>
        <v>0.010000000000000106</v>
      </c>
    </row>
    <row r="11" spans="13:17" ht="12.75" customHeight="1">
      <c r="M11" s="87" t="s">
        <v>38</v>
      </c>
      <c r="N11" s="87" t="s">
        <v>41</v>
      </c>
      <c r="O11" s="88">
        <v>4.9</v>
      </c>
      <c r="P11" s="88">
        <v>6.2</v>
      </c>
      <c r="Q11" s="4">
        <f t="shared" si="0"/>
        <v>1.6899999999999995</v>
      </c>
    </row>
    <row r="12" spans="13:17" ht="12.75" customHeight="1">
      <c r="M12" s="87" t="s">
        <v>38</v>
      </c>
      <c r="N12" s="87" t="s">
        <v>42</v>
      </c>
      <c r="O12" s="88">
        <v>32.7</v>
      </c>
      <c r="P12" s="88">
        <v>24.5</v>
      </c>
      <c r="Q12" s="4">
        <f t="shared" si="0"/>
        <v>67.24000000000005</v>
      </c>
    </row>
    <row r="13" spans="13:17" ht="12.75" customHeight="1">
      <c r="M13" s="87" t="s">
        <v>43</v>
      </c>
      <c r="N13" s="87" t="s">
        <v>44</v>
      </c>
      <c r="O13" s="88">
        <v>1.9</v>
      </c>
      <c r="P13" s="88">
        <v>1.8</v>
      </c>
      <c r="Q13" s="4">
        <f t="shared" si="0"/>
        <v>0.009999999999999974</v>
      </c>
    </row>
    <row r="14" spans="13:17" ht="12.75" customHeight="1">
      <c r="M14" s="87" t="s">
        <v>43</v>
      </c>
      <c r="N14" s="87" t="s">
        <v>45</v>
      </c>
      <c r="O14" s="88">
        <v>6.8</v>
      </c>
      <c r="P14" s="88">
        <v>7.4</v>
      </c>
      <c r="Q14" s="4">
        <f t="shared" si="0"/>
        <v>0.36000000000000065</v>
      </c>
    </row>
    <row r="15" spans="13:17" ht="12.75" customHeight="1">
      <c r="M15" s="87" t="s">
        <v>43</v>
      </c>
      <c r="N15" s="87" t="s">
        <v>46</v>
      </c>
      <c r="O15" s="88">
        <v>8.2</v>
      </c>
      <c r="P15" s="88">
        <v>5.7</v>
      </c>
      <c r="Q15" s="4">
        <f t="shared" si="0"/>
        <v>6.249999999999996</v>
      </c>
    </row>
    <row r="16" spans="13:17" ht="12.75" customHeight="1">
      <c r="M16" s="87" t="s">
        <v>43</v>
      </c>
      <c r="N16" s="87" t="s">
        <v>47</v>
      </c>
      <c r="O16" s="88">
        <v>11</v>
      </c>
      <c r="P16" s="88">
        <v>9.2</v>
      </c>
      <c r="Q16" s="4">
        <f t="shared" si="0"/>
        <v>3.2400000000000024</v>
      </c>
    </row>
    <row r="17" spans="13:17" ht="12.75" customHeight="1">
      <c r="M17" s="87" t="s">
        <v>43</v>
      </c>
      <c r="N17" s="87" t="s">
        <v>48</v>
      </c>
      <c r="O17" s="88">
        <v>5.7</v>
      </c>
      <c r="P17" s="88">
        <v>4.8</v>
      </c>
      <c r="Q17" s="4">
        <f t="shared" si="0"/>
        <v>0.8100000000000006</v>
      </c>
    </row>
    <row r="18" spans="13:17" ht="12.75" customHeight="1">
      <c r="M18" s="87" t="s">
        <v>43</v>
      </c>
      <c r="N18" s="87" t="s">
        <v>49</v>
      </c>
      <c r="O18" s="88">
        <v>8.8</v>
      </c>
      <c r="P18" s="88">
        <v>9.4</v>
      </c>
      <c r="Q18" s="4">
        <f t="shared" si="0"/>
        <v>0.3599999999999996</v>
      </c>
    </row>
    <row r="19" spans="13:17" ht="12.75" customHeight="1">
      <c r="M19" s="87" t="s">
        <v>50</v>
      </c>
      <c r="N19" s="87" t="s">
        <v>51</v>
      </c>
      <c r="O19" s="88">
        <v>2.6</v>
      </c>
      <c r="P19" s="88">
        <v>2.2</v>
      </c>
      <c r="Q19" s="4">
        <f t="shared" si="0"/>
        <v>0.15999999999999992</v>
      </c>
    </row>
    <row r="20" spans="13:17" ht="12.75" customHeight="1">
      <c r="M20" s="87" t="s">
        <v>50</v>
      </c>
      <c r="N20" s="87" t="s">
        <v>52</v>
      </c>
      <c r="O20" s="88">
        <v>9.1</v>
      </c>
      <c r="P20" s="88">
        <v>8.8</v>
      </c>
      <c r="Q20" s="4">
        <f t="shared" si="0"/>
        <v>0.08999999999999936</v>
      </c>
    </row>
    <row r="21" spans="13:17" ht="12.75" customHeight="1">
      <c r="M21" s="87" t="s">
        <v>50</v>
      </c>
      <c r="N21" s="87" t="s">
        <v>53</v>
      </c>
      <c r="O21" s="88">
        <v>3.8</v>
      </c>
      <c r="P21" s="88">
        <v>4</v>
      </c>
      <c r="Q21" s="4">
        <f t="shared" si="0"/>
        <v>0.04000000000000007</v>
      </c>
    </row>
    <row r="22" spans="13:17" ht="12.75" customHeight="1">
      <c r="M22" s="87" t="s">
        <v>50</v>
      </c>
      <c r="N22" s="87" t="s">
        <v>54</v>
      </c>
      <c r="O22" s="88">
        <v>9.3</v>
      </c>
      <c r="P22" s="88">
        <v>9.5</v>
      </c>
      <c r="Q22" s="4">
        <f t="shared" si="0"/>
        <v>0.039999999999999716</v>
      </c>
    </row>
    <row r="23" spans="13:17" ht="12.75" customHeight="1">
      <c r="M23" s="87" t="s">
        <v>50</v>
      </c>
      <c r="N23" s="87" t="s">
        <v>55</v>
      </c>
      <c r="O23" s="88">
        <v>16.9</v>
      </c>
      <c r="P23" s="88">
        <v>15.8</v>
      </c>
      <c r="Q23" s="4">
        <f t="shared" si="0"/>
        <v>1.2099999999999953</v>
      </c>
    </row>
    <row r="24" spans="13:17" ht="12.75" customHeight="1">
      <c r="M24" s="87" t="s">
        <v>56</v>
      </c>
      <c r="N24" s="87" t="s">
        <v>57</v>
      </c>
      <c r="O24" s="88">
        <v>9.4</v>
      </c>
      <c r="P24" s="88">
        <v>8.7</v>
      </c>
      <c r="Q24" s="4">
        <f t="shared" si="0"/>
        <v>0.4900000000000015</v>
      </c>
    </row>
    <row r="25" spans="13:17" ht="12.75" customHeight="1">
      <c r="M25" s="87" t="s">
        <v>56</v>
      </c>
      <c r="N25" s="87" t="s">
        <v>58</v>
      </c>
      <c r="O25" s="88">
        <v>22.9</v>
      </c>
      <c r="P25" s="88">
        <v>23.5</v>
      </c>
      <c r="Q25" s="4">
        <f t="shared" si="0"/>
        <v>0.3600000000000017</v>
      </c>
    </row>
    <row r="26" spans="13:17" ht="12.75" customHeight="1">
      <c r="M26" s="87" t="s">
        <v>56</v>
      </c>
      <c r="N26" s="87" t="s">
        <v>59</v>
      </c>
      <c r="O26" s="88">
        <v>15.1</v>
      </c>
      <c r="P26" s="88">
        <v>18.3</v>
      </c>
      <c r="Q26" s="4">
        <f t="shared" si="0"/>
        <v>10.240000000000007</v>
      </c>
    </row>
    <row r="27" spans="13:17" ht="12.75" customHeight="1">
      <c r="M27" s="87" t="s">
        <v>56</v>
      </c>
      <c r="N27" s="87" t="s">
        <v>60</v>
      </c>
      <c r="O27" s="88">
        <v>21</v>
      </c>
      <c r="P27" s="88">
        <v>20.3</v>
      </c>
      <c r="Q27" s="4">
        <f t="shared" si="0"/>
        <v>0.489999999999999</v>
      </c>
    </row>
    <row r="28" spans="13:17" ht="12.75" customHeight="1">
      <c r="M28" s="87" t="s">
        <v>56</v>
      </c>
      <c r="N28" s="87" t="s">
        <v>61</v>
      </c>
      <c r="O28" s="88">
        <v>18</v>
      </c>
      <c r="P28" s="88">
        <v>17.9</v>
      </c>
      <c r="Q28" s="4">
        <f t="shared" si="0"/>
        <v>0.010000000000000285</v>
      </c>
    </row>
    <row r="29" spans="13:17" ht="12.75" customHeight="1">
      <c r="M29" s="87" t="s">
        <v>56</v>
      </c>
      <c r="N29" s="87" t="s">
        <v>62</v>
      </c>
      <c r="O29" s="88">
        <v>12.6</v>
      </c>
      <c r="P29" s="88">
        <v>16.8</v>
      </c>
      <c r="Q29" s="4">
        <f t="shared" si="0"/>
        <v>17.640000000000008</v>
      </c>
    </row>
    <row r="30" spans="13:17" ht="12.75" customHeight="1">
      <c r="M30" s="87" t="s">
        <v>56</v>
      </c>
      <c r="N30" s="87" t="s">
        <v>63</v>
      </c>
      <c r="O30" s="88">
        <v>20.1</v>
      </c>
      <c r="P30" s="88">
        <v>18.8</v>
      </c>
      <c r="Q30" s="4">
        <f t="shared" si="0"/>
        <v>1.690000000000002</v>
      </c>
    </row>
    <row r="31" spans="13:17" ht="12.75" customHeight="1">
      <c r="M31" s="87" t="s">
        <v>64</v>
      </c>
      <c r="N31" s="87" t="s">
        <v>65</v>
      </c>
      <c r="O31" s="88">
        <v>6.4</v>
      </c>
      <c r="P31" s="88">
        <v>7</v>
      </c>
      <c r="Q31" s="4">
        <f t="shared" si="0"/>
        <v>0.3599999999999996</v>
      </c>
    </row>
    <row r="32" spans="13:17" ht="12.75" customHeight="1">
      <c r="M32" s="87" t="s">
        <v>64</v>
      </c>
      <c r="N32" s="87" t="s">
        <v>66</v>
      </c>
      <c r="O32" s="88">
        <v>1.9</v>
      </c>
      <c r="P32" s="88">
        <v>1.2</v>
      </c>
      <c r="Q32" s="4">
        <f t="shared" si="0"/>
        <v>0.48999999999999994</v>
      </c>
    </row>
    <row r="33" spans="13:17" ht="12.75" customHeight="1">
      <c r="M33" s="87" t="s">
        <v>64</v>
      </c>
      <c r="N33" s="87" t="s">
        <v>67</v>
      </c>
      <c r="O33" s="88">
        <v>1.2</v>
      </c>
      <c r="P33" s="88">
        <v>1.8</v>
      </c>
      <c r="Q33" s="4">
        <f t="shared" si="0"/>
        <v>0.3600000000000001</v>
      </c>
    </row>
    <row r="34" spans="13:17" ht="12.75" customHeight="1">
      <c r="M34" s="87" t="s">
        <v>64</v>
      </c>
      <c r="N34" s="87" t="s">
        <v>68</v>
      </c>
      <c r="O34" s="88">
        <v>5.6</v>
      </c>
      <c r="P34" s="88">
        <v>4.5</v>
      </c>
      <c r="Q34" s="4">
        <f t="shared" si="0"/>
        <v>1.2099999999999993</v>
      </c>
    </row>
    <row r="35" spans="13:17" ht="12.75" customHeight="1">
      <c r="M35" s="87" t="s">
        <v>69</v>
      </c>
      <c r="N35" s="87" t="s">
        <v>70</v>
      </c>
      <c r="O35" s="88">
        <v>13</v>
      </c>
      <c r="P35" s="88">
        <v>13.1</v>
      </c>
      <c r="Q35" s="4">
        <f t="shared" si="0"/>
        <v>0.009999999999999929</v>
      </c>
    </row>
    <row r="36" spans="13:17" ht="12.75" customHeight="1">
      <c r="M36" s="87" t="s">
        <v>69</v>
      </c>
      <c r="N36" s="87" t="s">
        <v>71</v>
      </c>
      <c r="O36" s="88">
        <v>22.7</v>
      </c>
      <c r="P36" s="88">
        <v>20.2</v>
      </c>
      <c r="Q36" s="4">
        <f t="shared" si="0"/>
        <v>6.25</v>
      </c>
    </row>
    <row r="37" spans="13:17" ht="12.75" customHeight="1">
      <c r="M37" s="87" t="s">
        <v>69</v>
      </c>
      <c r="N37" s="87" t="s">
        <v>72</v>
      </c>
      <c r="O37" s="88">
        <v>26.1</v>
      </c>
      <c r="P37" s="88">
        <v>28</v>
      </c>
      <c r="Q37" s="4">
        <f t="shared" si="0"/>
        <v>3.6099999999999945</v>
      </c>
    </row>
    <row r="38" spans="13:17" ht="12.75" customHeight="1">
      <c r="M38" s="87" t="s">
        <v>69</v>
      </c>
      <c r="N38" s="87" t="s">
        <v>73</v>
      </c>
      <c r="O38" s="88">
        <v>6.2</v>
      </c>
      <c r="P38" s="88">
        <v>5.8</v>
      </c>
      <c r="Q38" s="4">
        <f t="shared" si="0"/>
        <v>0.16000000000000028</v>
      </c>
    </row>
    <row r="39" spans="13:17" ht="12.75" customHeight="1">
      <c r="M39" s="87" t="s">
        <v>69</v>
      </c>
      <c r="N39" s="87" t="s">
        <v>74</v>
      </c>
      <c r="O39" s="88">
        <v>26.5</v>
      </c>
      <c r="P39" s="88">
        <v>26</v>
      </c>
      <c r="Q39" s="4">
        <f t="shared" si="0"/>
        <v>0.25</v>
      </c>
    </row>
    <row r="40" spans="13:17" ht="12.75" customHeight="1">
      <c r="M40" s="87" t="s">
        <v>69</v>
      </c>
      <c r="N40" s="87" t="s">
        <v>75</v>
      </c>
      <c r="O40" s="88">
        <v>2.9</v>
      </c>
      <c r="P40" s="88">
        <v>3.2</v>
      </c>
      <c r="Q40" s="4">
        <f t="shared" si="0"/>
        <v>0.09000000000000016</v>
      </c>
    </row>
    <row r="41" spans="13:17" ht="12.75" customHeight="1">
      <c r="M41" s="87" t="s">
        <v>69</v>
      </c>
      <c r="N41" s="87" t="s">
        <v>76</v>
      </c>
      <c r="O41" s="88">
        <v>5.3</v>
      </c>
      <c r="P41" s="88">
        <v>5.6</v>
      </c>
      <c r="Q41" s="4">
        <f t="shared" si="0"/>
        <v>0.0899999999999999</v>
      </c>
    </row>
    <row r="42" spans="13:17" ht="12.75" customHeight="1">
      <c r="M42" s="87" t="s">
        <v>77</v>
      </c>
      <c r="N42" s="87" t="s">
        <v>78</v>
      </c>
      <c r="O42" s="88">
        <v>27</v>
      </c>
      <c r="P42" s="88">
        <v>25.8</v>
      </c>
      <c r="Q42" s="4">
        <f t="shared" si="0"/>
        <v>1.4399999999999984</v>
      </c>
    </row>
    <row r="43" spans="13:17" ht="12.75" customHeight="1">
      <c r="M43" s="87" t="s">
        <v>77</v>
      </c>
      <c r="N43" s="87" t="s">
        <v>79</v>
      </c>
      <c r="O43" s="88">
        <v>19.6</v>
      </c>
      <c r="P43" s="88">
        <v>19.4</v>
      </c>
      <c r="Q43" s="4">
        <f t="shared" si="0"/>
        <v>0.04000000000000114</v>
      </c>
    </row>
    <row r="44" spans="13:17" ht="12.75" customHeight="1">
      <c r="M44" s="87" t="s">
        <v>77</v>
      </c>
      <c r="N44" s="87" t="s">
        <v>80</v>
      </c>
      <c r="O44" s="88">
        <v>8.6</v>
      </c>
      <c r="P44" s="88">
        <v>9.8</v>
      </c>
      <c r="Q44" s="4">
        <f t="shared" si="0"/>
        <v>1.4400000000000026</v>
      </c>
    </row>
    <row r="45" spans="13:17" ht="12.75" customHeight="1">
      <c r="M45" s="87" t="s">
        <v>77</v>
      </c>
      <c r="N45" s="87" t="s">
        <v>81</v>
      </c>
      <c r="O45" s="88">
        <v>3.9</v>
      </c>
      <c r="P45" s="88">
        <v>4.3</v>
      </c>
      <c r="Q45" s="4">
        <f t="shared" si="0"/>
        <v>0.15999999999999992</v>
      </c>
    </row>
    <row r="46" spans="13:17" ht="12.75" customHeight="1">
      <c r="M46" s="87" t="s">
        <v>77</v>
      </c>
      <c r="N46" s="87" t="s">
        <v>82</v>
      </c>
      <c r="O46" s="88">
        <v>13.6</v>
      </c>
      <c r="P46" s="88">
        <v>14</v>
      </c>
      <c r="Q46" s="4">
        <f t="shared" si="0"/>
        <v>0.16000000000000028</v>
      </c>
    </row>
    <row r="47" spans="13:17" ht="12.75" customHeight="1">
      <c r="M47" s="87" t="s">
        <v>77</v>
      </c>
      <c r="N47" s="87" t="s">
        <v>83</v>
      </c>
      <c r="O47" s="88">
        <v>3.2</v>
      </c>
      <c r="P47" s="88">
        <v>4</v>
      </c>
      <c r="Q47" s="4">
        <f t="shared" si="0"/>
        <v>0.6399999999999997</v>
      </c>
    </row>
    <row r="48" spans="13:17" ht="12.75" customHeight="1">
      <c r="M48" s="87" t="s">
        <v>77</v>
      </c>
      <c r="N48" s="87" t="s">
        <v>84</v>
      </c>
      <c r="O48" s="88">
        <v>0.3</v>
      </c>
      <c r="P48" s="88">
        <v>0.3</v>
      </c>
      <c r="Q48" s="4">
        <f t="shared" si="0"/>
        <v>0</v>
      </c>
    </row>
    <row r="49" spans="13:17" ht="12.75" customHeight="1">
      <c r="M49" s="87" t="s">
        <v>85</v>
      </c>
      <c r="N49" s="87" t="s">
        <v>86</v>
      </c>
      <c r="O49" s="88">
        <v>10.8</v>
      </c>
      <c r="P49" s="88">
        <v>11.7</v>
      </c>
      <c r="Q49" s="4">
        <f t="shared" si="0"/>
        <v>0.8099999999999974</v>
      </c>
    </row>
    <row r="50" spans="13:17" ht="12.75" customHeight="1">
      <c r="M50" s="87" t="s">
        <v>87</v>
      </c>
      <c r="N50" s="87" t="s">
        <v>88</v>
      </c>
      <c r="O50" s="88">
        <v>28.9</v>
      </c>
      <c r="P50" s="88">
        <v>26.2</v>
      </c>
      <c r="Q50" s="4">
        <f t="shared" si="0"/>
        <v>7.2899999999999965</v>
      </c>
    </row>
    <row r="51" spans="13:17" ht="12.75" customHeight="1">
      <c r="M51" s="87" t="s">
        <v>87</v>
      </c>
      <c r="N51" s="87" t="s">
        <v>89</v>
      </c>
      <c r="O51" s="88">
        <v>13.2</v>
      </c>
      <c r="P51" s="88">
        <v>12.6</v>
      </c>
      <c r="Q51" s="4">
        <f t="shared" si="0"/>
        <v>0.3599999999999996</v>
      </c>
    </row>
    <row r="52" spans="13:17" ht="12.75" customHeight="1">
      <c r="M52" s="87" t="s">
        <v>87</v>
      </c>
      <c r="N52" s="87" t="s">
        <v>90</v>
      </c>
      <c r="O52" s="88">
        <v>11.2</v>
      </c>
      <c r="P52" s="88">
        <v>11.2</v>
      </c>
      <c r="Q52" s="4">
        <f t="shared" si="0"/>
        <v>0</v>
      </c>
    </row>
    <row r="53" spans="13:17" ht="12.75" customHeight="1">
      <c r="M53" s="87" t="s">
        <v>91</v>
      </c>
      <c r="N53" s="87" t="s">
        <v>92</v>
      </c>
      <c r="O53" s="88">
        <v>0.2</v>
      </c>
      <c r="P53" s="88">
        <v>0.3</v>
      </c>
      <c r="Q53" s="4">
        <f t="shared" si="0"/>
        <v>0.009999999999999995</v>
      </c>
    </row>
    <row r="54" spans="13:17" ht="12.75" customHeight="1">
      <c r="M54" s="87" t="s">
        <v>93</v>
      </c>
      <c r="N54" s="87" t="s">
        <v>94</v>
      </c>
      <c r="O54" s="88">
        <v>1.9</v>
      </c>
      <c r="P54" s="88">
        <v>2.2</v>
      </c>
      <c r="Q54" s="4">
        <f t="shared" si="0"/>
        <v>0.09000000000000016</v>
      </c>
    </row>
    <row r="55" spans="13:17" ht="12.75" customHeight="1">
      <c r="M55" s="87" t="s">
        <v>93</v>
      </c>
      <c r="N55" s="87" t="s">
        <v>95</v>
      </c>
      <c r="O55" s="88">
        <v>11.8</v>
      </c>
      <c r="P55" s="88">
        <v>11.7</v>
      </c>
      <c r="Q55" s="4">
        <f t="shared" si="0"/>
        <v>0.010000000000000285</v>
      </c>
    </row>
    <row r="56" spans="13:17" ht="12.75" customHeight="1">
      <c r="M56" s="87" t="s">
        <v>93</v>
      </c>
      <c r="N56" s="87" t="s">
        <v>96</v>
      </c>
      <c r="O56" s="88">
        <v>15</v>
      </c>
      <c r="P56" s="88">
        <v>15</v>
      </c>
      <c r="Q56" s="4">
        <f t="shared" si="0"/>
        <v>0</v>
      </c>
    </row>
    <row r="57" spans="13:17" ht="12.75" customHeight="1">
      <c r="M57" s="87" t="s">
        <v>93</v>
      </c>
      <c r="N57" s="87" t="s">
        <v>97</v>
      </c>
      <c r="O57" s="88">
        <v>12.6</v>
      </c>
      <c r="P57" s="88">
        <v>11.2</v>
      </c>
      <c r="Q57" s="4">
        <f t="shared" si="0"/>
        <v>1.960000000000001</v>
      </c>
    </row>
    <row r="58" spans="13:17" ht="12.75" customHeight="1">
      <c r="M58" s="87" t="s">
        <v>93</v>
      </c>
      <c r="N58" s="87" t="s">
        <v>98</v>
      </c>
      <c r="O58" s="88">
        <v>9</v>
      </c>
      <c r="P58" s="88">
        <v>9.1</v>
      </c>
      <c r="Q58" s="4">
        <f t="shared" si="0"/>
        <v>0.009999999999999929</v>
      </c>
    </row>
    <row r="59" spans="13:17" ht="12.75" customHeight="1">
      <c r="M59" s="87" t="s">
        <v>93</v>
      </c>
      <c r="N59" s="87" t="s">
        <v>99</v>
      </c>
      <c r="O59" s="88">
        <v>2.8</v>
      </c>
      <c r="P59" s="88">
        <v>2.7</v>
      </c>
      <c r="Q59" s="4">
        <f t="shared" si="0"/>
        <v>0.009999999999999929</v>
      </c>
    </row>
    <row r="60" spans="13:17" ht="12.75" customHeight="1">
      <c r="M60" s="87" t="s">
        <v>100</v>
      </c>
      <c r="N60" s="87" t="s">
        <v>101</v>
      </c>
      <c r="O60" s="88">
        <v>0.5</v>
      </c>
      <c r="P60" s="88">
        <v>0.6</v>
      </c>
      <c r="Q60" s="4">
        <f t="shared" si="0"/>
        <v>0.009999999999999995</v>
      </c>
    </row>
    <row r="65" spans="16:17" ht="12.75">
      <c r="P65" s="5" t="s">
        <v>3</v>
      </c>
      <c r="Q65" s="31">
        <f>SUM(Q2:Q64)</f>
        <v>152.57999999999998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618.0000000000001</v>
      </c>
      <c r="P68">
        <f>SUM(P2:P64)</f>
        <v>612.2000000000004</v>
      </c>
      <c r="Q68" s="8">
        <f>+O68+P68</f>
        <v>1230.2000000000005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0.2</v>
      </c>
      <c r="P70">
        <f>MIN(P2:P64)</f>
        <v>0.3</v>
      </c>
      <c r="Q70" s="9">
        <f>MIN(O70:P70)</f>
        <v>0.2</v>
      </c>
    </row>
    <row r="71" spans="14:17" ht="12.75">
      <c r="N71" s="5" t="s">
        <v>10</v>
      </c>
      <c r="O71">
        <f>MAX(O2:O60)</f>
        <v>32.7</v>
      </c>
      <c r="P71">
        <f>MAX(P2:P60)</f>
        <v>28</v>
      </c>
      <c r="Q71" s="10">
        <f>MAX(O71:P71)</f>
        <v>32.7</v>
      </c>
    </row>
    <row r="72" spans="14:17" ht="12.75">
      <c r="N72" s="5" t="s">
        <v>11</v>
      </c>
      <c r="O72" s="11">
        <f>O68/O69</f>
        <v>10.474576271186443</v>
      </c>
      <c r="P72" s="11">
        <f>P68/P69</f>
        <v>10.376271186440684</v>
      </c>
      <c r="Q72" s="12">
        <f>(O68+P68)/Q69</f>
        <v>10.425423728813563</v>
      </c>
    </row>
    <row r="73" spans="14:17" ht="12.75">
      <c r="N73" s="5" t="s">
        <v>12</v>
      </c>
      <c r="O73" s="13">
        <f>STDEV(O2:O64)</f>
        <v>7.971081206035998</v>
      </c>
      <c r="P73" s="13">
        <f>STDEV(P2:P64)</f>
        <v>7.570367343682423</v>
      </c>
      <c r="Q73" s="13">
        <f>SQRT(Q65/Q69)</f>
        <v>1.1371239367182573</v>
      </c>
    </row>
    <row r="74" spans="14:17" ht="12.75">
      <c r="N74" s="5" t="s">
        <v>13</v>
      </c>
      <c r="Q74" s="14">
        <f>(Q73/Q72)*100</f>
        <v>10.907220332690157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143</v>
      </c>
      <c r="M1" s="89" t="s">
        <v>0</v>
      </c>
      <c r="N1" s="89" t="s">
        <v>1</v>
      </c>
      <c r="O1" s="89" t="s">
        <v>144</v>
      </c>
      <c r="P1" s="89" t="s">
        <v>144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90" t="s">
        <v>30</v>
      </c>
      <c r="N2" s="90" t="s">
        <v>31</v>
      </c>
      <c r="O2" s="91">
        <v>4.26</v>
      </c>
      <c r="P2" s="91">
        <v>4.25</v>
      </c>
      <c r="Q2" s="4">
        <f aca="true" t="shared" si="0" ref="Q2:Q60">(O2-P2)^2</f>
        <v>9.999999999999574E-05</v>
      </c>
      <c r="R2">
        <v>10</v>
      </c>
      <c r="S2">
        <f>0.8*R2</f>
        <v>8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90" t="s">
        <v>30</v>
      </c>
      <c r="N3" s="90" t="s">
        <v>32</v>
      </c>
      <c r="O3" s="91">
        <v>3.98</v>
      </c>
      <c r="P3" s="91">
        <v>3.65</v>
      </c>
      <c r="Q3" s="4">
        <f t="shared" si="0"/>
        <v>0.10890000000000005</v>
      </c>
      <c r="R3">
        <v>0</v>
      </c>
      <c r="S3">
        <v>0</v>
      </c>
      <c r="T3">
        <f>R2</f>
        <v>10</v>
      </c>
      <c r="U3">
        <f>$B$3</f>
        <v>0.01</v>
      </c>
    </row>
    <row r="4" spans="13:19" ht="12.75" customHeight="1">
      <c r="M4" s="90" t="s">
        <v>30</v>
      </c>
      <c r="N4" s="90" t="s">
        <v>33</v>
      </c>
      <c r="O4" s="91">
        <v>4.27</v>
      </c>
      <c r="P4" s="91">
        <v>3.86</v>
      </c>
      <c r="Q4" s="4">
        <f t="shared" si="0"/>
        <v>0.16809999999999975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90" t="s">
        <v>30</v>
      </c>
      <c r="N5" s="90" t="s">
        <v>34</v>
      </c>
      <c r="O5" s="91">
        <v>0.26</v>
      </c>
      <c r="P5" s="91">
        <v>0.26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0" t="s">
        <v>30</v>
      </c>
      <c r="N6" s="90" t="s">
        <v>35</v>
      </c>
      <c r="O6" s="91">
        <v>0.03</v>
      </c>
      <c r="P6" s="91">
        <v>0.03</v>
      </c>
      <c r="Q6" s="4">
        <f t="shared" si="0"/>
        <v>0</v>
      </c>
      <c r="T6">
        <f>$B$3</f>
        <v>0.01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0" t="s">
        <v>30</v>
      </c>
      <c r="N7" s="90" t="s">
        <v>36</v>
      </c>
      <c r="O7" s="91">
        <v>2.3</v>
      </c>
      <c r="P7" s="91">
        <v>2.32</v>
      </c>
      <c r="Q7" s="4">
        <f t="shared" si="0"/>
        <v>0.0004000000000000007</v>
      </c>
    </row>
    <row r="8" spans="1:17" ht="12.75" customHeight="1">
      <c r="A8" s="17" t="s">
        <v>4</v>
      </c>
      <c r="B8" s="18">
        <f>+O69</f>
        <v>59</v>
      </c>
      <c r="C8" s="18">
        <f>+O68</f>
        <v>85.31999999999998</v>
      </c>
      <c r="D8">
        <f>$B$3</f>
        <v>0.01</v>
      </c>
      <c r="E8" s="18">
        <f>+O70</f>
        <v>0.005</v>
      </c>
      <c r="F8" s="18">
        <f>+O71</f>
        <v>7.45</v>
      </c>
      <c r="G8" s="8">
        <f>+O72</f>
        <v>1.4461016949152539</v>
      </c>
      <c r="H8" s="28">
        <f>O73</f>
        <v>2.0068166307562425</v>
      </c>
      <c r="I8" s="28" t="s">
        <v>17</v>
      </c>
      <c r="J8" s="19" t="s">
        <v>17</v>
      </c>
      <c r="M8" s="90" t="s">
        <v>30</v>
      </c>
      <c r="N8" s="90" t="s">
        <v>37</v>
      </c>
      <c r="O8" s="91">
        <v>5.47</v>
      </c>
      <c r="P8" s="91">
        <v>5.61</v>
      </c>
      <c r="Q8" s="4">
        <f t="shared" si="0"/>
        <v>0.01960000000000016</v>
      </c>
    </row>
    <row r="9" spans="1:17" ht="12.75" customHeight="1">
      <c r="A9" s="17" t="s">
        <v>5</v>
      </c>
      <c r="B9" s="18">
        <f>+P69</f>
        <v>59</v>
      </c>
      <c r="C9" s="18">
        <f>+P68</f>
        <v>82.30500000000002</v>
      </c>
      <c r="D9">
        <f>$B$3</f>
        <v>0.01</v>
      </c>
      <c r="E9" s="18">
        <f>+P70</f>
        <v>0.005</v>
      </c>
      <c r="F9" s="18">
        <f>+P71</f>
        <v>6.87</v>
      </c>
      <c r="G9" s="8">
        <f>P72</f>
        <v>1.3950000000000005</v>
      </c>
      <c r="H9" s="28">
        <f>P73</f>
        <v>1.9184707900861548</v>
      </c>
      <c r="I9" s="28" t="s">
        <v>17</v>
      </c>
      <c r="J9" s="19" t="s">
        <v>17</v>
      </c>
      <c r="M9" s="90" t="s">
        <v>38</v>
      </c>
      <c r="N9" s="90" t="s">
        <v>39</v>
      </c>
      <c r="O9" s="91">
        <v>5.45</v>
      </c>
      <c r="P9" s="91">
        <v>4.98</v>
      </c>
      <c r="Q9" s="4">
        <f t="shared" si="0"/>
        <v>0.22089999999999976</v>
      </c>
    </row>
    <row r="10" spans="1:17" ht="12.75" customHeight="1">
      <c r="A10" s="20" t="s">
        <v>6</v>
      </c>
      <c r="B10" s="21">
        <f>+Q69</f>
        <v>118</v>
      </c>
      <c r="C10" s="23">
        <f>+Q68</f>
        <v>167.625</v>
      </c>
      <c r="D10" s="21">
        <f>$B$3</f>
        <v>0.01</v>
      </c>
      <c r="E10" s="21">
        <f>+Q70</f>
        <v>0.005</v>
      </c>
      <c r="F10" s="23">
        <f>+Q71</f>
        <v>7.45</v>
      </c>
      <c r="G10" s="30">
        <f>Q72</f>
        <v>1.4205508474576272</v>
      </c>
      <c r="H10" s="29" t="s">
        <v>17</v>
      </c>
      <c r="I10" s="22">
        <f>Q73</f>
        <v>0.10531731713320268</v>
      </c>
      <c r="J10" s="24">
        <f>Q74</f>
        <v>7.4138364931948795</v>
      </c>
      <c r="M10" s="90" t="s">
        <v>38</v>
      </c>
      <c r="N10" s="90" t="s">
        <v>40</v>
      </c>
      <c r="O10" s="91">
        <v>4.95</v>
      </c>
      <c r="P10" s="91">
        <v>4.78</v>
      </c>
      <c r="Q10" s="4">
        <f t="shared" si="0"/>
        <v>0.028899999999999974</v>
      </c>
    </row>
    <row r="11" spans="13:17" ht="12.75" customHeight="1">
      <c r="M11" s="90" t="s">
        <v>38</v>
      </c>
      <c r="N11" s="90" t="s">
        <v>41</v>
      </c>
      <c r="O11" s="91">
        <v>4.28</v>
      </c>
      <c r="P11" s="91">
        <v>4.1</v>
      </c>
      <c r="Q11" s="4">
        <f t="shared" si="0"/>
        <v>0.03240000000000022</v>
      </c>
    </row>
    <row r="12" spans="13:17" ht="12.75" customHeight="1">
      <c r="M12" s="90" t="s">
        <v>38</v>
      </c>
      <c r="N12" s="90" t="s">
        <v>42</v>
      </c>
      <c r="O12" s="91">
        <v>0.19</v>
      </c>
      <c r="P12" s="91">
        <v>0.18</v>
      </c>
      <c r="Q12" s="4">
        <f t="shared" si="0"/>
        <v>0.00010000000000000018</v>
      </c>
    </row>
    <row r="13" spans="13:17" ht="12.75" customHeight="1">
      <c r="M13" s="90" t="s">
        <v>43</v>
      </c>
      <c r="N13" s="90" t="s">
        <v>44</v>
      </c>
      <c r="O13" s="91">
        <v>0.03</v>
      </c>
      <c r="P13" s="91">
        <v>0.03</v>
      </c>
      <c r="Q13" s="4">
        <f t="shared" si="0"/>
        <v>0</v>
      </c>
    </row>
    <row r="14" spans="13:17" ht="12.75" customHeight="1">
      <c r="M14" s="90" t="s">
        <v>43</v>
      </c>
      <c r="N14" s="90" t="s">
        <v>45</v>
      </c>
      <c r="O14" s="91">
        <v>3.21</v>
      </c>
      <c r="P14" s="91">
        <v>3.36</v>
      </c>
      <c r="Q14" s="4">
        <f t="shared" si="0"/>
        <v>0.022499999999999975</v>
      </c>
    </row>
    <row r="15" spans="13:17" ht="12.75" customHeight="1">
      <c r="M15" s="90" t="s">
        <v>43</v>
      </c>
      <c r="N15" s="90" t="s">
        <v>46</v>
      </c>
      <c r="O15" s="91">
        <v>0.29</v>
      </c>
      <c r="P15" s="91">
        <v>0.29</v>
      </c>
      <c r="Q15" s="4">
        <f t="shared" si="0"/>
        <v>0</v>
      </c>
    </row>
    <row r="16" spans="13:17" ht="12.75" customHeight="1">
      <c r="M16" s="90" t="s">
        <v>43</v>
      </c>
      <c r="N16" s="90" t="s">
        <v>47</v>
      </c>
      <c r="O16" s="91">
        <v>2.96</v>
      </c>
      <c r="P16" s="91">
        <v>2.82</v>
      </c>
      <c r="Q16" s="4">
        <f t="shared" si="0"/>
        <v>0.019600000000000034</v>
      </c>
    </row>
    <row r="17" spans="13:17" ht="12.75" customHeight="1">
      <c r="M17" s="90" t="s">
        <v>43</v>
      </c>
      <c r="N17" s="90" t="s">
        <v>48</v>
      </c>
      <c r="O17" s="91">
        <v>0.05</v>
      </c>
      <c r="P17" s="91">
        <v>0.05</v>
      </c>
      <c r="Q17" s="4">
        <f t="shared" si="0"/>
        <v>0</v>
      </c>
    </row>
    <row r="18" spans="13:17" ht="12.75" customHeight="1">
      <c r="M18" s="90" t="s">
        <v>43</v>
      </c>
      <c r="N18" s="90" t="s">
        <v>49</v>
      </c>
      <c r="O18" s="91">
        <v>4.21</v>
      </c>
      <c r="P18" s="91">
        <v>4.09</v>
      </c>
      <c r="Q18" s="4">
        <f t="shared" si="0"/>
        <v>0.014400000000000026</v>
      </c>
    </row>
    <row r="19" spans="13:17" ht="12.75" customHeight="1">
      <c r="M19" s="90" t="s">
        <v>50</v>
      </c>
      <c r="N19" s="90" t="s">
        <v>51</v>
      </c>
      <c r="O19" s="91">
        <v>6.76</v>
      </c>
      <c r="P19" s="91">
        <v>6.77</v>
      </c>
      <c r="Q19" s="4">
        <f t="shared" si="0"/>
        <v>9.999999999999574E-05</v>
      </c>
    </row>
    <row r="20" spans="13:17" ht="12.75" customHeight="1">
      <c r="M20" s="90" t="s">
        <v>50</v>
      </c>
      <c r="N20" s="90" t="s">
        <v>52</v>
      </c>
      <c r="O20" s="91">
        <v>0.12</v>
      </c>
      <c r="P20" s="91">
        <v>0.11</v>
      </c>
      <c r="Q20" s="4">
        <f t="shared" si="0"/>
        <v>9.99999999999999E-05</v>
      </c>
    </row>
    <row r="21" spans="13:17" ht="12.75" customHeight="1">
      <c r="M21" s="90" t="s">
        <v>50</v>
      </c>
      <c r="N21" s="90" t="s">
        <v>53</v>
      </c>
      <c r="O21" s="91">
        <v>0.04</v>
      </c>
      <c r="P21" s="91">
        <v>0.04</v>
      </c>
      <c r="Q21" s="4">
        <f t="shared" si="0"/>
        <v>0</v>
      </c>
    </row>
    <row r="22" spans="13:17" ht="12.75" customHeight="1">
      <c r="M22" s="90" t="s">
        <v>50</v>
      </c>
      <c r="N22" s="90" t="s">
        <v>54</v>
      </c>
      <c r="O22" s="91">
        <v>6.11</v>
      </c>
      <c r="P22" s="91">
        <v>5.57</v>
      </c>
      <c r="Q22" s="4">
        <f t="shared" si="0"/>
        <v>0.2916</v>
      </c>
    </row>
    <row r="23" spans="13:17" ht="12.75" customHeight="1">
      <c r="M23" s="90" t="s">
        <v>50</v>
      </c>
      <c r="N23" s="90" t="s">
        <v>55</v>
      </c>
      <c r="O23" s="91">
        <v>7.45</v>
      </c>
      <c r="P23" s="91">
        <v>6.87</v>
      </c>
      <c r="Q23" s="4">
        <f t="shared" si="0"/>
        <v>0.3364000000000001</v>
      </c>
    </row>
    <row r="24" spans="13:17" ht="12.75" customHeight="1">
      <c r="M24" s="90" t="s">
        <v>56</v>
      </c>
      <c r="N24" s="90" t="s">
        <v>57</v>
      </c>
      <c r="O24" s="91">
        <v>0.75</v>
      </c>
      <c r="P24" s="91">
        <v>0.67</v>
      </c>
      <c r="Q24" s="4">
        <f t="shared" si="0"/>
        <v>0.006399999999999993</v>
      </c>
    </row>
    <row r="25" spans="13:17" ht="12.75" customHeight="1">
      <c r="M25" s="90" t="s">
        <v>56</v>
      </c>
      <c r="N25" s="90" t="s">
        <v>58</v>
      </c>
      <c r="O25" s="91">
        <v>1.18</v>
      </c>
      <c r="P25" s="91">
        <v>1.2</v>
      </c>
      <c r="Q25" s="4">
        <f t="shared" si="0"/>
        <v>0.0004000000000000007</v>
      </c>
    </row>
    <row r="26" spans="13:17" ht="12.75" customHeight="1">
      <c r="M26" s="90" t="s">
        <v>56</v>
      </c>
      <c r="N26" s="90" t="s">
        <v>59</v>
      </c>
      <c r="O26" s="91">
        <v>0.69</v>
      </c>
      <c r="P26" s="91">
        <v>0.72</v>
      </c>
      <c r="Q26" s="4">
        <f t="shared" si="0"/>
        <v>0.0009000000000000016</v>
      </c>
    </row>
    <row r="27" spans="13:17" ht="12.75" customHeight="1">
      <c r="M27" s="90" t="s">
        <v>56</v>
      </c>
      <c r="N27" s="90" t="s">
        <v>60</v>
      </c>
      <c r="O27" s="91">
        <v>0.67</v>
      </c>
      <c r="P27" s="91">
        <v>0.66</v>
      </c>
      <c r="Q27" s="4">
        <f t="shared" si="0"/>
        <v>0.00010000000000000018</v>
      </c>
    </row>
    <row r="28" spans="13:17" ht="12.75" customHeight="1">
      <c r="M28" s="90" t="s">
        <v>56</v>
      </c>
      <c r="N28" s="90" t="s">
        <v>61</v>
      </c>
      <c r="O28" s="91">
        <v>1.12</v>
      </c>
      <c r="P28" s="91">
        <v>1.2</v>
      </c>
      <c r="Q28" s="4">
        <f t="shared" si="0"/>
        <v>0.006399999999999976</v>
      </c>
    </row>
    <row r="29" spans="13:17" ht="12.75" customHeight="1">
      <c r="M29" s="90" t="s">
        <v>56</v>
      </c>
      <c r="N29" s="90" t="s">
        <v>62</v>
      </c>
      <c r="O29" s="91">
        <v>0.55</v>
      </c>
      <c r="P29" s="91">
        <v>0.53</v>
      </c>
      <c r="Q29" s="4">
        <f t="shared" si="0"/>
        <v>0.0004000000000000007</v>
      </c>
    </row>
    <row r="30" spans="13:17" ht="12.75" customHeight="1">
      <c r="M30" s="90" t="s">
        <v>56</v>
      </c>
      <c r="N30" s="90" t="s">
        <v>63</v>
      </c>
      <c r="O30" s="91">
        <v>0.65</v>
      </c>
      <c r="P30" s="91">
        <v>0.65</v>
      </c>
      <c r="Q30" s="4">
        <f t="shared" si="0"/>
        <v>0</v>
      </c>
    </row>
    <row r="31" spans="13:17" ht="12.75" customHeight="1">
      <c r="M31" s="90" t="s">
        <v>64</v>
      </c>
      <c r="N31" s="90" t="s">
        <v>65</v>
      </c>
      <c r="O31" s="91">
        <v>0.06</v>
      </c>
      <c r="P31" s="91">
        <v>0.06</v>
      </c>
      <c r="Q31" s="4">
        <f t="shared" si="0"/>
        <v>0</v>
      </c>
    </row>
    <row r="32" spans="13:17" ht="12.75" customHeight="1">
      <c r="M32" s="90" t="s">
        <v>64</v>
      </c>
      <c r="N32" s="90" t="s">
        <v>66</v>
      </c>
      <c r="O32" s="91">
        <v>0.05</v>
      </c>
      <c r="P32" s="91">
        <v>0.05</v>
      </c>
      <c r="Q32" s="4">
        <f t="shared" si="0"/>
        <v>0</v>
      </c>
    </row>
    <row r="33" spans="13:17" ht="12.75" customHeight="1">
      <c r="M33" s="90" t="s">
        <v>64</v>
      </c>
      <c r="N33" s="90" t="s">
        <v>67</v>
      </c>
      <c r="O33" s="91">
        <v>0.03</v>
      </c>
      <c r="P33" s="91">
        <v>0.04</v>
      </c>
      <c r="Q33" s="4">
        <f t="shared" si="0"/>
        <v>0.00010000000000000005</v>
      </c>
    </row>
    <row r="34" spans="13:17" ht="12.75" customHeight="1">
      <c r="M34" s="90" t="s">
        <v>64</v>
      </c>
      <c r="N34" s="90" t="s">
        <v>68</v>
      </c>
      <c r="O34" s="91">
        <v>0.05</v>
      </c>
      <c r="P34" s="91">
        <v>0.05</v>
      </c>
      <c r="Q34" s="4">
        <f t="shared" si="0"/>
        <v>0</v>
      </c>
    </row>
    <row r="35" spans="13:17" ht="12.75" customHeight="1">
      <c r="M35" s="90" t="s">
        <v>69</v>
      </c>
      <c r="N35" s="90" t="s">
        <v>70</v>
      </c>
      <c r="O35" s="91">
        <v>0.33</v>
      </c>
      <c r="P35" s="91">
        <v>0.33</v>
      </c>
      <c r="Q35" s="4">
        <f t="shared" si="0"/>
        <v>0</v>
      </c>
    </row>
    <row r="36" spans="13:17" ht="12.75" customHeight="1">
      <c r="M36" s="90" t="s">
        <v>69</v>
      </c>
      <c r="N36" s="90" t="s">
        <v>71</v>
      </c>
      <c r="O36" s="91">
        <v>1.4</v>
      </c>
      <c r="P36" s="91">
        <v>1.33</v>
      </c>
      <c r="Q36" s="4">
        <f t="shared" si="0"/>
        <v>0.004899999999999977</v>
      </c>
    </row>
    <row r="37" spans="13:17" ht="12.75" customHeight="1">
      <c r="M37" s="90" t="s">
        <v>69</v>
      </c>
      <c r="N37" s="90" t="s">
        <v>72</v>
      </c>
      <c r="O37" s="91">
        <v>1.33</v>
      </c>
      <c r="P37" s="91">
        <v>1.36</v>
      </c>
      <c r="Q37" s="4">
        <f t="shared" si="0"/>
        <v>0.0009000000000000016</v>
      </c>
    </row>
    <row r="38" spans="13:17" ht="12.75" customHeight="1">
      <c r="M38" s="90" t="s">
        <v>69</v>
      </c>
      <c r="N38" s="90" t="s">
        <v>73</v>
      </c>
      <c r="O38" s="91">
        <v>0.01</v>
      </c>
      <c r="P38" s="91">
        <v>0.01</v>
      </c>
      <c r="Q38" s="4">
        <f t="shared" si="0"/>
        <v>0</v>
      </c>
    </row>
    <row r="39" spans="13:17" ht="12.75" customHeight="1">
      <c r="M39" s="90" t="s">
        <v>69</v>
      </c>
      <c r="N39" s="90" t="s">
        <v>74</v>
      </c>
      <c r="O39" s="91">
        <v>1.8</v>
      </c>
      <c r="P39" s="91">
        <v>1.75</v>
      </c>
      <c r="Q39" s="4">
        <f t="shared" si="0"/>
        <v>0.0025000000000000044</v>
      </c>
    </row>
    <row r="40" spans="13:17" ht="12.75" customHeight="1">
      <c r="M40" s="90" t="s">
        <v>69</v>
      </c>
      <c r="N40" s="90" t="s">
        <v>75</v>
      </c>
      <c r="O40" s="91">
        <v>0.04</v>
      </c>
      <c r="P40" s="91">
        <v>0.04</v>
      </c>
      <c r="Q40" s="4">
        <f t="shared" si="0"/>
        <v>0</v>
      </c>
    </row>
    <row r="41" spans="13:17" ht="12.75" customHeight="1">
      <c r="M41" s="90" t="s">
        <v>69</v>
      </c>
      <c r="N41" s="90" t="s">
        <v>76</v>
      </c>
      <c r="O41" s="91">
        <v>0.005</v>
      </c>
      <c r="P41" s="91">
        <v>0.01</v>
      </c>
      <c r="Q41" s="4">
        <f t="shared" si="0"/>
        <v>2.5E-05</v>
      </c>
    </row>
    <row r="42" spans="13:17" ht="12.75" customHeight="1">
      <c r="M42" s="90" t="s">
        <v>77</v>
      </c>
      <c r="N42" s="90" t="s">
        <v>78</v>
      </c>
      <c r="O42" s="91">
        <v>0.67</v>
      </c>
      <c r="P42" s="91">
        <v>0.66</v>
      </c>
      <c r="Q42" s="4">
        <f t="shared" si="0"/>
        <v>0.00010000000000000018</v>
      </c>
    </row>
    <row r="43" spans="13:17" ht="12.75" customHeight="1">
      <c r="M43" s="90" t="s">
        <v>77</v>
      </c>
      <c r="N43" s="90" t="s">
        <v>79</v>
      </c>
      <c r="O43" s="91">
        <v>0.07</v>
      </c>
      <c r="P43" s="91">
        <v>0.07</v>
      </c>
      <c r="Q43" s="4">
        <f t="shared" si="0"/>
        <v>0</v>
      </c>
    </row>
    <row r="44" spans="13:17" ht="12.75" customHeight="1">
      <c r="M44" s="90" t="s">
        <v>77</v>
      </c>
      <c r="N44" s="90" t="s">
        <v>80</v>
      </c>
      <c r="O44" s="91">
        <v>0.005</v>
      </c>
      <c r="P44" s="91">
        <v>0.005</v>
      </c>
      <c r="Q44" s="4">
        <f t="shared" si="0"/>
        <v>0</v>
      </c>
    </row>
    <row r="45" spans="13:17" ht="12.75" customHeight="1">
      <c r="M45" s="90" t="s">
        <v>77</v>
      </c>
      <c r="N45" s="90" t="s">
        <v>81</v>
      </c>
      <c r="O45" s="91">
        <v>0.03</v>
      </c>
      <c r="P45" s="91">
        <v>0.03</v>
      </c>
      <c r="Q45" s="4">
        <f t="shared" si="0"/>
        <v>0</v>
      </c>
    </row>
    <row r="46" spans="13:17" ht="12.75" customHeight="1">
      <c r="M46" s="90" t="s">
        <v>77</v>
      </c>
      <c r="N46" s="90" t="s">
        <v>82</v>
      </c>
      <c r="O46" s="91">
        <v>2.3</v>
      </c>
      <c r="P46" s="91">
        <v>2.19</v>
      </c>
      <c r="Q46" s="4">
        <f t="shared" si="0"/>
        <v>0.012099999999999972</v>
      </c>
    </row>
    <row r="47" spans="13:17" ht="12.75" customHeight="1">
      <c r="M47" s="90" t="s">
        <v>77</v>
      </c>
      <c r="N47" s="90" t="s">
        <v>83</v>
      </c>
      <c r="O47" s="91">
        <v>0.07</v>
      </c>
      <c r="P47" s="91">
        <v>0.07</v>
      </c>
      <c r="Q47" s="4">
        <f t="shared" si="0"/>
        <v>0</v>
      </c>
    </row>
    <row r="48" spans="13:17" ht="12.75" customHeight="1">
      <c r="M48" s="90" t="s">
        <v>77</v>
      </c>
      <c r="N48" s="90" t="s">
        <v>84</v>
      </c>
      <c r="O48" s="91">
        <v>0.05</v>
      </c>
      <c r="P48" s="91">
        <v>0.04</v>
      </c>
      <c r="Q48" s="4">
        <f t="shared" si="0"/>
        <v>0.00010000000000000005</v>
      </c>
    </row>
    <row r="49" spans="13:17" ht="12.75" customHeight="1">
      <c r="M49" s="90" t="s">
        <v>85</v>
      </c>
      <c r="N49" s="90" t="s">
        <v>86</v>
      </c>
      <c r="O49" s="91">
        <v>0.08</v>
      </c>
      <c r="P49" s="91">
        <v>0.08</v>
      </c>
      <c r="Q49" s="4">
        <f t="shared" si="0"/>
        <v>0</v>
      </c>
    </row>
    <row r="50" spans="13:17" ht="12.75" customHeight="1">
      <c r="M50" s="90" t="s">
        <v>87</v>
      </c>
      <c r="N50" s="90" t="s">
        <v>88</v>
      </c>
      <c r="O50" s="91">
        <v>1.42</v>
      </c>
      <c r="P50" s="91">
        <v>1.34</v>
      </c>
      <c r="Q50" s="4">
        <f t="shared" si="0"/>
        <v>0.006399999999999976</v>
      </c>
    </row>
    <row r="51" spans="13:17" ht="12.75" customHeight="1">
      <c r="M51" s="90" t="s">
        <v>87</v>
      </c>
      <c r="N51" s="90" t="s">
        <v>89</v>
      </c>
      <c r="O51" s="91">
        <v>0.57</v>
      </c>
      <c r="P51" s="91">
        <v>0.54</v>
      </c>
      <c r="Q51" s="4">
        <f t="shared" si="0"/>
        <v>0.000899999999999995</v>
      </c>
    </row>
    <row r="52" spans="13:17" ht="12.75" customHeight="1">
      <c r="M52" s="90" t="s">
        <v>87</v>
      </c>
      <c r="N52" s="90" t="s">
        <v>90</v>
      </c>
      <c r="O52" s="91">
        <v>0.75</v>
      </c>
      <c r="P52" s="91">
        <v>0.73</v>
      </c>
      <c r="Q52" s="4">
        <f t="shared" si="0"/>
        <v>0.0004000000000000007</v>
      </c>
    </row>
    <row r="53" spans="13:17" ht="12.75" customHeight="1">
      <c r="M53" s="90" t="s">
        <v>91</v>
      </c>
      <c r="N53" s="90" t="s">
        <v>92</v>
      </c>
      <c r="O53" s="91">
        <v>0.09</v>
      </c>
      <c r="P53" s="91">
        <v>0.09</v>
      </c>
      <c r="Q53" s="4">
        <f t="shared" si="0"/>
        <v>0</v>
      </c>
    </row>
    <row r="54" spans="13:17" ht="12.75" customHeight="1">
      <c r="M54" s="90" t="s">
        <v>93</v>
      </c>
      <c r="N54" s="90" t="s">
        <v>94</v>
      </c>
      <c r="O54" s="91">
        <v>0.21</v>
      </c>
      <c r="P54" s="91">
        <v>0.21</v>
      </c>
      <c r="Q54" s="4">
        <f t="shared" si="0"/>
        <v>0</v>
      </c>
    </row>
    <row r="55" spans="13:17" ht="12.75" customHeight="1">
      <c r="M55" s="90" t="s">
        <v>93</v>
      </c>
      <c r="N55" s="90" t="s">
        <v>95</v>
      </c>
      <c r="O55" s="91">
        <v>0.22</v>
      </c>
      <c r="P55" s="91">
        <v>0.22</v>
      </c>
      <c r="Q55" s="4">
        <f t="shared" si="0"/>
        <v>0</v>
      </c>
    </row>
    <row r="56" spans="13:17" ht="12.75" customHeight="1">
      <c r="M56" s="90" t="s">
        <v>93</v>
      </c>
      <c r="N56" s="90" t="s">
        <v>96</v>
      </c>
      <c r="O56" s="91">
        <v>0.8</v>
      </c>
      <c r="P56" s="91">
        <v>0.76</v>
      </c>
      <c r="Q56" s="4">
        <f t="shared" si="0"/>
        <v>0.001600000000000003</v>
      </c>
    </row>
    <row r="57" spans="13:17" ht="12.75" customHeight="1">
      <c r="M57" s="90" t="s">
        <v>93</v>
      </c>
      <c r="N57" s="90" t="s">
        <v>97</v>
      </c>
      <c r="O57" s="91">
        <v>0.09</v>
      </c>
      <c r="P57" s="91">
        <v>0.09</v>
      </c>
      <c r="Q57" s="4">
        <f t="shared" si="0"/>
        <v>0</v>
      </c>
    </row>
    <row r="58" spans="13:17" ht="12.75" customHeight="1">
      <c r="M58" s="90" t="s">
        <v>93</v>
      </c>
      <c r="N58" s="90" t="s">
        <v>98</v>
      </c>
      <c r="O58" s="91">
        <v>0.26</v>
      </c>
      <c r="P58" s="91">
        <v>0.26</v>
      </c>
      <c r="Q58" s="4">
        <f t="shared" si="0"/>
        <v>0</v>
      </c>
    </row>
    <row r="59" spans="13:17" ht="12.75" customHeight="1">
      <c r="M59" s="90" t="s">
        <v>93</v>
      </c>
      <c r="N59" s="90" t="s">
        <v>99</v>
      </c>
      <c r="O59" s="91">
        <v>0.23</v>
      </c>
      <c r="P59" s="91">
        <v>0.22</v>
      </c>
      <c r="Q59" s="4">
        <f t="shared" si="0"/>
        <v>0.00010000000000000018</v>
      </c>
    </row>
    <row r="60" spans="13:17" ht="12.75" customHeight="1">
      <c r="M60" s="90" t="s">
        <v>100</v>
      </c>
      <c r="N60" s="90" t="s">
        <v>101</v>
      </c>
      <c r="O60" s="91">
        <v>0.02</v>
      </c>
      <c r="P60" s="91">
        <v>0.02</v>
      </c>
      <c r="Q60" s="4">
        <f t="shared" si="0"/>
        <v>0</v>
      </c>
    </row>
    <row r="65" spans="16:17" ht="12.75">
      <c r="P65" s="5" t="s">
        <v>3</v>
      </c>
      <c r="Q65" s="31">
        <f>SUM(Q2:Q64)</f>
        <v>1.3088249999999992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85.31999999999998</v>
      </c>
      <c r="P68">
        <f>SUM(P2:P64)</f>
        <v>82.30500000000002</v>
      </c>
      <c r="Q68" s="8">
        <f>+O68+P68</f>
        <v>167.625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0.005</v>
      </c>
      <c r="P70">
        <f>MIN(P2:P64)</f>
        <v>0.005</v>
      </c>
      <c r="Q70" s="9">
        <f>MIN(O70:P70)</f>
        <v>0.005</v>
      </c>
    </row>
    <row r="71" spans="14:17" ht="12.75">
      <c r="N71" s="5" t="s">
        <v>10</v>
      </c>
      <c r="O71">
        <f>MAX(O2:O60)</f>
        <v>7.45</v>
      </c>
      <c r="P71">
        <f>MAX(P2:P60)</f>
        <v>6.87</v>
      </c>
      <c r="Q71" s="10">
        <f>MAX(O71:P71)</f>
        <v>7.45</v>
      </c>
    </row>
    <row r="72" spans="14:17" ht="12.75">
      <c r="N72" s="5" t="s">
        <v>11</v>
      </c>
      <c r="O72" s="11">
        <f>O68/O69</f>
        <v>1.4461016949152539</v>
      </c>
      <c r="P72" s="11">
        <f>P68/P69</f>
        <v>1.3950000000000005</v>
      </c>
      <c r="Q72" s="12">
        <f>(O68+P68)/Q69</f>
        <v>1.4205508474576272</v>
      </c>
    </row>
    <row r="73" spans="14:17" ht="12.75">
      <c r="N73" s="5" t="s">
        <v>12</v>
      </c>
      <c r="O73" s="13">
        <f>STDEV(O2:O64)</f>
        <v>2.0068166307562425</v>
      </c>
      <c r="P73" s="13">
        <f>STDEV(P2:P64)</f>
        <v>1.9184707900861548</v>
      </c>
      <c r="Q73" s="13">
        <f>SQRT(Q65/Q69)</f>
        <v>0.10531731713320268</v>
      </c>
    </row>
    <row r="74" spans="14:17" ht="12.75">
      <c r="N74" s="5" t="s">
        <v>13</v>
      </c>
      <c r="Q74" s="14">
        <f>(Q73/Q72)*100</f>
        <v>7.4138364931948795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145</v>
      </c>
      <c r="M1" s="92" t="s">
        <v>0</v>
      </c>
      <c r="N1" s="92" t="s">
        <v>1</v>
      </c>
      <c r="O1" s="92" t="s">
        <v>146</v>
      </c>
      <c r="P1" s="92" t="s">
        <v>146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93" t="s">
        <v>30</v>
      </c>
      <c r="N2" s="93" t="s">
        <v>31</v>
      </c>
      <c r="O2" s="94">
        <v>1050</v>
      </c>
      <c r="P2" s="94">
        <v>1040</v>
      </c>
      <c r="Q2" s="4">
        <f aca="true" t="shared" si="0" ref="Q2:Q60">(O2-P2)^2</f>
        <v>100</v>
      </c>
      <c r="R2">
        <v>10000</v>
      </c>
      <c r="S2">
        <f>0.8*R2</f>
        <v>8000</v>
      </c>
      <c r="T2">
        <v>0</v>
      </c>
      <c r="U2">
        <f>$B$3</f>
        <v>5</v>
      </c>
    </row>
    <row r="3" spans="1:21" ht="12.75" customHeight="1">
      <c r="A3" s="15" t="s">
        <v>20</v>
      </c>
      <c r="B3">
        <v>5</v>
      </c>
      <c r="C3" t="s">
        <v>21</v>
      </c>
      <c r="M3" s="93" t="s">
        <v>30</v>
      </c>
      <c r="N3" s="93" t="s">
        <v>32</v>
      </c>
      <c r="O3" s="94">
        <v>741</v>
      </c>
      <c r="P3" s="94">
        <v>682</v>
      </c>
      <c r="Q3" s="4">
        <f t="shared" si="0"/>
        <v>3481</v>
      </c>
      <c r="R3">
        <v>0</v>
      </c>
      <c r="S3">
        <v>0</v>
      </c>
      <c r="T3">
        <f>R2</f>
        <v>10000</v>
      </c>
      <c r="U3">
        <f>$B$3</f>
        <v>5</v>
      </c>
    </row>
    <row r="4" spans="13:19" ht="12.75" customHeight="1">
      <c r="M4" s="93" t="s">
        <v>30</v>
      </c>
      <c r="N4" s="93" t="s">
        <v>33</v>
      </c>
      <c r="O4" s="94">
        <v>875</v>
      </c>
      <c r="P4" s="94">
        <v>824</v>
      </c>
      <c r="Q4" s="4">
        <f t="shared" si="0"/>
        <v>2601</v>
      </c>
      <c r="R4">
        <f>S2</f>
        <v>8000</v>
      </c>
      <c r="S4">
        <f>R2</f>
        <v>10000</v>
      </c>
    </row>
    <row r="5" spans="1:21" ht="12.75" customHeight="1">
      <c r="A5" s="15" t="s">
        <v>16</v>
      </c>
      <c r="M5" s="93" t="s">
        <v>30</v>
      </c>
      <c r="N5" s="93" t="s">
        <v>34</v>
      </c>
      <c r="O5" s="94">
        <v>329</v>
      </c>
      <c r="P5" s="94">
        <v>340</v>
      </c>
      <c r="Q5" s="4">
        <f t="shared" si="0"/>
        <v>121</v>
      </c>
      <c r="T5">
        <f>$B$3</f>
        <v>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3" t="s">
        <v>30</v>
      </c>
      <c r="N6" s="93" t="s">
        <v>35</v>
      </c>
      <c r="O6" s="94">
        <v>766</v>
      </c>
      <c r="P6" s="94">
        <v>707</v>
      </c>
      <c r="Q6" s="4">
        <f t="shared" si="0"/>
        <v>3481</v>
      </c>
      <c r="T6">
        <f>$B$3</f>
        <v>5</v>
      </c>
      <c r="U6">
        <f>+T3</f>
        <v>10000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3" t="s">
        <v>30</v>
      </c>
      <c r="N7" s="93" t="s">
        <v>36</v>
      </c>
      <c r="O7" s="94">
        <v>1295</v>
      </c>
      <c r="P7" s="94">
        <v>1300</v>
      </c>
      <c r="Q7" s="4">
        <f t="shared" si="0"/>
        <v>25</v>
      </c>
    </row>
    <row r="8" spans="1:17" ht="12.75" customHeight="1">
      <c r="A8" s="17" t="s">
        <v>4</v>
      </c>
      <c r="B8" s="18">
        <f>+O69</f>
        <v>59</v>
      </c>
      <c r="C8" s="18">
        <f>+O68</f>
        <v>63742</v>
      </c>
      <c r="D8">
        <f>$B$3</f>
        <v>5</v>
      </c>
      <c r="E8" s="18">
        <f>+O70</f>
        <v>32</v>
      </c>
      <c r="F8" s="18">
        <f>+O71</f>
        <v>10000</v>
      </c>
      <c r="G8" s="8">
        <f>+O72</f>
        <v>1080.3728813559321</v>
      </c>
      <c r="H8" s="28">
        <f>O73</f>
        <v>1866.5320036450514</v>
      </c>
      <c r="I8" s="28" t="s">
        <v>17</v>
      </c>
      <c r="J8" s="19" t="s">
        <v>17</v>
      </c>
      <c r="M8" s="93" t="s">
        <v>30</v>
      </c>
      <c r="N8" s="93" t="s">
        <v>37</v>
      </c>
      <c r="O8" s="94">
        <v>1170</v>
      </c>
      <c r="P8" s="94">
        <v>1210</v>
      </c>
      <c r="Q8" s="4">
        <f t="shared" si="0"/>
        <v>1600</v>
      </c>
    </row>
    <row r="9" spans="1:17" ht="12.75" customHeight="1">
      <c r="A9" s="17" t="s">
        <v>5</v>
      </c>
      <c r="B9" s="18">
        <f>+P69</f>
        <v>59</v>
      </c>
      <c r="C9" s="18">
        <f>+P68</f>
        <v>62760</v>
      </c>
      <c r="D9">
        <f>$B$3</f>
        <v>5</v>
      </c>
      <c r="E9" s="18">
        <f>+P70</f>
        <v>33</v>
      </c>
      <c r="F9" s="18">
        <f>+P71</f>
        <v>10000</v>
      </c>
      <c r="G9" s="8">
        <f>P72</f>
        <v>1063.7288135593221</v>
      </c>
      <c r="H9" s="28">
        <f>P73</f>
        <v>1864.0710252720826</v>
      </c>
      <c r="I9" s="28" t="s">
        <v>17</v>
      </c>
      <c r="J9" s="19" t="s">
        <v>17</v>
      </c>
      <c r="M9" s="93" t="s">
        <v>38</v>
      </c>
      <c r="N9" s="93" t="s">
        <v>39</v>
      </c>
      <c r="O9" s="94">
        <v>1040</v>
      </c>
      <c r="P9" s="94">
        <v>944</v>
      </c>
      <c r="Q9" s="4">
        <f t="shared" si="0"/>
        <v>9216</v>
      </c>
    </row>
    <row r="10" spans="1:17" ht="12.75" customHeight="1">
      <c r="A10" s="20" t="s">
        <v>6</v>
      </c>
      <c r="B10" s="21">
        <f>+Q69</f>
        <v>118</v>
      </c>
      <c r="C10" s="23">
        <f>+Q68</f>
        <v>126502</v>
      </c>
      <c r="D10" s="21">
        <f>$B$3</f>
        <v>5</v>
      </c>
      <c r="E10" s="21">
        <f>+Q70</f>
        <v>32</v>
      </c>
      <c r="F10" s="23">
        <f>+Q71</f>
        <v>10000</v>
      </c>
      <c r="G10" s="30">
        <f>Q72</f>
        <v>1072.050847457627</v>
      </c>
      <c r="H10" s="29" t="s">
        <v>17</v>
      </c>
      <c r="I10" s="22">
        <f>Q73</f>
        <v>31.309282751936014</v>
      </c>
      <c r="J10" s="24">
        <f>Q74</f>
        <v>2.920503521468791</v>
      </c>
      <c r="M10" s="93" t="s">
        <v>38</v>
      </c>
      <c r="N10" s="93" t="s">
        <v>40</v>
      </c>
      <c r="O10" s="94">
        <v>860</v>
      </c>
      <c r="P10" s="94">
        <v>831</v>
      </c>
      <c r="Q10" s="4">
        <f t="shared" si="0"/>
        <v>841</v>
      </c>
    </row>
    <row r="11" spans="13:17" ht="12.75" customHeight="1">
      <c r="M11" s="93" t="s">
        <v>38</v>
      </c>
      <c r="N11" s="93" t="s">
        <v>41</v>
      </c>
      <c r="O11" s="94">
        <v>1085</v>
      </c>
      <c r="P11" s="94">
        <v>1040</v>
      </c>
      <c r="Q11" s="4">
        <f t="shared" si="0"/>
        <v>2025</v>
      </c>
    </row>
    <row r="12" spans="13:17" ht="12.75" customHeight="1">
      <c r="M12" s="93" t="s">
        <v>38</v>
      </c>
      <c r="N12" s="93" t="s">
        <v>42</v>
      </c>
      <c r="O12" s="94">
        <v>252</v>
      </c>
      <c r="P12" s="94">
        <v>233</v>
      </c>
      <c r="Q12" s="4">
        <f t="shared" si="0"/>
        <v>361</v>
      </c>
    </row>
    <row r="13" spans="13:17" ht="12.75" customHeight="1">
      <c r="M13" s="93" t="s">
        <v>43</v>
      </c>
      <c r="N13" s="93" t="s">
        <v>44</v>
      </c>
      <c r="O13" s="94">
        <v>491</v>
      </c>
      <c r="P13" s="94">
        <v>489</v>
      </c>
      <c r="Q13" s="4">
        <f t="shared" si="0"/>
        <v>4</v>
      </c>
    </row>
    <row r="14" spans="13:17" ht="12.75" customHeight="1">
      <c r="M14" s="93" t="s">
        <v>43</v>
      </c>
      <c r="N14" s="93" t="s">
        <v>45</v>
      </c>
      <c r="O14" s="94">
        <v>1510</v>
      </c>
      <c r="P14" s="94">
        <v>1590</v>
      </c>
      <c r="Q14" s="4">
        <f t="shared" si="0"/>
        <v>6400</v>
      </c>
    </row>
    <row r="15" spans="13:17" ht="12.75" customHeight="1">
      <c r="M15" s="93" t="s">
        <v>43</v>
      </c>
      <c r="N15" s="93" t="s">
        <v>46</v>
      </c>
      <c r="O15" s="94">
        <v>224</v>
      </c>
      <c r="P15" s="94">
        <v>234</v>
      </c>
      <c r="Q15" s="4">
        <f t="shared" si="0"/>
        <v>100</v>
      </c>
    </row>
    <row r="16" spans="13:17" ht="12.75" customHeight="1">
      <c r="M16" s="93" t="s">
        <v>43</v>
      </c>
      <c r="N16" s="93" t="s">
        <v>47</v>
      </c>
      <c r="O16" s="94">
        <v>1620</v>
      </c>
      <c r="P16" s="94">
        <v>1530</v>
      </c>
      <c r="Q16" s="4">
        <f t="shared" si="0"/>
        <v>8100</v>
      </c>
    </row>
    <row r="17" spans="13:17" ht="12.75" customHeight="1">
      <c r="M17" s="93" t="s">
        <v>43</v>
      </c>
      <c r="N17" s="93" t="s">
        <v>48</v>
      </c>
      <c r="O17" s="94">
        <v>124</v>
      </c>
      <c r="P17" s="94">
        <v>123</v>
      </c>
      <c r="Q17" s="4">
        <f t="shared" si="0"/>
        <v>1</v>
      </c>
    </row>
    <row r="18" spans="13:17" ht="12.75" customHeight="1">
      <c r="M18" s="93" t="s">
        <v>43</v>
      </c>
      <c r="N18" s="93" t="s">
        <v>49</v>
      </c>
      <c r="O18" s="94">
        <v>1725</v>
      </c>
      <c r="P18" s="94">
        <v>1570</v>
      </c>
      <c r="Q18" s="4">
        <f t="shared" si="0"/>
        <v>24025</v>
      </c>
    </row>
    <row r="19" spans="13:17" ht="12.75" customHeight="1">
      <c r="M19" s="93" t="s">
        <v>50</v>
      </c>
      <c r="N19" s="93" t="s">
        <v>51</v>
      </c>
      <c r="O19" s="94">
        <v>880</v>
      </c>
      <c r="P19" s="94">
        <v>928</v>
      </c>
      <c r="Q19" s="4">
        <f t="shared" si="0"/>
        <v>2304</v>
      </c>
    </row>
    <row r="20" spans="13:17" ht="12.75" customHeight="1">
      <c r="M20" s="93" t="s">
        <v>50</v>
      </c>
      <c r="N20" s="93" t="s">
        <v>52</v>
      </c>
      <c r="O20" s="94">
        <v>293</v>
      </c>
      <c r="P20" s="94">
        <v>315</v>
      </c>
      <c r="Q20" s="4">
        <f t="shared" si="0"/>
        <v>484</v>
      </c>
    </row>
    <row r="21" spans="13:17" ht="12.75" customHeight="1">
      <c r="M21" s="93" t="s">
        <v>50</v>
      </c>
      <c r="N21" s="93" t="s">
        <v>53</v>
      </c>
      <c r="O21" s="94">
        <v>129</v>
      </c>
      <c r="P21" s="94">
        <v>122</v>
      </c>
      <c r="Q21" s="4">
        <f t="shared" si="0"/>
        <v>49</v>
      </c>
    </row>
    <row r="22" spans="13:17" ht="12.75" customHeight="1">
      <c r="M22" s="93" t="s">
        <v>50</v>
      </c>
      <c r="N22" s="93" t="s">
        <v>54</v>
      </c>
      <c r="O22" s="94">
        <v>1230</v>
      </c>
      <c r="P22" s="94">
        <v>1180</v>
      </c>
      <c r="Q22" s="4">
        <f t="shared" si="0"/>
        <v>2500</v>
      </c>
    </row>
    <row r="23" spans="13:17" ht="12.75" customHeight="1">
      <c r="M23" s="93" t="s">
        <v>50</v>
      </c>
      <c r="N23" s="93" t="s">
        <v>55</v>
      </c>
      <c r="O23" s="94">
        <v>797</v>
      </c>
      <c r="P23" s="94">
        <v>756</v>
      </c>
      <c r="Q23" s="4">
        <f t="shared" si="0"/>
        <v>1681</v>
      </c>
    </row>
    <row r="24" spans="13:17" ht="12.75" customHeight="1">
      <c r="M24" s="93" t="s">
        <v>56</v>
      </c>
      <c r="N24" s="93" t="s">
        <v>57</v>
      </c>
      <c r="O24" s="94">
        <v>179</v>
      </c>
      <c r="P24" s="94">
        <v>162</v>
      </c>
      <c r="Q24" s="4">
        <f t="shared" si="0"/>
        <v>289</v>
      </c>
    </row>
    <row r="25" spans="13:17" ht="12.75" customHeight="1">
      <c r="M25" s="93" t="s">
        <v>56</v>
      </c>
      <c r="N25" s="93" t="s">
        <v>58</v>
      </c>
      <c r="O25" s="94">
        <v>645</v>
      </c>
      <c r="P25" s="94">
        <v>624</v>
      </c>
      <c r="Q25" s="4">
        <f t="shared" si="0"/>
        <v>441</v>
      </c>
    </row>
    <row r="26" spans="13:17" ht="12.75" customHeight="1">
      <c r="M26" s="93" t="s">
        <v>56</v>
      </c>
      <c r="N26" s="93" t="s">
        <v>59</v>
      </c>
      <c r="O26" s="94">
        <v>424</v>
      </c>
      <c r="P26" s="94">
        <v>452</v>
      </c>
      <c r="Q26" s="4">
        <f t="shared" si="0"/>
        <v>784</v>
      </c>
    </row>
    <row r="27" spans="13:17" ht="12.75" customHeight="1">
      <c r="M27" s="93" t="s">
        <v>56</v>
      </c>
      <c r="N27" s="93" t="s">
        <v>60</v>
      </c>
      <c r="O27" s="94">
        <v>389</v>
      </c>
      <c r="P27" s="94">
        <v>373</v>
      </c>
      <c r="Q27" s="4">
        <f t="shared" si="0"/>
        <v>256</v>
      </c>
    </row>
    <row r="28" spans="13:17" ht="12.75" customHeight="1">
      <c r="M28" s="93" t="s">
        <v>56</v>
      </c>
      <c r="N28" s="93" t="s">
        <v>61</v>
      </c>
      <c r="O28" s="94">
        <v>672</v>
      </c>
      <c r="P28" s="94">
        <v>709</v>
      </c>
      <c r="Q28" s="4">
        <f t="shared" si="0"/>
        <v>1369</v>
      </c>
    </row>
    <row r="29" spans="13:17" ht="12.75" customHeight="1">
      <c r="M29" s="93" t="s">
        <v>56</v>
      </c>
      <c r="N29" s="93" t="s">
        <v>62</v>
      </c>
      <c r="O29" s="94">
        <v>517</v>
      </c>
      <c r="P29" s="94">
        <v>517</v>
      </c>
      <c r="Q29" s="4">
        <f t="shared" si="0"/>
        <v>0</v>
      </c>
    </row>
    <row r="30" spans="13:17" ht="12.75" customHeight="1">
      <c r="M30" s="93" t="s">
        <v>56</v>
      </c>
      <c r="N30" s="93" t="s">
        <v>63</v>
      </c>
      <c r="O30" s="94">
        <v>398</v>
      </c>
      <c r="P30" s="94">
        <v>396</v>
      </c>
      <c r="Q30" s="4">
        <f t="shared" si="0"/>
        <v>4</v>
      </c>
    </row>
    <row r="31" spans="13:17" ht="12.75" customHeight="1">
      <c r="M31" s="93" t="s">
        <v>64</v>
      </c>
      <c r="N31" s="93" t="s">
        <v>65</v>
      </c>
      <c r="O31" s="94">
        <v>668</v>
      </c>
      <c r="P31" s="94">
        <v>693</v>
      </c>
      <c r="Q31" s="4">
        <f t="shared" si="0"/>
        <v>625</v>
      </c>
    </row>
    <row r="32" spans="13:17" ht="12.75" customHeight="1">
      <c r="M32" s="93" t="s">
        <v>64</v>
      </c>
      <c r="N32" s="93" t="s">
        <v>66</v>
      </c>
      <c r="O32" s="94">
        <v>190</v>
      </c>
      <c r="P32" s="94">
        <v>170</v>
      </c>
      <c r="Q32" s="4">
        <f t="shared" si="0"/>
        <v>400</v>
      </c>
    </row>
    <row r="33" spans="13:17" ht="12.75" customHeight="1">
      <c r="M33" s="93" t="s">
        <v>64</v>
      </c>
      <c r="N33" s="93" t="s">
        <v>67</v>
      </c>
      <c r="O33" s="94">
        <v>32</v>
      </c>
      <c r="P33" s="94">
        <v>37</v>
      </c>
      <c r="Q33" s="4">
        <f t="shared" si="0"/>
        <v>25</v>
      </c>
    </row>
    <row r="34" spans="13:17" ht="12.75" customHeight="1">
      <c r="M34" s="93" t="s">
        <v>64</v>
      </c>
      <c r="N34" s="93" t="s">
        <v>68</v>
      </c>
      <c r="O34" s="94">
        <v>55</v>
      </c>
      <c r="P34" s="94">
        <v>53</v>
      </c>
      <c r="Q34" s="4">
        <f t="shared" si="0"/>
        <v>4</v>
      </c>
    </row>
    <row r="35" spans="13:17" ht="12.75" customHeight="1">
      <c r="M35" s="93" t="s">
        <v>69</v>
      </c>
      <c r="N35" s="93" t="s">
        <v>70</v>
      </c>
      <c r="O35" s="94">
        <v>60</v>
      </c>
      <c r="P35" s="94">
        <v>60</v>
      </c>
      <c r="Q35" s="4">
        <f t="shared" si="0"/>
        <v>0</v>
      </c>
    </row>
    <row r="36" spans="13:17" ht="12.75" customHeight="1">
      <c r="M36" s="93" t="s">
        <v>69</v>
      </c>
      <c r="N36" s="93" t="s">
        <v>71</v>
      </c>
      <c r="O36" s="94">
        <v>529</v>
      </c>
      <c r="P36" s="94">
        <v>498</v>
      </c>
      <c r="Q36" s="4">
        <f t="shared" si="0"/>
        <v>961</v>
      </c>
    </row>
    <row r="37" spans="13:17" ht="12.75" customHeight="1">
      <c r="M37" s="93" t="s">
        <v>69</v>
      </c>
      <c r="N37" s="93" t="s">
        <v>72</v>
      </c>
      <c r="O37" s="94">
        <v>881</v>
      </c>
      <c r="P37" s="94">
        <v>933</v>
      </c>
      <c r="Q37" s="4">
        <f t="shared" si="0"/>
        <v>2704</v>
      </c>
    </row>
    <row r="38" spans="13:17" ht="12.75" customHeight="1">
      <c r="M38" s="93" t="s">
        <v>69</v>
      </c>
      <c r="N38" s="93" t="s">
        <v>73</v>
      </c>
      <c r="O38" s="94">
        <v>33</v>
      </c>
      <c r="P38" s="94">
        <v>33</v>
      </c>
      <c r="Q38" s="4">
        <f t="shared" si="0"/>
        <v>0</v>
      </c>
    </row>
    <row r="39" spans="13:17" ht="12.75" customHeight="1">
      <c r="M39" s="93" t="s">
        <v>69</v>
      </c>
      <c r="N39" s="93" t="s">
        <v>74</v>
      </c>
      <c r="O39" s="94">
        <v>344</v>
      </c>
      <c r="P39" s="94">
        <v>336</v>
      </c>
      <c r="Q39" s="4">
        <f t="shared" si="0"/>
        <v>64</v>
      </c>
    </row>
    <row r="40" spans="13:17" ht="12.75" customHeight="1">
      <c r="M40" s="93" t="s">
        <v>69</v>
      </c>
      <c r="N40" s="93" t="s">
        <v>75</v>
      </c>
      <c r="O40" s="94">
        <v>79</v>
      </c>
      <c r="P40" s="94">
        <v>76</v>
      </c>
      <c r="Q40" s="4">
        <f t="shared" si="0"/>
        <v>9</v>
      </c>
    </row>
    <row r="41" spans="13:17" ht="12.75" customHeight="1">
      <c r="M41" s="93" t="s">
        <v>69</v>
      </c>
      <c r="N41" s="93" t="s">
        <v>76</v>
      </c>
      <c r="O41" s="94">
        <v>78</v>
      </c>
      <c r="P41" s="94">
        <v>95</v>
      </c>
      <c r="Q41" s="4">
        <f t="shared" si="0"/>
        <v>289</v>
      </c>
    </row>
    <row r="42" spans="13:17" ht="12.75" customHeight="1">
      <c r="M42" s="93" t="s">
        <v>77</v>
      </c>
      <c r="N42" s="93" t="s">
        <v>78</v>
      </c>
      <c r="O42" s="94">
        <v>557</v>
      </c>
      <c r="P42" s="94">
        <v>542</v>
      </c>
      <c r="Q42" s="4">
        <f t="shared" si="0"/>
        <v>225</v>
      </c>
    </row>
    <row r="43" spans="13:17" ht="12.75" customHeight="1">
      <c r="M43" s="93" t="s">
        <v>77</v>
      </c>
      <c r="N43" s="93" t="s">
        <v>79</v>
      </c>
      <c r="O43" s="94">
        <v>1425</v>
      </c>
      <c r="P43" s="94">
        <v>1345</v>
      </c>
      <c r="Q43" s="4">
        <f t="shared" si="0"/>
        <v>6400</v>
      </c>
    </row>
    <row r="44" spans="13:17" ht="12.75" customHeight="1">
      <c r="M44" s="93" t="s">
        <v>77</v>
      </c>
      <c r="N44" s="93" t="s">
        <v>80</v>
      </c>
      <c r="O44" s="94">
        <v>10000</v>
      </c>
      <c r="P44" s="94">
        <v>10000</v>
      </c>
      <c r="Q44" s="4">
        <f t="shared" si="0"/>
        <v>0</v>
      </c>
    </row>
    <row r="45" spans="13:17" ht="12.75" customHeight="1">
      <c r="M45" s="93" t="s">
        <v>77</v>
      </c>
      <c r="N45" s="93" t="s">
        <v>81</v>
      </c>
      <c r="O45" s="94">
        <v>110</v>
      </c>
      <c r="P45" s="94">
        <v>111</v>
      </c>
      <c r="Q45" s="4">
        <f t="shared" si="0"/>
        <v>1</v>
      </c>
    </row>
    <row r="46" spans="13:17" ht="12.75" customHeight="1">
      <c r="M46" s="93" t="s">
        <v>77</v>
      </c>
      <c r="N46" s="93" t="s">
        <v>82</v>
      </c>
      <c r="O46" s="94">
        <v>1975</v>
      </c>
      <c r="P46" s="94">
        <v>1890</v>
      </c>
      <c r="Q46" s="4">
        <f t="shared" si="0"/>
        <v>7225</v>
      </c>
    </row>
    <row r="47" spans="13:17" ht="12.75" customHeight="1">
      <c r="M47" s="93" t="s">
        <v>77</v>
      </c>
      <c r="N47" s="93" t="s">
        <v>83</v>
      </c>
      <c r="O47" s="94">
        <v>79</v>
      </c>
      <c r="P47" s="94">
        <v>80</v>
      </c>
      <c r="Q47" s="4">
        <f t="shared" si="0"/>
        <v>1</v>
      </c>
    </row>
    <row r="48" spans="13:17" ht="12.75" customHeight="1">
      <c r="M48" s="93" t="s">
        <v>77</v>
      </c>
      <c r="N48" s="93" t="s">
        <v>84</v>
      </c>
      <c r="O48" s="94">
        <v>4430</v>
      </c>
      <c r="P48" s="94">
        <v>4410</v>
      </c>
      <c r="Q48" s="4">
        <f t="shared" si="0"/>
        <v>400</v>
      </c>
    </row>
    <row r="49" spans="13:17" ht="12.75" customHeight="1">
      <c r="M49" s="93" t="s">
        <v>85</v>
      </c>
      <c r="N49" s="93" t="s">
        <v>86</v>
      </c>
      <c r="O49" s="94">
        <v>247</v>
      </c>
      <c r="P49" s="94">
        <v>241</v>
      </c>
      <c r="Q49" s="4">
        <f t="shared" si="0"/>
        <v>36</v>
      </c>
    </row>
    <row r="50" spans="13:17" ht="12.75" customHeight="1">
      <c r="M50" s="93" t="s">
        <v>87</v>
      </c>
      <c r="N50" s="93" t="s">
        <v>88</v>
      </c>
      <c r="O50" s="94">
        <v>662</v>
      </c>
      <c r="P50" s="94">
        <v>618</v>
      </c>
      <c r="Q50" s="4">
        <f t="shared" si="0"/>
        <v>1936</v>
      </c>
    </row>
    <row r="51" spans="13:17" ht="12.75" customHeight="1">
      <c r="M51" s="93" t="s">
        <v>87</v>
      </c>
      <c r="N51" s="93" t="s">
        <v>89</v>
      </c>
      <c r="O51" s="94">
        <v>421</v>
      </c>
      <c r="P51" s="94">
        <v>401</v>
      </c>
      <c r="Q51" s="4">
        <f t="shared" si="0"/>
        <v>400</v>
      </c>
    </row>
    <row r="52" spans="13:17" ht="12.75" customHeight="1">
      <c r="M52" s="93" t="s">
        <v>87</v>
      </c>
      <c r="N52" s="93" t="s">
        <v>90</v>
      </c>
      <c r="O52" s="94">
        <v>1910</v>
      </c>
      <c r="P52" s="94">
        <v>1790</v>
      </c>
      <c r="Q52" s="4">
        <f t="shared" si="0"/>
        <v>14400</v>
      </c>
    </row>
    <row r="53" spans="13:17" ht="12.75" customHeight="1">
      <c r="M53" s="93" t="s">
        <v>91</v>
      </c>
      <c r="N53" s="93" t="s">
        <v>92</v>
      </c>
      <c r="O53" s="94">
        <v>682</v>
      </c>
      <c r="P53" s="94">
        <v>656</v>
      </c>
      <c r="Q53" s="4">
        <f t="shared" si="0"/>
        <v>676</v>
      </c>
    </row>
    <row r="54" spans="13:17" ht="12.75" customHeight="1">
      <c r="M54" s="93" t="s">
        <v>93</v>
      </c>
      <c r="N54" s="93" t="s">
        <v>94</v>
      </c>
      <c r="O54" s="94">
        <v>531</v>
      </c>
      <c r="P54" s="94">
        <v>522</v>
      </c>
      <c r="Q54" s="4">
        <f t="shared" si="0"/>
        <v>81</v>
      </c>
    </row>
    <row r="55" spans="13:17" ht="12.75" customHeight="1">
      <c r="M55" s="93" t="s">
        <v>93</v>
      </c>
      <c r="N55" s="93" t="s">
        <v>95</v>
      </c>
      <c r="O55" s="94">
        <v>230</v>
      </c>
      <c r="P55" s="94">
        <v>231</v>
      </c>
      <c r="Q55" s="4">
        <f t="shared" si="0"/>
        <v>1</v>
      </c>
    </row>
    <row r="56" spans="13:17" ht="12.75" customHeight="1">
      <c r="M56" s="93" t="s">
        <v>93</v>
      </c>
      <c r="N56" s="93" t="s">
        <v>96</v>
      </c>
      <c r="O56" s="94">
        <v>1500</v>
      </c>
      <c r="P56" s="94">
        <v>1425</v>
      </c>
      <c r="Q56" s="4">
        <f t="shared" si="0"/>
        <v>5625</v>
      </c>
    </row>
    <row r="57" spans="13:17" ht="12.75" customHeight="1">
      <c r="M57" s="93" t="s">
        <v>93</v>
      </c>
      <c r="N57" s="93" t="s">
        <v>97</v>
      </c>
      <c r="O57" s="94">
        <v>421</v>
      </c>
      <c r="P57" s="94">
        <v>400</v>
      </c>
      <c r="Q57" s="4">
        <f t="shared" si="0"/>
        <v>441</v>
      </c>
    </row>
    <row r="58" spans="13:17" ht="12.75" customHeight="1">
      <c r="M58" s="93" t="s">
        <v>93</v>
      </c>
      <c r="N58" s="93" t="s">
        <v>98</v>
      </c>
      <c r="O58" s="94">
        <v>10000</v>
      </c>
      <c r="P58" s="94">
        <v>10000</v>
      </c>
      <c r="Q58" s="4">
        <f t="shared" si="0"/>
        <v>0</v>
      </c>
    </row>
    <row r="59" spans="13:17" ht="12.75" customHeight="1">
      <c r="M59" s="93" t="s">
        <v>93</v>
      </c>
      <c r="N59" s="93" t="s">
        <v>99</v>
      </c>
      <c r="O59" s="94">
        <v>3700</v>
      </c>
      <c r="P59" s="94">
        <v>3690</v>
      </c>
      <c r="Q59" s="4">
        <f t="shared" si="0"/>
        <v>100</v>
      </c>
    </row>
    <row r="60" spans="13:17" ht="12.75" customHeight="1">
      <c r="M60" s="93" t="s">
        <v>100</v>
      </c>
      <c r="N60" s="93" t="s">
        <v>101</v>
      </c>
      <c r="O60" s="94">
        <v>203</v>
      </c>
      <c r="P60" s="94">
        <v>203</v>
      </c>
      <c r="Q60" s="4">
        <f t="shared" si="0"/>
        <v>0</v>
      </c>
    </row>
    <row r="65" spans="16:17" ht="12.75">
      <c r="P65" s="5" t="s">
        <v>3</v>
      </c>
      <c r="Q65" s="31">
        <f>SUM(Q2:Q64)</f>
        <v>115672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63742</v>
      </c>
      <c r="P68">
        <f>SUM(P2:P64)</f>
        <v>62760</v>
      </c>
      <c r="Q68" s="8">
        <f>+O68+P68</f>
        <v>126502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32</v>
      </c>
      <c r="P70">
        <f>MIN(P2:P64)</f>
        <v>33</v>
      </c>
      <c r="Q70" s="9">
        <f>MIN(O70:P70)</f>
        <v>32</v>
      </c>
    </row>
    <row r="71" spans="14:17" ht="12.75">
      <c r="N71" s="5" t="s">
        <v>10</v>
      </c>
      <c r="O71">
        <f>MAX(O2:O60)</f>
        <v>10000</v>
      </c>
      <c r="P71">
        <f>MAX(P2:P60)</f>
        <v>10000</v>
      </c>
      <c r="Q71" s="10">
        <f>MAX(O71:P71)</f>
        <v>10000</v>
      </c>
    </row>
    <row r="72" spans="14:17" ht="12.75">
      <c r="N72" s="5" t="s">
        <v>11</v>
      </c>
      <c r="O72" s="11">
        <f>O68/O69</f>
        <v>1080.3728813559321</v>
      </c>
      <c r="P72" s="11">
        <f>P68/P69</f>
        <v>1063.7288135593221</v>
      </c>
      <c r="Q72" s="12">
        <f>(O68+P68)/Q69</f>
        <v>1072.050847457627</v>
      </c>
    </row>
    <row r="73" spans="14:17" ht="12.75">
      <c r="N73" s="5" t="s">
        <v>12</v>
      </c>
      <c r="O73" s="13">
        <f>STDEV(O2:O64)</f>
        <v>1866.5320036450514</v>
      </c>
      <c r="P73" s="13">
        <f>STDEV(P2:P64)</f>
        <v>1864.0710252720826</v>
      </c>
      <c r="Q73" s="13">
        <f>SQRT(Q65/Q69)</f>
        <v>31.309282751936014</v>
      </c>
    </row>
    <row r="74" spans="14:17" ht="12.75">
      <c r="N74" s="5" t="s">
        <v>13</v>
      </c>
      <c r="Q74" s="14">
        <f>(Q73/Q72)*100</f>
        <v>2.920503521468791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147</v>
      </c>
      <c r="M1" s="95" t="s">
        <v>0</v>
      </c>
      <c r="N1" s="95" t="s">
        <v>1</v>
      </c>
      <c r="O1" s="95" t="s">
        <v>148</v>
      </c>
      <c r="P1" s="95" t="s">
        <v>148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96" t="s">
        <v>30</v>
      </c>
      <c r="N2" s="96" t="s">
        <v>31</v>
      </c>
      <c r="O2" s="97">
        <v>0.62</v>
      </c>
      <c r="P2" s="97">
        <v>0.62</v>
      </c>
      <c r="Q2" s="4">
        <f aca="true" t="shared" si="0" ref="Q2:Q62">(O2-P2)^2</f>
        <v>0</v>
      </c>
      <c r="R2">
        <v>15</v>
      </c>
      <c r="S2">
        <f>0.8*R2</f>
        <v>12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96" t="s">
        <v>30</v>
      </c>
      <c r="N3" s="96" t="s">
        <v>32</v>
      </c>
      <c r="O3" s="97">
        <v>0.51</v>
      </c>
      <c r="P3" s="97">
        <v>0.54</v>
      </c>
      <c r="Q3" s="4">
        <f t="shared" si="0"/>
        <v>0.0009000000000000016</v>
      </c>
      <c r="R3">
        <v>0</v>
      </c>
      <c r="S3">
        <v>0</v>
      </c>
      <c r="T3">
        <f>R2</f>
        <v>15</v>
      </c>
      <c r="U3">
        <f>$B$3</f>
        <v>0.05</v>
      </c>
    </row>
    <row r="4" spans="13:19" ht="12.75" customHeight="1">
      <c r="M4" s="96" t="s">
        <v>30</v>
      </c>
      <c r="N4" s="96" t="s">
        <v>33</v>
      </c>
      <c r="O4" s="97">
        <v>0.58</v>
      </c>
      <c r="P4" s="97">
        <v>0.52</v>
      </c>
      <c r="Q4" s="4">
        <f t="shared" si="0"/>
        <v>0.003599999999999993</v>
      </c>
      <c r="R4">
        <f>S2</f>
        <v>12</v>
      </c>
      <c r="S4">
        <f>R2</f>
        <v>15</v>
      </c>
    </row>
    <row r="5" spans="1:21" ht="12.75" customHeight="1">
      <c r="A5" s="15" t="s">
        <v>16</v>
      </c>
      <c r="M5" s="96" t="s">
        <v>30</v>
      </c>
      <c r="N5" s="96" t="s">
        <v>34</v>
      </c>
      <c r="O5" s="97">
        <v>1.62</v>
      </c>
      <c r="P5" s="97">
        <v>1.77</v>
      </c>
      <c r="Q5" s="4">
        <f t="shared" si="0"/>
        <v>0.022499999999999975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6" t="s">
        <v>30</v>
      </c>
      <c r="N6" s="96" t="s">
        <v>35</v>
      </c>
      <c r="O6" s="97">
        <v>1.83</v>
      </c>
      <c r="P6" s="97">
        <v>1.73</v>
      </c>
      <c r="Q6" s="4">
        <f t="shared" si="0"/>
        <v>0.010000000000000018</v>
      </c>
      <c r="T6">
        <f>$B$3</f>
        <v>0.05</v>
      </c>
      <c r="U6">
        <f>+T3</f>
        <v>15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6" t="s">
        <v>30</v>
      </c>
      <c r="N7" s="96" t="s">
        <v>36</v>
      </c>
      <c r="O7" s="97">
        <v>3.29</v>
      </c>
      <c r="P7" s="97">
        <v>2.71</v>
      </c>
      <c r="Q7" s="4">
        <f t="shared" si="0"/>
        <v>0.3364000000000001</v>
      </c>
    </row>
    <row r="8" spans="1:17" ht="12.75" customHeight="1">
      <c r="A8" s="17" t="s">
        <v>4</v>
      </c>
      <c r="B8" s="18">
        <f>+O69</f>
        <v>61</v>
      </c>
      <c r="C8" s="18">
        <f>+O68</f>
        <v>125.71000000000004</v>
      </c>
      <c r="D8">
        <f>$B$3</f>
        <v>0.05</v>
      </c>
      <c r="E8" s="18">
        <f>+O70</f>
        <v>0.14</v>
      </c>
      <c r="F8" s="18">
        <f>+O71</f>
        <v>10.15</v>
      </c>
      <c r="G8" s="8">
        <f>+O72</f>
        <v>2.060819672131148</v>
      </c>
      <c r="H8" s="28">
        <f>O73</f>
        <v>1.8417838228937788</v>
      </c>
      <c r="I8" s="28" t="s">
        <v>17</v>
      </c>
      <c r="J8" s="19" t="s">
        <v>17</v>
      </c>
      <c r="M8" s="96" t="s">
        <v>30</v>
      </c>
      <c r="N8" s="96" t="s">
        <v>37</v>
      </c>
      <c r="O8" s="97">
        <v>1.35</v>
      </c>
      <c r="P8" s="97">
        <v>1.35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61</v>
      </c>
      <c r="C9" s="18">
        <f>+P68</f>
        <v>124.32</v>
      </c>
      <c r="D9">
        <f>$B$3</f>
        <v>0.05</v>
      </c>
      <c r="E9" s="18">
        <f>+P70</f>
        <v>0.14</v>
      </c>
      <c r="F9" s="18">
        <f>+P71</f>
        <v>9.88</v>
      </c>
      <c r="G9" s="8">
        <f>P72</f>
        <v>2.0380327868852457</v>
      </c>
      <c r="H9" s="28">
        <f>P73</f>
        <v>1.8305325451646866</v>
      </c>
      <c r="I9" s="28" t="s">
        <v>17</v>
      </c>
      <c r="J9" s="19" t="s">
        <v>17</v>
      </c>
      <c r="M9" s="96" t="s">
        <v>38</v>
      </c>
      <c r="N9" s="96" t="s">
        <v>39</v>
      </c>
      <c r="O9" s="97">
        <v>0.56</v>
      </c>
      <c r="P9" s="97">
        <v>0.69</v>
      </c>
      <c r="Q9" s="4">
        <f t="shared" si="0"/>
        <v>0.01689999999999997</v>
      </c>
    </row>
    <row r="10" spans="1:17" ht="12.75" customHeight="1">
      <c r="A10" s="20" t="s">
        <v>6</v>
      </c>
      <c r="B10" s="21">
        <f>+Q69</f>
        <v>122</v>
      </c>
      <c r="C10" s="23">
        <f>+Q68</f>
        <v>250.03000000000003</v>
      </c>
      <c r="D10" s="21">
        <f>$B$3</f>
        <v>0.05</v>
      </c>
      <c r="E10" s="21">
        <f>+Q70</f>
        <v>0.14</v>
      </c>
      <c r="F10" s="23">
        <f>+Q71</f>
        <v>10.15</v>
      </c>
      <c r="G10" s="30">
        <f>Q72</f>
        <v>2.049426229508197</v>
      </c>
      <c r="H10" s="29" t="s">
        <v>17</v>
      </c>
      <c r="I10" s="22">
        <f>Q73</f>
        <v>0.11291589790636214</v>
      </c>
      <c r="J10" s="24">
        <f>Q74</f>
        <v>5.509634661671072</v>
      </c>
      <c r="M10" s="96" t="s">
        <v>38</v>
      </c>
      <c r="N10" s="96" t="s">
        <v>40</v>
      </c>
      <c r="O10" s="97">
        <v>0.64</v>
      </c>
      <c r="P10" s="97">
        <v>0.86</v>
      </c>
      <c r="Q10" s="4">
        <f t="shared" si="0"/>
        <v>0.04839999999999999</v>
      </c>
    </row>
    <row r="11" spans="13:17" ht="12.75" customHeight="1">
      <c r="M11" s="96" t="s">
        <v>38</v>
      </c>
      <c r="N11" s="96" t="s">
        <v>41</v>
      </c>
      <c r="O11" s="97">
        <v>0.87</v>
      </c>
      <c r="P11" s="97">
        <v>0.84</v>
      </c>
      <c r="Q11" s="4">
        <f t="shared" si="0"/>
        <v>0.0009000000000000016</v>
      </c>
    </row>
    <row r="12" spans="13:17" ht="12.75" customHeight="1">
      <c r="M12" s="96" t="s">
        <v>38</v>
      </c>
      <c r="N12" s="96" t="s">
        <v>42</v>
      </c>
      <c r="O12" s="97">
        <v>1.18</v>
      </c>
      <c r="P12" s="97">
        <v>1.12</v>
      </c>
      <c r="Q12" s="4">
        <f t="shared" si="0"/>
        <v>0.00359999999999998</v>
      </c>
    </row>
    <row r="13" spans="13:17" ht="12.75" customHeight="1">
      <c r="M13" s="96" t="s">
        <v>43</v>
      </c>
      <c r="N13" s="96" t="s">
        <v>44</v>
      </c>
      <c r="O13" s="97">
        <v>1.56</v>
      </c>
      <c r="P13" s="97">
        <v>1.38</v>
      </c>
      <c r="Q13" s="4">
        <f t="shared" si="0"/>
        <v>0.03240000000000006</v>
      </c>
    </row>
    <row r="14" spans="13:17" ht="12.75" customHeight="1">
      <c r="M14" s="96" t="s">
        <v>43</v>
      </c>
      <c r="N14" s="96" t="s">
        <v>45</v>
      </c>
      <c r="O14" s="97">
        <v>0.79</v>
      </c>
      <c r="P14" s="97">
        <v>0.72</v>
      </c>
      <c r="Q14" s="4">
        <f t="shared" si="0"/>
        <v>0.0049000000000000085</v>
      </c>
    </row>
    <row r="15" spans="13:17" ht="12.75" customHeight="1">
      <c r="M15" s="96" t="s">
        <v>43</v>
      </c>
      <c r="N15" s="96" t="s">
        <v>46</v>
      </c>
      <c r="O15" s="97">
        <v>1.74</v>
      </c>
      <c r="P15" s="97">
        <v>1.59</v>
      </c>
      <c r="Q15" s="4">
        <f t="shared" si="0"/>
        <v>0.022499999999999975</v>
      </c>
    </row>
    <row r="16" spans="13:17" ht="12.75" customHeight="1">
      <c r="M16" s="96" t="s">
        <v>43</v>
      </c>
      <c r="N16" s="96" t="s">
        <v>47</v>
      </c>
      <c r="O16" s="97">
        <v>0.54</v>
      </c>
      <c r="P16" s="97">
        <v>0.35</v>
      </c>
      <c r="Q16" s="4">
        <f t="shared" si="0"/>
        <v>0.03610000000000002</v>
      </c>
    </row>
    <row r="17" spans="13:17" ht="12.75" customHeight="1">
      <c r="M17" s="96" t="s">
        <v>43</v>
      </c>
      <c r="N17" s="96" t="s">
        <v>48</v>
      </c>
      <c r="O17" s="97">
        <v>2</v>
      </c>
      <c r="P17" s="97">
        <v>1.86</v>
      </c>
      <c r="Q17" s="4">
        <f t="shared" si="0"/>
        <v>0.01959999999999997</v>
      </c>
    </row>
    <row r="18" spans="13:17" ht="12.75" customHeight="1">
      <c r="M18" s="96" t="s">
        <v>43</v>
      </c>
      <c r="N18" s="96" t="s">
        <v>49</v>
      </c>
      <c r="O18" s="97">
        <v>0.83</v>
      </c>
      <c r="P18" s="97">
        <v>0.91</v>
      </c>
      <c r="Q18" s="4">
        <f t="shared" si="0"/>
        <v>0.006400000000000012</v>
      </c>
    </row>
    <row r="19" spans="13:17" ht="12.75" customHeight="1">
      <c r="M19" s="96" t="s">
        <v>50</v>
      </c>
      <c r="N19" s="96" t="s">
        <v>51</v>
      </c>
      <c r="O19" s="97">
        <v>3.6</v>
      </c>
      <c r="P19" s="97">
        <v>3.39</v>
      </c>
      <c r="Q19" s="4">
        <f t="shared" si="0"/>
        <v>0.044099999999999986</v>
      </c>
    </row>
    <row r="20" spans="13:17" ht="12.75" customHeight="1">
      <c r="M20" s="96" t="s">
        <v>50</v>
      </c>
      <c r="N20" s="96" t="s">
        <v>52</v>
      </c>
      <c r="O20" s="97">
        <v>8.49</v>
      </c>
      <c r="P20" s="97">
        <v>8.59</v>
      </c>
      <c r="Q20" s="4">
        <f t="shared" si="0"/>
        <v>0.009999999999999929</v>
      </c>
    </row>
    <row r="21" spans="13:17" ht="12.75" customHeight="1">
      <c r="M21" s="96" t="s">
        <v>50</v>
      </c>
      <c r="N21" s="96" t="s">
        <v>53</v>
      </c>
      <c r="O21" s="97">
        <v>3.83</v>
      </c>
      <c r="P21" s="97">
        <v>3.51</v>
      </c>
      <c r="Q21" s="4">
        <f t="shared" si="0"/>
        <v>0.10240000000000019</v>
      </c>
    </row>
    <row r="22" spans="13:17" ht="12.75" customHeight="1">
      <c r="M22" s="96" t="s">
        <v>50</v>
      </c>
      <c r="N22" s="96" t="s">
        <v>54</v>
      </c>
      <c r="O22" s="97">
        <v>1.16</v>
      </c>
      <c r="P22" s="97">
        <v>1.12</v>
      </c>
      <c r="Q22" s="4">
        <f t="shared" si="0"/>
        <v>0.0015999999999999851</v>
      </c>
    </row>
    <row r="23" spans="13:17" ht="12.75" customHeight="1">
      <c r="M23" s="96" t="s">
        <v>50</v>
      </c>
      <c r="N23" s="96" t="s">
        <v>55</v>
      </c>
      <c r="O23" s="97">
        <v>0.36</v>
      </c>
      <c r="P23" s="97">
        <v>0.36</v>
      </c>
      <c r="Q23" s="4">
        <f t="shared" si="0"/>
        <v>0</v>
      </c>
    </row>
    <row r="24" spans="13:17" ht="12.75" customHeight="1">
      <c r="M24" s="96" t="s">
        <v>56</v>
      </c>
      <c r="N24" s="96" t="s">
        <v>57</v>
      </c>
      <c r="O24" s="97">
        <v>0.14</v>
      </c>
      <c r="P24" s="97">
        <v>0.14</v>
      </c>
      <c r="Q24" s="4">
        <f t="shared" si="0"/>
        <v>0</v>
      </c>
    </row>
    <row r="25" spans="13:17" ht="12.75" customHeight="1">
      <c r="M25" s="96" t="s">
        <v>56</v>
      </c>
      <c r="N25" s="96" t="s">
        <v>58</v>
      </c>
      <c r="O25" s="97">
        <v>0.6</v>
      </c>
      <c r="P25" s="97">
        <v>0.58</v>
      </c>
      <c r="Q25" s="4">
        <f t="shared" si="0"/>
        <v>0.0004000000000000007</v>
      </c>
    </row>
    <row r="26" spans="13:17" ht="12.75" customHeight="1">
      <c r="M26" s="96" t="s">
        <v>56</v>
      </c>
      <c r="N26" s="96" t="s">
        <v>59</v>
      </c>
      <c r="O26" s="97">
        <v>0.29</v>
      </c>
      <c r="P26" s="97">
        <v>0.33</v>
      </c>
      <c r="Q26" s="4">
        <f t="shared" si="0"/>
        <v>0.001600000000000003</v>
      </c>
    </row>
    <row r="27" spans="13:17" ht="12.75" customHeight="1">
      <c r="M27" s="96" t="s">
        <v>56</v>
      </c>
      <c r="N27" s="96" t="s">
        <v>60</v>
      </c>
      <c r="O27" s="97">
        <v>0.42</v>
      </c>
      <c r="P27" s="97">
        <v>0.32</v>
      </c>
      <c r="Q27" s="4">
        <f t="shared" si="0"/>
        <v>0.009999999999999995</v>
      </c>
    </row>
    <row r="28" spans="13:17" ht="12.75" customHeight="1">
      <c r="M28" s="96" t="s">
        <v>56</v>
      </c>
      <c r="N28" s="96" t="s">
        <v>61</v>
      </c>
      <c r="O28" s="97">
        <v>0.26</v>
      </c>
      <c r="P28" s="97">
        <v>0.29</v>
      </c>
      <c r="Q28" s="4">
        <f t="shared" si="0"/>
        <v>0.0008999999999999982</v>
      </c>
    </row>
    <row r="29" spans="13:17" ht="12.75" customHeight="1">
      <c r="M29" s="96" t="s">
        <v>56</v>
      </c>
      <c r="N29" s="96" t="s">
        <v>62</v>
      </c>
      <c r="O29" s="97">
        <v>0.59</v>
      </c>
      <c r="P29" s="97">
        <v>0.42</v>
      </c>
      <c r="Q29" s="4">
        <f t="shared" si="0"/>
        <v>0.028899999999999995</v>
      </c>
    </row>
    <row r="30" spans="13:17" ht="12.75" customHeight="1">
      <c r="M30" s="96" t="s">
        <v>56</v>
      </c>
      <c r="N30" s="96" t="s">
        <v>63</v>
      </c>
      <c r="O30" s="97">
        <v>0.45</v>
      </c>
      <c r="P30" s="97">
        <v>0.5</v>
      </c>
      <c r="Q30" s="4">
        <f t="shared" si="0"/>
        <v>0.0024999999999999988</v>
      </c>
    </row>
    <row r="31" spans="13:17" ht="12.75" customHeight="1">
      <c r="M31" s="96" t="s">
        <v>64</v>
      </c>
      <c r="N31" s="96" t="s">
        <v>65</v>
      </c>
      <c r="O31" s="97">
        <v>4.16</v>
      </c>
      <c r="P31" s="97">
        <v>4.35</v>
      </c>
      <c r="Q31" s="4">
        <f t="shared" si="0"/>
        <v>0.03609999999999981</v>
      </c>
    </row>
    <row r="32" spans="13:17" ht="12.75" customHeight="1">
      <c r="M32" s="96" t="s">
        <v>64</v>
      </c>
      <c r="N32" s="96" t="s">
        <v>66</v>
      </c>
      <c r="O32" s="97">
        <v>3.71</v>
      </c>
      <c r="P32" s="97">
        <v>3.9</v>
      </c>
      <c r="Q32" s="4">
        <f t="shared" si="0"/>
        <v>0.03609999999999998</v>
      </c>
    </row>
    <row r="33" spans="13:17" ht="12.75" customHeight="1">
      <c r="M33" s="96" t="s">
        <v>64</v>
      </c>
      <c r="N33" s="96" t="s">
        <v>67</v>
      </c>
      <c r="O33" s="97">
        <v>2.01</v>
      </c>
      <c r="P33" s="97">
        <v>1.98</v>
      </c>
      <c r="Q33" s="4">
        <f t="shared" si="0"/>
        <v>0.0008999999999999883</v>
      </c>
    </row>
    <row r="34" spans="13:17" ht="12.75" customHeight="1">
      <c r="M34" s="96" t="s">
        <v>64</v>
      </c>
      <c r="N34" s="96" t="s">
        <v>68</v>
      </c>
      <c r="O34" s="97">
        <v>2.33</v>
      </c>
      <c r="P34" s="97">
        <v>2.56</v>
      </c>
      <c r="Q34" s="4">
        <f t="shared" si="0"/>
        <v>0.05289999999999999</v>
      </c>
    </row>
    <row r="35" spans="13:17" ht="12.75" customHeight="1">
      <c r="M35" s="96" t="s">
        <v>149</v>
      </c>
      <c r="N35" s="96" t="s">
        <v>150</v>
      </c>
      <c r="O35" s="97">
        <v>10.15</v>
      </c>
      <c r="P35" s="97">
        <v>9.88</v>
      </c>
      <c r="Q35" s="4">
        <f t="shared" si="0"/>
        <v>0.07289999999999977</v>
      </c>
    </row>
    <row r="36" spans="13:17" ht="12.75" customHeight="1">
      <c r="M36" s="96" t="s">
        <v>151</v>
      </c>
      <c r="N36" s="96" t="s">
        <v>152</v>
      </c>
      <c r="O36" s="97">
        <v>2.25</v>
      </c>
      <c r="P36" s="97">
        <v>2.26</v>
      </c>
      <c r="Q36" s="4">
        <f t="shared" si="0"/>
        <v>9.999999999999574E-05</v>
      </c>
    </row>
    <row r="37" spans="13:17" ht="12.75" customHeight="1">
      <c r="M37" s="96" t="s">
        <v>69</v>
      </c>
      <c r="N37" s="96" t="s">
        <v>70</v>
      </c>
      <c r="O37" s="97">
        <v>1.06</v>
      </c>
      <c r="P37" s="97">
        <v>1.04</v>
      </c>
      <c r="Q37" s="4">
        <f t="shared" si="0"/>
        <v>0.0004000000000000007</v>
      </c>
    </row>
    <row r="38" spans="13:17" ht="12.75" customHeight="1">
      <c r="M38" s="96" t="s">
        <v>69</v>
      </c>
      <c r="N38" s="96" t="s">
        <v>71</v>
      </c>
      <c r="O38" s="97">
        <v>0.54</v>
      </c>
      <c r="P38" s="97">
        <v>0.5</v>
      </c>
      <c r="Q38" s="4">
        <f t="shared" si="0"/>
        <v>0.001600000000000003</v>
      </c>
    </row>
    <row r="39" spans="13:17" ht="12.75" customHeight="1">
      <c r="M39" s="96" t="s">
        <v>69</v>
      </c>
      <c r="N39" s="96" t="s">
        <v>72</v>
      </c>
      <c r="O39" s="97">
        <v>1.82</v>
      </c>
      <c r="P39" s="97">
        <v>1.98</v>
      </c>
      <c r="Q39" s="4">
        <f t="shared" si="0"/>
        <v>0.025599999999999973</v>
      </c>
    </row>
    <row r="40" spans="13:17" ht="12.75" customHeight="1">
      <c r="M40" s="96" t="s">
        <v>69</v>
      </c>
      <c r="N40" s="96" t="s">
        <v>73</v>
      </c>
      <c r="O40" s="97">
        <v>1.68</v>
      </c>
      <c r="P40" s="97">
        <v>1.56</v>
      </c>
      <c r="Q40" s="4">
        <f t="shared" si="0"/>
        <v>0.014399999999999972</v>
      </c>
    </row>
    <row r="41" spans="13:17" ht="12.75" customHeight="1">
      <c r="M41" s="96" t="s">
        <v>69</v>
      </c>
      <c r="N41" s="96" t="s">
        <v>74</v>
      </c>
      <c r="O41" s="97">
        <v>0.4</v>
      </c>
      <c r="P41" s="97">
        <v>0.4</v>
      </c>
      <c r="Q41" s="4">
        <f t="shared" si="0"/>
        <v>0</v>
      </c>
    </row>
    <row r="42" spans="13:17" ht="12.75" customHeight="1">
      <c r="M42" s="96" t="s">
        <v>69</v>
      </c>
      <c r="N42" s="96" t="s">
        <v>75</v>
      </c>
      <c r="O42" s="97">
        <v>3.51</v>
      </c>
      <c r="P42" s="97">
        <v>3.58</v>
      </c>
      <c r="Q42" s="4">
        <f t="shared" si="0"/>
        <v>0.00490000000000004</v>
      </c>
    </row>
    <row r="43" spans="13:17" ht="12.75" customHeight="1">
      <c r="M43" s="96" t="s">
        <v>69</v>
      </c>
      <c r="N43" s="96" t="s">
        <v>76</v>
      </c>
      <c r="O43" s="97">
        <v>3.22</v>
      </c>
      <c r="P43" s="97">
        <v>3.19</v>
      </c>
      <c r="Q43" s="4">
        <f t="shared" si="0"/>
        <v>0.0009000000000000149</v>
      </c>
    </row>
    <row r="44" spans="13:17" ht="12.75" customHeight="1">
      <c r="M44" s="96" t="s">
        <v>77</v>
      </c>
      <c r="N44" s="96" t="s">
        <v>78</v>
      </c>
      <c r="O44" s="97">
        <v>0.73</v>
      </c>
      <c r="P44" s="97">
        <v>0.85</v>
      </c>
      <c r="Q44" s="4">
        <f t="shared" si="0"/>
        <v>0.0144</v>
      </c>
    </row>
    <row r="45" spans="13:17" ht="12.75" customHeight="1">
      <c r="M45" s="96" t="s">
        <v>77</v>
      </c>
      <c r="N45" s="96" t="s">
        <v>79</v>
      </c>
      <c r="O45" s="97">
        <v>5.04</v>
      </c>
      <c r="P45" s="97">
        <v>5.09</v>
      </c>
      <c r="Q45" s="4">
        <f t="shared" si="0"/>
        <v>0.0024999999999999823</v>
      </c>
    </row>
    <row r="46" spans="13:17" ht="12.75" customHeight="1">
      <c r="M46" s="96" t="s">
        <v>77</v>
      </c>
      <c r="N46" s="96" t="s">
        <v>80</v>
      </c>
      <c r="O46" s="97">
        <v>2.84</v>
      </c>
      <c r="P46" s="97">
        <v>3.15</v>
      </c>
      <c r="Q46" s="4">
        <f t="shared" si="0"/>
        <v>0.09610000000000003</v>
      </c>
    </row>
    <row r="47" spans="13:17" ht="12.75" customHeight="1">
      <c r="M47" s="96" t="s">
        <v>77</v>
      </c>
      <c r="N47" s="96" t="s">
        <v>81</v>
      </c>
      <c r="O47" s="97">
        <v>3.55</v>
      </c>
      <c r="P47" s="97">
        <v>3.55</v>
      </c>
      <c r="Q47" s="4">
        <f t="shared" si="0"/>
        <v>0</v>
      </c>
    </row>
    <row r="48" spans="13:17" ht="12.75" customHeight="1">
      <c r="M48" s="96" t="s">
        <v>77</v>
      </c>
      <c r="N48" s="96" t="s">
        <v>82</v>
      </c>
      <c r="O48" s="97">
        <v>2.04</v>
      </c>
      <c r="P48" s="97">
        <v>1.92</v>
      </c>
      <c r="Q48" s="4">
        <f t="shared" si="0"/>
        <v>0.014400000000000026</v>
      </c>
    </row>
    <row r="49" spans="13:17" ht="12.75" customHeight="1">
      <c r="M49" s="96" t="s">
        <v>77</v>
      </c>
      <c r="N49" s="96" t="s">
        <v>83</v>
      </c>
      <c r="O49" s="97">
        <v>4.08</v>
      </c>
      <c r="P49" s="97">
        <v>3.96</v>
      </c>
      <c r="Q49" s="4">
        <f t="shared" si="0"/>
        <v>0.014400000000000026</v>
      </c>
    </row>
    <row r="50" spans="13:17" ht="12.75" customHeight="1">
      <c r="M50" s="96" t="s">
        <v>77</v>
      </c>
      <c r="N50" s="96" t="s">
        <v>84</v>
      </c>
      <c r="O50" s="97">
        <v>2.93</v>
      </c>
      <c r="P50" s="97">
        <v>3.34</v>
      </c>
      <c r="Q50" s="4">
        <f t="shared" si="0"/>
        <v>0.16809999999999975</v>
      </c>
    </row>
    <row r="51" spans="13:17" ht="12.75" customHeight="1">
      <c r="M51" s="96" t="s">
        <v>85</v>
      </c>
      <c r="N51" s="96" t="s">
        <v>86</v>
      </c>
      <c r="O51" s="97">
        <v>3.18</v>
      </c>
      <c r="P51" s="97">
        <v>3.01</v>
      </c>
      <c r="Q51" s="4">
        <f t="shared" si="0"/>
        <v>0.028900000000000127</v>
      </c>
    </row>
    <row r="52" spans="13:17" ht="12.75" customHeight="1">
      <c r="M52" s="96" t="s">
        <v>87</v>
      </c>
      <c r="N52" s="96" t="s">
        <v>88</v>
      </c>
      <c r="O52" s="97">
        <v>0.97</v>
      </c>
      <c r="P52" s="97">
        <v>0.91</v>
      </c>
      <c r="Q52" s="4">
        <f t="shared" si="0"/>
        <v>0.003599999999999993</v>
      </c>
    </row>
    <row r="53" spans="13:17" ht="12.75" customHeight="1">
      <c r="M53" s="96" t="s">
        <v>87</v>
      </c>
      <c r="N53" s="96" t="s">
        <v>89</v>
      </c>
      <c r="O53" s="97">
        <v>2.76</v>
      </c>
      <c r="P53" s="97">
        <v>2.69</v>
      </c>
      <c r="Q53" s="4">
        <f t="shared" si="0"/>
        <v>0.004899999999999977</v>
      </c>
    </row>
    <row r="54" spans="13:17" ht="12.75" customHeight="1">
      <c r="M54" s="96" t="s">
        <v>87</v>
      </c>
      <c r="N54" s="96" t="s">
        <v>90</v>
      </c>
      <c r="O54" s="97">
        <v>1.1</v>
      </c>
      <c r="P54" s="97">
        <v>1.06</v>
      </c>
      <c r="Q54" s="4">
        <f t="shared" si="0"/>
        <v>0.001600000000000003</v>
      </c>
    </row>
    <row r="55" spans="13:17" ht="12.75" customHeight="1">
      <c r="M55" s="96" t="s">
        <v>91</v>
      </c>
      <c r="N55" s="96" t="s">
        <v>92</v>
      </c>
      <c r="O55" s="97">
        <v>1.6</v>
      </c>
      <c r="P55" s="97">
        <v>1.41</v>
      </c>
      <c r="Q55" s="4">
        <f t="shared" si="0"/>
        <v>0.03610000000000006</v>
      </c>
    </row>
    <row r="56" spans="13:17" ht="12.75" customHeight="1">
      <c r="M56" s="96" t="s">
        <v>93</v>
      </c>
      <c r="N56" s="96" t="s">
        <v>94</v>
      </c>
      <c r="O56" s="97">
        <v>4.22</v>
      </c>
      <c r="P56" s="97">
        <v>4.26</v>
      </c>
      <c r="Q56" s="4">
        <f t="shared" si="0"/>
        <v>0.001600000000000003</v>
      </c>
    </row>
    <row r="57" spans="13:17" ht="12.75" customHeight="1">
      <c r="M57" s="96" t="s">
        <v>93</v>
      </c>
      <c r="N57" s="96" t="s">
        <v>95</v>
      </c>
      <c r="O57" s="97">
        <v>2.69</v>
      </c>
      <c r="P57" s="97">
        <v>2.71</v>
      </c>
      <c r="Q57" s="4">
        <f t="shared" si="0"/>
        <v>0.0004000000000000007</v>
      </c>
    </row>
    <row r="58" spans="13:17" ht="12.75" customHeight="1">
      <c r="M58" s="96" t="s">
        <v>93</v>
      </c>
      <c r="N58" s="96" t="s">
        <v>96</v>
      </c>
      <c r="O58" s="97">
        <v>1.54</v>
      </c>
      <c r="P58" s="97">
        <v>1.46</v>
      </c>
      <c r="Q58" s="4">
        <f t="shared" si="0"/>
        <v>0.006400000000000012</v>
      </c>
    </row>
    <row r="59" spans="13:17" ht="12.75" customHeight="1">
      <c r="M59" s="96" t="s">
        <v>93</v>
      </c>
      <c r="N59" s="96" t="s">
        <v>97</v>
      </c>
      <c r="O59" s="97">
        <v>2.71</v>
      </c>
      <c r="P59" s="97">
        <v>2.46</v>
      </c>
      <c r="Q59" s="4">
        <f t="shared" si="0"/>
        <v>0.0625</v>
      </c>
    </row>
    <row r="60" spans="13:17" ht="12.75" customHeight="1">
      <c r="M60" s="96" t="s">
        <v>93</v>
      </c>
      <c r="N60" s="96" t="s">
        <v>98</v>
      </c>
      <c r="O60" s="97">
        <v>1.14</v>
      </c>
      <c r="P60" s="97">
        <v>1.38</v>
      </c>
      <c r="Q60" s="4">
        <f t="shared" si="0"/>
        <v>0.0576</v>
      </c>
    </row>
    <row r="61" spans="13:17" ht="12.75">
      <c r="M61" s="96" t="s">
        <v>93</v>
      </c>
      <c r="N61" s="96" t="s">
        <v>99</v>
      </c>
      <c r="O61" s="97">
        <v>2.11</v>
      </c>
      <c r="P61" s="97">
        <v>2.02</v>
      </c>
      <c r="Q61" s="4">
        <f t="shared" si="0"/>
        <v>0.008099999999999975</v>
      </c>
    </row>
    <row r="62" spans="13:17" ht="25.5">
      <c r="M62" s="96" t="s">
        <v>100</v>
      </c>
      <c r="N62" s="96" t="s">
        <v>101</v>
      </c>
      <c r="O62" s="97">
        <v>2.94</v>
      </c>
      <c r="P62" s="97">
        <v>2.8</v>
      </c>
      <c r="Q62" s="4">
        <f t="shared" si="0"/>
        <v>0.019600000000000034</v>
      </c>
    </row>
    <row r="65" spans="16:17" ht="12.75">
      <c r="P65" s="5" t="s">
        <v>3</v>
      </c>
      <c r="Q65" s="31">
        <f>SUM(Q2:Q64)</f>
        <v>1.5554999999999997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125.71000000000004</v>
      </c>
      <c r="P68">
        <f>SUM(P2:P64)</f>
        <v>124.32</v>
      </c>
      <c r="Q68" s="8">
        <f>+O68+P68</f>
        <v>250.03000000000003</v>
      </c>
    </row>
    <row r="69" spans="14:17" ht="12.75">
      <c r="N69" s="5" t="s">
        <v>8</v>
      </c>
      <c r="O69">
        <f>COUNT(O2:O64)</f>
        <v>61</v>
      </c>
      <c r="P69">
        <f>COUNT(P2:P64)</f>
        <v>61</v>
      </c>
      <c r="Q69" s="9">
        <f>+P69+O69</f>
        <v>122</v>
      </c>
    </row>
    <row r="70" spans="14:17" ht="12.75">
      <c r="N70" s="5" t="s">
        <v>9</v>
      </c>
      <c r="O70">
        <f>MIN(O2:O64)</f>
        <v>0.14</v>
      </c>
      <c r="P70">
        <f>MIN(P2:P64)</f>
        <v>0.14</v>
      </c>
      <c r="Q70" s="9">
        <f>MIN(O70:P70)</f>
        <v>0.14</v>
      </c>
    </row>
    <row r="71" spans="14:17" ht="12.75">
      <c r="N71" s="5" t="s">
        <v>10</v>
      </c>
      <c r="O71">
        <f>MAX(O2:O60)</f>
        <v>10.15</v>
      </c>
      <c r="P71">
        <f>MAX(P2:P60)</f>
        <v>9.88</v>
      </c>
      <c r="Q71" s="10">
        <f>MAX(O71:P71)</f>
        <v>10.15</v>
      </c>
    </row>
    <row r="72" spans="14:17" ht="12.75">
      <c r="N72" s="5" t="s">
        <v>11</v>
      </c>
      <c r="O72" s="11">
        <f>O68/O69</f>
        <v>2.060819672131148</v>
      </c>
      <c r="P72" s="11">
        <f>P68/P69</f>
        <v>2.0380327868852457</v>
      </c>
      <c r="Q72" s="12">
        <f>(O68+P68)/Q69</f>
        <v>2.049426229508197</v>
      </c>
    </row>
    <row r="73" spans="14:17" ht="12.75">
      <c r="N73" s="5" t="s">
        <v>12</v>
      </c>
      <c r="O73" s="13">
        <f>STDEV(O2:O64)</f>
        <v>1.8417838228937788</v>
      </c>
      <c r="P73" s="13">
        <f>STDEV(P2:P64)</f>
        <v>1.8305325451646866</v>
      </c>
      <c r="Q73" s="13">
        <f>SQRT(Q65/Q69)</f>
        <v>0.11291589790636214</v>
      </c>
    </row>
    <row r="74" spans="14:17" ht="12.75">
      <c r="N74" s="5" t="s">
        <v>13</v>
      </c>
      <c r="Q74" s="14">
        <f>(Q73/Q72)*100</f>
        <v>5.509634661671072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153</v>
      </c>
      <c r="M1" s="98" t="s">
        <v>0</v>
      </c>
      <c r="N1" s="98" t="s">
        <v>1</v>
      </c>
      <c r="O1" s="98" t="s">
        <v>154</v>
      </c>
      <c r="P1" s="98" t="s">
        <v>154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99" t="s">
        <v>30</v>
      </c>
      <c r="N2" s="99" t="s">
        <v>31</v>
      </c>
      <c r="O2" s="100">
        <v>1.85</v>
      </c>
      <c r="P2" s="100">
        <v>1.84</v>
      </c>
      <c r="Q2" s="4">
        <f aca="true" t="shared" si="0" ref="Q2:Q60">(O2-P2)^2</f>
        <v>0.00010000000000000018</v>
      </c>
      <c r="R2">
        <v>6</v>
      </c>
      <c r="S2">
        <f>0.8*R2</f>
        <v>4.800000000000001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99" t="s">
        <v>30</v>
      </c>
      <c r="N3" s="99" t="s">
        <v>32</v>
      </c>
      <c r="O3" s="100">
        <v>1.44</v>
      </c>
      <c r="P3" s="100">
        <v>1.31</v>
      </c>
      <c r="Q3" s="4">
        <f t="shared" si="0"/>
        <v>0.01689999999999997</v>
      </c>
      <c r="R3">
        <v>0</v>
      </c>
      <c r="S3">
        <v>0</v>
      </c>
      <c r="T3">
        <f>R2</f>
        <v>6</v>
      </c>
      <c r="U3">
        <f>$B$3</f>
        <v>0.01</v>
      </c>
    </row>
    <row r="4" spans="13:19" ht="12.75" customHeight="1">
      <c r="M4" s="99" t="s">
        <v>30</v>
      </c>
      <c r="N4" s="99" t="s">
        <v>33</v>
      </c>
      <c r="O4" s="100">
        <v>1.33</v>
      </c>
      <c r="P4" s="100">
        <v>1.26</v>
      </c>
      <c r="Q4" s="4">
        <f t="shared" si="0"/>
        <v>0.0049000000000000085</v>
      </c>
      <c r="R4">
        <f>S2</f>
        <v>4.800000000000001</v>
      </c>
      <c r="S4">
        <f>R2</f>
        <v>6</v>
      </c>
    </row>
    <row r="5" spans="1:21" ht="12.75" customHeight="1">
      <c r="A5" s="15" t="s">
        <v>16</v>
      </c>
      <c r="M5" s="99" t="s">
        <v>30</v>
      </c>
      <c r="N5" s="99" t="s">
        <v>34</v>
      </c>
      <c r="O5" s="100">
        <v>5.3</v>
      </c>
      <c r="P5" s="100">
        <v>5.5</v>
      </c>
      <c r="Q5" s="4">
        <f t="shared" si="0"/>
        <v>0.04000000000000007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99" t="s">
        <v>30</v>
      </c>
      <c r="N6" s="99" t="s">
        <v>35</v>
      </c>
      <c r="O6" s="100">
        <v>3.69</v>
      </c>
      <c r="P6" s="100">
        <v>3.69</v>
      </c>
      <c r="Q6" s="4">
        <f t="shared" si="0"/>
        <v>0</v>
      </c>
      <c r="T6">
        <f>$B$3</f>
        <v>0.01</v>
      </c>
      <c r="U6">
        <f>+T3</f>
        <v>6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99" t="s">
        <v>30</v>
      </c>
      <c r="N7" s="99" t="s">
        <v>36</v>
      </c>
      <c r="O7" s="100">
        <v>0.68</v>
      </c>
      <c r="P7" s="100">
        <v>0.69</v>
      </c>
      <c r="Q7" s="4">
        <f t="shared" si="0"/>
        <v>9.999999999999796E-05</v>
      </c>
    </row>
    <row r="8" spans="1:17" ht="12.75" customHeight="1">
      <c r="A8" s="17" t="s">
        <v>4</v>
      </c>
      <c r="B8" s="18">
        <f>+O69</f>
        <v>59</v>
      </c>
      <c r="C8" s="18">
        <f>+O68</f>
        <v>64.62499999999999</v>
      </c>
      <c r="D8">
        <f>$B$3</f>
        <v>0.01</v>
      </c>
      <c r="E8" s="18">
        <f>+O70</f>
        <v>0.005</v>
      </c>
      <c r="F8" s="18">
        <f>+O71</f>
        <v>5.3</v>
      </c>
      <c r="G8" s="8">
        <f>+O72</f>
        <v>1.0953389830508473</v>
      </c>
      <c r="H8" s="28">
        <f>O73</f>
        <v>1.2713941114216198</v>
      </c>
      <c r="I8" s="28" t="s">
        <v>17</v>
      </c>
      <c r="J8" s="19" t="s">
        <v>17</v>
      </c>
      <c r="M8" s="99" t="s">
        <v>30</v>
      </c>
      <c r="N8" s="99" t="s">
        <v>37</v>
      </c>
      <c r="O8" s="100">
        <v>1.48</v>
      </c>
      <c r="P8" s="100">
        <v>1.54</v>
      </c>
      <c r="Q8" s="4">
        <f t="shared" si="0"/>
        <v>0.0036000000000000064</v>
      </c>
    </row>
    <row r="9" spans="1:17" ht="12.75" customHeight="1">
      <c r="A9" s="17" t="s">
        <v>5</v>
      </c>
      <c r="B9" s="18">
        <f>+P69</f>
        <v>59</v>
      </c>
      <c r="C9" s="18">
        <f>+P68</f>
        <v>63.40499999999998</v>
      </c>
      <c r="D9">
        <f>$B$3</f>
        <v>0.01</v>
      </c>
      <c r="E9" s="18">
        <f>+P70</f>
        <v>0.005</v>
      </c>
      <c r="F9" s="18">
        <f>+P71</f>
        <v>5.5</v>
      </c>
      <c r="G9" s="8">
        <f>P72</f>
        <v>1.0746610169491522</v>
      </c>
      <c r="H9" s="28">
        <f>P73</f>
        <v>1.2601049711360197</v>
      </c>
      <c r="I9" s="28" t="s">
        <v>17</v>
      </c>
      <c r="J9" s="19" t="s">
        <v>17</v>
      </c>
      <c r="M9" s="99" t="s">
        <v>38</v>
      </c>
      <c r="N9" s="99" t="s">
        <v>39</v>
      </c>
      <c r="O9" s="100">
        <v>1.77</v>
      </c>
      <c r="P9" s="100">
        <v>1.6</v>
      </c>
      <c r="Q9" s="4">
        <f t="shared" si="0"/>
        <v>0.028899999999999974</v>
      </c>
    </row>
    <row r="10" spans="1:17" ht="12.75" customHeight="1">
      <c r="A10" s="20" t="s">
        <v>6</v>
      </c>
      <c r="B10" s="21">
        <f>+Q69</f>
        <v>118</v>
      </c>
      <c r="C10" s="23">
        <f>+Q68</f>
        <v>128.02999999999997</v>
      </c>
      <c r="D10" s="21">
        <f>$B$3</f>
        <v>0.01</v>
      </c>
      <c r="E10" s="21">
        <f>+Q70</f>
        <v>0.005</v>
      </c>
      <c r="F10" s="23">
        <f>+Q71</f>
        <v>5.5</v>
      </c>
      <c r="G10" s="30">
        <f>Q72</f>
        <v>1.0849999999999997</v>
      </c>
      <c r="H10" s="29" t="s">
        <v>17</v>
      </c>
      <c r="I10" s="22">
        <f>Q73</f>
        <v>0.04688156733655781</v>
      </c>
      <c r="J10" s="24">
        <f>Q74</f>
        <v>4.320881782171228</v>
      </c>
      <c r="M10" s="99" t="s">
        <v>38</v>
      </c>
      <c r="N10" s="99" t="s">
        <v>40</v>
      </c>
      <c r="O10" s="100">
        <v>1.28</v>
      </c>
      <c r="P10" s="100">
        <v>1.23</v>
      </c>
      <c r="Q10" s="4">
        <f t="shared" si="0"/>
        <v>0.0025000000000000044</v>
      </c>
    </row>
    <row r="11" spans="13:17" ht="12.75" customHeight="1">
      <c r="M11" s="99" t="s">
        <v>38</v>
      </c>
      <c r="N11" s="99" t="s">
        <v>41</v>
      </c>
      <c r="O11" s="100">
        <v>1.78</v>
      </c>
      <c r="P11" s="100">
        <v>1.76</v>
      </c>
      <c r="Q11" s="4">
        <f t="shared" si="0"/>
        <v>0.0004000000000000007</v>
      </c>
    </row>
    <row r="12" spans="13:17" ht="12.75" customHeight="1">
      <c r="M12" s="99" t="s">
        <v>38</v>
      </c>
      <c r="N12" s="99" t="s">
        <v>42</v>
      </c>
      <c r="O12" s="100">
        <v>3.65</v>
      </c>
      <c r="P12" s="100">
        <v>3.45</v>
      </c>
      <c r="Q12" s="4">
        <f t="shared" si="0"/>
        <v>0.0399999999999999</v>
      </c>
    </row>
    <row r="13" spans="13:17" ht="12.75" customHeight="1">
      <c r="M13" s="99" t="s">
        <v>43</v>
      </c>
      <c r="N13" s="99" t="s">
        <v>44</v>
      </c>
      <c r="O13" s="100">
        <v>0.19</v>
      </c>
      <c r="P13" s="100">
        <v>0.19</v>
      </c>
      <c r="Q13" s="4">
        <f t="shared" si="0"/>
        <v>0</v>
      </c>
    </row>
    <row r="14" spans="13:17" ht="12.75" customHeight="1">
      <c r="M14" s="99" t="s">
        <v>43</v>
      </c>
      <c r="N14" s="99" t="s">
        <v>45</v>
      </c>
      <c r="O14" s="100">
        <v>1.57</v>
      </c>
      <c r="P14" s="100">
        <v>1.68</v>
      </c>
      <c r="Q14" s="4">
        <f t="shared" si="0"/>
        <v>0.012099999999999972</v>
      </c>
    </row>
    <row r="15" spans="13:17" ht="12.75" customHeight="1">
      <c r="M15" s="99" t="s">
        <v>43</v>
      </c>
      <c r="N15" s="99" t="s">
        <v>46</v>
      </c>
      <c r="O15" s="100">
        <v>3.92</v>
      </c>
      <c r="P15" s="100">
        <v>3.84</v>
      </c>
      <c r="Q15" s="4">
        <f t="shared" si="0"/>
        <v>0.006400000000000012</v>
      </c>
    </row>
    <row r="16" spans="13:17" ht="12.75" customHeight="1">
      <c r="M16" s="99" t="s">
        <v>43</v>
      </c>
      <c r="N16" s="99" t="s">
        <v>47</v>
      </c>
      <c r="O16" s="100">
        <v>1.81</v>
      </c>
      <c r="P16" s="100">
        <v>1.7</v>
      </c>
      <c r="Q16" s="4">
        <f t="shared" si="0"/>
        <v>0.012100000000000022</v>
      </c>
    </row>
    <row r="17" spans="13:17" ht="12.75" customHeight="1">
      <c r="M17" s="99" t="s">
        <v>43</v>
      </c>
      <c r="N17" s="99" t="s">
        <v>48</v>
      </c>
      <c r="O17" s="100">
        <v>3.45</v>
      </c>
      <c r="P17" s="100">
        <v>3.39</v>
      </c>
      <c r="Q17" s="4">
        <f t="shared" si="0"/>
        <v>0.0036000000000000064</v>
      </c>
    </row>
    <row r="18" spans="13:17" ht="12.75" customHeight="1">
      <c r="M18" s="99" t="s">
        <v>43</v>
      </c>
      <c r="N18" s="99" t="s">
        <v>49</v>
      </c>
      <c r="O18" s="100">
        <v>1.52</v>
      </c>
      <c r="P18" s="100">
        <v>1.5</v>
      </c>
      <c r="Q18" s="4">
        <f t="shared" si="0"/>
        <v>0.0004000000000000007</v>
      </c>
    </row>
    <row r="19" spans="13:17" ht="12.75" customHeight="1">
      <c r="M19" s="99" t="s">
        <v>50</v>
      </c>
      <c r="N19" s="99" t="s">
        <v>51</v>
      </c>
      <c r="O19" s="100">
        <v>0.08</v>
      </c>
      <c r="P19" s="100">
        <v>0.08</v>
      </c>
      <c r="Q19" s="4">
        <f t="shared" si="0"/>
        <v>0</v>
      </c>
    </row>
    <row r="20" spans="13:17" ht="12.75" customHeight="1">
      <c r="M20" s="99" t="s">
        <v>50</v>
      </c>
      <c r="N20" s="99" t="s">
        <v>52</v>
      </c>
      <c r="O20" s="100">
        <v>0.05</v>
      </c>
      <c r="P20" s="100">
        <v>0.05</v>
      </c>
      <c r="Q20" s="4">
        <f t="shared" si="0"/>
        <v>0</v>
      </c>
    </row>
    <row r="21" spans="13:17" ht="12.75" customHeight="1">
      <c r="M21" s="99" t="s">
        <v>50</v>
      </c>
      <c r="N21" s="99" t="s">
        <v>53</v>
      </c>
      <c r="O21" s="100">
        <v>0.01</v>
      </c>
      <c r="P21" s="100">
        <v>0.01</v>
      </c>
      <c r="Q21" s="4">
        <f t="shared" si="0"/>
        <v>0</v>
      </c>
    </row>
    <row r="22" spans="13:17" ht="12.75" customHeight="1">
      <c r="M22" s="99" t="s">
        <v>50</v>
      </c>
      <c r="N22" s="99" t="s">
        <v>54</v>
      </c>
      <c r="O22" s="100">
        <v>1.5</v>
      </c>
      <c r="P22" s="100">
        <v>1.44</v>
      </c>
      <c r="Q22" s="4">
        <f t="shared" si="0"/>
        <v>0.0036000000000000064</v>
      </c>
    </row>
    <row r="23" spans="13:17" ht="12.75" customHeight="1">
      <c r="M23" s="99" t="s">
        <v>50</v>
      </c>
      <c r="N23" s="99" t="s">
        <v>55</v>
      </c>
      <c r="O23" s="100">
        <v>1.58</v>
      </c>
      <c r="P23" s="100">
        <v>1.4</v>
      </c>
      <c r="Q23" s="4">
        <f t="shared" si="0"/>
        <v>0.03240000000000006</v>
      </c>
    </row>
    <row r="24" spans="13:17" ht="12.75" customHeight="1">
      <c r="M24" s="99" t="s">
        <v>56</v>
      </c>
      <c r="N24" s="99" t="s">
        <v>57</v>
      </c>
      <c r="O24" s="100">
        <v>0.09</v>
      </c>
      <c r="P24" s="100">
        <v>0.08</v>
      </c>
      <c r="Q24" s="4">
        <f t="shared" si="0"/>
        <v>9.99999999999999E-05</v>
      </c>
    </row>
    <row r="25" spans="13:17" ht="12.75" customHeight="1">
      <c r="M25" s="99" t="s">
        <v>56</v>
      </c>
      <c r="N25" s="99" t="s">
        <v>58</v>
      </c>
      <c r="O25" s="100">
        <v>0.43</v>
      </c>
      <c r="P25" s="100">
        <v>0.41</v>
      </c>
      <c r="Q25" s="4">
        <f t="shared" si="0"/>
        <v>0.0004000000000000007</v>
      </c>
    </row>
    <row r="26" spans="13:17" ht="12.75" customHeight="1">
      <c r="M26" s="99" t="s">
        <v>56</v>
      </c>
      <c r="N26" s="99" t="s">
        <v>59</v>
      </c>
      <c r="O26" s="100">
        <v>0.31</v>
      </c>
      <c r="P26" s="100">
        <v>0.34</v>
      </c>
      <c r="Q26" s="4">
        <f t="shared" si="0"/>
        <v>0.0009000000000000016</v>
      </c>
    </row>
    <row r="27" spans="13:17" ht="12.75" customHeight="1">
      <c r="M27" s="99" t="s">
        <v>56</v>
      </c>
      <c r="N27" s="99" t="s">
        <v>60</v>
      </c>
      <c r="O27" s="100">
        <v>0.4</v>
      </c>
      <c r="P27" s="100">
        <v>0.4</v>
      </c>
      <c r="Q27" s="4">
        <f t="shared" si="0"/>
        <v>0</v>
      </c>
    </row>
    <row r="28" spans="13:17" ht="12.75" customHeight="1">
      <c r="M28" s="99" t="s">
        <v>56</v>
      </c>
      <c r="N28" s="99" t="s">
        <v>61</v>
      </c>
      <c r="O28" s="100">
        <v>0.61</v>
      </c>
      <c r="P28" s="100">
        <v>0.7</v>
      </c>
      <c r="Q28" s="4">
        <f t="shared" si="0"/>
        <v>0.008099999999999994</v>
      </c>
    </row>
    <row r="29" spans="13:17" ht="12.75" customHeight="1">
      <c r="M29" s="99" t="s">
        <v>56</v>
      </c>
      <c r="N29" s="99" t="s">
        <v>62</v>
      </c>
      <c r="O29" s="100">
        <v>0.25</v>
      </c>
      <c r="P29" s="100">
        <v>0.25</v>
      </c>
      <c r="Q29" s="4">
        <f t="shared" si="0"/>
        <v>0</v>
      </c>
    </row>
    <row r="30" spans="13:17" ht="12.75" customHeight="1">
      <c r="M30" s="99" t="s">
        <v>56</v>
      </c>
      <c r="N30" s="99" t="s">
        <v>63</v>
      </c>
      <c r="O30" s="100">
        <v>0.48</v>
      </c>
      <c r="P30" s="100">
        <v>0.47</v>
      </c>
      <c r="Q30" s="4">
        <f t="shared" si="0"/>
        <v>0.00010000000000000018</v>
      </c>
    </row>
    <row r="31" spans="13:17" ht="12.75" customHeight="1">
      <c r="M31" s="99" t="s">
        <v>64</v>
      </c>
      <c r="N31" s="99" t="s">
        <v>65</v>
      </c>
      <c r="O31" s="100">
        <v>0.24</v>
      </c>
      <c r="P31" s="100">
        <v>0.23</v>
      </c>
      <c r="Q31" s="4">
        <f t="shared" si="0"/>
        <v>9.999999999999963E-05</v>
      </c>
    </row>
    <row r="32" spans="13:17" ht="12.75" customHeight="1">
      <c r="M32" s="99" t="s">
        <v>64</v>
      </c>
      <c r="N32" s="99" t="s">
        <v>66</v>
      </c>
      <c r="O32" s="100">
        <v>0.02</v>
      </c>
      <c r="P32" s="100">
        <v>0.02</v>
      </c>
      <c r="Q32" s="4">
        <f t="shared" si="0"/>
        <v>0</v>
      </c>
    </row>
    <row r="33" spans="13:17" ht="12.75" customHeight="1">
      <c r="M33" s="99" t="s">
        <v>64</v>
      </c>
      <c r="N33" s="99" t="s">
        <v>67</v>
      </c>
      <c r="O33" s="100">
        <v>0.02</v>
      </c>
      <c r="P33" s="100">
        <v>0.02</v>
      </c>
      <c r="Q33" s="4">
        <f t="shared" si="0"/>
        <v>0</v>
      </c>
    </row>
    <row r="34" spans="13:17" ht="12.75" customHeight="1">
      <c r="M34" s="99" t="s">
        <v>64</v>
      </c>
      <c r="N34" s="99" t="s">
        <v>68</v>
      </c>
      <c r="O34" s="100">
        <v>0.01</v>
      </c>
      <c r="P34" s="100">
        <v>0.01</v>
      </c>
      <c r="Q34" s="4">
        <f t="shared" si="0"/>
        <v>0</v>
      </c>
    </row>
    <row r="35" spans="13:17" ht="12.75" customHeight="1">
      <c r="M35" s="99" t="s">
        <v>69</v>
      </c>
      <c r="N35" s="99" t="s">
        <v>70</v>
      </c>
      <c r="O35" s="100">
        <v>0.05</v>
      </c>
      <c r="P35" s="100">
        <v>0.05</v>
      </c>
      <c r="Q35" s="4">
        <f t="shared" si="0"/>
        <v>0</v>
      </c>
    </row>
    <row r="36" spans="13:17" ht="12.75" customHeight="1">
      <c r="M36" s="99" t="s">
        <v>69</v>
      </c>
      <c r="N36" s="99" t="s">
        <v>71</v>
      </c>
      <c r="O36" s="100">
        <v>1.73</v>
      </c>
      <c r="P36" s="100">
        <v>1.65</v>
      </c>
      <c r="Q36" s="4">
        <f t="shared" si="0"/>
        <v>0.006400000000000012</v>
      </c>
    </row>
    <row r="37" spans="13:17" ht="12.75" customHeight="1">
      <c r="M37" s="99" t="s">
        <v>69</v>
      </c>
      <c r="N37" s="99" t="s">
        <v>72</v>
      </c>
      <c r="O37" s="100">
        <v>2.18</v>
      </c>
      <c r="P37" s="100">
        <v>2.17</v>
      </c>
      <c r="Q37" s="4">
        <f t="shared" si="0"/>
        <v>0.00010000000000000461</v>
      </c>
    </row>
    <row r="38" spans="13:17" ht="12.75" customHeight="1">
      <c r="M38" s="99" t="s">
        <v>69</v>
      </c>
      <c r="N38" s="99" t="s">
        <v>73</v>
      </c>
      <c r="O38" s="100">
        <v>0.01</v>
      </c>
      <c r="P38" s="100">
        <v>0.01</v>
      </c>
      <c r="Q38" s="4">
        <f t="shared" si="0"/>
        <v>0</v>
      </c>
    </row>
    <row r="39" spans="13:17" ht="12.75" customHeight="1">
      <c r="M39" s="99" t="s">
        <v>69</v>
      </c>
      <c r="N39" s="99" t="s">
        <v>74</v>
      </c>
      <c r="O39" s="100">
        <v>2.85</v>
      </c>
      <c r="P39" s="100">
        <v>2.78</v>
      </c>
      <c r="Q39" s="4">
        <f t="shared" si="0"/>
        <v>0.00490000000000004</v>
      </c>
    </row>
    <row r="40" spans="13:17" ht="12.75" customHeight="1">
      <c r="M40" s="99" t="s">
        <v>69</v>
      </c>
      <c r="N40" s="99" t="s">
        <v>75</v>
      </c>
      <c r="O40" s="100">
        <v>0.01</v>
      </c>
      <c r="P40" s="100">
        <v>0.01</v>
      </c>
      <c r="Q40" s="4">
        <f t="shared" si="0"/>
        <v>0</v>
      </c>
    </row>
    <row r="41" spans="13:17" ht="12.75" customHeight="1">
      <c r="M41" s="99" t="s">
        <v>69</v>
      </c>
      <c r="N41" s="99" t="s">
        <v>76</v>
      </c>
      <c r="O41" s="100">
        <v>0.01</v>
      </c>
      <c r="P41" s="100">
        <v>0.01</v>
      </c>
      <c r="Q41" s="4">
        <f t="shared" si="0"/>
        <v>0</v>
      </c>
    </row>
    <row r="42" spans="13:17" ht="12.75" customHeight="1">
      <c r="M42" s="99" t="s">
        <v>77</v>
      </c>
      <c r="N42" s="99" t="s">
        <v>78</v>
      </c>
      <c r="O42" s="100">
        <v>3.27</v>
      </c>
      <c r="P42" s="100">
        <v>3.2</v>
      </c>
      <c r="Q42" s="4">
        <f t="shared" si="0"/>
        <v>0.004899999999999977</v>
      </c>
    </row>
    <row r="43" spans="13:17" ht="12.75" customHeight="1">
      <c r="M43" s="99" t="s">
        <v>77</v>
      </c>
      <c r="N43" s="99" t="s">
        <v>79</v>
      </c>
      <c r="O43" s="100">
        <v>0.07</v>
      </c>
      <c r="P43" s="100">
        <v>0.07</v>
      </c>
      <c r="Q43" s="4">
        <f t="shared" si="0"/>
        <v>0</v>
      </c>
    </row>
    <row r="44" spans="13:17" ht="12.75" customHeight="1">
      <c r="M44" s="99" t="s">
        <v>77</v>
      </c>
      <c r="N44" s="99" t="s">
        <v>80</v>
      </c>
      <c r="O44" s="100">
        <v>0.02</v>
      </c>
      <c r="P44" s="100">
        <v>0.02</v>
      </c>
      <c r="Q44" s="4">
        <f t="shared" si="0"/>
        <v>0</v>
      </c>
    </row>
    <row r="45" spans="13:17" ht="12.75" customHeight="1">
      <c r="M45" s="99" t="s">
        <v>77</v>
      </c>
      <c r="N45" s="99" t="s">
        <v>81</v>
      </c>
      <c r="O45" s="100">
        <v>0.01</v>
      </c>
      <c r="P45" s="100">
        <v>0.01</v>
      </c>
      <c r="Q45" s="4">
        <f t="shared" si="0"/>
        <v>0</v>
      </c>
    </row>
    <row r="46" spans="13:17" ht="12.75" customHeight="1">
      <c r="M46" s="99" t="s">
        <v>77</v>
      </c>
      <c r="N46" s="99" t="s">
        <v>82</v>
      </c>
      <c r="O46" s="100">
        <v>0.08</v>
      </c>
      <c r="P46" s="100">
        <v>0.08</v>
      </c>
      <c r="Q46" s="4">
        <f t="shared" si="0"/>
        <v>0</v>
      </c>
    </row>
    <row r="47" spans="13:17" ht="12.75" customHeight="1">
      <c r="M47" s="99" t="s">
        <v>77</v>
      </c>
      <c r="N47" s="99" t="s">
        <v>83</v>
      </c>
      <c r="O47" s="100">
        <v>0.005</v>
      </c>
      <c r="P47" s="100">
        <v>0.01</v>
      </c>
      <c r="Q47" s="4">
        <f t="shared" si="0"/>
        <v>2.5E-05</v>
      </c>
    </row>
    <row r="48" spans="13:17" ht="12.75" customHeight="1">
      <c r="M48" s="99" t="s">
        <v>77</v>
      </c>
      <c r="N48" s="99" t="s">
        <v>84</v>
      </c>
      <c r="O48" s="100">
        <v>0.005</v>
      </c>
      <c r="P48" s="100">
        <v>0.01</v>
      </c>
      <c r="Q48" s="4">
        <f t="shared" si="0"/>
        <v>2.5E-05</v>
      </c>
    </row>
    <row r="49" spans="13:17" ht="12.75" customHeight="1">
      <c r="M49" s="99" t="s">
        <v>85</v>
      </c>
      <c r="N49" s="99" t="s">
        <v>86</v>
      </c>
      <c r="O49" s="100">
        <v>2.36</v>
      </c>
      <c r="P49" s="100">
        <v>2.38</v>
      </c>
      <c r="Q49" s="4">
        <f t="shared" si="0"/>
        <v>0.0004000000000000007</v>
      </c>
    </row>
    <row r="50" spans="13:17" ht="12.75" customHeight="1">
      <c r="M50" s="99" t="s">
        <v>87</v>
      </c>
      <c r="N50" s="99" t="s">
        <v>88</v>
      </c>
      <c r="O50" s="100">
        <v>1.92</v>
      </c>
      <c r="P50" s="100">
        <v>1.8</v>
      </c>
      <c r="Q50" s="4">
        <f t="shared" si="0"/>
        <v>0.014399999999999972</v>
      </c>
    </row>
    <row r="51" spans="13:17" ht="12.75" customHeight="1">
      <c r="M51" s="99" t="s">
        <v>87</v>
      </c>
      <c r="N51" s="99" t="s">
        <v>89</v>
      </c>
      <c r="O51" s="100">
        <v>1.48</v>
      </c>
      <c r="P51" s="100">
        <v>1.4</v>
      </c>
      <c r="Q51" s="4">
        <f t="shared" si="0"/>
        <v>0.006400000000000012</v>
      </c>
    </row>
    <row r="52" spans="13:17" ht="12.75" customHeight="1">
      <c r="M52" s="99" t="s">
        <v>87</v>
      </c>
      <c r="N52" s="99" t="s">
        <v>90</v>
      </c>
      <c r="O52" s="100">
        <v>0.68</v>
      </c>
      <c r="P52" s="100">
        <v>0.65</v>
      </c>
      <c r="Q52" s="4">
        <f t="shared" si="0"/>
        <v>0.0009000000000000016</v>
      </c>
    </row>
    <row r="53" spans="13:17" ht="12.75" customHeight="1">
      <c r="M53" s="99" t="s">
        <v>91</v>
      </c>
      <c r="N53" s="99" t="s">
        <v>92</v>
      </c>
      <c r="O53" s="100">
        <v>0.01</v>
      </c>
      <c r="P53" s="100">
        <v>0.01</v>
      </c>
      <c r="Q53" s="4">
        <f t="shared" si="0"/>
        <v>0</v>
      </c>
    </row>
    <row r="54" spans="13:17" ht="12.75" customHeight="1">
      <c r="M54" s="99" t="s">
        <v>93</v>
      </c>
      <c r="N54" s="99" t="s">
        <v>94</v>
      </c>
      <c r="O54" s="100">
        <v>0.02</v>
      </c>
      <c r="P54" s="100">
        <v>0.02</v>
      </c>
      <c r="Q54" s="4">
        <f t="shared" si="0"/>
        <v>0</v>
      </c>
    </row>
    <row r="55" spans="13:17" ht="12.75" customHeight="1">
      <c r="M55" s="99" t="s">
        <v>93</v>
      </c>
      <c r="N55" s="99" t="s">
        <v>95</v>
      </c>
      <c r="O55" s="100">
        <v>2.69</v>
      </c>
      <c r="P55" s="100">
        <v>2.65</v>
      </c>
      <c r="Q55" s="4">
        <f t="shared" si="0"/>
        <v>0.001600000000000003</v>
      </c>
    </row>
    <row r="56" spans="13:17" ht="12.75" customHeight="1">
      <c r="M56" s="99" t="s">
        <v>93</v>
      </c>
      <c r="N56" s="99" t="s">
        <v>96</v>
      </c>
      <c r="O56" s="100">
        <v>0.06</v>
      </c>
      <c r="P56" s="100">
        <v>0.06</v>
      </c>
      <c r="Q56" s="4">
        <f t="shared" si="0"/>
        <v>0</v>
      </c>
    </row>
    <row r="57" spans="13:17" ht="12.75" customHeight="1">
      <c r="M57" s="99" t="s">
        <v>93</v>
      </c>
      <c r="N57" s="99" t="s">
        <v>97</v>
      </c>
      <c r="O57" s="100">
        <v>0.01</v>
      </c>
      <c r="P57" s="100">
        <v>0.01</v>
      </c>
      <c r="Q57" s="4">
        <f t="shared" si="0"/>
        <v>0</v>
      </c>
    </row>
    <row r="58" spans="13:17" ht="12.75" customHeight="1">
      <c r="M58" s="99" t="s">
        <v>93</v>
      </c>
      <c r="N58" s="99" t="s">
        <v>98</v>
      </c>
      <c r="O58" s="100">
        <v>0.15</v>
      </c>
      <c r="P58" s="100">
        <v>0.15</v>
      </c>
      <c r="Q58" s="4">
        <f t="shared" si="0"/>
        <v>0</v>
      </c>
    </row>
    <row r="59" spans="13:17" ht="12.75" customHeight="1">
      <c r="M59" s="99" t="s">
        <v>93</v>
      </c>
      <c r="N59" s="99" t="s">
        <v>99</v>
      </c>
      <c r="O59" s="100">
        <v>2.15</v>
      </c>
      <c r="P59" s="100">
        <v>2.11</v>
      </c>
      <c r="Q59" s="4">
        <f t="shared" si="0"/>
        <v>0.001600000000000003</v>
      </c>
    </row>
    <row r="60" spans="13:17" ht="12.75" customHeight="1">
      <c r="M60" s="99" t="s">
        <v>100</v>
      </c>
      <c r="N60" s="99" t="s">
        <v>101</v>
      </c>
      <c r="O60" s="100">
        <v>0.005</v>
      </c>
      <c r="P60" s="100">
        <v>0.005</v>
      </c>
      <c r="Q60" s="4">
        <f t="shared" si="0"/>
        <v>0</v>
      </c>
    </row>
    <row r="61" spans="13:16" ht="12.75">
      <c r="M61" s="96"/>
      <c r="N61" s="96"/>
      <c r="O61" s="97"/>
      <c r="P61" s="97"/>
    </row>
    <row r="62" spans="13:16" ht="12.75">
      <c r="M62" s="96"/>
      <c r="N62" s="96"/>
      <c r="O62" s="97"/>
      <c r="P62" s="97"/>
    </row>
    <row r="65" spans="16:17" ht="12.75">
      <c r="P65" s="5" t="s">
        <v>3</v>
      </c>
      <c r="Q65" s="31">
        <f>SUM(Q2:Q64)</f>
        <v>0.2593500000000001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64.62499999999999</v>
      </c>
      <c r="P68">
        <f>SUM(P2:P64)</f>
        <v>63.40499999999998</v>
      </c>
      <c r="Q68" s="8">
        <f>+O68+P68</f>
        <v>128.02999999999997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0.005</v>
      </c>
      <c r="P70">
        <f>MIN(P2:P64)</f>
        <v>0.005</v>
      </c>
      <c r="Q70" s="9">
        <f>MIN(O70:P70)</f>
        <v>0.005</v>
      </c>
    </row>
    <row r="71" spans="14:17" ht="12.75">
      <c r="N71" s="5" t="s">
        <v>10</v>
      </c>
      <c r="O71">
        <f>MAX(O2:O60)</f>
        <v>5.3</v>
      </c>
      <c r="P71">
        <f>MAX(P2:P60)</f>
        <v>5.5</v>
      </c>
      <c r="Q71" s="10">
        <f>MAX(O71:P71)</f>
        <v>5.5</v>
      </c>
    </row>
    <row r="72" spans="14:17" ht="12.75">
      <c r="N72" s="5" t="s">
        <v>11</v>
      </c>
      <c r="O72" s="11">
        <f>O68/O69</f>
        <v>1.0953389830508473</v>
      </c>
      <c r="P72" s="11">
        <f>P68/P69</f>
        <v>1.0746610169491522</v>
      </c>
      <c r="Q72" s="12">
        <f>(O68+P68)/Q69</f>
        <v>1.0849999999999997</v>
      </c>
    </row>
    <row r="73" spans="14:17" ht="12.75">
      <c r="N73" s="5" t="s">
        <v>12</v>
      </c>
      <c r="O73" s="13">
        <f>STDEV(O2:O64)</f>
        <v>1.2713941114216198</v>
      </c>
      <c r="P73" s="13">
        <f>STDEV(P2:P64)</f>
        <v>1.2601049711360197</v>
      </c>
      <c r="Q73" s="13">
        <f>SQRT(Q65/Q69)</f>
        <v>0.04688156733655781</v>
      </c>
    </row>
    <row r="74" spans="14:17" ht="12.75">
      <c r="N74" s="5" t="s">
        <v>13</v>
      </c>
      <c r="Q74" s="14">
        <f>(Q73/Q72)*100</f>
        <v>4.320881782171228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155</v>
      </c>
      <c r="M1" s="101" t="s">
        <v>0</v>
      </c>
      <c r="N1" s="101" t="s">
        <v>1</v>
      </c>
      <c r="O1" s="101" t="s">
        <v>156</v>
      </c>
      <c r="P1" s="101" t="s">
        <v>156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02" t="s">
        <v>30</v>
      </c>
      <c r="N2" s="102" t="s">
        <v>31</v>
      </c>
      <c r="O2" s="103">
        <v>1.7</v>
      </c>
      <c r="P2" s="103">
        <v>1.2</v>
      </c>
      <c r="Q2" s="4">
        <f aca="true" t="shared" si="0" ref="Q2:Q60">(O2-P2)^2</f>
        <v>0.25</v>
      </c>
      <c r="R2">
        <v>45</v>
      </c>
      <c r="S2">
        <f>0.8*R2</f>
        <v>36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102" t="s">
        <v>30</v>
      </c>
      <c r="N3" s="102" t="s">
        <v>32</v>
      </c>
      <c r="O3" s="103">
        <v>1</v>
      </c>
      <c r="P3" s="103">
        <v>1</v>
      </c>
      <c r="Q3" s="4">
        <f t="shared" si="0"/>
        <v>0</v>
      </c>
      <c r="R3">
        <v>0</v>
      </c>
      <c r="S3">
        <v>0</v>
      </c>
      <c r="T3">
        <f>R2</f>
        <v>45</v>
      </c>
      <c r="U3">
        <f>$B$3</f>
        <v>0.1</v>
      </c>
    </row>
    <row r="4" spans="13:19" ht="12.75" customHeight="1">
      <c r="M4" s="102" t="s">
        <v>30</v>
      </c>
      <c r="N4" s="102" t="s">
        <v>33</v>
      </c>
      <c r="O4" s="103">
        <v>0.7</v>
      </c>
      <c r="P4" s="103">
        <v>0.7</v>
      </c>
      <c r="Q4" s="4">
        <f t="shared" si="0"/>
        <v>0</v>
      </c>
      <c r="R4">
        <f>S2</f>
        <v>36</v>
      </c>
      <c r="S4">
        <f>R2</f>
        <v>45</v>
      </c>
    </row>
    <row r="5" spans="1:21" ht="12.75" customHeight="1">
      <c r="A5" s="15" t="s">
        <v>16</v>
      </c>
      <c r="M5" s="102" t="s">
        <v>30</v>
      </c>
      <c r="N5" s="102" t="s">
        <v>34</v>
      </c>
      <c r="O5" s="103">
        <v>19.4</v>
      </c>
      <c r="P5" s="103">
        <v>20.6</v>
      </c>
      <c r="Q5" s="4">
        <f t="shared" si="0"/>
        <v>1.4400000000000068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02" t="s">
        <v>30</v>
      </c>
      <c r="N6" s="102" t="s">
        <v>35</v>
      </c>
      <c r="O6" s="103">
        <v>12.4</v>
      </c>
      <c r="P6" s="103">
        <v>11.6</v>
      </c>
      <c r="Q6" s="4">
        <f t="shared" si="0"/>
        <v>0.6400000000000011</v>
      </c>
      <c r="T6">
        <f>$B$3</f>
        <v>0.1</v>
      </c>
      <c r="U6">
        <f>+T3</f>
        <v>45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02" t="s">
        <v>30</v>
      </c>
      <c r="N7" s="102" t="s">
        <v>36</v>
      </c>
      <c r="O7" s="103">
        <v>8.3</v>
      </c>
      <c r="P7" s="103">
        <v>1.8</v>
      </c>
      <c r="Q7" s="4">
        <f t="shared" si="0"/>
        <v>42.250000000000014</v>
      </c>
    </row>
    <row r="8" spans="1:17" ht="12.75" customHeight="1">
      <c r="A8" s="17" t="s">
        <v>4</v>
      </c>
      <c r="B8" s="18">
        <f>+O69</f>
        <v>59</v>
      </c>
      <c r="C8" s="18">
        <f>+O68</f>
        <v>284.2999999999999</v>
      </c>
      <c r="D8">
        <f>$B$3</f>
        <v>0.1</v>
      </c>
      <c r="E8" s="18">
        <f>+O70</f>
        <v>0.1</v>
      </c>
      <c r="F8" s="18">
        <f>+O71</f>
        <v>34.8</v>
      </c>
      <c r="G8" s="8">
        <f>+O72</f>
        <v>4.818644067796608</v>
      </c>
      <c r="H8" s="28">
        <f>O73</f>
        <v>6.018433596654108</v>
      </c>
      <c r="I8" s="28" t="s">
        <v>17</v>
      </c>
      <c r="J8" s="19" t="s">
        <v>17</v>
      </c>
      <c r="M8" s="102" t="s">
        <v>30</v>
      </c>
      <c r="N8" s="102" t="s">
        <v>37</v>
      </c>
      <c r="O8" s="103">
        <v>2.8</v>
      </c>
      <c r="P8" s="103">
        <v>2.9</v>
      </c>
      <c r="Q8" s="4">
        <f t="shared" si="0"/>
        <v>0.010000000000000018</v>
      </c>
    </row>
    <row r="9" spans="1:17" ht="12.75" customHeight="1">
      <c r="A9" s="17" t="s">
        <v>5</v>
      </c>
      <c r="B9" s="18">
        <f>+P69</f>
        <v>59</v>
      </c>
      <c r="C9" s="18">
        <f>+P68</f>
        <v>287.29999999999995</v>
      </c>
      <c r="D9">
        <f>$B$3</f>
        <v>0.1</v>
      </c>
      <c r="E9" s="18">
        <f>+P70</f>
        <v>0.2</v>
      </c>
      <c r="F9" s="18">
        <f>+P71</f>
        <v>42.1</v>
      </c>
      <c r="G9" s="8">
        <f>P72</f>
        <v>4.869491525423728</v>
      </c>
      <c r="H9" s="28">
        <f>P73</f>
        <v>6.512805800280577</v>
      </c>
      <c r="I9" s="28" t="s">
        <v>17</v>
      </c>
      <c r="J9" s="19" t="s">
        <v>17</v>
      </c>
      <c r="M9" s="102" t="s">
        <v>38</v>
      </c>
      <c r="N9" s="102" t="s">
        <v>39</v>
      </c>
      <c r="O9" s="103">
        <v>1.1</v>
      </c>
      <c r="P9" s="103">
        <v>1</v>
      </c>
      <c r="Q9" s="4">
        <f t="shared" si="0"/>
        <v>0.010000000000000018</v>
      </c>
    </row>
    <row r="10" spans="1:17" ht="12.75" customHeight="1">
      <c r="A10" s="20" t="s">
        <v>6</v>
      </c>
      <c r="B10" s="21">
        <f>+Q69</f>
        <v>118</v>
      </c>
      <c r="C10" s="23">
        <f>+Q68</f>
        <v>571.5999999999999</v>
      </c>
      <c r="D10" s="21">
        <f>$B$3</f>
        <v>0.1</v>
      </c>
      <c r="E10" s="21">
        <f>+Q70</f>
        <v>0.1</v>
      </c>
      <c r="F10" s="23">
        <f>+Q71</f>
        <v>42.1</v>
      </c>
      <c r="G10" s="30">
        <f>Q72</f>
        <v>4.844067796610169</v>
      </c>
      <c r="H10" s="29" t="s">
        <v>17</v>
      </c>
      <c r="I10" s="22">
        <f>Q73</f>
        <v>1.0996917904114343</v>
      </c>
      <c r="J10" s="24">
        <f>Q74</f>
        <v>22.701824924518764</v>
      </c>
      <c r="M10" s="102" t="s">
        <v>38</v>
      </c>
      <c r="N10" s="102" t="s">
        <v>40</v>
      </c>
      <c r="O10" s="103">
        <v>1.2</v>
      </c>
      <c r="P10" s="103">
        <v>1.1</v>
      </c>
      <c r="Q10" s="4">
        <f t="shared" si="0"/>
        <v>0.009999999999999974</v>
      </c>
    </row>
    <row r="11" spans="13:17" ht="12.75" customHeight="1">
      <c r="M11" s="102" t="s">
        <v>38</v>
      </c>
      <c r="N11" s="102" t="s">
        <v>41</v>
      </c>
      <c r="O11" s="103">
        <v>2.6</v>
      </c>
      <c r="P11" s="103">
        <v>2.6</v>
      </c>
      <c r="Q11" s="4">
        <f t="shared" si="0"/>
        <v>0</v>
      </c>
    </row>
    <row r="12" spans="13:17" ht="12.75" customHeight="1">
      <c r="M12" s="102" t="s">
        <v>38</v>
      </c>
      <c r="N12" s="102" t="s">
        <v>42</v>
      </c>
      <c r="O12" s="103">
        <v>4.4</v>
      </c>
      <c r="P12" s="103">
        <v>4</v>
      </c>
      <c r="Q12" s="4">
        <f t="shared" si="0"/>
        <v>0.16000000000000028</v>
      </c>
    </row>
    <row r="13" spans="13:17" ht="12.75" customHeight="1">
      <c r="M13" s="102" t="s">
        <v>43</v>
      </c>
      <c r="N13" s="102" t="s">
        <v>44</v>
      </c>
      <c r="O13" s="103">
        <v>4.5</v>
      </c>
      <c r="P13" s="103">
        <v>4.9</v>
      </c>
      <c r="Q13" s="4">
        <f t="shared" si="0"/>
        <v>0.16000000000000028</v>
      </c>
    </row>
    <row r="14" spans="13:17" ht="12.75" customHeight="1">
      <c r="M14" s="102" t="s">
        <v>43</v>
      </c>
      <c r="N14" s="102" t="s">
        <v>45</v>
      </c>
      <c r="O14" s="103">
        <v>4.5</v>
      </c>
      <c r="P14" s="103">
        <v>4.7</v>
      </c>
      <c r="Q14" s="4">
        <f t="shared" si="0"/>
        <v>0.04000000000000007</v>
      </c>
    </row>
    <row r="15" spans="13:17" ht="12.75" customHeight="1">
      <c r="M15" s="102" t="s">
        <v>43</v>
      </c>
      <c r="N15" s="102" t="s">
        <v>46</v>
      </c>
      <c r="O15" s="103">
        <v>4.1</v>
      </c>
      <c r="P15" s="103">
        <v>4.2</v>
      </c>
      <c r="Q15" s="4">
        <f t="shared" si="0"/>
        <v>0.010000000000000106</v>
      </c>
    </row>
    <row r="16" spans="13:17" ht="12.75" customHeight="1">
      <c r="M16" s="102" t="s">
        <v>43</v>
      </c>
      <c r="N16" s="102" t="s">
        <v>47</v>
      </c>
      <c r="O16" s="103">
        <v>0.1</v>
      </c>
      <c r="P16" s="103">
        <v>0.5</v>
      </c>
      <c r="Q16" s="4">
        <f t="shared" si="0"/>
        <v>0.16000000000000003</v>
      </c>
    </row>
    <row r="17" spans="13:17" ht="12.75" customHeight="1">
      <c r="M17" s="102" t="s">
        <v>43</v>
      </c>
      <c r="N17" s="102" t="s">
        <v>48</v>
      </c>
      <c r="O17" s="103">
        <v>1.7</v>
      </c>
      <c r="P17" s="103">
        <v>1.6</v>
      </c>
      <c r="Q17" s="4">
        <f t="shared" si="0"/>
        <v>0.009999999999999974</v>
      </c>
    </row>
    <row r="18" spans="13:17" ht="12.75" customHeight="1">
      <c r="M18" s="102" t="s">
        <v>43</v>
      </c>
      <c r="N18" s="102" t="s">
        <v>49</v>
      </c>
      <c r="O18" s="103">
        <v>0.9</v>
      </c>
      <c r="P18" s="103">
        <v>2.2</v>
      </c>
      <c r="Q18" s="4">
        <f t="shared" si="0"/>
        <v>1.6900000000000006</v>
      </c>
    </row>
    <row r="19" spans="13:17" ht="12.75" customHeight="1">
      <c r="M19" s="102" t="s">
        <v>50</v>
      </c>
      <c r="N19" s="102" t="s">
        <v>51</v>
      </c>
      <c r="O19" s="103">
        <v>0.3</v>
      </c>
      <c r="P19" s="103">
        <v>0.3</v>
      </c>
      <c r="Q19" s="4">
        <f t="shared" si="0"/>
        <v>0</v>
      </c>
    </row>
    <row r="20" spans="13:17" ht="12.75" customHeight="1">
      <c r="M20" s="102" t="s">
        <v>50</v>
      </c>
      <c r="N20" s="102" t="s">
        <v>52</v>
      </c>
      <c r="O20" s="103">
        <v>0.7</v>
      </c>
      <c r="P20" s="103">
        <v>0.5</v>
      </c>
      <c r="Q20" s="4">
        <f t="shared" si="0"/>
        <v>0.03999999999999998</v>
      </c>
    </row>
    <row r="21" spans="13:17" ht="12.75" customHeight="1">
      <c r="M21" s="102" t="s">
        <v>50</v>
      </c>
      <c r="N21" s="102" t="s">
        <v>53</v>
      </c>
      <c r="O21" s="103">
        <v>2</v>
      </c>
      <c r="P21" s="103">
        <v>1.8</v>
      </c>
      <c r="Q21" s="4">
        <f t="shared" si="0"/>
        <v>0.03999999999999998</v>
      </c>
    </row>
    <row r="22" spans="13:17" ht="12.75" customHeight="1">
      <c r="M22" s="102" t="s">
        <v>50</v>
      </c>
      <c r="N22" s="102" t="s">
        <v>54</v>
      </c>
      <c r="O22" s="103">
        <v>6.2</v>
      </c>
      <c r="P22" s="103">
        <v>5.8</v>
      </c>
      <c r="Q22" s="4">
        <f t="shared" si="0"/>
        <v>0.16000000000000028</v>
      </c>
    </row>
    <row r="23" spans="13:17" ht="12.75" customHeight="1">
      <c r="M23" s="102" t="s">
        <v>50</v>
      </c>
      <c r="N23" s="102" t="s">
        <v>55</v>
      </c>
      <c r="O23" s="103">
        <v>3.5</v>
      </c>
      <c r="P23" s="103">
        <v>3.3</v>
      </c>
      <c r="Q23" s="4">
        <f t="shared" si="0"/>
        <v>0.04000000000000007</v>
      </c>
    </row>
    <row r="24" spans="13:17" ht="12.75" customHeight="1">
      <c r="M24" s="102" t="s">
        <v>56</v>
      </c>
      <c r="N24" s="102" t="s">
        <v>57</v>
      </c>
      <c r="O24" s="103">
        <v>3</v>
      </c>
      <c r="P24" s="103">
        <v>3.2</v>
      </c>
      <c r="Q24" s="4">
        <f t="shared" si="0"/>
        <v>0.04000000000000007</v>
      </c>
    </row>
    <row r="25" spans="13:17" ht="12.75" customHeight="1">
      <c r="M25" s="102" t="s">
        <v>56</v>
      </c>
      <c r="N25" s="102" t="s">
        <v>58</v>
      </c>
      <c r="O25" s="103">
        <v>4.8</v>
      </c>
      <c r="P25" s="103">
        <v>5.1</v>
      </c>
      <c r="Q25" s="4">
        <f t="shared" si="0"/>
        <v>0.0899999999999999</v>
      </c>
    </row>
    <row r="26" spans="13:17" ht="12.75" customHeight="1">
      <c r="M26" s="102" t="s">
        <v>56</v>
      </c>
      <c r="N26" s="102" t="s">
        <v>59</v>
      </c>
      <c r="O26" s="103">
        <v>4.4</v>
      </c>
      <c r="P26" s="103">
        <v>5</v>
      </c>
      <c r="Q26" s="4">
        <f t="shared" si="0"/>
        <v>0.3599999999999996</v>
      </c>
    </row>
    <row r="27" spans="13:17" ht="12.75" customHeight="1">
      <c r="M27" s="102" t="s">
        <v>56</v>
      </c>
      <c r="N27" s="102" t="s">
        <v>60</v>
      </c>
      <c r="O27" s="103">
        <v>5.7</v>
      </c>
      <c r="P27" s="103">
        <v>5.7</v>
      </c>
      <c r="Q27" s="4">
        <f t="shared" si="0"/>
        <v>0</v>
      </c>
    </row>
    <row r="28" spans="13:17" ht="12.75" customHeight="1">
      <c r="M28" s="102" t="s">
        <v>56</v>
      </c>
      <c r="N28" s="102" t="s">
        <v>61</v>
      </c>
      <c r="O28" s="103">
        <v>5.3</v>
      </c>
      <c r="P28" s="103">
        <v>6.4</v>
      </c>
      <c r="Q28" s="4">
        <f t="shared" si="0"/>
        <v>1.210000000000001</v>
      </c>
    </row>
    <row r="29" spans="13:17" ht="12.75" customHeight="1">
      <c r="M29" s="102" t="s">
        <v>56</v>
      </c>
      <c r="N29" s="102" t="s">
        <v>62</v>
      </c>
      <c r="O29" s="103">
        <v>5.8</v>
      </c>
      <c r="P29" s="103">
        <v>5.6</v>
      </c>
      <c r="Q29" s="4">
        <f t="shared" si="0"/>
        <v>0.04000000000000007</v>
      </c>
    </row>
    <row r="30" spans="13:17" ht="12.75" customHeight="1">
      <c r="M30" s="102" t="s">
        <v>56</v>
      </c>
      <c r="N30" s="102" t="s">
        <v>63</v>
      </c>
      <c r="O30" s="103">
        <v>6.4</v>
      </c>
      <c r="P30" s="103">
        <v>6.3</v>
      </c>
      <c r="Q30" s="4">
        <f t="shared" si="0"/>
        <v>0.010000000000000106</v>
      </c>
    </row>
    <row r="31" spans="13:17" ht="12.75" customHeight="1">
      <c r="M31" s="102" t="s">
        <v>64</v>
      </c>
      <c r="N31" s="102" t="s">
        <v>65</v>
      </c>
      <c r="O31" s="103">
        <v>0.7</v>
      </c>
      <c r="P31" s="103">
        <v>0.8</v>
      </c>
      <c r="Q31" s="4">
        <f t="shared" si="0"/>
        <v>0.010000000000000018</v>
      </c>
    </row>
    <row r="32" spans="13:17" ht="12.75" customHeight="1">
      <c r="M32" s="102" t="s">
        <v>64</v>
      </c>
      <c r="N32" s="102" t="s">
        <v>66</v>
      </c>
      <c r="O32" s="103">
        <v>0.7</v>
      </c>
      <c r="P32" s="103">
        <v>0.8</v>
      </c>
      <c r="Q32" s="4">
        <f t="shared" si="0"/>
        <v>0.010000000000000018</v>
      </c>
    </row>
    <row r="33" spans="13:17" ht="12.75" customHeight="1">
      <c r="M33" s="102" t="s">
        <v>64</v>
      </c>
      <c r="N33" s="102" t="s">
        <v>67</v>
      </c>
      <c r="O33" s="103">
        <v>0.5</v>
      </c>
      <c r="P33" s="103">
        <v>1.3</v>
      </c>
      <c r="Q33" s="4">
        <f t="shared" si="0"/>
        <v>0.6400000000000001</v>
      </c>
    </row>
    <row r="34" spans="13:17" ht="12.75" customHeight="1">
      <c r="M34" s="102" t="s">
        <v>64</v>
      </c>
      <c r="N34" s="102" t="s">
        <v>68</v>
      </c>
      <c r="O34" s="103">
        <v>2</v>
      </c>
      <c r="P34" s="103">
        <v>2.2</v>
      </c>
      <c r="Q34" s="4">
        <f t="shared" si="0"/>
        <v>0.04000000000000007</v>
      </c>
    </row>
    <row r="35" spans="13:17" ht="12.75" customHeight="1">
      <c r="M35" s="102" t="s">
        <v>69</v>
      </c>
      <c r="N35" s="102" t="s">
        <v>70</v>
      </c>
      <c r="O35" s="103">
        <v>3</v>
      </c>
      <c r="P35" s="103">
        <v>3.3</v>
      </c>
      <c r="Q35" s="4">
        <f t="shared" si="0"/>
        <v>0.0899999999999999</v>
      </c>
    </row>
    <row r="36" spans="13:17" ht="12.75" customHeight="1">
      <c r="M36" s="102" t="s">
        <v>69</v>
      </c>
      <c r="N36" s="102" t="s">
        <v>71</v>
      </c>
      <c r="O36" s="103">
        <v>5.3</v>
      </c>
      <c r="P36" s="103">
        <v>8.3</v>
      </c>
      <c r="Q36" s="4">
        <f t="shared" si="0"/>
        <v>9.000000000000005</v>
      </c>
    </row>
    <row r="37" spans="13:17" ht="12.75" customHeight="1">
      <c r="M37" s="102" t="s">
        <v>69</v>
      </c>
      <c r="N37" s="102" t="s">
        <v>72</v>
      </c>
      <c r="O37" s="103">
        <v>8.2</v>
      </c>
      <c r="P37" s="103">
        <v>7.9</v>
      </c>
      <c r="Q37" s="4">
        <f t="shared" si="0"/>
        <v>0.08999999999999936</v>
      </c>
    </row>
    <row r="38" spans="13:17" ht="12.75" customHeight="1">
      <c r="M38" s="102" t="s">
        <v>69</v>
      </c>
      <c r="N38" s="102" t="s">
        <v>73</v>
      </c>
      <c r="O38" s="103">
        <v>3.6</v>
      </c>
      <c r="P38" s="103">
        <v>3.6</v>
      </c>
      <c r="Q38" s="4">
        <f t="shared" si="0"/>
        <v>0</v>
      </c>
    </row>
    <row r="39" spans="13:17" ht="12.75" customHeight="1">
      <c r="M39" s="102" t="s">
        <v>69</v>
      </c>
      <c r="N39" s="102" t="s">
        <v>74</v>
      </c>
      <c r="O39" s="103">
        <v>8.3</v>
      </c>
      <c r="P39" s="103">
        <v>8.8</v>
      </c>
      <c r="Q39" s="4">
        <f t="shared" si="0"/>
        <v>0.25</v>
      </c>
    </row>
    <row r="40" spans="13:17" ht="12.75" customHeight="1">
      <c r="M40" s="102" t="s">
        <v>69</v>
      </c>
      <c r="N40" s="102" t="s">
        <v>75</v>
      </c>
      <c r="O40" s="103">
        <v>1.6</v>
      </c>
      <c r="P40" s="103">
        <v>1.5</v>
      </c>
      <c r="Q40" s="4">
        <f t="shared" si="0"/>
        <v>0.010000000000000018</v>
      </c>
    </row>
    <row r="41" spans="13:17" ht="12.75" customHeight="1">
      <c r="M41" s="102" t="s">
        <v>69</v>
      </c>
      <c r="N41" s="102" t="s">
        <v>76</v>
      </c>
      <c r="O41" s="103">
        <v>1.1</v>
      </c>
      <c r="P41" s="103">
        <v>1.2</v>
      </c>
      <c r="Q41" s="4">
        <f t="shared" si="0"/>
        <v>0.009999999999999974</v>
      </c>
    </row>
    <row r="42" spans="13:17" ht="12.75" customHeight="1">
      <c r="M42" s="102" t="s">
        <v>77</v>
      </c>
      <c r="N42" s="102" t="s">
        <v>78</v>
      </c>
      <c r="O42" s="103">
        <v>6.9</v>
      </c>
      <c r="P42" s="103">
        <v>7.8</v>
      </c>
      <c r="Q42" s="4">
        <f t="shared" si="0"/>
        <v>0.809999999999999</v>
      </c>
    </row>
    <row r="43" spans="13:17" ht="12.75" customHeight="1">
      <c r="M43" s="102" t="s">
        <v>77</v>
      </c>
      <c r="N43" s="102" t="s">
        <v>79</v>
      </c>
      <c r="O43" s="103">
        <v>1.1</v>
      </c>
      <c r="P43" s="103">
        <v>1.3</v>
      </c>
      <c r="Q43" s="4">
        <f t="shared" si="0"/>
        <v>0.03999999999999998</v>
      </c>
    </row>
    <row r="44" spans="13:17" ht="12.75" customHeight="1">
      <c r="M44" s="102" t="s">
        <v>77</v>
      </c>
      <c r="N44" s="102" t="s">
        <v>80</v>
      </c>
      <c r="O44" s="103">
        <v>11.3</v>
      </c>
      <c r="P44" s="103">
        <v>12.3</v>
      </c>
      <c r="Q44" s="4">
        <f t="shared" si="0"/>
        <v>1</v>
      </c>
    </row>
    <row r="45" spans="13:17" ht="12.75" customHeight="1">
      <c r="M45" s="102" t="s">
        <v>77</v>
      </c>
      <c r="N45" s="102" t="s">
        <v>81</v>
      </c>
      <c r="O45" s="103">
        <v>2.2</v>
      </c>
      <c r="P45" s="103">
        <v>2.2</v>
      </c>
      <c r="Q45" s="4">
        <f t="shared" si="0"/>
        <v>0</v>
      </c>
    </row>
    <row r="46" spans="13:17" ht="12.75" customHeight="1">
      <c r="M46" s="102" t="s">
        <v>77</v>
      </c>
      <c r="N46" s="102" t="s">
        <v>82</v>
      </c>
      <c r="O46" s="103">
        <v>7.1</v>
      </c>
      <c r="P46" s="103">
        <v>6.4</v>
      </c>
      <c r="Q46" s="4">
        <f t="shared" si="0"/>
        <v>0.489999999999999</v>
      </c>
    </row>
    <row r="47" spans="13:17" ht="12.75" customHeight="1">
      <c r="M47" s="102" t="s">
        <v>77</v>
      </c>
      <c r="N47" s="102" t="s">
        <v>83</v>
      </c>
      <c r="O47" s="103">
        <v>2.5</v>
      </c>
      <c r="P47" s="103">
        <v>2.8</v>
      </c>
      <c r="Q47" s="4">
        <f t="shared" si="0"/>
        <v>0.0899999999999999</v>
      </c>
    </row>
    <row r="48" spans="13:17" ht="12.75" customHeight="1">
      <c r="M48" s="102" t="s">
        <v>77</v>
      </c>
      <c r="N48" s="102" t="s">
        <v>84</v>
      </c>
      <c r="O48" s="103">
        <v>0.7</v>
      </c>
      <c r="P48" s="103">
        <v>0.7</v>
      </c>
      <c r="Q48" s="4">
        <f t="shared" si="0"/>
        <v>0</v>
      </c>
    </row>
    <row r="49" spans="13:17" ht="12.75" customHeight="1">
      <c r="M49" s="102" t="s">
        <v>85</v>
      </c>
      <c r="N49" s="102" t="s">
        <v>86</v>
      </c>
      <c r="O49" s="103">
        <v>34.8</v>
      </c>
      <c r="P49" s="103">
        <v>42.1</v>
      </c>
      <c r="Q49" s="4">
        <f t="shared" si="0"/>
        <v>53.29000000000006</v>
      </c>
    </row>
    <row r="50" spans="13:17" ht="12.75" customHeight="1">
      <c r="M50" s="102" t="s">
        <v>87</v>
      </c>
      <c r="N50" s="102" t="s">
        <v>88</v>
      </c>
      <c r="O50" s="103">
        <v>7.1</v>
      </c>
      <c r="P50" s="103">
        <v>7.2</v>
      </c>
      <c r="Q50" s="4">
        <f t="shared" si="0"/>
        <v>0.010000000000000106</v>
      </c>
    </row>
    <row r="51" spans="13:17" ht="12.75" customHeight="1">
      <c r="M51" s="102" t="s">
        <v>87</v>
      </c>
      <c r="N51" s="102" t="s">
        <v>89</v>
      </c>
      <c r="O51" s="103">
        <v>3.9</v>
      </c>
      <c r="P51" s="103">
        <v>4.1</v>
      </c>
      <c r="Q51" s="4">
        <f t="shared" si="0"/>
        <v>0.0399999999999999</v>
      </c>
    </row>
    <row r="52" spans="13:17" ht="12.75" customHeight="1">
      <c r="M52" s="102" t="s">
        <v>87</v>
      </c>
      <c r="N52" s="102" t="s">
        <v>90</v>
      </c>
      <c r="O52" s="103">
        <v>25.5</v>
      </c>
      <c r="P52" s="103">
        <v>21.7</v>
      </c>
      <c r="Q52" s="4">
        <f t="shared" si="0"/>
        <v>14.440000000000005</v>
      </c>
    </row>
    <row r="53" spans="13:17" ht="12.75" customHeight="1">
      <c r="M53" s="102" t="s">
        <v>91</v>
      </c>
      <c r="N53" s="102" t="s">
        <v>92</v>
      </c>
      <c r="O53" s="103">
        <v>0.3</v>
      </c>
      <c r="P53" s="103">
        <v>0.3</v>
      </c>
      <c r="Q53" s="4">
        <f t="shared" si="0"/>
        <v>0</v>
      </c>
    </row>
    <row r="54" spans="13:17" ht="12.75" customHeight="1">
      <c r="M54" s="102" t="s">
        <v>93</v>
      </c>
      <c r="N54" s="102" t="s">
        <v>94</v>
      </c>
      <c r="O54" s="103">
        <v>0.2</v>
      </c>
      <c r="P54" s="103">
        <v>0.2</v>
      </c>
      <c r="Q54" s="4">
        <f t="shared" si="0"/>
        <v>0</v>
      </c>
    </row>
    <row r="55" spans="13:17" ht="12.75" customHeight="1">
      <c r="M55" s="102" t="s">
        <v>93</v>
      </c>
      <c r="N55" s="102" t="s">
        <v>95</v>
      </c>
      <c r="O55" s="103">
        <v>9.9</v>
      </c>
      <c r="P55" s="103">
        <v>6.3</v>
      </c>
      <c r="Q55" s="4">
        <f t="shared" si="0"/>
        <v>12.960000000000004</v>
      </c>
    </row>
    <row r="56" spans="13:17" ht="12.75" customHeight="1">
      <c r="M56" s="102" t="s">
        <v>93</v>
      </c>
      <c r="N56" s="102" t="s">
        <v>96</v>
      </c>
      <c r="O56" s="103">
        <v>5.5</v>
      </c>
      <c r="P56" s="103">
        <v>5.4</v>
      </c>
      <c r="Q56" s="4">
        <f t="shared" si="0"/>
        <v>0.009999999999999929</v>
      </c>
    </row>
    <row r="57" spans="13:17" ht="12.75" customHeight="1">
      <c r="M57" s="102" t="s">
        <v>93</v>
      </c>
      <c r="N57" s="102" t="s">
        <v>97</v>
      </c>
      <c r="O57" s="103">
        <v>3.2</v>
      </c>
      <c r="P57" s="103">
        <v>2.8</v>
      </c>
      <c r="Q57" s="4">
        <f t="shared" si="0"/>
        <v>0.16000000000000028</v>
      </c>
    </row>
    <row r="58" spans="13:17" ht="12.75" customHeight="1">
      <c r="M58" s="102" t="s">
        <v>93</v>
      </c>
      <c r="N58" s="102" t="s">
        <v>98</v>
      </c>
      <c r="O58" s="103">
        <v>4.5</v>
      </c>
      <c r="P58" s="103">
        <v>4.8</v>
      </c>
      <c r="Q58" s="4">
        <f t="shared" si="0"/>
        <v>0.0899999999999999</v>
      </c>
    </row>
    <row r="59" spans="13:17" ht="12.75" customHeight="1">
      <c r="M59" s="102" t="s">
        <v>93</v>
      </c>
      <c r="N59" s="102" t="s">
        <v>99</v>
      </c>
      <c r="O59" s="103">
        <v>2.9</v>
      </c>
      <c r="P59" s="103">
        <v>3.4</v>
      </c>
      <c r="Q59" s="4">
        <f t="shared" si="0"/>
        <v>0.25</v>
      </c>
    </row>
    <row r="60" spans="13:17" ht="12.75" customHeight="1">
      <c r="M60" s="102" t="s">
        <v>100</v>
      </c>
      <c r="N60" s="102" t="s">
        <v>101</v>
      </c>
      <c r="O60" s="103">
        <v>0.2</v>
      </c>
      <c r="P60" s="103">
        <v>0.2</v>
      </c>
      <c r="Q60" s="4">
        <f t="shared" si="0"/>
        <v>0</v>
      </c>
    </row>
    <row r="61" spans="13:16" ht="12.75">
      <c r="M61" s="96"/>
      <c r="N61" s="96"/>
      <c r="O61" s="97"/>
      <c r="P61" s="97"/>
    </row>
    <row r="62" spans="13:16" ht="12.75">
      <c r="M62" s="96"/>
      <c r="N62" s="96"/>
      <c r="O62" s="97"/>
      <c r="P62" s="97"/>
    </row>
    <row r="65" spans="16:17" ht="12.75">
      <c r="P65" s="5" t="s">
        <v>3</v>
      </c>
      <c r="Q65" s="31">
        <f>SUM(Q2:Q64)</f>
        <v>142.7000000000001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284.2999999999999</v>
      </c>
      <c r="P68">
        <f>SUM(P2:P64)</f>
        <v>287.29999999999995</v>
      </c>
      <c r="Q68" s="8">
        <f>+O68+P68</f>
        <v>571.5999999999999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0.1</v>
      </c>
      <c r="P70">
        <f>MIN(P2:P64)</f>
        <v>0.2</v>
      </c>
      <c r="Q70" s="9">
        <f>MIN(O70:P70)</f>
        <v>0.1</v>
      </c>
    </row>
    <row r="71" spans="14:17" ht="12.75">
      <c r="N71" s="5" t="s">
        <v>10</v>
      </c>
      <c r="O71">
        <f>MAX(O2:O60)</f>
        <v>34.8</v>
      </c>
      <c r="P71">
        <f>MAX(P2:P60)</f>
        <v>42.1</v>
      </c>
      <c r="Q71" s="10">
        <f>MAX(O71:P71)</f>
        <v>42.1</v>
      </c>
    </row>
    <row r="72" spans="14:17" ht="12.75">
      <c r="N72" s="5" t="s">
        <v>11</v>
      </c>
      <c r="O72" s="11">
        <f>O68/O69</f>
        <v>4.818644067796608</v>
      </c>
      <c r="P72" s="11">
        <f>P68/P69</f>
        <v>4.869491525423728</v>
      </c>
      <c r="Q72" s="12">
        <f>(O68+P68)/Q69</f>
        <v>4.844067796610169</v>
      </c>
    </row>
    <row r="73" spans="14:17" ht="12.75">
      <c r="N73" s="5" t="s">
        <v>12</v>
      </c>
      <c r="O73" s="13">
        <f>STDEV(O2:O64)</f>
        <v>6.018433596654108</v>
      </c>
      <c r="P73" s="13">
        <f>STDEV(P2:P64)</f>
        <v>6.512805800280577</v>
      </c>
      <c r="Q73" s="13">
        <f>SQRT(Q65/Q69)</f>
        <v>1.0996917904114343</v>
      </c>
    </row>
    <row r="74" spans="14:17" ht="12.75">
      <c r="N74" s="5" t="s">
        <v>13</v>
      </c>
      <c r="Q74" s="14">
        <f>(Q73/Q72)*100</f>
        <v>22.701824924518764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27</v>
      </c>
      <c r="M1" s="35" t="s">
        <v>0</v>
      </c>
      <c r="N1" s="35" t="s">
        <v>1</v>
      </c>
      <c r="O1" s="35" t="s">
        <v>29</v>
      </c>
      <c r="P1" s="35" t="s">
        <v>29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36" t="s">
        <v>30</v>
      </c>
      <c r="N2" s="36" t="s">
        <v>31</v>
      </c>
      <c r="O2" s="37">
        <v>0.05</v>
      </c>
      <c r="P2" s="37">
        <v>0.06</v>
      </c>
      <c r="Q2" s="4">
        <f aca="true" t="shared" si="0" ref="Q2:Q60">(O2-P2)^2</f>
        <v>9.99999999999999E-05</v>
      </c>
      <c r="R2">
        <v>0.5</v>
      </c>
      <c r="S2">
        <f>0.8*R2</f>
        <v>0.4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21</v>
      </c>
      <c r="M3" s="36" t="s">
        <v>30</v>
      </c>
      <c r="N3" s="36" t="s">
        <v>32</v>
      </c>
      <c r="O3" s="37">
        <v>0.03</v>
      </c>
      <c r="P3" s="37">
        <v>0.03</v>
      </c>
      <c r="Q3" s="4">
        <f t="shared" si="0"/>
        <v>0</v>
      </c>
      <c r="R3">
        <v>0</v>
      </c>
      <c r="S3">
        <v>0</v>
      </c>
      <c r="T3">
        <f>R2</f>
        <v>0.5</v>
      </c>
      <c r="U3">
        <f>$B$3</f>
        <v>0.01</v>
      </c>
    </row>
    <row r="4" spans="13:19" ht="12.75" customHeight="1">
      <c r="M4" s="36" t="s">
        <v>30</v>
      </c>
      <c r="N4" s="36" t="s">
        <v>33</v>
      </c>
      <c r="O4" s="37">
        <v>0.08</v>
      </c>
      <c r="P4" s="37">
        <v>0.09</v>
      </c>
      <c r="Q4" s="4">
        <f t="shared" si="0"/>
        <v>9.99999999999999E-05</v>
      </c>
      <c r="R4">
        <f>S2</f>
        <v>0.4</v>
      </c>
      <c r="S4">
        <f>R2</f>
        <v>0.5</v>
      </c>
    </row>
    <row r="5" spans="1:21" ht="12.75" customHeight="1">
      <c r="A5" s="15" t="s">
        <v>16</v>
      </c>
      <c r="M5" s="36" t="s">
        <v>30</v>
      </c>
      <c r="N5" s="36" t="s">
        <v>34</v>
      </c>
      <c r="O5" s="37">
        <v>0.21</v>
      </c>
      <c r="P5" s="37">
        <v>0.19</v>
      </c>
      <c r="Q5" s="4">
        <f t="shared" si="0"/>
        <v>0.0003999999999999996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36" t="s">
        <v>30</v>
      </c>
      <c r="N6" s="36" t="s">
        <v>35</v>
      </c>
      <c r="O6" s="37">
        <v>0.01</v>
      </c>
      <c r="P6" s="37">
        <v>0.02</v>
      </c>
      <c r="Q6" s="4">
        <f t="shared" si="0"/>
        <v>0.0001</v>
      </c>
      <c r="T6">
        <f>$B$3</f>
        <v>0.01</v>
      </c>
      <c r="U6">
        <f>+T3</f>
        <v>0.5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36" t="s">
        <v>30</v>
      </c>
      <c r="N7" s="36" t="s">
        <v>36</v>
      </c>
      <c r="O7" s="37">
        <v>0.04</v>
      </c>
      <c r="P7" s="37">
        <v>0.06</v>
      </c>
      <c r="Q7" s="4">
        <f t="shared" si="0"/>
        <v>0.00039999999999999986</v>
      </c>
    </row>
    <row r="8" spans="1:17" ht="12.75" customHeight="1">
      <c r="A8" s="17" t="s">
        <v>4</v>
      </c>
      <c r="B8" s="18">
        <f>+O65</f>
        <v>59</v>
      </c>
      <c r="C8" s="18">
        <f>+O64</f>
        <v>3.239999999999997</v>
      </c>
      <c r="D8">
        <f>$B$3</f>
        <v>0.01</v>
      </c>
      <c r="E8" s="18">
        <f>+O66</f>
        <v>0.01</v>
      </c>
      <c r="F8" s="18">
        <f>+O67</f>
        <v>0.35</v>
      </c>
      <c r="G8" s="8">
        <f>+O68</f>
        <v>0.05491525423728809</v>
      </c>
      <c r="H8" s="28">
        <f>O69</f>
        <v>0.06833923700935253</v>
      </c>
      <c r="I8" s="28" t="s">
        <v>17</v>
      </c>
      <c r="J8" s="19" t="s">
        <v>17</v>
      </c>
      <c r="M8" s="36" t="s">
        <v>30</v>
      </c>
      <c r="N8" s="36" t="s">
        <v>37</v>
      </c>
      <c r="O8" s="37">
        <v>0.12</v>
      </c>
      <c r="P8" s="37">
        <v>0.12</v>
      </c>
      <c r="Q8" s="4">
        <f t="shared" si="0"/>
        <v>0</v>
      </c>
    </row>
    <row r="9" spans="1:17" ht="12.75" customHeight="1">
      <c r="A9" s="17" t="s">
        <v>5</v>
      </c>
      <c r="B9" s="18">
        <f>+P65</f>
        <v>59</v>
      </c>
      <c r="C9" s="18">
        <f>+P64</f>
        <v>3.3399999999999967</v>
      </c>
      <c r="D9">
        <f>$B$3</f>
        <v>0.01</v>
      </c>
      <c r="E9" s="18">
        <f>+P66</f>
        <v>0.01</v>
      </c>
      <c r="F9" s="18">
        <f>+P67</f>
        <v>0.35</v>
      </c>
      <c r="G9" s="8">
        <f>P68</f>
        <v>0.05661016949152537</v>
      </c>
      <c r="H9" s="28">
        <f>P69</f>
        <v>0.06551151963695541</v>
      </c>
      <c r="I9" s="28" t="s">
        <v>17</v>
      </c>
      <c r="J9" s="19" t="s">
        <v>17</v>
      </c>
      <c r="M9" s="36" t="s">
        <v>38</v>
      </c>
      <c r="N9" s="36" t="s">
        <v>39</v>
      </c>
      <c r="O9" s="37">
        <v>0.06</v>
      </c>
      <c r="P9" s="37">
        <v>0.05</v>
      </c>
      <c r="Q9" s="4">
        <f t="shared" si="0"/>
        <v>9.99999999999999E-05</v>
      </c>
    </row>
    <row r="10" spans="1:17" ht="12.75" customHeight="1">
      <c r="A10" s="20" t="s">
        <v>6</v>
      </c>
      <c r="B10" s="21">
        <f>+Q65</f>
        <v>118</v>
      </c>
      <c r="C10" s="23">
        <f>+Q64</f>
        <v>6.579999999999994</v>
      </c>
      <c r="D10" s="21">
        <f>$B$3</f>
        <v>0.01</v>
      </c>
      <c r="E10" s="21">
        <f>+Q66</f>
        <v>0.01</v>
      </c>
      <c r="F10" s="23">
        <f>+Q67</f>
        <v>0.35</v>
      </c>
      <c r="G10" s="30">
        <f>Q68</f>
        <v>0.055762711864406726</v>
      </c>
      <c r="H10" s="29" t="s">
        <v>17</v>
      </c>
      <c r="I10" s="22">
        <f>Q69</f>
        <v>0.011497973292302798</v>
      </c>
      <c r="J10" s="24">
        <f>Q70</f>
        <v>20.61946578254911</v>
      </c>
      <c r="M10" s="36" t="s">
        <v>38</v>
      </c>
      <c r="N10" s="36" t="s">
        <v>40</v>
      </c>
      <c r="O10" s="37">
        <v>0.02</v>
      </c>
      <c r="P10" s="37">
        <v>0.02</v>
      </c>
      <c r="Q10" s="4">
        <f t="shared" si="0"/>
        <v>0</v>
      </c>
    </row>
    <row r="11" spans="13:17" ht="12.75" customHeight="1">
      <c r="M11" s="36" t="s">
        <v>38</v>
      </c>
      <c r="N11" s="36" t="s">
        <v>41</v>
      </c>
      <c r="O11" s="37">
        <v>0.08</v>
      </c>
      <c r="P11" s="37">
        <v>0.08</v>
      </c>
      <c r="Q11" s="4">
        <f t="shared" si="0"/>
        <v>0</v>
      </c>
    </row>
    <row r="12" spans="13:17" ht="12.75" customHeight="1">
      <c r="M12" s="36" t="s">
        <v>38</v>
      </c>
      <c r="N12" s="36" t="s">
        <v>42</v>
      </c>
      <c r="O12" s="37">
        <v>0.13</v>
      </c>
      <c r="P12" s="37">
        <v>0.13</v>
      </c>
      <c r="Q12" s="4">
        <f t="shared" si="0"/>
        <v>0</v>
      </c>
    </row>
    <row r="13" spans="13:17" ht="12.75" customHeight="1">
      <c r="M13" s="36" t="s">
        <v>43</v>
      </c>
      <c r="N13" s="36" t="s">
        <v>44</v>
      </c>
      <c r="O13" s="37">
        <v>0.03</v>
      </c>
      <c r="P13" s="37">
        <v>0.03</v>
      </c>
      <c r="Q13" s="4">
        <f t="shared" si="0"/>
        <v>0</v>
      </c>
    </row>
    <row r="14" spans="13:17" ht="12.75" customHeight="1">
      <c r="M14" s="36" t="s">
        <v>43</v>
      </c>
      <c r="N14" s="36" t="s">
        <v>45</v>
      </c>
      <c r="O14" s="37">
        <v>0.12</v>
      </c>
      <c r="P14" s="37">
        <v>0.13</v>
      </c>
      <c r="Q14" s="4">
        <f t="shared" si="0"/>
        <v>0.00010000000000000018</v>
      </c>
    </row>
    <row r="15" spans="13:17" ht="12.75" customHeight="1">
      <c r="M15" s="36" t="s">
        <v>43</v>
      </c>
      <c r="N15" s="36" t="s">
        <v>46</v>
      </c>
      <c r="O15" s="37">
        <v>0.04</v>
      </c>
      <c r="P15" s="37">
        <v>0.04</v>
      </c>
      <c r="Q15" s="4">
        <f t="shared" si="0"/>
        <v>0</v>
      </c>
    </row>
    <row r="16" spans="13:17" ht="12.75" customHeight="1">
      <c r="M16" s="36" t="s">
        <v>43</v>
      </c>
      <c r="N16" s="36" t="s">
        <v>47</v>
      </c>
      <c r="O16" s="37">
        <v>0.04</v>
      </c>
      <c r="P16" s="37">
        <v>0.07</v>
      </c>
      <c r="Q16" s="4">
        <f t="shared" si="0"/>
        <v>0.0009000000000000003</v>
      </c>
    </row>
    <row r="17" spans="13:17" ht="12.75" customHeight="1">
      <c r="M17" s="36" t="s">
        <v>43</v>
      </c>
      <c r="N17" s="36" t="s">
        <v>48</v>
      </c>
      <c r="O17" s="37">
        <v>0.05</v>
      </c>
      <c r="P17" s="37">
        <v>0.05</v>
      </c>
      <c r="Q17" s="4">
        <f t="shared" si="0"/>
        <v>0</v>
      </c>
    </row>
    <row r="18" spans="13:17" ht="12.75" customHeight="1">
      <c r="M18" s="36" t="s">
        <v>43</v>
      </c>
      <c r="N18" s="36" t="s">
        <v>49</v>
      </c>
      <c r="O18" s="37">
        <v>0.09</v>
      </c>
      <c r="P18" s="37">
        <v>0.09</v>
      </c>
      <c r="Q18" s="4">
        <f t="shared" si="0"/>
        <v>0</v>
      </c>
    </row>
    <row r="19" spans="13:17" ht="12.75" customHeight="1">
      <c r="M19" s="36" t="s">
        <v>50</v>
      </c>
      <c r="N19" s="36" t="s">
        <v>51</v>
      </c>
      <c r="O19" s="37">
        <v>0.08</v>
      </c>
      <c r="P19" s="37">
        <v>0.07</v>
      </c>
      <c r="Q19" s="4">
        <f t="shared" si="0"/>
        <v>9.99999999999999E-05</v>
      </c>
    </row>
    <row r="20" spans="13:17" ht="12.75" customHeight="1">
      <c r="M20" s="36" t="s">
        <v>50</v>
      </c>
      <c r="N20" s="36" t="s">
        <v>52</v>
      </c>
      <c r="O20" s="37">
        <v>0.22</v>
      </c>
      <c r="P20" s="37">
        <v>0.2</v>
      </c>
      <c r="Q20" s="4">
        <f t="shared" si="0"/>
        <v>0.0003999999999999996</v>
      </c>
    </row>
    <row r="21" spans="13:17" ht="12.75" customHeight="1">
      <c r="M21" s="36" t="s">
        <v>50</v>
      </c>
      <c r="N21" s="36" t="s">
        <v>53</v>
      </c>
      <c r="O21" s="37">
        <v>0.12</v>
      </c>
      <c r="P21" s="37">
        <v>0.12</v>
      </c>
      <c r="Q21" s="4">
        <f t="shared" si="0"/>
        <v>0</v>
      </c>
    </row>
    <row r="22" spans="13:17" ht="12.75" customHeight="1">
      <c r="M22" s="36" t="s">
        <v>50</v>
      </c>
      <c r="N22" s="36" t="s">
        <v>54</v>
      </c>
      <c r="O22" s="37">
        <v>0.04</v>
      </c>
      <c r="P22" s="37">
        <v>0.04</v>
      </c>
      <c r="Q22" s="4">
        <f t="shared" si="0"/>
        <v>0</v>
      </c>
    </row>
    <row r="23" spans="13:17" ht="12.75" customHeight="1">
      <c r="M23" s="36" t="s">
        <v>50</v>
      </c>
      <c r="N23" s="36" t="s">
        <v>55</v>
      </c>
      <c r="O23" s="37">
        <v>0.01</v>
      </c>
      <c r="P23" s="37">
        <v>0.01</v>
      </c>
      <c r="Q23" s="4">
        <f t="shared" si="0"/>
        <v>0</v>
      </c>
    </row>
    <row r="24" spans="13:17" ht="12.75" customHeight="1">
      <c r="M24" s="36" t="s">
        <v>56</v>
      </c>
      <c r="N24" s="36" t="s">
        <v>57</v>
      </c>
      <c r="O24" s="37">
        <v>0.02</v>
      </c>
      <c r="P24" s="37">
        <v>0.02</v>
      </c>
      <c r="Q24" s="4">
        <f t="shared" si="0"/>
        <v>0</v>
      </c>
    </row>
    <row r="25" spans="13:17" ht="12.75" customHeight="1">
      <c r="M25" s="36" t="s">
        <v>56</v>
      </c>
      <c r="N25" s="36" t="s">
        <v>58</v>
      </c>
      <c r="O25" s="37">
        <v>0.02</v>
      </c>
      <c r="P25" s="37">
        <v>0.03</v>
      </c>
      <c r="Q25" s="4">
        <f t="shared" si="0"/>
        <v>9.999999999999996E-05</v>
      </c>
    </row>
    <row r="26" spans="13:17" ht="12.75" customHeight="1">
      <c r="M26" s="36" t="s">
        <v>56</v>
      </c>
      <c r="N26" s="36" t="s">
        <v>59</v>
      </c>
      <c r="O26" s="37">
        <v>0.03</v>
      </c>
      <c r="P26" s="37">
        <v>0.03</v>
      </c>
      <c r="Q26" s="4">
        <f t="shared" si="0"/>
        <v>0</v>
      </c>
    </row>
    <row r="27" spans="13:17" ht="12.75" customHeight="1">
      <c r="M27" s="36" t="s">
        <v>56</v>
      </c>
      <c r="N27" s="36" t="s">
        <v>60</v>
      </c>
      <c r="O27" s="37">
        <v>0.05</v>
      </c>
      <c r="P27" s="37">
        <v>0.04</v>
      </c>
      <c r="Q27" s="4">
        <f t="shared" si="0"/>
        <v>0.00010000000000000005</v>
      </c>
    </row>
    <row r="28" spans="13:17" ht="12.75" customHeight="1">
      <c r="M28" s="36" t="s">
        <v>56</v>
      </c>
      <c r="N28" s="36" t="s">
        <v>61</v>
      </c>
      <c r="O28" s="37">
        <v>0.1</v>
      </c>
      <c r="P28" s="37">
        <v>0.12</v>
      </c>
      <c r="Q28" s="4">
        <f t="shared" si="0"/>
        <v>0.0003999999999999996</v>
      </c>
    </row>
    <row r="29" spans="13:17" ht="12.75" customHeight="1">
      <c r="M29" s="36" t="s">
        <v>56</v>
      </c>
      <c r="N29" s="36" t="s">
        <v>62</v>
      </c>
      <c r="O29" s="37">
        <v>0.05</v>
      </c>
      <c r="P29" s="37">
        <v>0.06</v>
      </c>
      <c r="Q29" s="4">
        <f t="shared" si="0"/>
        <v>9.99999999999999E-05</v>
      </c>
    </row>
    <row r="30" spans="13:17" ht="12.75" customHeight="1">
      <c r="M30" s="36" t="s">
        <v>56</v>
      </c>
      <c r="N30" s="36" t="s">
        <v>63</v>
      </c>
      <c r="O30" s="37">
        <v>0.04</v>
      </c>
      <c r="P30" s="37">
        <v>0.03</v>
      </c>
      <c r="Q30" s="4">
        <f t="shared" si="0"/>
        <v>0.00010000000000000005</v>
      </c>
    </row>
    <row r="31" spans="13:17" ht="12.75" customHeight="1">
      <c r="M31" s="36" t="s">
        <v>64</v>
      </c>
      <c r="N31" s="36" t="s">
        <v>65</v>
      </c>
      <c r="O31" s="37">
        <v>0.01</v>
      </c>
      <c r="P31" s="37">
        <v>0.01</v>
      </c>
      <c r="Q31" s="4">
        <f t="shared" si="0"/>
        <v>0</v>
      </c>
    </row>
    <row r="32" spans="13:17" ht="12.75" customHeight="1">
      <c r="M32" s="36" t="s">
        <v>64</v>
      </c>
      <c r="N32" s="36" t="s">
        <v>66</v>
      </c>
      <c r="O32" s="37">
        <v>0.01</v>
      </c>
      <c r="P32" s="37">
        <v>0.01</v>
      </c>
      <c r="Q32" s="4">
        <f t="shared" si="0"/>
        <v>0</v>
      </c>
    </row>
    <row r="33" spans="13:17" ht="12.75" customHeight="1">
      <c r="M33" s="36" t="s">
        <v>64</v>
      </c>
      <c r="N33" s="36" t="s">
        <v>67</v>
      </c>
      <c r="O33" s="37">
        <v>0.01</v>
      </c>
      <c r="P33" s="37">
        <v>0.01</v>
      </c>
      <c r="Q33" s="4">
        <f t="shared" si="0"/>
        <v>0</v>
      </c>
    </row>
    <row r="34" spans="13:17" ht="12.75" customHeight="1">
      <c r="M34" s="36" t="s">
        <v>64</v>
      </c>
      <c r="N34" s="36" t="s">
        <v>68</v>
      </c>
      <c r="O34" s="37">
        <v>0.01</v>
      </c>
      <c r="P34" s="37">
        <v>0.01</v>
      </c>
      <c r="Q34" s="4">
        <f t="shared" si="0"/>
        <v>0</v>
      </c>
    </row>
    <row r="35" spans="13:17" ht="12.75" customHeight="1">
      <c r="M35" s="36" t="s">
        <v>69</v>
      </c>
      <c r="N35" s="36" t="s">
        <v>70</v>
      </c>
      <c r="O35" s="37">
        <v>0.06</v>
      </c>
      <c r="P35" s="37">
        <v>0.07</v>
      </c>
      <c r="Q35" s="4">
        <f t="shared" si="0"/>
        <v>0.00010000000000000018</v>
      </c>
    </row>
    <row r="36" spans="13:17" ht="12.75" customHeight="1">
      <c r="M36" s="36" t="s">
        <v>69</v>
      </c>
      <c r="N36" s="36" t="s">
        <v>71</v>
      </c>
      <c r="O36" s="37">
        <v>0.03</v>
      </c>
      <c r="P36" s="37">
        <v>0.03</v>
      </c>
      <c r="Q36" s="4">
        <f t="shared" si="0"/>
        <v>0</v>
      </c>
    </row>
    <row r="37" spans="13:17" ht="12.75" customHeight="1">
      <c r="M37" s="36" t="s">
        <v>69</v>
      </c>
      <c r="N37" s="36" t="s">
        <v>72</v>
      </c>
      <c r="O37" s="37">
        <v>0.01</v>
      </c>
      <c r="P37" s="37">
        <v>0.01</v>
      </c>
      <c r="Q37" s="4">
        <f t="shared" si="0"/>
        <v>0</v>
      </c>
    </row>
    <row r="38" spans="13:17" ht="12.75" customHeight="1">
      <c r="M38" s="36" t="s">
        <v>69</v>
      </c>
      <c r="N38" s="36" t="s">
        <v>73</v>
      </c>
      <c r="O38" s="37">
        <v>0.05</v>
      </c>
      <c r="P38" s="37">
        <v>0.06</v>
      </c>
      <c r="Q38" s="4">
        <f t="shared" si="0"/>
        <v>9.99999999999999E-05</v>
      </c>
    </row>
    <row r="39" spans="13:17" ht="12.75" customHeight="1">
      <c r="M39" s="36" t="s">
        <v>69</v>
      </c>
      <c r="N39" s="36" t="s">
        <v>74</v>
      </c>
      <c r="O39" s="37">
        <v>0.02</v>
      </c>
      <c r="P39" s="37">
        <v>0.05</v>
      </c>
      <c r="Q39" s="4">
        <f t="shared" si="0"/>
        <v>0.0009000000000000002</v>
      </c>
    </row>
    <row r="40" spans="13:17" ht="12.75" customHeight="1">
      <c r="M40" s="36" t="s">
        <v>69</v>
      </c>
      <c r="N40" s="36" t="s">
        <v>75</v>
      </c>
      <c r="O40" s="37">
        <v>0.02</v>
      </c>
      <c r="P40" s="37">
        <v>0.02</v>
      </c>
      <c r="Q40" s="4">
        <f t="shared" si="0"/>
        <v>0</v>
      </c>
    </row>
    <row r="41" spans="13:17" ht="12.75" customHeight="1">
      <c r="M41" s="36" t="s">
        <v>69</v>
      </c>
      <c r="N41" s="36" t="s">
        <v>76</v>
      </c>
      <c r="O41" s="37">
        <v>0.01</v>
      </c>
      <c r="P41" s="37">
        <v>0.01</v>
      </c>
      <c r="Q41" s="4">
        <f t="shared" si="0"/>
        <v>0</v>
      </c>
    </row>
    <row r="42" spans="13:17" ht="12.75" customHeight="1">
      <c r="M42" s="36" t="s">
        <v>77</v>
      </c>
      <c r="N42" s="36" t="s">
        <v>78</v>
      </c>
      <c r="O42" s="37">
        <v>0.04</v>
      </c>
      <c r="P42" s="37">
        <v>0.04</v>
      </c>
      <c r="Q42" s="4">
        <f t="shared" si="0"/>
        <v>0</v>
      </c>
    </row>
    <row r="43" spans="13:17" ht="12.75" customHeight="1">
      <c r="M43" s="36" t="s">
        <v>77</v>
      </c>
      <c r="N43" s="36" t="s">
        <v>79</v>
      </c>
      <c r="O43" s="37">
        <v>0.01</v>
      </c>
      <c r="P43" s="37">
        <v>0.01</v>
      </c>
      <c r="Q43" s="4">
        <f t="shared" si="0"/>
        <v>0</v>
      </c>
    </row>
    <row r="44" spans="13:17" ht="12.75" customHeight="1">
      <c r="M44" s="36" t="s">
        <v>77</v>
      </c>
      <c r="N44" s="36" t="s">
        <v>80</v>
      </c>
      <c r="O44" s="37">
        <v>0.01</v>
      </c>
      <c r="P44" s="37">
        <v>0.01</v>
      </c>
      <c r="Q44" s="4">
        <f t="shared" si="0"/>
        <v>0</v>
      </c>
    </row>
    <row r="45" spans="13:17" ht="12.75" customHeight="1">
      <c r="M45" s="36" t="s">
        <v>77</v>
      </c>
      <c r="N45" s="36" t="s">
        <v>81</v>
      </c>
      <c r="O45" s="37">
        <v>0.01</v>
      </c>
      <c r="P45" s="37">
        <v>0.01</v>
      </c>
      <c r="Q45" s="4">
        <f t="shared" si="0"/>
        <v>0</v>
      </c>
    </row>
    <row r="46" spans="13:17" ht="12.75" customHeight="1">
      <c r="M46" s="36" t="s">
        <v>77</v>
      </c>
      <c r="N46" s="36" t="s">
        <v>82</v>
      </c>
      <c r="O46" s="37">
        <v>0.01</v>
      </c>
      <c r="P46" s="37">
        <v>0.01</v>
      </c>
      <c r="Q46" s="4">
        <f t="shared" si="0"/>
        <v>0</v>
      </c>
    </row>
    <row r="47" spans="13:17" ht="12.75" customHeight="1">
      <c r="M47" s="36" t="s">
        <v>77</v>
      </c>
      <c r="N47" s="36" t="s">
        <v>83</v>
      </c>
      <c r="O47" s="37">
        <v>0.02</v>
      </c>
      <c r="P47" s="37">
        <v>0.02</v>
      </c>
      <c r="Q47" s="4">
        <f t="shared" si="0"/>
        <v>0</v>
      </c>
    </row>
    <row r="48" spans="13:17" ht="12.75" customHeight="1">
      <c r="M48" s="36" t="s">
        <v>77</v>
      </c>
      <c r="N48" s="36" t="s">
        <v>84</v>
      </c>
      <c r="O48" s="37">
        <v>0.03</v>
      </c>
      <c r="P48" s="37">
        <v>0.04</v>
      </c>
      <c r="Q48" s="4">
        <f t="shared" si="0"/>
        <v>0.00010000000000000005</v>
      </c>
    </row>
    <row r="49" spans="13:17" ht="12.75" customHeight="1">
      <c r="M49" s="36" t="s">
        <v>85</v>
      </c>
      <c r="N49" s="36" t="s">
        <v>86</v>
      </c>
      <c r="O49" s="37">
        <v>0.07</v>
      </c>
      <c r="P49" s="37">
        <v>0.01</v>
      </c>
      <c r="Q49" s="4">
        <f t="shared" si="0"/>
        <v>0.0036000000000000008</v>
      </c>
    </row>
    <row r="50" spans="13:17" ht="12.75" customHeight="1">
      <c r="M50" s="36" t="s">
        <v>87</v>
      </c>
      <c r="N50" s="36" t="s">
        <v>88</v>
      </c>
      <c r="O50" s="37">
        <v>0.01</v>
      </c>
      <c r="P50" s="37">
        <v>0.01</v>
      </c>
      <c r="Q50" s="4">
        <f t="shared" si="0"/>
        <v>0</v>
      </c>
    </row>
    <row r="51" spans="13:17" ht="12.75" customHeight="1">
      <c r="M51" s="36" t="s">
        <v>87</v>
      </c>
      <c r="N51" s="36" t="s">
        <v>89</v>
      </c>
      <c r="O51" s="37">
        <v>0.03</v>
      </c>
      <c r="P51" s="37">
        <v>0.03</v>
      </c>
      <c r="Q51" s="4">
        <f t="shared" si="0"/>
        <v>0</v>
      </c>
    </row>
    <row r="52" spans="13:17" ht="12.75" customHeight="1">
      <c r="M52" s="36" t="s">
        <v>87</v>
      </c>
      <c r="N52" s="36" t="s">
        <v>90</v>
      </c>
      <c r="O52" s="37">
        <v>0.01</v>
      </c>
      <c r="P52" s="37">
        <v>0.01</v>
      </c>
      <c r="Q52" s="4">
        <f t="shared" si="0"/>
        <v>0</v>
      </c>
    </row>
    <row r="53" spans="13:17" ht="12.75" customHeight="1">
      <c r="M53" s="36" t="s">
        <v>91</v>
      </c>
      <c r="N53" s="36" t="s">
        <v>92</v>
      </c>
      <c r="O53" s="37">
        <v>0.35</v>
      </c>
      <c r="P53" s="37">
        <v>0.35</v>
      </c>
      <c r="Q53" s="4">
        <f t="shared" si="0"/>
        <v>0</v>
      </c>
    </row>
    <row r="54" spans="13:17" ht="12.75" customHeight="1">
      <c r="M54" s="36" t="s">
        <v>93</v>
      </c>
      <c r="N54" s="36" t="s">
        <v>94</v>
      </c>
      <c r="O54" s="37">
        <v>0.04</v>
      </c>
      <c r="P54" s="37">
        <v>0.04</v>
      </c>
      <c r="Q54" s="4">
        <f t="shared" si="0"/>
        <v>0</v>
      </c>
    </row>
    <row r="55" spans="13:17" ht="12.75" customHeight="1">
      <c r="M55" s="36" t="s">
        <v>93</v>
      </c>
      <c r="N55" s="36" t="s">
        <v>95</v>
      </c>
      <c r="O55" s="37">
        <v>0.01</v>
      </c>
      <c r="P55" s="37">
        <v>0.01</v>
      </c>
      <c r="Q55" s="4">
        <f t="shared" si="0"/>
        <v>0</v>
      </c>
    </row>
    <row r="56" spans="13:17" ht="12.75" customHeight="1">
      <c r="M56" s="36" t="s">
        <v>93</v>
      </c>
      <c r="N56" s="36" t="s">
        <v>96</v>
      </c>
      <c r="O56" s="37">
        <v>0.02</v>
      </c>
      <c r="P56" s="37">
        <v>0.02</v>
      </c>
      <c r="Q56" s="4">
        <f t="shared" si="0"/>
        <v>0</v>
      </c>
    </row>
    <row r="57" spans="13:17" ht="12.75" customHeight="1">
      <c r="M57" s="36" t="s">
        <v>93</v>
      </c>
      <c r="N57" s="36" t="s">
        <v>97</v>
      </c>
      <c r="O57" s="37">
        <v>0.01</v>
      </c>
      <c r="P57" s="37">
        <v>0.01</v>
      </c>
      <c r="Q57" s="4">
        <f t="shared" si="0"/>
        <v>0</v>
      </c>
    </row>
    <row r="58" spans="13:17" ht="12.75" customHeight="1">
      <c r="M58" s="36" t="s">
        <v>93</v>
      </c>
      <c r="N58" s="36" t="s">
        <v>98</v>
      </c>
      <c r="O58" s="37">
        <v>0.3</v>
      </c>
      <c r="P58" s="37">
        <v>0.27</v>
      </c>
      <c r="Q58" s="4">
        <f t="shared" si="0"/>
        <v>0.0008999999999999982</v>
      </c>
    </row>
    <row r="59" spans="13:17" ht="12.75" customHeight="1">
      <c r="M59" s="36" t="s">
        <v>93</v>
      </c>
      <c r="N59" s="36" t="s">
        <v>99</v>
      </c>
      <c r="O59" s="37">
        <v>0.02</v>
      </c>
      <c r="P59" s="37">
        <v>0.02</v>
      </c>
      <c r="Q59" s="4">
        <f t="shared" si="0"/>
        <v>0</v>
      </c>
    </row>
    <row r="60" spans="13:17" ht="12.75" customHeight="1">
      <c r="M60" s="36" t="s">
        <v>100</v>
      </c>
      <c r="N60" s="36" t="s">
        <v>101</v>
      </c>
      <c r="O60" s="37">
        <v>0.02</v>
      </c>
      <c r="P60" s="37">
        <v>0.1</v>
      </c>
      <c r="Q60" s="4">
        <f t="shared" si="0"/>
        <v>0.0064</v>
      </c>
    </row>
    <row r="61" spans="13:17" ht="12.75" customHeight="1">
      <c r="M61" s="177"/>
      <c r="N61" s="178"/>
      <c r="O61" s="179"/>
      <c r="P61" s="5" t="s">
        <v>3</v>
      </c>
      <c r="Q61" s="31">
        <f>SUM(Q2:Q60)</f>
        <v>0.0156</v>
      </c>
    </row>
    <row r="62" spans="13:17" ht="12.75" customHeight="1">
      <c r="M62" s="177"/>
      <c r="N62" s="178"/>
      <c r="O62" s="179"/>
      <c r="P62" s="180"/>
      <c r="Q62" s="8"/>
    </row>
    <row r="63" spans="13:17" ht="12.75" customHeight="1">
      <c r="M63" s="177"/>
      <c r="N63" s="178"/>
      <c r="O63" s="6" t="s">
        <v>4</v>
      </c>
      <c r="P63" s="6" t="s">
        <v>5</v>
      </c>
      <c r="Q63" s="7" t="s">
        <v>6</v>
      </c>
    </row>
    <row r="64" spans="14:17" ht="12.75">
      <c r="N64" s="5" t="s">
        <v>7</v>
      </c>
      <c r="O64">
        <f>SUM(O2:O60)</f>
        <v>3.239999999999997</v>
      </c>
      <c r="P64">
        <f>SUM(P2:P60)</f>
        <v>3.3399999999999967</v>
      </c>
      <c r="Q64" s="8">
        <f>+O64+P64</f>
        <v>6.579999999999994</v>
      </c>
    </row>
    <row r="65" spans="14:17" ht="12.75">
      <c r="N65" s="5" t="s">
        <v>8</v>
      </c>
      <c r="O65">
        <f>COUNT(O2:O60)</f>
        <v>59</v>
      </c>
      <c r="P65">
        <f>COUNT(P2:P60)</f>
        <v>59</v>
      </c>
      <c r="Q65" s="9">
        <f>+P65+O65</f>
        <v>118</v>
      </c>
    </row>
    <row r="66" spans="14:17" ht="12.75">
      <c r="N66" s="5" t="s">
        <v>9</v>
      </c>
      <c r="O66">
        <f>MIN(O2:O50)</f>
        <v>0.01</v>
      </c>
      <c r="P66">
        <f>MIN(P2:P60)</f>
        <v>0.01</v>
      </c>
      <c r="Q66" s="9">
        <f>MIN(O66:P66)</f>
        <v>0.01</v>
      </c>
    </row>
    <row r="67" spans="14:17" ht="12.75">
      <c r="N67" s="5" t="s">
        <v>10</v>
      </c>
      <c r="O67">
        <f>MAX(O2:O60)</f>
        <v>0.35</v>
      </c>
      <c r="P67">
        <f>MAX(P2:P60)</f>
        <v>0.35</v>
      </c>
      <c r="Q67" s="10">
        <f>MAX(O67:P67)</f>
        <v>0.35</v>
      </c>
    </row>
    <row r="68" spans="14:17" ht="12.75">
      <c r="N68" s="5" t="s">
        <v>11</v>
      </c>
      <c r="O68" s="11">
        <f>O64/O65</f>
        <v>0.05491525423728809</v>
      </c>
      <c r="P68" s="11">
        <f>P64/P65</f>
        <v>0.05661016949152537</v>
      </c>
      <c r="Q68" s="12">
        <f>(O64+P64)/Q65</f>
        <v>0.055762711864406726</v>
      </c>
    </row>
    <row r="69" spans="14:17" ht="12.75">
      <c r="N69" s="5" t="s">
        <v>12</v>
      </c>
      <c r="O69" s="13">
        <f>STDEV(O2:O60)</f>
        <v>0.06833923700935253</v>
      </c>
      <c r="P69" s="13">
        <f>STDEV(P2:P60)</f>
        <v>0.06551151963695541</v>
      </c>
      <c r="Q69" s="13">
        <f>SQRT(Q61/Q65)</f>
        <v>0.011497973292302798</v>
      </c>
    </row>
    <row r="70" spans="14:17" ht="12.75">
      <c r="N70" s="5" t="s">
        <v>13</v>
      </c>
      <c r="Q70" s="14">
        <f>(Q69/Q68)*100</f>
        <v>20.61946578254911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157</v>
      </c>
      <c r="M1" s="104" t="s">
        <v>0</v>
      </c>
      <c r="N1" s="104" t="s">
        <v>1</v>
      </c>
      <c r="O1" s="104" t="s">
        <v>158</v>
      </c>
      <c r="P1" s="104" t="s">
        <v>158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05" t="s">
        <v>30</v>
      </c>
      <c r="N2" s="105" t="s">
        <v>31</v>
      </c>
      <c r="O2" s="106">
        <v>52.3</v>
      </c>
      <c r="P2" s="106">
        <v>52.5</v>
      </c>
      <c r="Q2" s="4">
        <f aca="true" t="shared" si="0" ref="Q2:Q60">(O2-P2)^2</f>
        <v>0.04000000000000114</v>
      </c>
      <c r="R2">
        <v>400</v>
      </c>
      <c r="S2">
        <f>0.8*R2</f>
        <v>320</v>
      </c>
      <c r="T2">
        <v>0</v>
      </c>
      <c r="U2">
        <f>$B$3</f>
        <v>0.2</v>
      </c>
    </row>
    <row r="3" spans="1:21" ht="12.75" customHeight="1">
      <c r="A3" s="15" t="s">
        <v>20</v>
      </c>
      <c r="B3">
        <v>0.2</v>
      </c>
      <c r="C3" t="s">
        <v>21</v>
      </c>
      <c r="M3" s="105" t="s">
        <v>30</v>
      </c>
      <c r="N3" s="105" t="s">
        <v>32</v>
      </c>
      <c r="O3" s="106">
        <v>118.5</v>
      </c>
      <c r="P3" s="106">
        <v>111.5</v>
      </c>
      <c r="Q3" s="4">
        <f t="shared" si="0"/>
        <v>49</v>
      </c>
      <c r="R3">
        <v>0</v>
      </c>
      <c r="S3">
        <v>0</v>
      </c>
      <c r="T3">
        <f>R2</f>
        <v>400</v>
      </c>
      <c r="U3">
        <f>$B$3</f>
        <v>0.2</v>
      </c>
    </row>
    <row r="4" spans="13:19" ht="12.75" customHeight="1">
      <c r="M4" s="105" t="s">
        <v>30</v>
      </c>
      <c r="N4" s="105" t="s">
        <v>33</v>
      </c>
      <c r="O4" s="106">
        <v>119.5</v>
      </c>
      <c r="P4" s="106">
        <v>119.5</v>
      </c>
      <c r="Q4" s="4">
        <f t="shared" si="0"/>
        <v>0</v>
      </c>
      <c r="R4">
        <f>S2</f>
        <v>320</v>
      </c>
      <c r="S4">
        <f>R2</f>
        <v>400</v>
      </c>
    </row>
    <row r="5" spans="1:21" ht="12.75" customHeight="1">
      <c r="A5" s="15" t="s">
        <v>16</v>
      </c>
      <c r="M5" s="105" t="s">
        <v>30</v>
      </c>
      <c r="N5" s="105" t="s">
        <v>34</v>
      </c>
      <c r="O5" s="106">
        <v>2.4</v>
      </c>
      <c r="P5" s="106">
        <v>2.9</v>
      </c>
      <c r="Q5" s="4">
        <f t="shared" si="0"/>
        <v>0.25</v>
      </c>
      <c r="T5">
        <f>$B$3</f>
        <v>0.2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05" t="s">
        <v>30</v>
      </c>
      <c r="N6" s="105" t="s">
        <v>35</v>
      </c>
      <c r="O6" s="106">
        <v>4.6</v>
      </c>
      <c r="P6" s="106">
        <v>5</v>
      </c>
      <c r="Q6" s="4">
        <f t="shared" si="0"/>
        <v>0.16000000000000028</v>
      </c>
      <c r="T6">
        <f>$B$3</f>
        <v>0.2</v>
      </c>
      <c r="U6">
        <f>+T3</f>
        <v>400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05" t="s">
        <v>30</v>
      </c>
      <c r="N7" s="105" t="s">
        <v>36</v>
      </c>
      <c r="O7" s="106">
        <v>181.5</v>
      </c>
      <c r="P7" s="106">
        <v>186.5</v>
      </c>
      <c r="Q7" s="4">
        <f t="shared" si="0"/>
        <v>25</v>
      </c>
    </row>
    <row r="8" spans="1:17" ht="12.75" customHeight="1">
      <c r="A8" s="17" t="s">
        <v>4</v>
      </c>
      <c r="B8" s="18">
        <f>+O69</f>
        <v>59</v>
      </c>
      <c r="C8" s="18">
        <f>+O68</f>
        <v>3133.1</v>
      </c>
      <c r="D8">
        <f>$B$3</f>
        <v>0.2</v>
      </c>
      <c r="E8" s="18">
        <f>+O70</f>
        <v>2.1</v>
      </c>
      <c r="F8" s="18">
        <f>+O71</f>
        <v>673</v>
      </c>
      <c r="G8" s="8">
        <f>+O72</f>
        <v>53.103389830508476</v>
      </c>
      <c r="H8" s="28">
        <f>O73</f>
        <v>103.97169204611232</v>
      </c>
      <c r="I8" s="28" t="s">
        <v>17</v>
      </c>
      <c r="J8" s="19" t="s">
        <v>17</v>
      </c>
      <c r="M8" s="105" t="s">
        <v>30</v>
      </c>
      <c r="N8" s="105" t="s">
        <v>37</v>
      </c>
      <c r="O8" s="106">
        <v>140</v>
      </c>
      <c r="P8" s="106">
        <v>146</v>
      </c>
      <c r="Q8" s="4">
        <f t="shared" si="0"/>
        <v>36</v>
      </c>
    </row>
    <row r="9" spans="1:17" ht="12.75" customHeight="1">
      <c r="A9" s="17" t="s">
        <v>5</v>
      </c>
      <c r="B9" s="18">
        <f>+P69</f>
        <v>59</v>
      </c>
      <c r="C9" s="18">
        <f>+P68</f>
        <v>3093.400000000001</v>
      </c>
      <c r="D9">
        <f>$B$3</f>
        <v>0.2</v>
      </c>
      <c r="E9" s="18">
        <f>+P70</f>
        <v>2.1</v>
      </c>
      <c r="F9" s="18">
        <f>+P71</f>
        <v>687</v>
      </c>
      <c r="G9" s="8">
        <f>P72</f>
        <v>52.430508474576285</v>
      </c>
      <c r="H9" s="28">
        <f>P73</f>
        <v>104.28963193456643</v>
      </c>
      <c r="I9" s="28" t="s">
        <v>17</v>
      </c>
      <c r="J9" s="19" t="s">
        <v>17</v>
      </c>
      <c r="M9" s="105" t="s">
        <v>38</v>
      </c>
      <c r="N9" s="105" t="s">
        <v>39</v>
      </c>
      <c r="O9" s="106">
        <v>99.8</v>
      </c>
      <c r="P9" s="106">
        <v>96.6</v>
      </c>
      <c r="Q9" s="4">
        <f t="shared" si="0"/>
        <v>10.240000000000018</v>
      </c>
    </row>
    <row r="10" spans="1:17" ht="12.75" customHeight="1">
      <c r="A10" s="20" t="s">
        <v>6</v>
      </c>
      <c r="B10" s="21">
        <f>+Q69</f>
        <v>118</v>
      </c>
      <c r="C10" s="23">
        <f>+Q68</f>
        <v>6226.500000000001</v>
      </c>
      <c r="D10" s="21">
        <f>$B$3</f>
        <v>0.2</v>
      </c>
      <c r="E10" s="21">
        <f>+Q70</f>
        <v>2.1</v>
      </c>
      <c r="F10" s="23">
        <f>+Q71</f>
        <v>687</v>
      </c>
      <c r="G10" s="30">
        <f>Q72</f>
        <v>52.76694915254238</v>
      </c>
      <c r="H10" s="29" t="s">
        <v>17</v>
      </c>
      <c r="I10" s="22">
        <f>Q73</f>
        <v>2.785844971169399</v>
      </c>
      <c r="J10" s="24">
        <f>Q74</f>
        <v>5.279526324548126</v>
      </c>
      <c r="M10" s="105" t="s">
        <v>38</v>
      </c>
      <c r="N10" s="105" t="s">
        <v>40</v>
      </c>
      <c r="O10" s="106">
        <v>172.5</v>
      </c>
      <c r="P10" s="106">
        <v>164</v>
      </c>
      <c r="Q10" s="4">
        <f t="shared" si="0"/>
        <v>72.25</v>
      </c>
    </row>
    <row r="11" spans="13:17" ht="12.75" customHeight="1">
      <c r="M11" s="105" t="s">
        <v>38</v>
      </c>
      <c r="N11" s="105" t="s">
        <v>41</v>
      </c>
      <c r="O11" s="106">
        <v>96.2</v>
      </c>
      <c r="P11" s="106">
        <v>92.4</v>
      </c>
      <c r="Q11" s="4">
        <f t="shared" si="0"/>
        <v>14.439999999999978</v>
      </c>
    </row>
    <row r="12" spans="13:17" ht="12.75" customHeight="1">
      <c r="M12" s="105" t="s">
        <v>38</v>
      </c>
      <c r="N12" s="105" t="s">
        <v>42</v>
      </c>
      <c r="O12" s="106">
        <v>2.1</v>
      </c>
      <c r="P12" s="106">
        <v>2.1</v>
      </c>
      <c r="Q12" s="4">
        <f t="shared" si="0"/>
        <v>0</v>
      </c>
    </row>
    <row r="13" spans="13:17" ht="12.75" customHeight="1">
      <c r="M13" s="105" t="s">
        <v>43</v>
      </c>
      <c r="N13" s="105" t="s">
        <v>44</v>
      </c>
      <c r="O13" s="106">
        <v>2.7</v>
      </c>
      <c r="P13" s="106">
        <v>2.4</v>
      </c>
      <c r="Q13" s="4">
        <f t="shared" si="0"/>
        <v>0.09000000000000016</v>
      </c>
    </row>
    <row r="14" spans="13:17" ht="12.75" customHeight="1">
      <c r="M14" s="105" t="s">
        <v>43</v>
      </c>
      <c r="N14" s="105" t="s">
        <v>45</v>
      </c>
      <c r="O14" s="106">
        <v>50</v>
      </c>
      <c r="P14" s="106">
        <v>53.2</v>
      </c>
      <c r="Q14" s="4">
        <f t="shared" si="0"/>
        <v>10.240000000000018</v>
      </c>
    </row>
    <row r="15" spans="13:17" ht="12.75" customHeight="1">
      <c r="M15" s="105" t="s">
        <v>43</v>
      </c>
      <c r="N15" s="105" t="s">
        <v>46</v>
      </c>
      <c r="O15" s="106">
        <v>2.8</v>
      </c>
      <c r="P15" s="106">
        <v>2.6</v>
      </c>
      <c r="Q15" s="4">
        <f t="shared" si="0"/>
        <v>0.0399999999999999</v>
      </c>
    </row>
    <row r="16" spans="13:17" ht="12.75" customHeight="1">
      <c r="M16" s="105" t="s">
        <v>43</v>
      </c>
      <c r="N16" s="105" t="s">
        <v>47</v>
      </c>
      <c r="O16" s="106">
        <v>58.5</v>
      </c>
      <c r="P16" s="106">
        <v>53.4</v>
      </c>
      <c r="Q16" s="4">
        <f t="shared" si="0"/>
        <v>26.010000000000016</v>
      </c>
    </row>
    <row r="17" spans="13:17" ht="12.75" customHeight="1">
      <c r="M17" s="105" t="s">
        <v>43</v>
      </c>
      <c r="N17" s="105" t="s">
        <v>48</v>
      </c>
      <c r="O17" s="106">
        <v>2.5</v>
      </c>
      <c r="P17" s="106">
        <v>2.5</v>
      </c>
      <c r="Q17" s="4">
        <f t="shared" si="0"/>
        <v>0</v>
      </c>
    </row>
    <row r="18" spans="13:17" ht="12.75" customHeight="1">
      <c r="M18" s="105" t="s">
        <v>43</v>
      </c>
      <c r="N18" s="105" t="s">
        <v>49</v>
      </c>
      <c r="O18" s="106">
        <v>105.5</v>
      </c>
      <c r="P18" s="106">
        <v>104</v>
      </c>
      <c r="Q18" s="4">
        <f t="shared" si="0"/>
        <v>2.25</v>
      </c>
    </row>
    <row r="19" spans="13:17" ht="12.75" customHeight="1">
      <c r="M19" s="105" t="s">
        <v>50</v>
      </c>
      <c r="N19" s="105" t="s">
        <v>51</v>
      </c>
      <c r="O19" s="106">
        <v>22.6</v>
      </c>
      <c r="P19" s="106">
        <v>20.9</v>
      </c>
      <c r="Q19" s="4">
        <f t="shared" si="0"/>
        <v>2.8900000000000095</v>
      </c>
    </row>
    <row r="20" spans="13:17" ht="12.75" customHeight="1">
      <c r="M20" s="105" t="s">
        <v>50</v>
      </c>
      <c r="N20" s="105" t="s">
        <v>52</v>
      </c>
      <c r="O20" s="106">
        <v>19.8</v>
      </c>
      <c r="P20" s="106">
        <v>18.8</v>
      </c>
      <c r="Q20" s="4">
        <f t="shared" si="0"/>
        <v>1</v>
      </c>
    </row>
    <row r="21" spans="13:17" ht="12.75" customHeight="1">
      <c r="M21" s="105" t="s">
        <v>50</v>
      </c>
      <c r="N21" s="105" t="s">
        <v>53</v>
      </c>
      <c r="O21" s="106">
        <v>5.1</v>
      </c>
      <c r="P21" s="106">
        <v>5</v>
      </c>
      <c r="Q21" s="4">
        <f t="shared" si="0"/>
        <v>0.009999999999999929</v>
      </c>
    </row>
    <row r="22" spans="13:17" ht="12.75" customHeight="1">
      <c r="M22" s="105" t="s">
        <v>50</v>
      </c>
      <c r="N22" s="105" t="s">
        <v>54</v>
      </c>
      <c r="O22" s="106">
        <v>131</v>
      </c>
      <c r="P22" s="106">
        <v>123</v>
      </c>
      <c r="Q22" s="4">
        <f t="shared" si="0"/>
        <v>64</v>
      </c>
    </row>
    <row r="23" spans="13:17" ht="12.75" customHeight="1">
      <c r="M23" s="105" t="s">
        <v>50</v>
      </c>
      <c r="N23" s="105" t="s">
        <v>55</v>
      </c>
      <c r="O23" s="106">
        <v>369</v>
      </c>
      <c r="P23" s="106">
        <v>351</v>
      </c>
      <c r="Q23" s="4">
        <f t="shared" si="0"/>
        <v>324</v>
      </c>
    </row>
    <row r="24" spans="13:17" ht="12.75" customHeight="1">
      <c r="M24" s="105" t="s">
        <v>56</v>
      </c>
      <c r="N24" s="105" t="s">
        <v>57</v>
      </c>
      <c r="O24" s="106">
        <v>5.4</v>
      </c>
      <c r="P24" s="106">
        <v>5.4</v>
      </c>
      <c r="Q24" s="4">
        <f t="shared" si="0"/>
        <v>0</v>
      </c>
    </row>
    <row r="25" spans="13:17" ht="12.75" customHeight="1">
      <c r="M25" s="105" t="s">
        <v>56</v>
      </c>
      <c r="N25" s="105" t="s">
        <v>58</v>
      </c>
      <c r="O25" s="106">
        <v>24.8</v>
      </c>
      <c r="P25" s="106">
        <v>23.9</v>
      </c>
      <c r="Q25" s="4">
        <f t="shared" si="0"/>
        <v>0.8100000000000038</v>
      </c>
    </row>
    <row r="26" spans="13:17" ht="12.75" customHeight="1">
      <c r="M26" s="105" t="s">
        <v>56</v>
      </c>
      <c r="N26" s="105" t="s">
        <v>59</v>
      </c>
      <c r="O26" s="106">
        <v>19.8</v>
      </c>
      <c r="P26" s="106">
        <v>23.6</v>
      </c>
      <c r="Q26" s="4">
        <f t="shared" si="0"/>
        <v>14.440000000000005</v>
      </c>
    </row>
    <row r="27" spans="13:17" ht="12.75" customHeight="1">
      <c r="M27" s="105" t="s">
        <v>56</v>
      </c>
      <c r="N27" s="105" t="s">
        <v>60</v>
      </c>
      <c r="O27" s="106">
        <v>25.3</v>
      </c>
      <c r="P27" s="106">
        <v>22.6</v>
      </c>
      <c r="Q27" s="4">
        <f t="shared" si="0"/>
        <v>7.2899999999999965</v>
      </c>
    </row>
    <row r="28" spans="13:17" ht="12.75" customHeight="1">
      <c r="M28" s="105" t="s">
        <v>56</v>
      </c>
      <c r="N28" s="105" t="s">
        <v>61</v>
      </c>
      <c r="O28" s="106">
        <v>32.1</v>
      </c>
      <c r="P28" s="106">
        <v>34</v>
      </c>
      <c r="Q28" s="4">
        <f t="shared" si="0"/>
        <v>3.6099999999999945</v>
      </c>
    </row>
    <row r="29" spans="13:17" ht="12.75" customHeight="1">
      <c r="M29" s="105" t="s">
        <v>56</v>
      </c>
      <c r="N29" s="105" t="s">
        <v>62</v>
      </c>
      <c r="O29" s="106">
        <v>18.4</v>
      </c>
      <c r="P29" s="106">
        <v>15.2</v>
      </c>
      <c r="Q29" s="4">
        <f t="shared" si="0"/>
        <v>10.239999999999995</v>
      </c>
    </row>
    <row r="30" spans="13:17" ht="12.75" customHeight="1">
      <c r="M30" s="105" t="s">
        <v>56</v>
      </c>
      <c r="N30" s="105" t="s">
        <v>63</v>
      </c>
      <c r="O30" s="106">
        <v>27.4</v>
      </c>
      <c r="P30" s="106">
        <v>27</v>
      </c>
      <c r="Q30" s="4">
        <f t="shared" si="0"/>
        <v>0.15999999999999887</v>
      </c>
    </row>
    <row r="31" spans="13:17" ht="12.75" customHeight="1">
      <c r="M31" s="105" t="s">
        <v>64</v>
      </c>
      <c r="N31" s="105" t="s">
        <v>65</v>
      </c>
      <c r="O31" s="106">
        <v>8.2</v>
      </c>
      <c r="P31" s="106">
        <v>8.6</v>
      </c>
      <c r="Q31" s="4">
        <f t="shared" si="0"/>
        <v>0.16000000000000028</v>
      </c>
    </row>
    <row r="32" spans="13:17" ht="12.75" customHeight="1">
      <c r="M32" s="105" t="s">
        <v>64</v>
      </c>
      <c r="N32" s="105" t="s">
        <v>66</v>
      </c>
      <c r="O32" s="106">
        <v>5.7</v>
      </c>
      <c r="P32" s="106">
        <v>5.5</v>
      </c>
      <c r="Q32" s="4">
        <f t="shared" si="0"/>
        <v>0.04000000000000007</v>
      </c>
    </row>
    <row r="33" spans="13:17" ht="12.75" customHeight="1">
      <c r="M33" s="105" t="s">
        <v>64</v>
      </c>
      <c r="N33" s="105" t="s">
        <v>67</v>
      </c>
      <c r="O33" s="106">
        <v>3.2</v>
      </c>
      <c r="P33" s="106">
        <v>2.7</v>
      </c>
      <c r="Q33" s="4">
        <f t="shared" si="0"/>
        <v>0.25</v>
      </c>
    </row>
    <row r="34" spans="13:17" ht="12.75" customHeight="1">
      <c r="M34" s="105" t="s">
        <v>64</v>
      </c>
      <c r="N34" s="105" t="s">
        <v>68</v>
      </c>
      <c r="O34" s="106">
        <v>3.7</v>
      </c>
      <c r="P34" s="106">
        <v>3.8</v>
      </c>
      <c r="Q34" s="4">
        <f t="shared" si="0"/>
        <v>0.009999999999999929</v>
      </c>
    </row>
    <row r="35" spans="13:17" ht="12.75" customHeight="1">
      <c r="M35" s="105" t="s">
        <v>69</v>
      </c>
      <c r="N35" s="105" t="s">
        <v>70</v>
      </c>
      <c r="O35" s="106">
        <v>15</v>
      </c>
      <c r="P35" s="106">
        <v>15.9</v>
      </c>
      <c r="Q35" s="4">
        <f t="shared" si="0"/>
        <v>0.8100000000000006</v>
      </c>
    </row>
    <row r="36" spans="13:17" ht="12.75" customHeight="1">
      <c r="M36" s="105" t="s">
        <v>69</v>
      </c>
      <c r="N36" s="105" t="s">
        <v>71</v>
      </c>
      <c r="O36" s="106">
        <v>49.3</v>
      </c>
      <c r="P36" s="106">
        <v>49.5</v>
      </c>
      <c r="Q36" s="4">
        <f t="shared" si="0"/>
        <v>0.04000000000000114</v>
      </c>
    </row>
    <row r="37" spans="13:17" ht="12.75" customHeight="1">
      <c r="M37" s="105" t="s">
        <v>69</v>
      </c>
      <c r="N37" s="105" t="s">
        <v>72</v>
      </c>
      <c r="O37" s="106">
        <v>27.6</v>
      </c>
      <c r="P37" s="106">
        <v>28.7</v>
      </c>
      <c r="Q37" s="4">
        <f t="shared" si="0"/>
        <v>1.2099999999999953</v>
      </c>
    </row>
    <row r="38" spans="13:17" ht="12.75" customHeight="1">
      <c r="M38" s="105" t="s">
        <v>69</v>
      </c>
      <c r="N38" s="105" t="s">
        <v>73</v>
      </c>
      <c r="O38" s="106">
        <v>4.5</v>
      </c>
      <c r="P38" s="106">
        <v>4.8</v>
      </c>
      <c r="Q38" s="4">
        <f t="shared" si="0"/>
        <v>0.0899999999999999</v>
      </c>
    </row>
    <row r="39" spans="13:17" ht="12.75" customHeight="1">
      <c r="M39" s="105" t="s">
        <v>69</v>
      </c>
      <c r="N39" s="105" t="s">
        <v>74</v>
      </c>
      <c r="O39" s="106">
        <v>26.9</v>
      </c>
      <c r="P39" s="106">
        <v>26.9</v>
      </c>
      <c r="Q39" s="4">
        <f t="shared" si="0"/>
        <v>0</v>
      </c>
    </row>
    <row r="40" spans="13:17" ht="12.75" customHeight="1">
      <c r="M40" s="105" t="s">
        <v>69</v>
      </c>
      <c r="N40" s="105" t="s">
        <v>75</v>
      </c>
      <c r="O40" s="106">
        <v>4.8</v>
      </c>
      <c r="P40" s="106">
        <v>4.8</v>
      </c>
      <c r="Q40" s="4">
        <f t="shared" si="0"/>
        <v>0</v>
      </c>
    </row>
    <row r="41" spans="13:17" ht="12.75" customHeight="1">
      <c r="M41" s="105" t="s">
        <v>69</v>
      </c>
      <c r="N41" s="105" t="s">
        <v>76</v>
      </c>
      <c r="O41" s="106">
        <v>6.5</v>
      </c>
      <c r="P41" s="106">
        <v>6.6</v>
      </c>
      <c r="Q41" s="4">
        <f t="shared" si="0"/>
        <v>0.009999999999999929</v>
      </c>
    </row>
    <row r="42" spans="13:17" ht="12.75" customHeight="1">
      <c r="M42" s="105" t="s">
        <v>77</v>
      </c>
      <c r="N42" s="105" t="s">
        <v>78</v>
      </c>
      <c r="O42" s="106">
        <v>19</v>
      </c>
      <c r="P42" s="106">
        <v>19.1</v>
      </c>
      <c r="Q42" s="4">
        <f t="shared" si="0"/>
        <v>0.010000000000000285</v>
      </c>
    </row>
    <row r="43" spans="13:17" ht="12.75" customHeight="1">
      <c r="M43" s="105" t="s">
        <v>77</v>
      </c>
      <c r="N43" s="105" t="s">
        <v>79</v>
      </c>
      <c r="O43" s="106">
        <v>5.4</v>
      </c>
      <c r="P43" s="106">
        <v>5.6</v>
      </c>
      <c r="Q43" s="4">
        <f t="shared" si="0"/>
        <v>0.039999999999999716</v>
      </c>
    </row>
    <row r="44" spans="13:17" ht="12.75" customHeight="1">
      <c r="M44" s="105" t="s">
        <v>77</v>
      </c>
      <c r="N44" s="105" t="s">
        <v>80</v>
      </c>
      <c r="O44" s="106">
        <v>3.9</v>
      </c>
      <c r="P44" s="106">
        <v>4.1</v>
      </c>
      <c r="Q44" s="4">
        <f t="shared" si="0"/>
        <v>0.0399999999999999</v>
      </c>
    </row>
    <row r="45" spans="13:17" ht="12.75" customHeight="1">
      <c r="M45" s="105" t="s">
        <v>77</v>
      </c>
      <c r="N45" s="105" t="s">
        <v>81</v>
      </c>
      <c r="O45" s="106">
        <v>5.1</v>
      </c>
      <c r="P45" s="106">
        <v>5.6</v>
      </c>
      <c r="Q45" s="4">
        <f t="shared" si="0"/>
        <v>0.25</v>
      </c>
    </row>
    <row r="46" spans="13:17" ht="12.75" customHeight="1">
      <c r="M46" s="105" t="s">
        <v>77</v>
      </c>
      <c r="N46" s="105" t="s">
        <v>82</v>
      </c>
      <c r="O46" s="106">
        <v>12.6</v>
      </c>
      <c r="P46" s="106">
        <v>12.8</v>
      </c>
      <c r="Q46" s="4">
        <f t="shared" si="0"/>
        <v>0.040000000000000424</v>
      </c>
    </row>
    <row r="47" spans="13:17" ht="12.75" customHeight="1">
      <c r="M47" s="105" t="s">
        <v>77</v>
      </c>
      <c r="N47" s="105" t="s">
        <v>83</v>
      </c>
      <c r="O47" s="106">
        <v>5</v>
      </c>
      <c r="P47" s="106">
        <v>5.8</v>
      </c>
      <c r="Q47" s="4">
        <f t="shared" si="0"/>
        <v>0.6399999999999997</v>
      </c>
    </row>
    <row r="48" spans="13:17" ht="12.75" customHeight="1">
      <c r="M48" s="105" t="s">
        <v>77</v>
      </c>
      <c r="N48" s="105" t="s">
        <v>84</v>
      </c>
      <c r="O48" s="106">
        <v>18.6</v>
      </c>
      <c r="P48" s="106">
        <v>18</v>
      </c>
      <c r="Q48" s="4">
        <f t="shared" si="0"/>
        <v>0.3600000000000017</v>
      </c>
    </row>
    <row r="49" spans="13:17" ht="12.75" customHeight="1">
      <c r="M49" s="105" t="s">
        <v>85</v>
      </c>
      <c r="N49" s="105" t="s">
        <v>86</v>
      </c>
      <c r="O49" s="106">
        <v>6</v>
      </c>
      <c r="P49" s="106">
        <v>5.4</v>
      </c>
      <c r="Q49" s="4">
        <f t="shared" si="0"/>
        <v>0.3599999999999996</v>
      </c>
    </row>
    <row r="50" spans="13:17" ht="12.75" customHeight="1">
      <c r="M50" s="105" t="s">
        <v>87</v>
      </c>
      <c r="N50" s="105" t="s">
        <v>88</v>
      </c>
      <c r="O50" s="106">
        <v>36.5</v>
      </c>
      <c r="P50" s="106">
        <v>36.6</v>
      </c>
      <c r="Q50" s="4">
        <f t="shared" si="0"/>
        <v>0.010000000000000285</v>
      </c>
    </row>
    <row r="51" spans="13:17" ht="12.75" customHeight="1">
      <c r="M51" s="105" t="s">
        <v>87</v>
      </c>
      <c r="N51" s="105" t="s">
        <v>89</v>
      </c>
      <c r="O51" s="106">
        <v>17.7</v>
      </c>
      <c r="P51" s="106">
        <v>16.8</v>
      </c>
      <c r="Q51" s="4">
        <f t="shared" si="0"/>
        <v>0.8099999999999974</v>
      </c>
    </row>
    <row r="52" spans="13:17" ht="12.75" customHeight="1">
      <c r="M52" s="105" t="s">
        <v>87</v>
      </c>
      <c r="N52" s="105" t="s">
        <v>90</v>
      </c>
      <c r="O52" s="106">
        <v>49.4</v>
      </c>
      <c r="P52" s="106">
        <v>44.8</v>
      </c>
      <c r="Q52" s="4">
        <f t="shared" si="0"/>
        <v>21.160000000000014</v>
      </c>
    </row>
    <row r="53" spans="13:17" ht="12.75" customHeight="1">
      <c r="M53" s="105" t="s">
        <v>91</v>
      </c>
      <c r="N53" s="105" t="s">
        <v>92</v>
      </c>
      <c r="O53" s="106">
        <v>148.5</v>
      </c>
      <c r="P53" s="106">
        <v>145</v>
      </c>
      <c r="Q53" s="4">
        <f t="shared" si="0"/>
        <v>12.25</v>
      </c>
    </row>
    <row r="54" spans="13:17" ht="12.75" customHeight="1">
      <c r="M54" s="105" t="s">
        <v>93</v>
      </c>
      <c r="N54" s="105" t="s">
        <v>94</v>
      </c>
      <c r="O54" s="106">
        <v>673</v>
      </c>
      <c r="P54" s="106">
        <v>687</v>
      </c>
      <c r="Q54" s="4">
        <f t="shared" si="0"/>
        <v>196</v>
      </c>
    </row>
    <row r="55" spans="13:17" ht="12.75" customHeight="1">
      <c r="M55" s="105" t="s">
        <v>93</v>
      </c>
      <c r="N55" s="105" t="s">
        <v>95</v>
      </c>
      <c r="O55" s="106">
        <v>2.4</v>
      </c>
      <c r="P55" s="106">
        <v>2.5</v>
      </c>
      <c r="Q55" s="4">
        <f t="shared" si="0"/>
        <v>0.010000000000000018</v>
      </c>
    </row>
    <row r="56" spans="13:17" ht="12.75" customHeight="1">
      <c r="M56" s="105" t="s">
        <v>93</v>
      </c>
      <c r="N56" s="105" t="s">
        <v>96</v>
      </c>
      <c r="O56" s="106">
        <v>28.2</v>
      </c>
      <c r="P56" s="106">
        <v>27.5</v>
      </c>
      <c r="Q56" s="4">
        <f t="shared" si="0"/>
        <v>0.489999999999999</v>
      </c>
    </row>
    <row r="57" spans="13:17" ht="12.75" customHeight="1">
      <c r="M57" s="105" t="s">
        <v>93</v>
      </c>
      <c r="N57" s="105" t="s">
        <v>97</v>
      </c>
      <c r="O57" s="106">
        <v>18.4</v>
      </c>
      <c r="P57" s="106">
        <v>16.4</v>
      </c>
      <c r="Q57" s="4">
        <f t="shared" si="0"/>
        <v>4</v>
      </c>
    </row>
    <row r="58" spans="13:17" ht="12.75" customHeight="1">
      <c r="M58" s="105" t="s">
        <v>93</v>
      </c>
      <c r="N58" s="105" t="s">
        <v>98</v>
      </c>
      <c r="O58" s="106">
        <v>3.8</v>
      </c>
      <c r="P58" s="106">
        <v>3.4</v>
      </c>
      <c r="Q58" s="4">
        <f t="shared" si="0"/>
        <v>0.15999999999999992</v>
      </c>
    </row>
    <row r="59" spans="13:17" ht="12.75" customHeight="1">
      <c r="M59" s="105" t="s">
        <v>93</v>
      </c>
      <c r="N59" s="105" t="s">
        <v>99</v>
      </c>
      <c r="O59" s="106">
        <v>5.6</v>
      </c>
      <c r="P59" s="106">
        <v>4.4</v>
      </c>
      <c r="Q59" s="4">
        <f t="shared" si="0"/>
        <v>1.4399999999999984</v>
      </c>
    </row>
    <row r="60" spans="13:17" ht="12.75" customHeight="1">
      <c r="M60" s="105" t="s">
        <v>100</v>
      </c>
      <c r="N60" s="105" t="s">
        <v>101</v>
      </c>
      <c r="O60" s="106">
        <v>6.5</v>
      </c>
      <c r="P60" s="106">
        <v>7.3</v>
      </c>
      <c r="Q60" s="4">
        <f t="shared" si="0"/>
        <v>0.6399999999999997</v>
      </c>
    </row>
    <row r="61" spans="13:16" ht="12.75">
      <c r="M61" s="96"/>
      <c r="N61" s="96"/>
      <c r="O61" s="97"/>
      <c r="P61" s="97"/>
    </row>
    <row r="62" spans="13:16" ht="12.75">
      <c r="M62" s="96"/>
      <c r="N62" s="96"/>
      <c r="O62" s="97"/>
      <c r="P62" s="97"/>
    </row>
    <row r="65" spans="16:17" ht="12.75">
      <c r="P65" s="5" t="s">
        <v>3</v>
      </c>
      <c r="Q65" s="31">
        <f>SUM(Q2:Q64)</f>
        <v>915.7899999999998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3133.1</v>
      </c>
      <c r="P68">
        <f>SUM(P2:P64)</f>
        <v>3093.400000000001</v>
      </c>
      <c r="Q68" s="8">
        <f>+O68+P68</f>
        <v>6226.500000000001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2.1</v>
      </c>
      <c r="P70">
        <f>MIN(P2:P64)</f>
        <v>2.1</v>
      </c>
      <c r="Q70" s="9">
        <f>MIN(O70:P70)</f>
        <v>2.1</v>
      </c>
    </row>
    <row r="71" spans="14:17" ht="12.75">
      <c r="N71" s="5" t="s">
        <v>10</v>
      </c>
      <c r="O71">
        <f>MAX(O2:O60)</f>
        <v>673</v>
      </c>
      <c r="P71">
        <f>MAX(P2:P60)</f>
        <v>687</v>
      </c>
      <c r="Q71" s="10">
        <f>MAX(O71:P71)</f>
        <v>687</v>
      </c>
    </row>
    <row r="72" spans="14:17" ht="12.75">
      <c r="N72" s="5" t="s">
        <v>11</v>
      </c>
      <c r="O72" s="11">
        <f>O68/O69</f>
        <v>53.103389830508476</v>
      </c>
      <c r="P72" s="11">
        <f>P68/P69</f>
        <v>52.430508474576285</v>
      </c>
      <c r="Q72" s="12">
        <f>(O68+P68)/Q69</f>
        <v>52.76694915254238</v>
      </c>
    </row>
    <row r="73" spans="14:17" ht="12.75">
      <c r="N73" s="5" t="s">
        <v>12</v>
      </c>
      <c r="O73" s="13">
        <f>STDEV(O2:O64)</f>
        <v>103.97169204611232</v>
      </c>
      <c r="P73" s="13">
        <f>STDEV(P2:P64)</f>
        <v>104.28963193456643</v>
      </c>
      <c r="Q73" s="13">
        <f>SQRT(Q65/Q69)</f>
        <v>2.785844971169399</v>
      </c>
    </row>
    <row r="74" spans="14:17" ht="12.75">
      <c r="N74" s="5" t="s">
        <v>13</v>
      </c>
      <c r="Q74" s="14">
        <f>(Q73/Q72)*100</f>
        <v>5.279526324548126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159</v>
      </c>
      <c r="M1" s="107" t="s">
        <v>0</v>
      </c>
      <c r="N1" s="107" t="s">
        <v>1</v>
      </c>
      <c r="O1" s="107" t="s">
        <v>160</v>
      </c>
      <c r="P1" s="107" t="s">
        <v>160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08" t="s">
        <v>30</v>
      </c>
      <c r="N2" s="108" t="s">
        <v>31</v>
      </c>
      <c r="O2" s="109">
        <v>150</v>
      </c>
      <c r="P2" s="109">
        <v>150</v>
      </c>
      <c r="Q2" s="4">
        <f aca="true" t="shared" si="0" ref="Q2:Q60">(O2-P2)^2</f>
        <v>0</v>
      </c>
      <c r="R2">
        <v>10000</v>
      </c>
      <c r="S2">
        <f>0.8*R2</f>
        <v>8000</v>
      </c>
      <c r="T2">
        <v>0</v>
      </c>
      <c r="U2">
        <f>$B$3</f>
        <v>10</v>
      </c>
    </row>
    <row r="3" spans="1:21" ht="12.75" customHeight="1">
      <c r="A3" s="15" t="s">
        <v>20</v>
      </c>
      <c r="B3">
        <v>10</v>
      </c>
      <c r="C3" t="s">
        <v>21</v>
      </c>
      <c r="M3" s="108" t="s">
        <v>30</v>
      </c>
      <c r="N3" s="108" t="s">
        <v>32</v>
      </c>
      <c r="O3" s="109">
        <v>100</v>
      </c>
      <c r="P3" s="109">
        <v>100</v>
      </c>
      <c r="Q3" s="4">
        <f t="shared" si="0"/>
        <v>0</v>
      </c>
      <c r="R3">
        <v>0</v>
      </c>
      <c r="S3">
        <v>0</v>
      </c>
      <c r="T3">
        <f>R2</f>
        <v>10000</v>
      </c>
      <c r="U3">
        <f>$B$3</f>
        <v>10</v>
      </c>
    </row>
    <row r="4" spans="13:19" ht="12.75" customHeight="1">
      <c r="M4" s="108" t="s">
        <v>30</v>
      </c>
      <c r="N4" s="108" t="s">
        <v>33</v>
      </c>
      <c r="O4" s="109">
        <v>200</v>
      </c>
      <c r="P4" s="109">
        <v>180</v>
      </c>
      <c r="Q4" s="4">
        <f t="shared" si="0"/>
        <v>400</v>
      </c>
      <c r="R4">
        <f>S2</f>
        <v>8000</v>
      </c>
      <c r="S4">
        <f>R2</f>
        <v>10000</v>
      </c>
    </row>
    <row r="5" spans="1:21" ht="12.75" customHeight="1">
      <c r="A5" s="15" t="s">
        <v>16</v>
      </c>
      <c r="M5" s="108" t="s">
        <v>30</v>
      </c>
      <c r="N5" s="108" t="s">
        <v>34</v>
      </c>
      <c r="O5" s="109">
        <v>960</v>
      </c>
      <c r="P5" s="109">
        <v>970</v>
      </c>
      <c r="Q5" s="4">
        <f t="shared" si="0"/>
        <v>100</v>
      </c>
      <c r="T5">
        <f>$B$3</f>
        <v>10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08" t="s">
        <v>30</v>
      </c>
      <c r="N6" s="108" t="s">
        <v>35</v>
      </c>
      <c r="O6" s="109">
        <v>600</v>
      </c>
      <c r="P6" s="109">
        <v>550</v>
      </c>
      <c r="Q6" s="4">
        <f t="shared" si="0"/>
        <v>2500</v>
      </c>
      <c r="T6">
        <f>$B$3</f>
        <v>10</v>
      </c>
      <c r="U6">
        <f>+T3</f>
        <v>10000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08" t="s">
        <v>30</v>
      </c>
      <c r="N7" s="108" t="s">
        <v>36</v>
      </c>
      <c r="O7" s="109">
        <v>120</v>
      </c>
      <c r="P7" s="109">
        <v>120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41340</v>
      </c>
      <c r="D8">
        <f>$B$3</f>
        <v>10</v>
      </c>
      <c r="E8" s="18">
        <f>+O70</f>
        <v>30</v>
      </c>
      <c r="F8" s="18">
        <f>+O71</f>
        <v>10000</v>
      </c>
      <c r="G8" s="8">
        <f>+O72</f>
        <v>700.6779661016949</v>
      </c>
      <c r="H8" s="28">
        <f>O73</f>
        <v>1798.9785074781205</v>
      </c>
      <c r="I8" s="28" t="s">
        <v>17</v>
      </c>
      <c r="J8" s="19" t="s">
        <v>17</v>
      </c>
      <c r="M8" s="108" t="s">
        <v>30</v>
      </c>
      <c r="N8" s="108" t="s">
        <v>37</v>
      </c>
      <c r="O8" s="109">
        <v>260</v>
      </c>
      <c r="P8" s="109">
        <v>290</v>
      </c>
      <c r="Q8" s="4">
        <f t="shared" si="0"/>
        <v>900</v>
      </c>
    </row>
    <row r="9" spans="1:17" ht="12.75" customHeight="1">
      <c r="A9" s="17" t="s">
        <v>5</v>
      </c>
      <c r="B9" s="18">
        <f>+P69</f>
        <v>59</v>
      </c>
      <c r="C9" s="18">
        <f>+P68</f>
        <v>40850</v>
      </c>
      <c r="D9">
        <f>$B$3</f>
        <v>10</v>
      </c>
      <c r="E9" s="18">
        <f>+P70</f>
        <v>30</v>
      </c>
      <c r="F9" s="18">
        <f>+P71</f>
        <v>10000</v>
      </c>
      <c r="G9" s="8">
        <f>P72</f>
        <v>692.3728813559322</v>
      </c>
      <c r="H9" s="28">
        <f>P73</f>
        <v>1796.0678688726457</v>
      </c>
      <c r="I9" s="28" t="s">
        <v>17</v>
      </c>
      <c r="J9" s="19" t="s">
        <v>17</v>
      </c>
      <c r="M9" s="108" t="s">
        <v>38</v>
      </c>
      <c r="N9" s="108" t="s">
        <v>39</v>
      </c>
      <c r="O9" s="109">
        <v>130</v>
      </c>
      <c r="P9" s="109">
        <v>120</v>
      </c>
      <c r="Q9" s="4">
        <f t="shared" si="0"/>
        <v>100</v>
      </c>
    </row>
    <row r="10" spans="1:17" ht="12.75" customHeight="1">
      <c r="A10" s="20" t="s">
        <v>6</v>
      </c>
      <c r="B10" s="21">
        <f>+Q69</f>
        <v>118</v>
      </c>
      <c r="C10" s="23">
        <f>+Q68</f>
        <v>82190</v>
      </c>
      <c r="D10" s="21">
        <f>$B$3</f>
        <v>10</v>
      </c>
      <c r="E10" s="21">
        <f>+Q70</f>
        <v>30</v>
      </c>
      <c r="F10" s="23">
        <f>+Q71</f>
        <v>10000</v>
      </c>
      <c r="G10" s="30">
        <f>Q72</f>
        <v>696.5254237288135</v>
      </c>
      <c r="H10" s="29" t="s">
        <v>17</v>
      </c>
      <c r="I10" s="22">
        <f>Q73</f>
        <v>22.151252021086638</v>
      </c>
      <c r="J10" s="24">
        <f>Q74</f>
        <v>3.1802503205842845</v>
      </c>
      <c r="M10" s="108" t="s">
        <v>38</v>
      </c>
      <c r="N10" s="108" t="s">
        <v>40</v>
      </c>
      <c r="O10" s="109">
        <v>140</v>
      </c>
      <c r="P10" s="109">
        <v>130</v>
      </c>
      <c r="Q10" s="4">
        <f t="shared" si="0"/>
        <v>100</v>
      </c>
    </row>
    <row r="11" spans="13:17" ht="12.75" customHeight="1">
      <c r="M11" s="108" t="s">
        <v>38</v>
      </c>
      <c r="N11" s="108" t="s">
        <v>41</v>
      </c>
      <c r="O11" s="109">
        <v>280</v>
      </c>
      <c r="P11" s="109">
        <v>280</v>
      </c>
      <c r="Q11" s="4">
        <f t="shared" si="0"/>
        <v>0</v>
      </c>
    </row>
    <row r="12" spans="13:17" ht="12.75" customHeight="1">
      <c r="M12" s="108" t="s">
        <v>38</v>
      </c>
      <c r="N12" s="108" t="s">
        <v>42</v>
      </c>
      <c r="O12" s="109">
        <v>290</v>
      </c>
      <c r="P12" s="109">
        <v>290</v>
      </c>
      <c r="Q12" s="4">
        <f t="shared" si="0"/>
        <v>0</v>
      </c>
    </row>
    <row r="13" spans="13:17" ht="12.75" customHeight="1">
      <c r="M13" s="108" t="s">
        <v>43</v>
      </c>
      <c r="N13" s="108" t="s">
        <v>44</v>
      </c>
      <c r="O13" s="109">
        <v>140</v>
      </c>
      <c r="P13" s="109">
        <v>140</v>
      </c>
      <c r="Q13" s="4">
        <f t="shared" si="0"/>
        <v>0</v>
      </c>
    </row>
    <row r="14" spans="13:17" ht="12.75" customHeight="1">
      <c r="M14" s="108" t="s">
        <v>43</v>
      </c>
      <c r="N14" s="108" t="s">
        <v>45</v>
      </c>
      <c r="O14" s="109">
        <v>410</v>
      </c>
      <c r="P14" s="109">
        <v>400</v>
      </c>
      <c r="Q14" s="4">
        <f t="shared" si="0"/>
        <v>100</v>
      </c>
    </row>
    <row r="15" spans="13:17" ht="12.75" customHeight="1">
      <c r="M15" s="108" t="s">
        <v>43</v>
      </c>
      <c r="N15" s="108" t="s">
        <v>46</v>
      </c>
      <c r="O15" s="109">
        <v>300</v>
      </c>
      <c r="P15" s="109">
        <v>290</v>
      </c>
      <c r="Q15" s="4">
        <f t="shared" si="0"/>
        <v>100</v>
      </c>
    </row>
    <row r="16" spans="13:17" ht="12.75" customHeight="1">
      <c r="M16" s="108" t="s">
        <v>43</v>
      </c>
      <c r="N16" s="108" t="s">
        <v>47</v>
      </c>
      <c r="O16" s="109">
        <v>540</v>
      </c>
      <c r="P16" s="109">
        <v>530</v>
      </c>
      <c r="Q16" s="4">
        <f t="shared" si="0"/>
        <v>100</v>
      </c>
    </row>
    <row r="17" spans="13:17" ht="12.75" customHeight="1">
      <c r="M17" s="108" t="s">
        <v>43</v>
      </c>
      <c r="N17" s="108" t="s">
        <v>48</v>
      </c>
      <c r="O17" s="109">
        <v>260</v>
      </c>
      <c r="P17" s="109">
        <v>260</v>
      </c>
      <c r="Q17" s="4">
        <f t="shared" si="0"/>
        <v>0</v>
      </c>
    </row>
    <row r="18" spans="13:17" ht="12.75" customHeight="1">
      <c r="M18" s="108" t="s">
        <v>43</v>
      </c>
      <c r="N18" s="108" t="s">
        <v>49</v>
      </c>
      <c r="O18" s="109">
        <v>610</v>
      </c>
      <c r="P18" s="109">
        <v>620</v>
      </c>
      <c r="Q18" s="4">
        <f t="shared" si="0"/>
        <v>100</v>
      </c>
    </row>
    <row r="19" spans="13:17" ht="12.75" customHeight="1">
      <c r="M19" s="108" t="s">
        <v>50</v>
      </c>
      <c r="N19" s="108" t="s">
        <v>51</v>
      </c>
      <c r="O19" s="109">
        <v>10000</v>
      </c>
      <c r="P19" s="109">
        <v>10000</v>
      </c>
      <c r="Q19" s="4">
        <f t="shared" si="0"/>
        <v>0</v>
      </c>
    </row>
    <row r="20" spans="13:17" ht="12.75" customHeight="1">
      <c r="M20" s="108" t="s">
        <v>50</v>
      </c>
      <c r="N20" s="108" t="s">
        <v>52</v>
      </c>
      <c r="O20" s="109">
        <v>10000</v>
      </c>
      <c r="P20" s="109">
        <v>10000</v>
      </c>
      <c r="Q20" s="4">
        <f t="shared" si="0"/>
        <v>0</v>
      </c>
    </row>
    <row r="21" spans="13:17" ht="12.75" customHeight="1">
      <c r="M21" s="108" t="s">
        <v>50</v>
      </c>
      <c r="N21" s="108" t="s">
        <v>53</v>
      </c>
      <c r="O21" s="109">
        <v>220</v>
      </c>
      <c r="P21" s="109">
        <v>210</v>
      </c>
      <c r="Q21" s="4">
        <f t="shared" si="0"/>
        <v>100</v>
      </c>
    </row>
    <row r="22" spans="13:17" ht="12.75" customHeight="1">
      <c r="M22" s="108" t="s">
        <v>50</v>
      </c>
      <c r="N22" s="108" t="s">
        <v>54</v>
      </c>
      <c r="O22" s="109">
        <v>510</v>
      </c>
      <c r="P22" s="109">
        <v>500</v>
      </c>
      <c r="Q22" s="4">
        <f t="shared" si="0"/>
        <v>100</v>
      </c>
    </row>
    <row r="23" spans="13:17" ht="12.75" customHeight="1">
      <c r="M23" s="108" t="s">
        <v>50</v>
      </c>
      <c r="N23" s="108" t="s">
        <v>55</v>
      </c>
      <c r="O23" s="109">
        <v>500</v>
      </c>
      <c r="P23" s="109">
        <v>450</v>
      </c>
      <c r="Q23" s="4">
        <f t="shared" si="0"/>
        <v>2500</v>
      </c>
    </row>
    <row r="24" spans="13:17" ht="12.75" customHeight="1">
      <c r="M24" s="108" t="s">
        <v>56</v>
      </c>
      <c r="N24" s="108" t="s">
        <v>57</v>
      </c>
      <c r="O24" s="109">
        <v>130</v>
      </c>
      <c r="P24" s="109">
        <v>110</v>
      </c>
      <c r="Q24" s="4">
        <f t="shared" si="0"/>
        <v>400</v>
      </c>
    </row>
    <row r="25" spans="13:17" ht="12.75" customHeight="1">
      <c r="M25" s="108" t="s">
        <v>56</v>
      </c>
      <c r="N25" s="108" t="s">
        <v>58</v>
      </c>
      <c r="O25" s="109">
        <v>350</v>
      </c>
      <c r="P25" s="109">
        <v>350</v>
      </c>
      <c r="Q25" s="4">
        <f t="shared" si="0"/>
        <v>0</v>
      </c>
    </row>
    <row r="26" spans="13:17" ht="12.75" customHeight="1">
      <c r="M26" s="108" t="s">
        <v>56</v>
      </c>
      <c r="N26" s="108" t="s">
        <v>59</v>
      </c>
      <c r="O26" s="109">
        <v>160</v>
      </c>
      <c r="P26" s="109">
        <v>170</v>
      </c>
      <c r="Q26" s="4">
        <f t="shared" si="0"/>
        <v>100</v>
      </c>
    </row>
    <row r="27" spans="13:17" ht="12.75" customHeight="1">
      <c r="M27" s="108" t="s">
        <v>56</v>
      </c>
      <c r="N27" s="108" t="s">
        <v>60</v>
      </c>
      <c r="O27" s="109">
        <v>350</v>
      </c>
      <c r="P27" s="109">
        <v>330</v>
      </c>
      <c r="Q27" s="4">
        <f t="shared" si="0"/>
        <v>400</v>
      </c>
    </row>
    <row r="28" spans="13:17" ht="12.75" customHeight="1">
      <c r="M28" s="108" t="s">
        <v>56</v>
      </c>
      <c r="N28" s="108" t="s">
        <v>61</v>
      </c>
      <c r="O28" s="109">
        <v>150</v>
      </c>
      <c r="P28" s="109">
        <v>170</v>
      </c>
      <c r="Q28" s="4">
        <f t="shared" si="0"/>
        <v>400</v>
      </c>
    </row>
    <row r="29" spans="13:17" ht="12.75" customHeight="1">
      <c r="M29" s="108" t="s">
        <v>56</v>
      </c>
      <c r="N29" s="108" t="s">
        <v>62</v>
      </c>
      <c r="O29" s="109">
        <v>160</v>
      </c>
      <c r="P29" s="109">
        <v>160</v>
      </c>
      <c r="Q29" s="4">
        <f t="shared" si="0"/>
        <v>0</v>
      </c>
    </row>
    <row r="30" spans="13:17" ht="12.75" customHeight="1">
      <c r="M30" s="108" t="s">
        <v>56</v>
      </c>
      <c r="N30" s="108" t="s">
        <v>63</v>
      </c>
      <c r="O30" s="109">
        <v>160</v>
      </c>
      <c r="P30" s="109">
        <v>160</v>
      </c>
      <c r="Q30" s="4">
        <f t="shared" si="0"/>
        <v>0</v>
      </c>
    </row>
    <row r="31" spans="13:17" ht="12.75" customHeight="1">
      <c r="M31" s="108" t="s">
        <v>64</v>
      </c>
      <c r="N31" s="108" t="s">
        <v>65</v>
      </c>
      <c r="O31" s="109">
        <v>90</v>
      </c>
      <c r="P31" s="109">
        <v>80</v>
      </c>
      <c r="Q31" s="4">
        <f t="shared" si="0"/>
        <v>100</v>
      </c>
    </row>
    <row r="32" spans="13:17" ht="12.75" customHeight="1">
      <c r="M32" s="108" t="s">
        <v>64</v>
      </c>
      <c r="N32" s="108" t="s">
        <v>66</v>
      </c>
      <c r="O32" s="109">
        <v>210</v>
      </c>
      <c r="P32" s="109">
        <v>230</v>
      </c>
      <c r="Q32" s="4">
        <f t="shared" si="0"/>
        <v>400</v>
      </c>
    </row>
    <row r="33" spans="13:17" ht="12.75" customHeight="1">
      <c r="M33" s="108" t="s">
        <v>64</v>
      </c>
      <c r="N33" s="108" t="s">
        <v>67</v>
      </c>
      <c r="O33" s="109">
        <v>30</v>
      </c>
      <c r="P33" s="109">
        <v>40</v>
      </c>
      <c r="Q33" s="4">
        <f t="shared" si="0"/>
        <v>100</v>
      </c>
    </row>
    <row r="34" spans="13:17" ht="12.75" customHeight="1">
      <c r="M34" s="108" t="s">
        <v>64</v>
      </c>
      <c r="N34" s="108" t="s">
        <v>68</v>
      </c>
      <c r="O34" s="109">
        <v>90</v>
      </c>
      <c r="P34" s="109">
        <v>100</v>
      </c>
      <c r="Q34" s="4">
        <f t="shared" si="0"/>
        <v>100</v>
      </c>
    </row>
    <row r="35" spans="13:17" ht="12.75" customHeight="1">
      <c r="M35" s="108" t="s">
        <v>69</v>
      </c>
      <c r="N35" s="108" t="s">
        <v>70</v>
      </c>
      <c r="O35" s="109">
        <v>350</v>
      </c>
      <c r="P35" s="109">
        <v>350</v>
      </c>
      <c r="Q35" s="4">
        <f t="shared" si="0"/>
        <v>0</v>
      </c>
    </row>
    <row r="36" spans="13:17" ht="12.75" customHeight="1">
      <c r="M36" s="108" t="s">
        <v>69</v>
      </c>
      <c r="N36" s="108" t="s">
        <v>71</v>
      </c>
      <c r="O36" s="109">
        <v>530</v>
      </c>
      <c r="P36" s="109">
        <v>520</v>
      </c>
      <c r="Q36" s="4">
        <f t="shared" si="0"/>
        <v>100</v>
      </c>
    </row>
    <row r="37" spans="13:17" ht="12.75" customHeight="1">
      <c r="M37" s="108" t="s">
        <v>69</v>
      </c>
      <c r="N37" s="108" t="s">
        <v>72</v>
      </c>
      <c r="O37" s="109">
        <v>750</v>
      </c>
      <c r="P37" s="109">
        <v>780</v>
      </c>
      <c r="Q37" s="4">
        <f t="shared" si="0"/>
        <v>900</v>
      </c>
    </row>
    <row r="38" spans="13:17" ht="12.75" customHeight="1">
      <c r="M38" s="108" t="s">
        <v>69</v>
      </c>
      <c r="N38" s="108" t="s">
        <v>73</v>
      </c>
      <c r="O38" s="109">
        <v>180</v>
      </c>
      <c r="P38" s="109">
        <v>180</v>
      </c>
      <c r="Q38" s="4">
        <f t="shared" si="0"/>
        <v>0</v>
      </c>
    </row>
    <row r="39" spans="13:17" ht="12.75" customHeight="1">
      <c r="M39" s="108" t="s">
        <v>69</v>
      </c>
      <c r="N39" s="108" t="s">
        <v>74</v>
      </c>
      <c r="O39" s="109">
        <v>750</v>
      </c>
      <c r="P39" s="109">
        <v>730</v>
      </c>
      <c r="Q39" s="4">
        <f t="shared" si="0"/>
        <v>400</v>
      </c>
    </row>
    <row r="40" spans="13:17" ht="12.75" customHeight="1">
      <c r="M40" s="108" t="s">
        <v>69</v>
      </c>
      <c r="N40" s="108" t="s">
        <v>75</v>
      </c>
      <c r="O40" s="109">
        <v>340</v>
      </c>
      <c r="P40" s="109">
        <v>340</v>
      </c>
      <c r="Q40" s="4">
        <f t="shared" si="0"/>
        <v>0</v>
      </c>
    </row>
    <row r="41" spans="13:17" ht="12.75" customHeight="1">
      <c r="M41" s="108" t="s">
        <v>69</v>
      </c>
      <c r="N41" s="108" t="s">
        <v>76</v>
      </c>
      <c r="O41" s="109">
        <v>100</v>
      </c>
      <c r="P41" s="109">
        <v>110</v>
      </c>
      <c r="Q41" s="4">
        <f t="shared" si="0"/>
        <v>100</v>
      </c>
    </row>
    <row r="42" spans="13:17" ht="12.75" customHeight="1">
      <c r="M42" s="108" t="s">
        <v>77</v>
      </c>
      <c r="N42" s="108" t="s">
        <v>78</v>
      </c>
      <c r="O42" s="109">
        <v>710</v>
      </c>
      <c r="P42" s="109">
        <v>680</v>
      </c>
      <c r="Q42" s="4">
        <f t="shared" si="0"/>
        <v>900</v>
      </c>
    </row>
    <row r="43" spans="13:17" ht="12.75" customHeight="1">
      <c r="M43" s="108" t="s">
        <v>77</v>
      </c>
      <c r="N43" s="108" t="s">
        <v>79</v>
      </c>
      <c r="O43" s="109">
        <v>30</v>
      </c>
      <c r="P43" s="109">
        <v>40</v>
      </c>
      <c r="Q43" s="4">
        <f t="shared" si="0"/>
        <v>100</v>
      </c>
    </row>
    <row r="44" spans="13:17" ht="12.75" customHeight="1">
      <c r="M44" s="108" t="s">
        <v>77</v>
      </c>
      <c r="N44" s="108" t="s">
        <v>80</v>
      </c>
      <c r="O44" s="109">
        <v>100</v>
      </c>
      <c r="P44" s="109">
        <v>110</v>
      </c>
      <c r="Q44" s="4">
        <f t="shared" si="0"/>
        <v>100</v>
      </c>
    </row>
    <row r="45" spans="13:17" ht="12.75" customHeight="1">
      <c r="M45" s="108" t="s">
        <v>77</v>
      </c>
      <c r="N45" s="108" t="s">
        <v>81</v>
      </c>
      <c r="O45" s="109">
        <v>30</v>
      </c>
      <c r="P45" s="109">
        <v>30</v>
      </c>
      <c r="Q45" s="4">
        <f t="shared" si="0"/>
        <v>0</v>
      </c>
    </row>
    <row r="46" spans="13:17" ht="12.75" customHeight="1">
      <c r="M46" s="108" t="s">
        <v>77</v>
      </c>
      <c r="N46" s="108" t="s">
        <v>82</v>
      </c>
      <c r="O46" s="109">
        <v>1180</v>
      </c>
      <c r="P46" s="109">
        <v>1110</v>
      </c>
      <c r="Q46" s="4">
        <f t="shared" si="0"/>
        <v>4900</v>
      </c>
    </row>
    <row r="47" spans="13:17" ht="12.75" customHeight="1">
      <c r="M47" s="108" t="s">
        <v>77</v>
      </c>
      <c r="N47" s="108" t="s">
        <v>83</v>
      </c>
      <c r="O47" s="109">
        <v>40</v>
      </c>
      <c r="P47" s="109">
        <v>50</v>
      </c>
      <c r="Q47" s="4">
        <f t="shared" si="0"/>
        <v>100</v>
      </c>
    </row>
    <row r="48" spans="13:17" ht="12.75" customHeight="1">
      <c r="M48" s="108" t="s">
        <v>77</v>
      </c>
      <c r="N48" s="108" t="s">
        <v>84</v>
      </c>
      <c r="O48" s="109">
        <v>50</v>
      </c>
      <c r="P48" s="109">
        <v>50</v>
      </c>
      <c r="Q48" s="4">
        <f t="shared" si="0"/>
        <v>0</v>
      </c>
    </row>
    <row r="49" spans="13:17" ht="12.75" customHeight="1">
      <c r="M49" s="108" t="s">
        <v>85</v>
      </c>
      <c r="N49" s="108" t="s">
        <v>86</v>
      </c>
      <c r="O49" s="109">
        <v>140</v>
      </c>
      <c r="P49" s="109">
        <v>140</v>
      </c>
      <c r="Q49" s="4">
        <f t="shared" si="0"/>
        <v>0</v>
      </c>
    </row>
    <row r="50" spans="13:17" ht="12.75" customHeight="1">
      <c r="M50" s="108" t="s">
        <v>87</v>
      </c>
      <c r="N50" s="108" t="s">
        <v>88</v>
      </c>
      <c r="O50" s="109">
        <v>690</v>
      </c>
      <c r="P50" s="109">
        <v>660</v>
      </c>
      <c r="Q50" s="4">
        <f t="shared" si="0"/>
        <v>900</v>
      </c>
    </row>
    <row r="51" spans="13:17" ht="12.75" customHeight="1">
      <c r="M51" s="108" t="s">
        <v>87</v>
      </c>
      <c r="N51" s="108" t="s">
        <v>89</v>
      </c>
      <c r="O51" s="109">
        <v>310</v>
      </c>
      <c r="P51" s="109">
        <v>270</v>
      </c>
      <c r="Q51" s="4">
        <f t="shared" si="0"/>
        <v>1600</v>
      </c>
    </row>
    <row r="52" spans="13:17" ht="12.75" customHeight="1">
      <c r="M52" s="108" t="s">
        <v>87</v>
      </c>
      <c r="N52" s="108" t="s">
        <v>90</v>
      </c>
      <c r="O52" s="109">
        <v>2230</v>
      </c>
      <c r="P52" s="109">
        <v>2110</v>
      </c>
      <c r="Q52" s="4">
        <f t="shared" si="0"/>
        <v>14400</v>
      </c>
    </row>
    <row r="53" spans="13:17" ht="12.75" customHeight="1">
      <c r="M53" s="108" t="s">
        <v>91</v>
      </c>
      <c r="N53" s="108" t="s">
        <v>92</v>
      </c>
      <c r="O53" s="109">
        <v>480</v>
      </c>
      <c r="P53" s="109">
        <v>470</v>
      </c>
      <c r="Q53" s="4">
        <f t="shared" si="0"/>
        <v>100</v>
      </c>
    </row>
    <row r="54" spans="13:17" ht="12.75" customHeight="1">
      <c r="M54" s="108" t="s">
        <v>93</v>
      </c>
      <c r="N54" s="108" t="s">
        <v>94</v>
      </c>
      <c r="O54" s="109">
        <v>40</v>
      </c>
      <c r="P54" s="109">
        <v>50</v>
      </c>
      <c r="Q54" s="4">
        <f t="shared" si="0"/>
        <v>100</v>
      </c>
    </row>
    <row r="55" spans="13:17" ht="12.75" customHeight="1">
      <c r="M55" s="108" t="s">
        <v>93</v>
      </c>
      <c r="N55" s="108" t="s">
        <v>95</v>
      </c>
      <c r="O55" s="109">
        <v>360</v>
      </c>
      <c r="P55" s="109">
        <v>330</v>
      </c>
      <c r="Q55" s="4">
        <f t="shared" si="0"/>
        <v>900</v>
      </c>
    </row>
    <row r="56" spans="13:17" ht="12.75" customHeight="1">
      <c r="M56" s="108" t="s">
        <v>93</v>
      </c>
      <c r="N56" s="108" t="s">
        <v>96</v>
      </c>
      <c r="O56" s="109">
        <v>1560</v>
      </c>
      <c r="P56" s="109">
        <v>1440</v>
      </c>
      <c r="Q56" s="4">
        <f t="shared" si="0"/>
        <v>14400</v>
      </c>
    </row>
    <row r="57" spans="13:17" ht="12.75" customHeight="1">
      <c r="M57" s="108" t="s">
        <v>93</v>
      </c>
      <c r="N57" s="108" t="s">
        <v>97</v>
      </c>
      <c r="O57" s="109">
        <v>370</v>
      </c>
      <c r="P57" s="109">
        <v>440</v>
      </c>
      <c r="Q57" s="4">
        <f t="shared" si="0"/>
        <v>4900</v>
      </c>
    </row>
    <row r="58" spans="13:17" ht="12.75" customHeight="1">
      <c r="M58" s="108" t="s">
        <v>93</v>
      </c>
      <c r="N58" s="108" t="s">
        <v>98</v>
      </c>
      <c r="O58" s="109">
        <v>760</v>
      </c>
      <c r="P58" s="109">
        <v>700</v>
      </c>
      <c r="Q58" s="4">
        <f t="shared" si="0"/>
        <v>3600</v>
      </c>
    </row>
    <row r="59" spans="13:17" ht="12.75" customHeight="1">
      <c r="M59" s="108" t="s">
        <v>93</v>
      </c>
      <c r="N59" s="108" t="s">
        <v>99</v>
      </c>
      <c r="O59" s="109">
        <v>610</v>
      </c>
      <c r="P59" s="109">
        <v>620</v>
      </c>
      <c r="Q59" s="4">
        <f t="shared" si="0"/>
        <v>100</v>
      </c>
    </row>
    <row r="60" spans="13:17" ht="12.75" customHeight="1">
      <c r="M60" s="108" t="s">
        <v>100</v>
      </c>
      <c r="N60" s="108" t="s">
        <v>101</v>
      </c>
      <c r="O60" s="109">
        <v>50</v>
      </c>
      <c r="P60" s="109">
        <v>60</v>
      </c>
      <c r="Q60" s="4">
        <f t="shared" si="0"/>
        <v>100</v>
      </c>
    </row>
    <row r="61" spans="13:16" ht="12.75">
      <c r="M61" s="96"/>
      <c r="N61" s="96"/>
      <c r="O61" s="97"/>
      <c r="P61" s="97"/>
    </row>
    <row r="62" spans="13:16" ht="12.75">
      <c r="M62" s="96"/>
      <c r="N62" s="96"/>
      <c r="O62" s="97"/>
      <c r="P62" s="97"/>
    </row>
    <row r="65" spans="16:17" ht="12.75">
      <c r="P65" s="5" t="s">
        <v>3</v>
      </c>
      <c r="Q65" s="31">
        <f>SUM(Q2:Q64)</f>
        <v>57900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41340</v>
      </c>
      <c r="P68">
        <f>SUM(P2:P64)</f>
        <v>40850</v>
      </c>
      <c r="Q68" s="8">
        <f>+O68+P68</f>
        <v>82190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30</v>
      </c>
      <c r="P70">
        <f>MIN(P2:P64)</f>
        <v>30</v>
      </c>
      <c r="Q70" s="9">
        <f>MIN(O70:P70)</f>
        <v>30</v>
      </c>
    </row>
    <row r="71" spans="14:17" ht="12.75">
      <c r="N71" s="5" t="s">
        <v>10</v>
      </c>
      <c r="O71">
        <f>MAX(O2:O60)</f>
        <v>10000</v>
      </c>
      <c r="P71">
        <f>MAX(P2:P60)</f>
        <v>10000</v>
      </c>
      <c r="Q71" s="10">
        <f>MAX(O71:P71)</f>
        <v>10000</v>
      </c>
    </row>
    <row r="72" spans="14:17" ht="12.75">
      <c r="N72" s="5" t="s">
        <v>11</v>
      </c>
      <c r="O72" s="11">
        <f>O68/O69</f>
        <v>700.6779661016949</v>
      </c>
      <c r="P72" s="11">
        <f>P68/P69</f>
        <v>692.3728813559322</v>
      </c>
      <c r="Q72" s="12">
        <f>(O68+P68)/Q69</f>
        <v>696.5254237288135</v>
      </c>
    </row>
    <row r="73" spans="14:17" ht="12.75">
      <c r="N73" s="5" t="s">
        <v>12</v>
      </c>
      <c r="O73" s="13">
        <f>STDEV(O2:O64)</f>
        <v>1798.9785074781205</v>
      </c>
      <c r="P73" s="13">
        <f>STDEV(P2:P64)</f>
        <v>1796.0678688726457</v>
      </c>
      <c r="Q73" s="13">
        <f>SQRT(Q65/Q69)</f>
        <v>22.151252021086638</v>
      </c>
    </row>
    <row r="74" spans="14:17" ht="12.75">
      <c r="N74" s="5" t="s">
        <v>13</v>
      </c>
      <c r="Q74" s="14">
        <f>(Q73/Q72)*100</f>
        <v>3.1802503205842845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161</v>
      </c>
      <c r="M1" s="110" t="s">
        <v>0</v>
      </c>
      <c r="N1" s="110" t="s">
        <v>1</v>
      </c>
      <c r="O1" s="110" t="s">
        <v>162</v>
      </c>
      <c r="P1" s="110" t="s">
        <v>162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11" t="s">
        <v>30</v>
      </c>
      <c r="N2" s="111" t="s">
        <v>31</v>
      </c>
      <c r="O2" s="112">
        <v>2</v>
      </c>
      <c r="P2" s="112">
        <v>1.9</v>
      </c>
      <c r="Q2" s="4">
        <f aca="true" t="shared" si="0" ref="Q2:Q60">(O2-P2)^2</f>
        <v>0.010000000000000018</v>
      </c>
      <c r="R2">
        <v>25</v>
      </c>
      <c r="S2">
        <f>0.8*R2</f>
        <v>20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111" t="s">
        <v>30</v>
      </c>
      <c r="N3" s="111" t="s">
        <v>32</v>
      </c>
      <c r="O3" s="112">
        <v>1.6</v>
      </c>
      <c r="P3" s="112">
        <v>1.6</v>
      </c>
      <c r="Q3" s="4">
        <f t="shared" si="0"/>
        <v>0</v>
      </c>
      <c r="R3">
        <v>0</v>
      </c>
      <c r="S3">
        <v>0</v>
      </c>
      <c r="T3">
        <f>R2</f>
        <v>25</v>
      </c>
      <c r="U3">
        <f>$B$3</f>
        <v>0.5</v>
      </c>
    </row>
    <row r="4" spans="13:19" ht="12.75" customHeight="1">
      <c r="M4" s="111" t="s">
        <v>30</v>
      </c>
      <c r="N4" s="111" t="s">
        <v>33</v>
      </c>
      <c r="O4" s="112">
        <v>5.2</v>
      </c>
      <c r="P4" s="112">
        <v>5.3</v>
      </c>
      <c r="Q4" s="4">
        <f t="shared" si="0"/>
        <v>0.009999999999999929</v>
      </c>
      <c r="R4">
        <f>S2</f>
        <v>20</v>
      </c>
      <c r="S4">
        <f>R2</f>
        <v>25</v>
      </c>
    </row>
    <row r="5" spans="1:21" ht="12.75" customHeight="1">
      <c r="A5" s="15" t="s">
        <v>16</v>
      </c>
      <c r="M5" s="111" t="s">
        <v>30</v>
      </c>
      <c r="N5" s="111" t="s">
        <v>34</v>
      </c>
      <c r="O5" s="112">
        <v>10.8</v>
      </c>
      <c r="P5" s="112">
        <v>10.2</v>
      </c>
      <c r="Q5" s="4">
        <f t="shared" si="0"/>
        <v>0.3600000000000017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11" t="s">
        <v>30</v>
      </c>
      <c r="N6" s="111" t="s">
        <v>35</v>
      </c>
      <c r="O6" s="112">
        <v>7.9</v>
      </c>
      <c r="P6" s="112">
        <v>9</v>
      </c>
      <c r="Q6" s="4">
        <f t="shared" si="0"/>
        <v>1.2099999999999993</v>
      </c>
      <c r="T6">
        <f>$B$3</f>
        <v>0.5</v>
      </c>
      <c r="U6">
        <f>+T3</f>
        <v>25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11" t="s">
        <v>30</v>
      </c>
      <c r="N7" s="111" t="s">
        <v>36</v>
      </c>
      <c r="O7" s="112">
        <v>10.6</v>
      </c>
      <c r="P7" s="112">
        <v>11.6</v>
      </c>
      <c r="Q7" s="4">
        <f t="shared" si="0"/>
        <v>1</v>
      </c>
    </row>
    <row r="8" spans="1:17" ht="12.75" customHeight="1">
      <c r="A8" s="17" t="s">
        <v>4</v>
      </c>
      <c r="B8" s="18">
        <f>+O69</f>
        <v>59</v>
      </c>
      <c r="C8" s="18">
        <f>+O68</f>
        <v>1020.3000000000001</v>
      </c>
      <c r="D8">
        <f>$B$3</f>
        <v>0.5</v>
      </c>
      <c r="E8" s="18">
        <f>+O70</f>
        <v>0.9</v>
      </c>
      <c r="F8" s="18">
        <f>+O71</f>
        <v>526</v>
      </c>
      <c r="G8" s="8">
        <f>+O72</f>
        <v>17.29322033898305</v>
      </c>
      <c r="H8" s="28">
        <f>O73</f>
        <v>67.9324508926198</v>
      </c>
      <c r="I8" s="28" t="s">
        <v>17</v>
      </c>
      <c r="J8" s="19" t="s">
        <v>17</v>
      </c>
      <c r="M8" s="111" t="s">
        <v>30</v>
      </c>
      <c r="N8" s="111" t="s">
        <v>37</v>
      </c>
      <c r="O8" s="112">
        <v>3.7</v>
      </c>
      <c r="P8" s="112">
        <v>3.3</v>
      </c>
      <c r="Q8" s="4">
        <f t="shared" si="0"/>
        <v>0.16000000000000028</v>
      </c>
    </row>
    <row r="9" spans="1:17" ht="12.75" customHeight="1">
      <c r="A9" s="17" t="s">
        <v>5</v>
      </c>
      <c r="B9" s="18">
        <f>+P69</f>
        <v>59</v>
      </c>
      <c r="C9" s="18">
        <f>+P68</f>
        <v>1002.9999999999999</v>
      </c>
      <c r="D9">
        <f>$B$3</f>
        <v>0.5</v>
      </c>
      <c r="E9" s="18">
        <f>+P70</f>
        <v>0.9</v>
      </c>
      <c r="F9" s="18">
        <f>+P71</f>
        <v>520</v>
      </c>
      <c r="G9" s="8">
        <f>P72</f>
        <v>16.999999999999996</v>
      </c>
      <c r="H9" s="28">
        <f>P73</f>
        <v>67.07278342116173</v>
      </c>
      <c r="I9" s="28" t="s">
        <v>17</v>
      </c>
      <c r="J9" s="19" t="s">
        <v>17</v>
      </c>
      <c r="M9" s="111" t="s">
        <v>38</v>
      </c>
      <c r="N9" s="111" t="s">
        <v>39</v>
      </c>
      <c r="O9" s="112">
        <v>2.5</v>
      </c>
      <c r="P9" s="112">
        <v>2.5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2023.3</v>
      </c>
      <c r="D10" s="21">
        <f>$B$3</f>
        <v>0.5</v>
      </c>
      <c r="E10" s="21">
        <f>+Q70</f>
        <v>0.9</v>
      </c>
      <c r="F10" s="23">
        <f>+Q71</f>
        <v>526</v>
      </c>
      <c r="G10" s="30">
        <f>Q72</f>
        <v>17.146610169491524</v>
      </c>
      <c r="H10" s="29" t="s">
        <v>17</v>
      </c>
      <c r="I10" s="22">
        <f>Q73</f>
        <v>1.02291540813666</v>
      </c>
      <c r="J10" s="24">
        <f>Q74</f>
        <v>5.965700497213755</v>
      </c>
      <c r="M10" s="111" t="s">
        <v>38</v>
      </c>
      <c r="N10" s="111" t="s">
        <v>40</v>
      </c>
      <c r="O10" s="112">
        <v>1.6</v>
      </c>
      <c r="P10" s="112">
        <v>1.5</v>
      </c>
      <c r="Q10" s="4">
        <f t="shared" si="0"/>
        <v>0.010000000000000018</v>
      </c>
    </row>
    <row r="11" spans="13:17" ht="12.75" customHeight="1">
      <c r="M11" s="111" t="s">
        <v>38</v>
      </c>
      <c r="N11" s="111" t="s">
        <v>41</v>
      </c>
      <c r="O11" s="112">
        <v>4.8</v>
      </c>
      <c r="P11" s="112">
        <v>4.5</v>
      </c>
      <c r="Q11" s="4">
        <f t="shared" si="0"/>
        <v>0.0899999999999999</v>
      </c>
    </row>
    <row r="12" spans="13:17" ht="12.75" customHeight="1">
      <c r="M12" s="111" t="s">
        <v>38</v>
      </c>
      <c r="N12" s="111" t="s">
        <v>42</v>
      </c>
      <c r="O12" s="112">
        <v>15.2</v>
      </c>
      <c r="P12" s="112">
        <v>14</v>
      </c>
      <c r="Q12" s="4">
        <f t="shared" si="0"/>
        <v>1.4399999999999984</v>
      </c>
    </row>
    <row r="13" spans="13:17" ht="12.75" customHeight="1">
      <c r="M13" s="111" t="s">
        <v>43</v>
      </c>
      <c r="N13" s="111" t="s">
        <v>44</v>
      </c>
      <c r="O13" s="112">
        <v>13.2</v>
      </c>
      <c r="P13" s="112">
        <v>13.2</v>
      </c>
      <c r="Q13" s="4">
        <f t="shared" si="0"/>
        <v>0</v>
      </c>
    </row>
    <row r="14" spans="13:17" ht="12.75" customHeight="1">
      <c r="M14" s="111" t="s">
        <v>43</v>
      </c>
      <c r="N14" s="111" t="s">
        <v>45</v>
      </c>
      <c r="O14" s="112">
        <v>1.6</v>
      </c>
      <c r="P14" s="112">
        <v>1.6</v>
      </c>
      <c r="Q14" s="4">
        <f t="shared" si="0"/>
        <v>0</v>
      </c>
    </row>
    <row r="15" spans="13:17" ht="12.75" customHeight="1">
      <c r="M15" s="111" t="s">
        <v>43</v>
      </c>
      <c r="N15" s="111" t="s">
        <v>46</v>
      </c>
      <c r="O15" s="112">
        <v>17.8</v>
      </c>
      <c r="P15" s="112">
        <v>15.5</v>
      </c>
      <c r="Q15" s="4">
        <f t="shared" si="0"/>
        <v>5.290000000000004</v>
      </c>
    </row>
    <row r="16" spans="13:17" ht="12.75" customHeight="1">
      <c r="M16" s="111" t="s">
        <v>43</v>
      </c>
      <c r="N16" s="111" t="s">
        <v>47</v>
      </c>
      <c r="O16" s="112">
        <v>2</v>
      </c>
      <c r="P16" s="112">
        <v>1.9</v>
      </c>
      <c r="Q16" s="4">
        <f t="shared" si="0"/>
        <v>0.010000000000000018</v>
      </c>
    </row>
    <row r="17" spans="13:17" ht="12.75" customHeight="1">
      <c r="M17" s="111" t="s">
        <v>43</v>
      </c>
      <c r="N17" s="111" t="s">
        <v>48</v>
      </c>
      <c r="O17" s="112">
        <v>16.2</v>
      </c>
      <c r="P17" s="112">
        <v>15.2</v>
      </c>
      <c r="Q17" s="4">
        <f t="shared" si="0"/>
        <v>1</v>
      </c>
    </row>
    <row r="18" spans="13:17" ht="12.75" customHeight="1">
      <c r="M18" s="111" t="s">
        <v>43</v>
      </c>
      <c r="N18" s="111" t="s">
        <v>49</v>
      </c>
      <c r="O18" s="112">
        <v>0.9</v>
      </c>
      <c r="P18" s="112">
        <v>0.9</v>
      </c>
      <c r="Q18" s="4">
        <f t="shared" si="0"/>
        <v>0</v>
      </c>
    </row>
    <row r="19" spans="13:17" ht="12.75" customHeight="1">
      <c r="M19" s="111" t="s">
        <v>50</v>
      </c>
      <c r="N19" s="111" t="s">
        <v>51</v>
      </c>
      <c r="O19" s="112">
        <v>2.5</v>
      </c>
      <c r="P19" s="112">
        <v>2.7</v>
      </c>
      <c r="Q19" s="4">
        <f t="shared" si="0"/>
        <v>0.04000000000000007</v>
      </c>
    </row>
    <row r="20" spans="13:17" ht="12.75" customHeight="1">
      <c r="M20" s="111" t="s">
        <v>50</v>
      </c>
      <c r="N20" s="111" t="s">
        <v>52</v>
      </c>
      <c r="O20" s="112">
        <v>6.6</v>
      </c>
      <c r="P20" s="112">
        <v>6.2</v>
      </c>
      <c r="Q20" s="4">
        <f t="shared" si="0"/>
        <v>0.1599999999999996</v>
      </c>
    </row>
    <row r="21" spans="13:17" ht="12.75" customHeight="1">
      <c r="M21" s="111" t="s">
        <v>50</v>
      </c>
      <c r="N21" s="111" t="s">
        <v>53</v>
      </c>
      <c r="O21" s="112">
        <v>21.3</v>
      </c>
      <c r="P21" s="112">
        <v>19.6</v>
      </c>
      <c r="Q21" s="4">
        <f t="shared" si="0"/>
        <v>2.8899999999999975</v>
      </c>
    </row>
    <row r="22" spans="13:17" ht="12.75" customHeight="1">
      <c r="M22" s="111" t="s">
        <v>50</v>
      </c>
      <c r="N22" s="111" t="s">
        <v>54</v>
      </c>
      <c r="O22" s="112">
        <v>3.9</v>
      </c>
      <c r="P22" s="112">
        <v>3.6</v>
      </c>
      <c r="Q22" s="4">
        <f t="shared" si="0"/>
        <v>0.0899999999999999</v>
      </c>
    </row>
    <row r="23" spans="13:17" ht="12.75" customHeight="1">
      <c r="M23" s="111" t="s">
        <v>50</v>
      </c>
      <c r="N23" s="111" t="s">
        <v>55</v>
      </c>
      <c r="O23" s="112">
        <v>4.5</v>
      </c>
      <c r="P23" s="112">
        <v>4.3</v>
      </c>
      <c r="Q23" s="4">
        <f t="shared" si="0"/>
        <v>0.04000000000000007</v>
      </c>
    </row>
    <row r="24" spans="13:17" ht="12.75" customHeight="1">
      <c r="M24" s="111" t="s">
        <v>56</v>
      </c>
      <c r="N24" s="111" t="s">
        <v>57</v>
      </c>
      <c r="O24" s="112">
        <v>4.5</v>
      </c>
      <c r="P24" s="112">
        <v>4.6</v>
      </c>
      <c r="Q24" s="4">
        <f t="shared" si="0"/>
        <v>0.009999999999999929</v>
      </c>
    </row>
    <row r="25" spans="13:17" ht="12.75" customHeight="1">
      <c r="M25" s="111" t="s">
        <v>56</v>
      </c>
      <c r="N25" s="111" t="s">
        <v>58</v>
      </c>
      <c r="O25" s="112">
        <v>10.5</v>
      </c>
      <c r="P25" s="112">
        <v>10.4</v>
      </c>
      <c r="Q25" s="4">
        <f t="shared" si="0"/>
        <v>0.009999999999999929</v>
      </c>
    </row>
    <row r="26" spans="13:17" ht="12.75" customHeight="1">
      <c r="M26" s="111" t="s">
        <v>56</v>
      </c>
      <c r="N26" s="111" t="s">
        <v>59</v>
      </c>
      <c r="O26" s="112">
        <v>9.3</v>
      </c>
      <c r="P26" s="112">
        <v>10.6</v>
      </c>
      <c r="Q26" s="4">
        <f t="shared" si="0"/>
        <v>1.6899999999999973</v>
      </c>
    </row>
    <row r="27" spans="13:17" ht="12.75" customHeight="1">
      <c r="M27" s="111" t="s">
        <v>56</v>
      </c>
      <c r="N27" s="111" t="s">
        <v>60</v>
      </c>
      <c r="O27" s="112">
        <v>12.2</v>
      </c>
      <c r="P27" s="112">
        <v>11.2</v>
      </c>
      <c r="Q27" s="4">
        <f t="shared" si="0"/>
        <v>1</v>
      </c>
    </row>
    <row r="28" spans="13:17" ht="12.75" customHeight="1">
      <c r="M28" s="111" t="s">
        <v>56</v>
      </c>
      <c r="N28" s="111" t="s">
        <v>61</v>
      </c>
      <c r="O28" s="112">
        <v>9.6</v>
      </c>
      <c r="P28" s="112">
        <v>10.1</v>
      </c>
      <c r="Q28" s="4">
        <f t="shared" si="0"/>
        <v>0.25</v>
      </c>
    </row>
    <row r="29" spans="13:17" ht="12.75" customHeight="1">
      <c r="M29" s="111" t="s">
        <v>56</v>
      </c>
      <c r="N29" s="111" t="s">
        <v>62</v>
      </c>
      <c r="O29" s="112">
        <v>7.5</v>
      </c>
      <c r="P29" s="112">
        <v>8.1</v>
      </c>
      <c r="Q29" s="4">
        <f t="shared" si="0"/>
        <v>0.3599999999999996</v>
      </c>
    </row>
    <row r="30" spans="13:17" ht="12.75" customHeight="1">
      <c r="M30" s="111" t="s">
        <v>56</v>
      </c>
      <c r="N30" s="111" t="s">
        <v>63</v>
      </c>
      <c r="O30" s="112">
        <v>8.3</v>
      </c>
      <c r="P30" s="112">
        <v>8.8</v>
      </c>
      <c r="Q30" s="4">
        <f t="shared" si="0"/>
        <v>0.25</v>
      </c>
    </row>
    <row r="31" spans="13:17" ht="12.75" customHeight="1">
      <c r="M31" s="111" t="s">
        <v>64</v>
      </c>
      <c r="N31" s="111" t="s">
        <v>65</v>
      </c>
      <c r="O31" s="112">
        <v>1.8</v>
      </c>
      <c r="P31" s="112">
        <v>2.2</v>
      </c>
      <c r="Q31" s="4">
        <f t="shared" si="0"/>
        <v>0.16000000000000011</v>
      </c>
    </row>
    <row r="32" spans="13:17" ht="12.75" customHeight="1">
      <c r="M32" s="111" t="s">
        <v>64</v>
      </c>
      <c r="N32" s="111" t="s">
        <v>66</v>
      </c>
      <c r="O32" s="112">
        <v>2.3</v>
      </c>
      <c r="P32" s="112">
        <v>2.2</v>
      </c>
      <c r="Q32" s="4">
        <f t="shared" si="0"/>
        <v>0.009999999999999929</v>
      </c>
    </row>
    <row r="33" spans="13:17" ht="12.75" customHeight="1">
      <c r="M33" s="111" t="s">
        <v>64</v>
      </c>
      <c r="N33" s="111" t="s">
        <v>67</v>
      </c>
      <c r="O33" s="112">
        <v>4.5</v>
      </c>
      <c r="P33" s="112">
        <v>4.8</v>
      </c>
      <c r="Q33" s="4">
        <f t="shared" si="0"/>
        <v>0.0899999999999999</v>
      </c>
    </row>
    <row r="34" spans="13:17" ht="12.75" customHeight="1">
      <c r="M34" s="111" t="s">
        <v>64</v>
      </c>
      <c r="N34" s="111" t="s">
        <v>68</v>
      </c>
      <c r="O34" s="112">
        <v>5.3</v>
      </c>
      <c r="P34" s="112">
        <v>5.2</v>
      </c>
      <c r="Q34" s="4">
        <f t="shared" si="0"/>
        <v>0.009999999999999929</v>
      </c>
    </row>
    <row r="35" spans="13:17" ht="12.75" customHeight="1">
      <c r="M35" s="111" t="s">
        <v>69</v>
      </c>
      <c r="N35" s="111" t="s">
        <v>70</v>
      </c>
      <c r="O35" s="112">
        <v>7.5</v>
      </c>
      <c r="P35" s="112">
        <v>8.1</v>
      </c>
      <c r="Q35" s="4">
        <f t="shared" si="0"/>
        <v>0.3599999999999996</v>
      </c>
    </row>
    <row r="36" spans="13:17" ht="12.75" customHeight="1">
      <c r="M36" s="111" t="s">
        <v>69</v>
      </c>
      <c r="N36" s="111" t="s">
        <v>71</v>
      </c>
      <c r="O36" s="112">
        <v>5.4</v>
      </c>
      <c r="P36" s="112">
        <v>5.9</v>
      </c>
      <c r="Q36" s="4">
        <f t="shared" si="0"/>
        <v>0.25</v>
      </c>
    </row>
    <row r="37" spans="13:17" ht="12.75" customHeight="1">
      <c r="M37" s="111" t="s">
        <v>69</v>
      </c>
      <c r="N37" s="111" t="s">
        <v>72</v>
      </c>
      <c r="O37" s="112">
        <v>12.7</v>
      </c>
      <c r="P37" s="112">
        <v>13.4</v>
      </c>
      <c r="Q37" s="4">
        <f t="shared" si="0"/>
        <v>0.4900000000000015</v>
      </c>
    </row>
    <row r="38" spans="13:17" ht="12.75" customHeight="1">
      <c r="M38" s="111" t="s">
        <v>69</v>
      </c>
      <c r="N38" s="111" t="s">
        <v>73</v>
      </c>
      <c r="O38" s="112">
        <v>13.8</v>
      </c>
      <c r="P38" s="112">
        <v>13.4</v>
      </c>
      <c r="Q38" s="4">
        <f t="shared" si="0"/>
        <v>0.16000000000000028</v>
      </c>
    </row>
    <row r="39" spans="13:17" ht="12.75" customHeight="1">
      <c r="M39" s="111" t="s">
        <v>69</v>
      </c>
      <c r="N39" s="111" t="s">
        <v>74</v>
      </c>
      <c r="O39" s="112">
        <v>13.9</v>
      </c>
      <c r="P39" s="112">
        <v>13.5</v>
      </c>
      <c r="Q39" s="4">
        <f t="shared" si="0"/>
        <v>0.16000000000000028</v>
      </c>
    </row>
    <row r="40" spans="13:17" ht="12.75" customHeight="1">
      <c r="M40" s="111" t="s">
        <v>69</v>
      </c>
      <c r="N40" s="111" t="s">
        <v>75</v>
      </c>
      <c r="O40" s="112">
        <v>12.8</v>
      </c>
      <c r="P40" s="112">
        <v>12.4</v>
      </c>
      <c r="Q40" s="4">
        <f t="shared" si="0"/>
        <v>0.16000000000000028</v>
      </c>
    </row>
    <row r="41" spans="13:17" ht="12.75" customHeight="1">
      <c r="M41" s="111" t="s">
        <v>69</v>
      </c>
      <c r="N41" s="111" t="s">
        <v>76</v>
      </c>
      <c r="O41" s="112">
        <v>6.8</v>
      </c>
      <c r="P41" s="112">
        <v>6.7</v>
      </c>
      <c r="Q41" s="4">
        <f t="shared" si="0"/>
        <v>0.009999999999999929</v>
      </c>
    </row>
    <row r="42" spans="13:17" ht="12.75" customHeight="1">
      <c r="M42" s="111" t="s">
        <v>77</v>
      </c>
      <c r="N42" s="111" t="s">
        <v>78</v>
      </c>
      <c r="O42" s="112">
        <v>21.9</v>
      </c>
      <c r="P42" s="112">
        <v>20.7</v>
      </c>
      <c r="Q42" s="4">
        <f t="shared" si="0"/>
        <v>1.4399999999999984</v>
      </c>
    </row>
    <row r="43" spans="13:17" ht="12.75" customHeight="1">
      <c r="M43" s="111" t="s">
        <v>77</v>
      </c>
      <c r="N43" s="111" t="s">
        <v>79</v>
      </c>
      <c r="O43" s="112">
        <v>1.5</v>
      </c>
      <c r="P43" s="112">
        <v>1.4</v>
      </c>
      <c r="Q43" s="4">
        <f t="shared" si="0"/>
        <v>0.010000000000000018</v>
      </c>
    </row>
    <row r="44" spans="13:17" ht="12.75" customHeight="1">
      <c r="M44" s="111" t="s">
        <v>77</v>
      </c>
      <c r="N44" s="111" t="s">
        <v>80</v>
      </c>
      <c r="O44" s="112">
        <v>15.2</v>
      </c>
      <c r="P44" s="112">
        <v>16.5</v>
      </c>
      <c r="Q44" s="4">
        <f t="shared" si="0"/>
        <v>1.690000000000002</v>
      </c>
    </row>
    <row r="45" spans="13:17" ht="12.75" customHeight="1">
      <c r="M45" s="111" t="s">
        <v>77</v>
      </c>
      <c r="N45" s="111" t="s">
        <v>81</v>
      </c>
      <c r="O45" s="112">
        <v>11.9</v>
      </c>
      <c r="P45" s="112">
        <v>12.6</v>
      </c>
      <c r="Q45" s="4">
        <f t="shared" si="0"/>
        <v>0.489999999999999</v>
      </c>
    </row>
    <row r="46" spans="13:17" ht="12.75" customHeight="1">
      <c r="M46" s="111" t="s">
        <v>77</v>
      </c>
      <c r="N46" s="111" t="s">
        <v>82</v>
      </c>
      <c r="O46" s="112">
        <v>2.1</v>
      </c>
      <c r="P46" s="112">
        <v>2</v>
      </c>
      <c r="Q46" s="4">
        <f t="shared" si="0"/>
        <v>0.010000000000000018</v>
      </c>
    </row>
    <row r="47" spans="13:17" ht="12.75" customHeight="1">
      <c r="M47" s="111" t="s">
        <v>77</v>
      </c>
      <c r="N47" s="111" t="s">
        <v>83</v>
      </c>
      <c r="O47" s="112">
        <v>10.2</v>
      </c>
      <c r="P47" s="112">
        <v>10.2</v>
      </c>
      <c r="Q47" s="4">
        <f t="shared" si="0"/>
        <v>0</v>
      </c>
    </row>
    <row r="48" spans="13:17" ht="12.75" customHeight="1">
      <c r="M48" s="111" t="s">
        <v>77</v>
      </c>
      <c r="N48" s="111" t="s">
        <v>84</v>
      </c>
      <c r="O48" s="112">
        <v>7.3</v>
      </c>
      <c r="P48" s="112">
        <v>6.9</v>
      </c>
      <c r="Q48" s="4">
        <f t="shared" si="0"/>
        <v>0.1599999999999996</v>
      </c>
    </row>
    <row r="49" spans="13:17" ht="12.75" customHeight="1">
      <c r="M49" s="111" t="s">
        <v>85</v>
      </c>
      <c r="N49" s="111" t="s">
        <v>86</v>
      </c>
      <c r="O49" s="112">
        <v>10.5</v>
      </c>
      <c r="P49" s="112">
        <v>9.2</v>
      </c>
      <c r="Q49" s="4">
        <f t="shared" si="0"/>
        <v>1.690000000000002</v>
      </c>
    </row>
    <row r="50" spans="13:17" ht="12.75" customHeight="1">
      <c r="M50" s="111" t="s">
        <v>87</v>
      </c>
      <c r="N50" s="111" t="s">
        <v>88</v>
      </c>
      <c r="O50" s="112">
        <v>14.8</v>
      </c>
      <c r="P50" s="112">
        <v>15</v>
      </c>
      <c r="Q50" s="4">
        <f t="shared" si="0"/>
        <v>0.039999999999999716</v>
      </c>
    </row>
    <row r="51" spans="13:17" ht="12.75" customHeight="1">
      <c r="M51" s="111" t="s">
        <v>87</v>
      </c>
      <c r="N51" s="111" t="s">
        <v>89</v>
      </c>
      <c r="O51" s="112">
        <v>2.7</v>
      </c>
      <c r="P51" s="112">
        <v>2.5</v>
      </c>
      <c r="Q51" s="4">
        <f t="shared" si="0"/>
        <v>0.04000000000000007</v>
      </c>
    </row>
    <row r="52" spans="13:17" ht="12.75" customHeight="1">
      <c r="M52" s="111" t="s">
        <v>87</v>
      </c>
      <c r="N52" s="111" t="s">
        <v>90</v>
      </c>
      <c r="O52" s="112">
        <v>60.6</v>
      </c>
      <c r="P52" s="112">
        <v>53.1</v>
      </c>
      <c r="Q52" s="4">
        <f t="shared" si="0"/>
        <v>56.25</v>
      </c>
    </row>
    <row r="53" spans="13:17" ht="12.75" customHeight="1">
      <c r="M53" s="111" t="s">
        <v>91</v>
      </c>
      <c r="N53" s="111" t="s">
        <v>92</v>
      </c>
      <c r="O53" s="112">
        <v>2.8</v>
      </c>
      <c r="P53" s="112">
        <v>2.9</v>
      </c>
      <c r="Q53" s="4">
        <f t="shared" si="0"/>
        <v>0.010000000000000018</v>
      </c>
    </row>
    <row r="54" spans="13:17" ht="12.75" customHeight="1">
      <c r="M54" s="111" t="s">
        <v>93</v>
      </c>
      <c r="N54" s="111" t="s">
        <v>94</v>
      </c>
      <c r="O54" s="112">
        <v>5.9</v>
      </c>
      <c r="P54" s="112">
        <v>5</v>
      </c>
      <c r="Q54" s="4">
        <f t="shared" si="0"/>
        <v>0.8100000000000006</v>
      </c>
    </row>
    <row r="55" spans="13:17" ht="12.75" customHeight="1">
      <c r="M55" s="111" t="s">
        <v>93</v>
      </c>
      <c r="N55" s="111" t="s">
        <v>95</v>
      </c>
      <c r="O55" s="112">
        <v>12.1</v>
      </c>
      <c r="P55" s="112">
        <v>11.8</v>
      </c>
      <c r="Q55" s="4">
        <f t="shared" si="0"/>
        <v>0.08999999999999936</v>
      </c>
    </row>
    <row r="56" spans="13:17" ht="12.75" customHeight="1">
      <c r="M56" s="111" t="s">
        <v>93</v>
      </c>
      <c r="N56" s="111" t="s">
        <v>96</v>
      </c>
      <c r="O56" s="112">
        <v>1</v>
      </c>
      <c r="P56" s="112">
        <v>1.1</v>
      </c>
      <c r="Q56" s="4">
        <f t="shared" si="0"/>
        <v>0.010000000000000018</v>
      </c>
    </row>
    <row r="57" spans="13:17" ht="12.75" customHeight="1">
      <c r="M57" s="111" t="s">
        <v>93</v>
      </c>
      <c r="N57" s="111" t="s">
        <v>97</v>
      </c>
      <c r="O57" s="112">
        <v>3.3</v>
      </c>
      <c r="P57" s="112">
        <v>2.9</v>
      </c>
      <c r="Q57" s="4">
        <f t="shared" si="0"/>
        <v>0.15999999999999992</v>
      </c>
    </row>
    <row r="58" spans="13:17" ht="12.75" customHeight="1">
      <c r="M58" s="111" t="s">
        <v>93</v>
      </c>
      <c r="N58" s="111" t="s">
        <v>98</v>
      </c>
      <c r="O58" s="112">
        <v>526</v>
      </c>
      <c r="P58" s="112">
        <v>520</v>
      </c>
      <c r="Q58" s="4">
        <f t="shared" si="0"/>
        <v>36</v>
      </c>
    </row>
    <row r="59" spans="13:17" ht="12.75" customHeight="1">
      <c r="M59" s="111" t="s">
        <v>93</v>
      </c>
      <c r="N59" s="111" t="s">
        <v>99</v>
      </c>
      <c r="O59" s="112">
        <v>4.3</v>
      </c>
      <c r="P59" s="112">
        <v>4.1</v>
      </c>
      <c r="Q59" s="4">
        <f t="shared" si="0"/>
        <v>0.04000000000000007</v>
      </c>
    </row>
    <row r="60" spans="13:17" ht="12.75" customHeight="1">
      <c r="M60" s="111" t="s">
        <v>100</v>
      </c>
      <c r="N60" s="111" t="s">
        <v>101</v>
      </c>
      <c r="O60" s="112">
        <v>1.1</v>
      </c>
      <c r="P60" s="112">
        <v>3.4</v>
      </c>
      <c r="Q60" s="4">
        <f t="shared" si="0"/>
        <v>5.289999999999999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123.47000000000003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1020.3000000000001</v>
      </c>
      <c r="P68">
        <f>SUM(P2:P64)</f>
        <v>1002.9999999999999</v>
      </c>
      <c r="Q68" s="8">
        <f>+O68+P68</f>
        <v>2023.3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0.9</v>
      </c>
      <c r="P70">
        <f>MIN(P2:P64)</f>
        <v>0.9</v>
      </c>
      <c r="Q70" s="9">
        <f>MIN(O70:P70)</f>
        <v>0.9</v>
      </c>
    </row>
    <row r="71" spans="14:17" ht="12.75">
      <c r="N71" s="5" t="s">
        <v>10</v>
      </c>
      <c r="O71">
        <f>MAX(O2:O60)</f>
        <v>526</v>
      </c>
      <c r="P71">
        <f>MAX(P2:P60)</f>
        <v>520</v>
      </c>
      <c r="Q71" s="10">
        <f>MAX(O71:P71)</f>
        <v>526</v>
      </c>
    </row>
    <row r="72" spans="14:17" ht="12.75">
      <c r="N72" s="5" t="s">
        <v>11</v>
      </c>
      <c r="O72" s="11">
        <f>O68/O69</f>
        <v>17.29322033898305</v>
      </c>
      <c r="P72" s="11">
        <f>P68/P69</f>
        <v>16.999999999999996</v>
      </c>
      <c r="Q72" s="12">
        <f>(O68+P68)/Q69</f>
        <v>17.146610169491524</v>
      </c>
    </row>
    <row r="73" spans="14:17" ht="12.75">
      <c r="N73" s="5" t="s">
        <v>12</v>
      </c>
      <c r="O73" s="13">
        <f>STDEV(O2:O64)</f>
        <v>67.9324508926198</v>
      </c>
      <c r="P73" s="13">
        <f>STDEV(P2:P64)</f>
        <v>67.07278342116173</v>
      </c>
      <c r="Q73" s="13">
        <f>SQRT(Q65/Q69)</f>
        <v>1.02291540813666</v>
      </c>
    </row>
    <row r="74" spans="14:17" ht="12.75">
      <c r="N74" s="5" t="s">
        <v>13</v>
      </c>
      <c r="Q74" s="14">
        <f>(Q73/Q72)*100</f>
        <v>5.965700497213755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201</v>
      </c>
      <c r="M1" s="172" t="s">
        <v>0</v>
      </c>
      <c r="N1" s="172" t="s">
        <v>1</v>
      </c>
      <c r="O1" s="172" t="s">
        <v>202</v>
      </c>
      <c r="P1" s="172" t="s">
        <v>202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73" t="s">
        <v>30</v>
      </c>
      <c r="N2" s="173" t="s">
        <v>31</v>
      </c>
      <c r="O2" s="174">
        <v>0.05</v>
      </c>
      <c r="P2" s="174">
        <v>0.05</v>
      </c>
      <c r="Q2" s="4">
        <f aca="true" t="shared" si="0" ref="Q2:Q60">(O2-P2)^2</f>
        <v>0</v>
      </c>
      <c r="R2">
        <v>0.5</v>
      </c>
      <c r="S2">
        <f>0.8*R2</f>
        <v>0.4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173" t="s">
        <v>30</v>
      </c>
      <c r="N3" s="173" t="s">
        <v>32</v>
      </c>
      <c r="O3" s="174">
        <v>0.05</v>
      </c>
      <c r="P3" s="174">
        <v>0.05</v>
      </c>
      <c r="Q3" s="4">
        <f t="shared" si="0"/>
        <v>0</v>
      </c>
      <c r="R3">
        <v>0</v>
      </c>
      <c r="S3">
        <v>0</v>
      </c>
      <c r="T3">
        <f>R2</f>
        <v>0.5</v>
      </c>
      <c r="U3">
        <f>$B$3</f>
        <v>0.1</v>
      </c>
    </row>
    <row r="4" spans="13:19" ht="12.75" customHeight="1">
      <c r="M4" s="173" t="s">
        <v>30</v>
      </c>
      <c r="N4" s="173" t="s">
        <v>33</v>
      </c>
      <c r="O4" s="174">
        <v>0.05</v>
      </c>
      <c r="P4" s="174">
        <v>0.05</v>
      </c>
      <c r="Q4" s="4">
        <f t="shared" si="0"/>
        <v>0</v>
      </c>
      <c r="R4">
        <f>S2</f>
        <v>0.4</v>
      </c>
      <c r="S4">
        <f>R2</f>
        <v>0.5</v>
      </c>
    </row>
    <row r="5" spans="1:21" ht="12.75" customHeight="1">
      <c r="A5" s="15" t="s">
        <v>16</v>
      </c>
      <c r="M5" s="173" t="s">
        <v>30</v>
      </c>
      <c r="N5" s="173" t="s">
        <v>34</v>
      </c>
      <c r="O5" s="174">
        <v>0.05</v>
      </c>
      <c r="P5" s="174">
        <v>0.05</v>
      </c>
      <c r="Q5" s="4">
        <f t="shared" si="0"/>
        <v>0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73" t="s">
        <v>30</v>
      </c>
      <c r="N6" s="173" t="s">
        <v>35</v>
      </c>
      <c r="O6" s="174">
        <v>0.05</v>
      </c>
      <c r="P6" s="174">
        <v>0.05</v>
      </c>
      <c r="Q6" s="4">
        <f t="shared" si="0"/>
        <v>0</v>
      </c>
      <c r="T6">
        <f>$B$3</f>
        <v>0.1</v>
      </c>
      <c r="U6">
        <f>+T3</f>
        <v>0.5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73" t="s">
        <v>30</v>
      </c>
      <c r="N7" s="173" t="s">
        <v>36</v>
      </c>
      <c r="O7" s="174">
        <v>0.05</v>
      </c>
      <c r="P7" s="174">
        <v>0.05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3.2599999999999976</v>
      </c>
      <c r="D8">
        <f>$B$3</f>
        <v>0.1</v>
      </c>
      <c r="E8" s="18">
        <f>+O70</f>
        <v>0.05</v>
      </c>
      <c r="F8" s="18">
        <f>+O71</f>
        <v>0.31</v>
      </c>
      <c r="G8" s="8">
        <f>+O72</f>
        <v>0.055254237288135555</v>
      </c>
      <c r="H8" s="28">
        <f>O73</f>
        <v>0.03435895366935779</v>
      </c>
      <c r="I8" s="28" t="s">
        <v>17</v>
      </c>
      <c r="J8" s="19" t="s">
        <v>17</v>
      </c>
      <c r="M8" s="173" t="s">
        <v>30</v>
      </c>
      <c r="N8" s="173" t="s">
        <v>37</v>
      </c>
      <c r="O8" s="174">
        <v>0.05</v>
      </c>
      <c r="P8" s="174">
        <v>0.05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3.5499999999999976</v>
      </c>
      <c r="D9">
        <f>$B$3</f>
        <v>0.1</v>
      </c>
      <c r="E9" s="18">
        <f>+P70</f>
        <v>0.05</v>
      </c>
      <c r="F9" s="18">
        <f>+P71</f>
        <v>0.4</v>
      </c>
      <c r="G9" s="8">
        <f>P72</f>
        <v>0.06016949152542369</v>
      </c>
      <c r="H9" s="28">
        <f>P73</f>
        <v>0.04980969042346911</v>
      </c>
      <c r="I9" s="28" t="s">
        <v>17</v>
      </c>
      <c r="J9" s="19" t="s">
        <v>17</v>
      </c>
      <c r="M9" s="173" t="s">
        <v>38</v>
      </c>
      <c r="N9" s="173" t="s">
        <v>39</v>
      </c>
      <c r="O9" s="174">
        <v>0.05</v>
      </c>
      <c r="P9" s="174">
        <v>0.05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6.809999999999995</v>
      </c>
      <c r="D10" s="21">
        <f>$B$3</f>
        <v>0.1</v>
      </c>
      <c r="E10" s="21">
        <f>+Q70</f>
        <v>0.05</v>
      </c>
      <c r="F10" s="23">
        <f>+Q71</f>
        <v>0.4</v>
      </c>
      <c r="G10" s="30">
        <f>Q72</f>
        <v>0.05771186440677962</v>
      </c>
      <c r="H10" s="29" t="s">
        <v>17</v>
      </c>
      <c r="I10" s="22">
        <f>Q73</f>
        <v>0.016748387223140957</v>
      </c>
      <c r="J10" s="24">
        <f>Q74</f>
        <v>29.02070032790946</v>
      </c>
      <c r="M10" s="173" t="s">
        <v>38</v>
      </c>
      <c r="N10" s="173" t="s">
        <v>40</v>
      </c>
      <c r="O10" s="174">
        <v>0.05</v>
      </c>
      <c r="P10" s="174">
        <v>0.05</v>
      </c>
      <c r="Q10" s="4">
        <f t="shared" si="0"/>
        <v>0</v>
      </c>
    </row>
    <row r="11" spans="13:17" ht="12.75" customHeight="1">
      <c r="M11" s="173" t="s">
        <v>38</v>
      </c>
      <c r="N11" s="173" t="s">
        <v>41</v>
      </c>
      <c r="O11" s="174">
        <v>0.05</v>
      </c>
      <c r="P11" s="174">
        <v>0.05</v>
      </c>
      <c r="Q11" s="4">
        <f t="shared" si="0"/>
        <v>0</v>
      </c>
    </row>
    <row r="12" spans="13:17" ht="12.75" customHeight="1">
      <c r="M12" s="173" t="s">
        <v>38</v>
      </c>
      <c r="N12" s="173" t="s">
        <v>42</v>
      </c>
      <c r="O12" s="174">
        <v>0.05</v>
      </c>
      <c r="P12" s="174">
        <v>0.05</v>
      </c>
      <c r="Q12" s="4">
        <f t="shared" si="0"/>
        <v>0</v>
      </c>
    </row>
    <row r="13" spans="13:17" ht="12.75" customHeight="1">
      <c r="M13" s="173" t="s">
        <v>43</v>
      </c>
      <c r="N13" s="173" t="s">
        <v>44</v>
      </c>
      <c r="O13" s="174">
        <v>0.05</v>
      </c>
      <c r="P13" s="174">
        <v>0.1</v>
      </c>
      <c r="Q13" s="4">
        <f t="shared" si="0"/>
        <v>0.0025000000000000005</v>
      </c>
    </row>
    <row r="14" spans="13:17" ht="12.75" customHeight="1">
      <c r="M14" s="173" t="s">
        <v>43</v>
      </c>
      <c r="N14" s="173" t="s">
        <v>45</v>
      </c>
      <c r="O14" s="174">
        <v>0.05</v>
      </c>
      <c r="P14" s="174">
        <v>0.05</v>
      </c>
      <c r="Q14" s="4">
        <f t="shared" si="0"/>
        <v>0</v>
      </c>
    </row>
    <row r="15" spans="13:17" ht="12.75" customHeight="1">
      <c r="M15" s="173" t="s">
        <v>43</v>
      </c>
      <c r="N15" s="173" t="s">
        <v>46</v>
      </c>
      <c r="O15" s="174">
        <v>0.05</v>
      </c>
      <c r="P15" s="174">
        <v>0.05</v>
      </c>
      <c r="Q15" s="4">
        <f t="shared" si="0"/>
        <v>0</v>
      </c>
    </row>
    <row r="16" spans="13:17" ht="12.75" customHeight="1">
      <c r="M16" s="173" t="s">
        <v>43</v>
      </c>
      <c r="N16" s="173" t="s">
        <v>47</v>
      </c>
      <c r="O16" s="174">
        <v>0.05</v>
      </c>
      <c r="P16" s="174">
        <v>0.05</v>
      </c>
      <c r="Q16" s="4">
        <f t="shared" si="0"/>
        <v>0</v>
      </c>
    </row>
    <row r="17" spans="13:17" ht="12.75" customHeight="1">
      <c r="M17" s="173" t="s">
        <v>43</v>
      </c>
      <c r="N17" s="173" t="s">
        <v>48</v>
      </c>
      <c r="O17" s="174">
        <v>0.05</v>
      </c>
      <c r="P17" s="174">
        <v>0.05</v>
      </c>
      <c r="Q17" s="4">
        <f t="shared" si="0"/>
        <v>0</v>
      </c>
    </row>
    <row r="18" spans="13:17" ht="12.75" customHeight="1">
      <c r="M18" s="173" t="s">
        <v>43</v>
      </c>
      <c r="N18" s="173" t="s">
        <v>49</v>
      </c>
      <c r="O18" s="174">
        <v>0.05</v>
      </c>
      <c r="P18" s="174">
        <v>0.05</v>
      </c>
      <c r="Q18" s="4">
        <f t="shared" si="0"/>
        <v>0</v>
      </c>
    </row>
    <row r="19" spans="13:17" ht="12.75" customHeight="1">
      <c r="M19" s="173" t="s">
        <v>50</v>
      </c>
      <c r="N19" s="173" t="s">
        <v>51</v>
      </c>
      <c r="O19" s="174">
        <v>0.05</v>
      </c>
      <c r="P19" s="174">
        <v>0.05</v>
      </c>
      <c r="Q19" s="4">
        <f t="shared" si="0"/>
        <v>0</v>
      </c>
    </row>
    <row r="20" spans="13:17" ht="12.75" customHeight="1">
      <c r="M20" s="173" t="s">
        <v>50</v>
      </c>
      <c r="N20" s="173" t="s">
        <v>52</v>
      </c>
      <c r="O20" s="174">
        <v>0.05</v>
      </c>
      <c r="P20" s="174">
        <v>0.05</v>
      </c>
      <c r="Q20" s="4">
        <f t="shared" si="0"/>
        <v>0</v>
      </c>
    </row>
    <row r="21" spans="13:17" ht="12.75" customHeight="1">
      <c r="M21" s="173" t="s">
        <v>50</v>
      </c>
      <c r="N21" s="173" t="s">
        <v>53</v>
      </c>
      <c r="O21" s="174">
        <v>0.05</v>
      </c>
      <c r="P21" s="174">
        <v>0.05</v>
      </c>
      <c r="Q21" s="4">
        <f t="shared" si="0"/>
        <v>0</v>
      </c>
    </row>
    <row r="22" spans="13:17" ht="12.75" customHeight="1">
      <c r="M22" s="173" t="s">
        <v>50</v>
      </c>
      <c r="N22" s="173" t="s">
        <v>54</v>
      </c>
      <c r="O22" s="174">
        <v>0.1</v>
      </c>
      <c r="P22" s="174">
        <v>0.1</v>
      </c>
      <c r="Q22" s="4">
        <f t="shared" si="0"/>
        <v>0</v>
      </c>
    </row>
    <row r="23" spans="13:17" ht="12.75" customHeight="1">
      <c r="M23" s="173" t="s">
        <v>50</v>
      </c>
      <c r="N23" s="173" t="s">
        <v>55</v>
      </c>
      <c r="O23" s="174">
        <v>0.05</v>
      </c>
      <c r="P23" s="174">
        <v>0.05</v>
      </c>
      <c r="Q23" s="4">
        <f t="shared" si="0"/>
        <v>0</v>
      </c>
    </row>
    <row r="24" spans="13:17" ht="12.75" customHeight="1">
      <c r="M24" s="173" t="s">
        <v>56</v>
      </c>
      <c r="N24" s="173" t="s">
        <v>57</v>
      </c>
      <c r="O24" s="174">
        <v>0.05</v>
      </c>
      <c r="P24" s="174">
        <v>0.05</v>
      </c>
      <c r="Q24" s="4">
        <f t="shared" si="0"/>
        <v>0</v>
      </c>
    </row>
    <row r="25" spans="13:17" ht="12.75" customHeight="1">
      <c r="M25" s="173" t="s">
        <v>56</v>
      </c>
      <c r="N25" s="173" t="s">
        <v>58</v>
      </c>
      <c r="O25" s="174">
        <v>0.05</v>
      </c>
      <c r="P25" s="174">
        <v>0.05</v>
      </c>
      <c r="Q25" s="4">
        <f t="shared" si="0"/>
        <v>0</v>
      </c>
    </row>
    <row r="26" spans="13:17" ht="12.75" customHeight="1">
      <c r="M26" s="173" t="s">
        <v>56</v>
      </c>
      <c r="N26" s="173" t="s">
        <v>59</v>
      </c>
      <c r="O26" s="174">
        <v>0.05</v>
      </c>
      <c r="P26" s="174">
        <v>0.05</v>
      </c>
      <c r="Q26" s="4">
        <f t="shared" si="0"/>
        <v>0</v>
      </c>
    </row>
    <row r="27" spans="13:17" ht="12.75" customHeight="1">
      <c r="M27" s="173" t="s">
        <v>56</v>
      </c>
      <c r="N27" s="173" t="s">
        <v>60</v>
      </c>
      <c r="O27" s="174">
        <v>0.05</v>
      </c>
      <c r="P27" s="174">
        <v>0.05</v>
      </c>
      <c r="Q27" s="4">
        <f t="shared" si="0"/>
        <v>0</v>
      </c>
    </row>
    <row r="28" spans="13:17" ht="12.75" customHeight="1">
      <c r="M28" s="173" t="s">
        <v>56</v>
      </c>
      <c r="N28" s="173" t="s">
        <v>61</v>
      </c>
      <c r="O28" s="174">
        <v>0.05</v>
      </c>
      <c r="P28" s="174">
        <v>0.05</v>
      </c>
      <c r="Q28" s="4">
        <f t="shared" si="0"/>
        <v>0</v>
      </c>
    </row>
    <row r="29" spans="13:17" ht="12.75" customHeight="1">
      <c r="M29" s="173" t="s">
        <v>56</v>
      </c>
      <c r="N29" s="173" t="s">
        <v>62</v>
      </c>
      <c r="O29" s="174">
        <v>0.05</v>
      </c>
      <c r="P29" s="174">
        <v>0.05</v>
      </c>
      <c r="Q29" s="4">
        <f t="shared" si="0"/>
        <v>0</v>
      </c>
    </row>
    <row r="30" spans="13:17" ht="12.75" customHeight="1">
      <c r="M30" s="173" t="s">
        <v>56</v>
      </c>
      <c r="N30" s="173" t="s">
        <v>63</v>
      </c>
      <c r="O30" s="174">
        <v>0.05</v>
      </c>
      <c r="P30" s="174">
        <v>0.05</v>
      </c>
      <c r="Q30" s="4">
        <f t="shared" si="0"/>
        <v>0</v>
      </c>
    </row>
    <row r="31" spans="13:17" ht="12.75" customHeight="1">
      <c r="M31" s="173" t="s">
        <v>64</v>
      </c>
      <c r="N31" s="173" t="s">
        <v>65</v>
      </c>
      <c r="O31" s="174">
        <v>0.05</v>
      </c>
      <c r="P31" s="174">
        <v>0.05</v>
      </c>
      <c r="Q31" s="4">
        <f t="shared" si="0"/>
        <v>0</v>
      </c>
    </row>
    <row r="32" spans="13:17" ht="12.75" customHeight="1">
      <c r="M32" s="173" t="s">
        <v>64</v>
      </c>
      <c r="N32" s="173" t="s">
        <v>66</v>
      </c>
      <c r="O32" s="174">
        <v>0.05</v>
      </c>
      <c r="P32" s="174">
        <v>0.05</v>
      </c>
      <c r="Q32" s="4">
        <f t="shared" si="0"/>
        <v>0</v>
      </c>
    </row>
    <row r="33" spans="13:17" ht="12.75" customHeight="1">
      <c r="M33" s="173" t="s">
        <v>64</v>
      </c>
      <c r="N33" s="173" t="s">
        <v>67</v>
      </c>
      <c r="O33" s="174">
        <v>0.05</v>
      </c>
      <c r="P33" s="174">
        <v>0.05</v>
      </c>
      <c r="Q33" s="4">
        <f t="shared" si="0"/>
        <v>0</v>
      </c>
    </row>
    <row r="34" spans="13:17" ht="12.75" customHeight="1">
      <c r="M34" s="173" t="s">
        <v>64</v>
      </c>
      <c r="N34" s="173" t="s">
        <v>68</v>
      </c>
      <c r="O34" s="174">
        <v>0.05</v>
      </c>
      <c r="P34" s="174">
        <v>0.05</v>
      </c>
      <c r="Q34" s="4">
        <f t="shared" si="0"/>
        <v>0</v>
      </c>
    </row>
    <row r="35" spans="13:17" ht="12.75" customHeight="1">
      <c r="M35" s="173" t="s">
        <v>69</v>
      </c>
      <c r="N35" s="173" t="s">
        <v>70</v>
      </c>
      <c r="O35" s="174">
        <v>0.05</v>
      </c>
      <c r="P35" s="174">
        <v>0.05</v>
      </c>
      <c r="Q35" s="4">
        <f t="shared" si="0"/>
        <v>0</v>
      </c>
    </row>
    <row r="36" spans="13:17" ht="12.75" customHeight="1">
      <c r="M36" s="173" t="s">
        <v>69</v>
      </c>
      <c r="N36" s="173" t="s">
        <v>71</v>
      </c>
      <c r="O36" s="174">
        <v>0.05</v>
      </c>
      <c r="P36" s="174">
        <v>0.05</v>
      </c>
      <c r="Q36" s="4">
        <f t="shared" si="0"/>
        <v>0</v>
      </c>
    </row>
    <row r="37" spans="13:17" ht="12.75" customHeight="1">
      <c r="M37" s="173" t="s">
        <v>69</v>
      </c>
      <c r="N37" s="173" t="s">
        <v>72</v>
      </c>
      <c r="O37" s="174">
        <v>0.05</v>
      </c>
      <c r="P37" s="174">
        <v>0.05</v>
      </c>
      <c r="Q37" s="4">
        <f t="shared" si="0"/>
        <v>0</v>
      </c>
    </row>
    <row r="38" spans="13:17" ht="12.75" customHeight="1">
      <c r="M38" s="173" t="s">
        <v>69</v>
      </c>
      <c r="N38" s="173" t="s">
        <v>73</v>
      </c>
      <c r="O38" s="174">
        <v>0.05</v>
      </c>
      <c r="P38" s="174">
        <v>0.05</v>
      </c>
      <c r="Q38" s="4">
        <f t="shared" si="0"/>
        <v>0</v>
      </c>
    </row>
    <row r="39" spans="13:17" ht="12.75" customHeight="1">
      <c r="M39" s="173" t="s">
        <v>69</v>
      </c>
      <c r="N39" s="173" t="s">
        <v>74</v>
      </c>
      <c r="O39" s="174">
        <v>0.05</v>
      </c>
      <c r="P39" s="174">
        <v>0.05</v>
      </c>
      <c r="Q39" s="4">
        <f t="shared" si="0"/>
        <v>0</v>
      </c>
    </row>
    <row r="40" spans="13:17" ht="12.75" customHeight="1">
      <c r="M40" s="173" t="s">
        <v>69</v>
      </c>
      <c r="N40" s="173" t="s">
        <v>75</v>
      </c>
      <c r="O40" s="174">
        <v>0.05</v>
      </c>
      <c r="P40" s="174">
        <v>0.05</v>
      </c>
      <c r="Q40" s="4">
        <f t="shared" si="0"/>
        <v>0</v>
      </c>
    </row>
    <row r="41" spans="13:17" ht="12.75" customHeight="1">
      <c r="M41" s="173" t="s">
        <v>69</v>
      </c>
      <c r="N41" s="173" t="s">
        <v>76</v>
      </c>
      <c r="O41" s="174">
        <v>0.05</v>
      </c>
      <c r="P41" s="174">
        <v>0.05</v>
      </c>
      <c r="Q41" s="4">
        <f t="shared" si="0"/>
        <v>0</v>
      </c>
    </row>
    <row r="42" spans="13:17" ht="12.75" customHeight="1">
      <c r="M42" s="173" t="s">
        <v>77</v>
      </c>
      <c r="N42" s="173" t="s">
        <v>78</v>
      </c>
      <c r="O42" s="174">
        <v>0.05</v>
      </c>
      <c r="P42" s="174">
        <v>0.05</v>
      </c>
      <c r="Q42" s="4">
        <f t="shared" si="0"/>
        <v>0</v>
      </c>
    </row>
    <row r="43" spans="13:17" ht="12.75" customHeight="1">
      <c r="M43" s="173" t="s">
        <v>77</v>
      </c>
      <c r="N43" s="173" t="s">
        <v>79</v>
      </c>
      <c r="O43" s="174">
        <v>0.05</v>
      </c>
      <c r="P43" s="174">
        <v>0.05</v>
      </c>
      <c r="Q43" s="4">
        <f t="shared" si="0"/>
        <v>0</v>
      </c>
    </row>
    <row r="44" spans="13:17" ht="12.75" customHeight="1">
      <c r="M44" s="173" t="s">
        <v>77</v>
      </c>
      <c r="N44" s="173" t="s">
        <v>80</v>
      </c>
      <c r="O44" s="174">
        <v>0.05</v>
      </c>
      <c r="P44" s="174">
        <v>0.05</v>
      </c>
      <c r="Q44" s="4">
        <f t="shared" si="0"/>
        <v>0</v>
      </c>
    </row>
    <row r="45" spans="13:17" ht="12.75" customHeight="1">
      <c r="M45" s="173" t="s">
        <v>77</v>
      </c>
      <c r="N45" s="173" t="s">
        <v>81</v>
      </c>
      <c r="O45" s="174">
        <v>0.05</v>
      </c>
      <c r="P45" s="174">
        <v>0.05</v>
      </c>
      <c r="Q45" s="4">
        <f t="shared" si="0"/>
        <v>0</v>
      </c>
    </row>
    <row r="46" spans="13:17" ht="12.75" customHeight="1">
      <c r="M46" s="173" t="s">
        <v>77</v>
      </c>
      <c r="N46" s="173" t="s">
        <v>82</v>
      </c>
      <c r="O46" s="174">
        <v>0.05</v>
      </c>
      <c r="P46" s="174">
        <v>0.05</v>
      </c>
      <c r="Q46" s="4">
        <f t="shared" si="0"/>
        <v>0</v>
      </c>
    </row>
    <row r="47" spans="13:17" ht="12.75" customHeight="1">
      <c r="M47" s="173" t="s">
        <v>77</v>
      </c>
      <c r="N47" s="173" t="s">
        <v>83</v>
      </c>
      <c r="O47" s="174">
        <v>0.05</v>
      </c>
      <c r="P47" s="174">
        <v>0.2</v>
      </c>
      <c r="Q47" s="4">
        <f t="shared" si="0"/>
        <v>0.022500000000000006</v>
      </c>
    </row>
    <row r="48" spans="13:17" ht="12.75" customHeight="1">
      <c r="M48" s="173" t="s">
        <v>77</v>
      </c>
      <c r="N48" s="173" t="s">
        <v>84</v>
      </c>
      <c r="O48" s="174">
        <v>0.05</v>
      </c>
      <c r="P48" s="174">
        <v>0.05</v>
      </c>
      <c r="Q48" s="4">
        <f t="shared" si="0"/>
        <v>0</v>
      </c>
    </row>
    <row r="49" spans="13:17" ht="12.75" customHeight="1">
      <c r="M49" s="173" t="s">
        <v>85</v>
      </c>
      <c r="N49" s="173" t="s">
        <v>86</v>
      </c>
      <c r="O49" s="174">
        <v>0.05</v>
      </c>
      <c r="P49" s="174">
        <v>0.05</v>
      </c>
      <c r="Q49" s="4">
        <f t="shared" si="0"/>
        <v>0</v>
      </c>
    </row>
    <row r="50" spans="13:17" ht="12.75" customHeight="1">
      <c r="M50" s="173" t="s">
        <v>87</v>
      </c>
      <c r="N50" s="173" t="s">
        <v>88</v>
      </c>
      <c r="O50" s="174">
        <v>0.31</v>
      </c>
      <c r="P50" s="174">
        <v>0.4</v>
      </c>
      <c r="Q50" s="4">
        <f t="shared" si="0"/>
        <v>0.008100000000000005</v>
      </c>
    </row>
    <row r="51" spans="13:17" ht="12.75" customHeight="1">
      <c r="M51" s="173" t="s">
        <v>87</v>
      </c>
      <c r="N51" s="173" t="s">
        <v>89</v>
      </c>
      <c r="O51" s="174">
        <v>0.05</v>
      </c>
      <c r="P51" s="174">
        <v>0.05</v>
      </c>
      <c r="Q51" s="4">
        <f t="shared" si="0"/>
        <v>0</v>
      </c>
    </row>
    <row r="52" spans="13:17" ht="12.75" customHeight="1">
      <c r="M52" s="173" t="s">
        <v>87</v>
      </c>
      <c r="N52" s="173" t="s">
        <v>90</v>
      </c>
      <c r="O52" s="174">
        <v>0.05</v>
      </c>
      <c r="P52" s="174">
        <v>0.05</v>
      </c>
      <c r="Q52" s="4">
        <f t="shared" si="0"/>
        <v>0</v>
      </c>
    </row>
    <row r="53" spans="13:17" ht="12.75" customHeight="1">
      <c r="M53" s="173" t="s">
        <v>91</v>
      </c>
      <c r="N53" s="173" t="s">
        <v>92</v>
      </c>
      <c r="O53" s="174">
        <v>0.05</v>
      </c>
      <c r="P53" s="174">
        <v>0.05</v>
      </c>
      <c r="Q53" s="4">
        <f t="shared" si="0"/>
        <v>0</v>
      </c>
    </row>
    <row r="54" spans="13:17" ht="12.75" customHeight="1">
      <c r="M54" s="173" t="s">
        <v>93</v>
      </c>
      <c r="N54" s="173" t="s">
        <v>94</v>
      </c>
      <c r="O54" s="174">
        <v>0.05</v>
      </c>
      <c r="P54" s="174">
        <v>0.05</v>
      </c>
      <c r="Q54" s="4">
        <f t="shared" si="0"/>
        <v>0</v>
      </c>
    </row>
    <row r="55" spans="13:17" ht="12.75" customHeight="1">
      <c r="M55" s="173" t="s">
        <v>93</v>
      </c>
      <c r="N55" s="173" t="s">
        <v>95</v>
      </c>
      <c r="O55" s="174">
        <v>0.05</v>
      </c>
      <c r="P55" s="174">
        <v>0.05</v>
      </c>
      <c r="Q55" s="4">
        <f t="shared" si="0"/>
        <v>0</v>
      </c>
    </row>
    <row r="56" spans="13:17" ht="12.75" customHeight="1">
      <c r="M56" s="173" t="s">
        <v>93</v>
      </c>
      <c r="N56" s="173" t="s">
        <v>96</v>
      </c>
      <c r="O56" s="174">
        <v>0.05</v>
      </c>
      <c r="P56" s="174">
        <v>0.05</v>
      </c>
      <c r="Q56" s="4">
        <f t="shared" si="0"/>
        <v>0</v>
      </c>
    </row>
    <row r="57" spans="13:17" ht="12.75" customHeight="1">
      <c r="M57" s="173" t="s">
        <v>93</v>
      </c>
      <c r="N57" s="173" t="s">
        <v>97</v>
      </c>
      <c r="O57" s="174">
        <v>0.05</v>
      </c>
      <c r="P57" s="174">
        <v>0.05</v>
      </c>
      <c r="Q57" s="4">
        <f t="shared" si="0"/>
        <v>0</v>
      </c>
    </row>
    <row r="58" spans="13:17" ht="12.75" customHeight="1">
      <c r="M58" s="173" t="s">
        <v>93</v>
      </c>
      <c r="N58" s="173" t="s">
        <v>98</v>
      </c>
      <c r="O58" s="174">
        <v>0.05</v>
      </c>
      <c r="P58" s="174">
        <v>0.05</v>
      </c>
      <c r="Q58" s="4">
        <f t="shared" si="0"/>
        <v>0</v>
      </c>
    </row>
    <row r="59" spans="13:17" ht="12.75" customHeight="1">
      <c r="M59" s="173" t="s">
        <v>93</v>
      </c>
      <c r="N59" s="173" t="s">
        <v>99</v>
      </c>
      <c r="O59" s="174">
        <v>0.05</v>
      </c>
      <c r="P59" s="174">
        <v>0.05</v>
      </c>
      <c r="Q59" s="4">
        <f t="shared" si="0"/>
        <v>0</v>
      </c>
    </row>
    <row r="60" spans="13:17" ht="12.75" customHeight="1">
      <c r="M60" s="173" t="s">
        <v>100</v>
      </c>
      <c r="N60" s="173" t="s">
        <v>101</v>
      </c>
      <c r="O60" s="174">
        <v>0.05</v>
      </c>
      <c r="P60" s="174">
        <v>0.05</v>
      </c>
      <c r="Q60" s="4">
        <f t="shared" si="0"/>
        <v>0</v>
      </c>
    </row>
    <row r="61" spans="13:16" ht="12.75">
      <c r="M61" s="96"/>
      <c r="N61" s="96"/>
      <c r="O61" s="97"/>
      <c r="P61" s="97"/>
    </row>
    <row r="62" spans="13:16" ht="12.75">
      <c r="M62" s="96"/>
      <c r="N62" s="96"/>
      <c r="O62" s="97"/>
      <c r="P62" s="97"/>
    </row>
    <row r="65" spans="16:17" ht="12.75">
      <c r="P65" s="5" t="s">
        <v>3</v>
      </c>
      <c r="Q65" s="31">
        <f>SUM(Q2:Q64)</f>
        <v>0.03310000000000001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3.2599999999999976</v>
      </c>
      <c r="P68">
        <f>SUM(P2:P64)</f>
        <v>3.5499999999999976</v>
      </c>
      <c r="Q68" s="8">
        <f>+O68+P68</f>
        <v>6.809999999999995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0.05</v>
      </c>
      <c r="P70">
        <f>MIN(P2:P64)</f>
        <v>0.05</v>
      </c>
      <c r="Q70" s="9">
        <f>MIN(O70:P70)</f>
        <v>0.05</v>
      </c>
    </row>
    <row r="71" spans="14:17" ht="12.75">
      <c r="N71" s="5" t="s">
        <v>10</v>
      </c>
      <c r="O71">
        <f>MAX(O2:O60)</f>
        <v>0.31</v>
      </c>
      <c r="P71">
        <f>MAX(P2:P60)</f>
        <v>0.4</v>
      </c>
      <c r="Q71" s="10">
        <f>MAX(O71:P71)</f>
        <v>0.4</v>
      </c>
    </row>
    <row r="72" spans="14:17" ht="12.75">
      <c r="N72" s="5" t="s">
        <v>11</v>
      </c>
      <c r="O72" s="11">
        <f>O68/O69</f>
        <v>0.055254237288135555</v>
      </c>
      <c r="P72" s="11">
        <f>P68/P69</f>
        <v>0.06016949152542369</v>
      </c>
      <c r="Q72" s="12">
        <f>(O68+P68)/Q69</f>
        <v>0.05771186440677962</v>
      </c>
    </row>
    <row r="73" spans="14:17" ht="12.75">
      <c r="N73" s="5" t="s">
        <v>12</v>
      </c>
      <c r="O73" s="13">
        <f>STDEV(O2:O64)</f>
        <v>0.03435895366935779</v>
      </c>
      <c r="P73" s="13">
        <f>STDEV(P2:P64)</f>
        <v>0.04980969042346911</v>
      </c>
      <c r="Q73" s="13">
        <f>SQRT(Q65/Q69)</f>
        <v>0.016748387223140957</v>
      </c>
    </row>
    <row r="74" spans="14:17" ht="12.75">
      <c r="N74" s="5" t="s">
        <v>13</v>
      </c>
      <c r="Q74" s="14">
        <f>(Q73/Q72)*100</f>
        <v>29.02070032790946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163</v>
      </c>
      <c r="M1" s="113" t="s">
        <v>0</v>
      </c>
      <c r="N1" s="113" t="s">
        <v>1</v>
      </c>
      <c r="O1" s="113" t="s">
        <v>164</v>
      </c>
      <c r="P1" s="113" t="s">
        <v>164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14" t="s">
        <v>30</v>
      </c>
      <c r="N2" s="114" t="s">
        <v>31</v>
      </c>
      <c r="O2" s="115">
        <v>5.8</v>
      </c>
      <c r="P2" s="115">
        <v>6</v>
      </c>
      <c r="Q2" s="4">
        <f aca="true" t="shared" si="0" ref="Q2:Q60">(O2-P2)^2</f>
        <v>0.04000000000000007</v>
      </c>
      <c r="R2">
        <v>400</v>
      </c>
      <c r="S2">
        <f>0.8*R2</f>
        <v>320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114" t="s">
        <v>30</v>
      </c>
      <c r="N3" s="114" t="s">
        <v>32</v>
      </c>
      <c r="O3" s="115">
        <v>4.3</v>
      </c>
      <c r="P3" s="115">
        <v>4.2</v>
      </c>
      <c r="Q3" s="4">
        <f t="shared" si="0"/>
        <v>0.009999999999999929</v>
      </c>
      <c r="R3">
        <v>0</v>
      </c>
      <c r="S3">
        <v>0</v>
      </c>
      <c r="T3">
        <f>R2</f>
        <v>400</v>
      </c>
      <c r="U3">
        <f>$B$3</f>
        <v>0.1</v>
      </c>
    </row>
    <row r="4" spans="13:19" ht="12.75" customHeight="1">
      <c r="M4" s="114" t="s">
        <v>30</v>
      </c>
      <c r="N4" s="114" t="s">
        <v>33</v>
      </c>
      <c r="O4" s="115">
        <v>4.2</v>
      </c>
      <c r="P4" s="115">
        <v>4.1</v>
      </c>
      <c r="Q4" s="4">
        <f t="shared" si="0"/>
        <v>0.010000000000000106</v>
      </c>
      <c r="R4">
        <f>S2</f>
        <v>320</v>
      </c>
      <c r="S4">
        <f>R2</f>
        <v>400</v>
      </c>
    </row>
    <row r="5" spans="1:21" ht="12.75" customHeight="1">
      <c r="A5" s="15" t="s">
        <v>16</v>
      </c>
      <c r="M5" s="114" t="s">
        <v>30</v>
      </c>
      <c r="N5" s="114" t="s">
        <v>34</v>
      </c>
      <c r="O5" s="115">
        <v>14.7</v>
      </c>
      <c r="P5" s="115">
        <v>15.4</v>
      </c>
      <c r="Q5" s="4">
        <f t="shared" si="0"/>
        <v>0.4900000000000015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14" t="s">
        <v>30</v>
      </c>
      <c r="N6" s="114" t="s">
        <v>35</v>
      </c>
      <c r="O6" s="115">
        <v>360</v>
      </c>
      <c r="P6" s="115">
        <v>361</v>
      </c>
      <c r="Q6" s="4">
        <f t="shared" si="0"/>
        <v>1</v>
      </c>
      <c r="T6">
        <f>$B$3</f>
        <v>0.1</v>
      </c>
      <c r="U6">
        <f>+T3</f>
        <v>400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14" t="s">
        <v>30</v>
      </c>
      <c r="N7" s="114" t="s">
        <v>36</v>
      </c>
      <c r="O7" s="115">
        <v>47</v>
      </c>
      <c r="P7" s="115">
        <v>48.3</v>
      </c>
      <c r="Q7" s="4">
        <f t="shared" si="0"/>
        <v>1.6899999999999926</v>
      </c>
    </row>
    <row r="8" spans="1:17" ht="12.75" customHeight="1">
      <c r="A8" s="17" t="s">
        <v>4</v>
      </c>
      <c r="B8" s="18">
        <f>+O69</f>
        <v>59</v>
      </c>
      <c r="C8" s="18">
        <f>+O68</f>
        <v>2275.1500000000005</v>
      </c>
      <c r="D8">
        <f>$B$3</f>
        <v>0.1</v>
      </c>
      <c r="E8" s="18">
        <f>+O70</f>
        <v>0.05</v>
      </c>
      <c r="F8" s="18">
        <f>+O71</f>
        <v>360</v>
      </c>
      <c r="G8" s="8">
        <f>+O72</f>
        <v>38.56186440677967</v>
      </c>
      <c r="H8" s="28">
        <f>O73</f>
        <v>62.810701742303486</v>
      </c>
      <c r="I8" s="28" t="s">
        <v>17</v>
      </c>
      <c r="J8" s="19" t="s">
        <v>17</v>
      </c>
      <c r="M8" s="114" t="s">
        <v>30</v>
      </c>
      <c r="N8" s="114" t="s">
        <v>37</v>
      </c>
      <c r="O8" s="115">
        <v>25.8</v>
      </c>
      <c r="P8" s="115">
        <v>26</v>
      </c>
      <c r="Q8" s="4">
        <f t="shared" si="0"/>
        <v>0.039999999999999716</v>
      </c>
    </row>
    <row r="9" spans="1:17" ht="12.75" customHeight="1">
      <c r="A9" s="17" t="s">
        <v>5</v>
      </c>
      <c r="B9" s="18">
        <f>+P69</f>
        <v>59</v>
      </c>
      <c r="C9" s="18">
        <f>+P68</f>
        <v>2258.5499999999997</v>
      </c>
      <c r="D9">
        <f>$B$3</f>
        <v>0.1</v>
      </c>
      <c r="E9" s="18">
        <f>+P70</f>
        <v>0.05</v>
      </c>
      <c r="F9" s="18">
        <f>+P71</f>
        <v>361</v>
      </c>
      <c r="G9" s="8">
        <f>P72</f>
        <v>38.280508474576266</v>
      </c>
      <c r="H9" s="28">
        <f>P73</f>
        <v>62.29346150511078</v>
      </c>
      <c r="I9" s="28" t="s">
        <v>17</v>
      </c>
      <c r="J9" s="19" t="s">
        <v>17</v>
      </c>
      <c r="M9" s="114" t="s">
        <v>38</v>
      </c>
      <c r="N9" s="114" t="s">
        <v>39</v>
      </c>
      <c r="O9" s="115">
        <v>4.3</v>
      </c>
      <c r="P9" s="115">
        <v>4.3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4533.700000000001</v>
      </c>
      <c r="D10" s="21">
        <f>$B$3</f>
        <v>0.1</v>
      </c>
      <c r="E10" s="21">
        <f>+Q70</f>
        <v>0.05</v>
      </c>
      <c r="F10" s="23">
        <f>+Q71</f>
        <v>361</v>
      </c>
      <c r="G10" s="30">
        <f>Q72</f>
        <v>38.42118644067797</v>
      </c>
      <c r="H10" s="29" t="s">
        <v>17</v>
      </c>
      <c r="I10" s="22">
        <f>Q73</f>
        <v>1.6681462359178165</v>
      </c>
      <c r="J10" s="24">
        <f>Q74</f>
        <v>4.341735356073457</v>
      </c>
      <c r="M10" s="114" t="s">
        <v>38</v>
      </c>
      <c r="N10" s="114" t="s">
        <v>40</v>
      </c>
      <c r="O10" s="115">
        <v>5.5</v>
      </c>
      <c r="P10" s="115">
        <v>5.1</v>
      </c>
      <c r="Q10" s="4">
        <f t="shared" si="0"/>
        <v>0.16000000000000028</v>
      </c>
    </row>
    <row r="11" spans="13:17" ht="12.75" customHeight="1">
      <c r="M11" s="114" t="s">
        <v>38</v>
      </c>
      <c r="N11" s="114" t="s">
        <v>41</v>
      </c>
      <c r="O11" s="115">
        <v>16.7</v>
      </c>
      <c r="P11" s="115">
        <v>16.2</v>
      </c>
      <c r="Q11" s="4">
        <f t="shared" si="0"/>
        <v>0.25</v>
      </c>
    </row>
    <row r="12" spans="13:17" ht="12.75" customHeight="1">
      <c r="M12" s="114" t="s">
        <v>38</v>
      </c>
      <c r="N12" s="114" t="s">
        <v>42</v>
      </c>
      <c r="O12" s="115">
        <v>71.3</v>
      </c>
      <c r="P12" s="115">
        <v>66.3</v>
      </c>
      <c r="Q12" s="4">
        <f t="shared" si="0"/>
        <v>25</v>
      </c>
    </row>
    <row r="13" spans="13:17" ht="12.75" customHeight="1">
      <c r="M13" s="114" t="s">
        <v>43</v>
      </c>
      <c r="N13" s="114" t="s">
        <v>44</v>
      </c>
      <c r="O13" s="115">
        <v>7.9</v>
      </c>
      <c r="P13" s="115">
        <v>7.9</v>
      </c>
      <c r="Q13" s="4">
        <f t="shared" si="0"/>
        <v>0</v>
      </c>
    </row>
    <row r="14" spans="13:17" ht="12.75" customHeight="1">
      <c r="M14" s="114" t="s">
        <v>43</v>
      </c>
      <c r="N14" s="114" t="s">
        <v>45</v>
      </c>
      <c r="O14" s="115">
        <v>4.4</v>
      </c>
      <c r="P14" s="115">
        <v>4.2</v>
      </c>
      <c r="Q14" s="4">
        <f t="shared" si="0"/>
        <v>0.04000000000000007</v>
      </c>
    </row>
    <row r="15" spans="13:17" ht="12.75" customHeight="1">
      <c r="M15" s="114" t="s">
        <v>43</v>
      </c>
      <c r="N15" s="114" t="s">
        <v>46</v>
      </c>
      <c r="O15" s="115">
        <v>26.7</v>
      </c>
      <c r="P15" s="115">
        <v>25.6</v>
      </c>
      <c r="Q15" s="4">
        <f t="shared" si="0"/>
        <v>1.2099999999999953</v>
      </c>
    </row>
    <row r="16" spans="13:17" ht="12.75" customHeight="1">
      <c r="M16" s="114" t="s">
        <v>43</v>
      </c>
      <c r="N16" s="114" t="s">
        <v>47</v>
      </c>
      <c r="O16" s="115">
        <v>7.2</v>
      </c>
      <c r="P16" s="115">
        <v>6.8</v>
      </c>
      <c r="Q16" s="4">
        <f t="shared" si="0"/>
        <v>0.16000000000000028</v>
      </c>
    </row>
    <row r="17" spans="13:17" ht="12.75" customHeight="1">
      <c r="M17" s="114" t="s">
        <v>43</v>
      </c>
      <c r="N17" s="114" t="s">
        <v>48</v>
      </c>
      <c r="O17" s="115">
        <v>72.4</v>
      </c>
      <c r="P17" s="115">
        <v>70.4</v>
      </c>
      <c r="Q17" s="4">
        <f t="shared" si="0"/>
        <v>4</v>
      </c>
    </row>
    <row r="18" spans="13:17" ht="12.75" customHeight="1">
      <c r="M18" s="114" t="s">
        <v>43</v>
      </c>
      <c r="N18" s="114" t="s">
        <v>49</v>
      </c>
      <c r="O18" s="115">
        <v>9.5</v>
      </c>
      <c r="P18" s="115">
        <v>10.7</v>
      </c>
      <c r="Q18" s="4">
        <f t="shared" si="0"/>
        <v>1.4399999999999984</v>
      </c>
    </row>
    <row r="19" spans="13:17" ht="12.75" customHeight="1">
      <c r="M19" s="114" t="s">
        <v>50</v>
      </c>
      <c r="N19" s="114" t="s">
        <v>51</v>
      </c>
      <c r="O19" s="115">
        <v>1.4</v>
      </c>
      <c r="P19" s="115">
        <v>1.4</v>
      </c>
      <c r="Q19" s="4">
        <f t="shared" si="0"/>
        <v>0</v>
      </c>
    </row>
    <row r="20" spans="13:17" ht="12.75" customHeight="1">
      <c r="M20" s="114" t="s">
        <v>50</v>
      </c>
      <c r="N20" s="114" t="s">
        <v>52</v>
      </c>
      <c r="O20" s="115">
        <v>4.9</v>
      </c>
      <c r="P20" s="115">
        <v>5</v>
      </c>
      <c r="Q20" s="4">
        <f t="shared" si="0"/>
        <v>0.009999999999999929</v>
      </c>
    </row>
    <row r="21" spans="13:17" ht="12.75" customHeight="1">
      <c r="M21" s="114" t="s">
        <v>50</v>
      </c>
      <c r="N21" s="114" t="s">
        <v>53</v>
      </c>
      <c r="O21" s="115">
        <v>5.5</v>
      </c>
      <c r="P21" s="115">
        <v>5</v>
      </c>
      <c r="Q21" s="4">
        <f t="shared" si="0"/>
        <v>0.25</v>
      </c>
    </row>
    <row r="22" spans="13:17" ht="12.75" customHeight="1">
      <c r="M22" s="114" t="s">
        <v>50</v>
      </c>
      <c r="N22" s="114" t="s">
        <v>54</v>
      </c>
      <c r="O22" s="115">
        <v>18.3</v>
      </c>
      <c r="P22" s="115">
        <v>17.4</v>
      </c>
      <c r="Q22" s="4">
        <f t="shared" si="0"/>
        <v>0.8100000000000038</v>
      </c>
    </row>
    <row r="23" spans="13:17" ht="12.75" customHeight="1">
      <c r="M23" s="114" t="s">
        <v>50</v>
      </c>
      <c r="N23" s="114" t="s">
        <v>55</v>
      </c>
      <c r="O23" s="115">
        <v>27.2</v>
      </c>
      <c r="P23" s="115">
        <v>26.1</v>
      </c>
      <c r="Q23" s="4">
        <f t="shared" si="0"/>
        <v>1.2099999999999953</v>
      </c>
    </row>
    <row r="24" spans="13:17" ht="12.75" customHeight="1">
      <c r="M24" s="114" t="s">
        <v>56</v>
      </c>
      <c r="N24" s="114" t="s">
        <v>57</v>
      </c>
      <c r="O24" s="115">
        <v>15.1</v>
      </c>
      <c r="P24" s="115">
        <v>15.3</v>
      </c>
      <c r="Q24" s="4">
        <f t="shared" si="0"/>
        <v>0.040000000000000424</v>
      </c>
    </row>
    <row r="25" spans="13:17" ht="12.75" customHeight="1">
      <c r="M25" s="114" t="s">
        <v>56</v>
      </c>
      <c r="N25" s="114" t="s">
        <v>58</v>
      </c>
      <c r="O25" s="115">
        <v>67.6</v>
      </c>
      <c r="P25" s="115">
        <v>66.8</v>
      </c>
      <c r="Q25" s="4">
        <f t="shared" si="0"/>
        <v>0.6399999999999955</v>
      </c>
    </row>
    <row r="26" spans="13:17" ht="12.75" customHeight="1">
      <c r="M26" s="114" t="s">
        <v>56</v>
      </c>
      <c r="N26" s="114" t="s">
        <v>59</v>
      </c>
      <c r="O26" s="115">
        <v>43.3</v>
      </c>
      <c r="P26" s="115">
        <v>51</v>
      </c>
      <c r="Q26" s="4">
        <f t="shared" si="0"/>
        <v>59.29000000000004</v>
      </c>
    </row>
    <row r="27" spans="13:17" ht="12.75" customHeight="1">
      <c r="M27" s="114" t="s">
        <v>56</v>
      </c>
      <c r="N27" s="114" t="s">
        <v>60</v>
      </c>
      <c r="O27" s="115">
        <v>53.9</v>
      </c>
      <c r="P27" s="115">
        <v>52.2</v>
      </c>
      <c r="Q27" s="4">
        <f t="shared" si="0"/>
        <v>2.8899999999999855</v>
      </c>
    </row>
    <row r="28" spans="13:17" ht="12.75" customHeight="1">
      <c r="M28" s="114" t="s">
        <v>56</v>
      </c>
      <c r="N28" s="114" t="s">
        <v>61</v>
      </c>
      <c r="O28" s="115">
        <v>33.2</v>
      </c>
      <c r="P28" s="115">
        <v>36.3</v>
      </c>
      <c r="Q28" s="4">
        <f t="shared" si="0"/>
        <v>9.609999999999964</v>
      </c>
    </row>
    <row r="29" spans="13:17" ht="12.75" customHeight="1">
      <c r="M29" s="114" t="s">
        <v>56</v>
      </c>
      <c r="N29" s="114" t="s">
        <v>62</v>
      </c>
      <c r="O29" s="115">
        <v>37.3</v>
      </c>
      <c r="P29" s="115">
        <v>43.2</v>
      </c>
      <c r="Q29" s="4">
        <f t="shared" si="0"/>
        <v>34.810000000000066</v>
      </c>
    </row>
    <row r="30" spans="13:17" ht="12.75" customHeight="1">
      <c r="M30" s="114" t="s">
        <v>56</v>
      </c>
      <c r="N30" s="114" t="s">
        <v>63</v>
      </c>
      <c r="O30" s="115">
        <v>59</v>
      </c>
      <c r="P30" s="115">
        <v>57.5</v>
      </c>
      <c r="Q30" s="4">
        <f t="shared" si="0"/>
        <v>2.25</v>
      </c>
    </row>
    <row r="31" spans="13:17" ht="12.75" customHeight="1">
      <c r="M31" s="114" t="s">
        <v>64</v>
      </c>
      <c r="N31" s="114" t="s">
        <v>65</v>
      </c>
      <c r="O31" s="115">
        <v>4.1</v>
      </c>
      <c r="P31" s="115">
        <v>4.4</v>
      </c>
      <c r="Q31" s="4">
        <f t="shared" si="0"/>
        <v>0.09000000000000043</v>
      </c>
    </row>
    <row r="32" spans="13:17" ht="12.75" customHeight="1">
      <c r="M32" s="114" t="s">
        <v>64</v>
      </c>
      <c r="N32" s="114" t="s">
        <v>66</v>
      </c>
      <c r="O32" s="115">
        <v>1.9</v>
      </c>
      <c r="P32" s="115">
        <v>1.9</v>
      </c>
      <c r="Q32" s="4">
        <f t="shared" si="0"/>
        <v>0</v>
      </c>
    </row>
    <row r="33" spans="13:17" ht="12.75" customHeight="1">
      <c r="M33" s="114" t="s">
        <v>64</v>
      </c>
      <c r="N33" s="114" t="s">
        <v>67</v>
      </c>
      <c r="O33" s="115">
        <v>13.4</v>
      </c>
      <c r="P33" s="115">
        <v>12.4</v>
      </c>
      <c r="Q33" s="4">
        <f t="shared" si="0"/>
        <v>1</v>
      </c>
    </row>
    <row r="34" spans="13:17" ht="12.75" customHeight="1">
      <c r="M34" s="114" t="s">
        <v>64</v>
      </c>
      <c r="N34" s="114" t="s">
        <v>68</v>
      </c>
      <c r="O34" s="115">
        <v>9.5</v>
      </c>
      <c r="P34" s="115">
        <v>8.7</v>
      </c>
      <c r="Q34" s="4">
        <f t="shared" si="0"/>
        <v>0.6400000000000011</v>
      </c>
    </row>
    <row r="35" spans="13:17" ht="12.75" customHeight="1">
      <c r="M35" s="114" t="s">
        <v>69</v>
      </c>
      <c r="N35" s="114" t="s">
        <v>70</v>
      </c>
      <c r="O35" s="115">
        <v>33.4</v>
      </c>
      <c r="P35" s="115">
        <v>37.1</v>
      </c>
      <c r="Q35" s="4">
        <f t="shared" si="0"/>
        <v>13.69000000000002</v>
      </c>
    </row>
    <row r="36" spans="13:17" ht="12.75" customHeight="1">
      <c r="M36" s="114" t="s">
        <v>69</v>
      </c>
      <c r="N36" s="114" t="s">
        <v>71</v>
      </c>
      <c r="O36" s="115">
        <v>91.9</v>
      </c>
      <c r="P36" s="115">
        <v>91.1</v>
      </c>
      <c r="Q36" s="4">
        <f t="shared" si="0"/>
        <v>0.6400000000000182</v>
      </c>
    </row>
    <row r="37" spans="13:17" ht="12.75" customHeight="1">
      <c r="M37" s="114" t="s">
        <v>69</v>
      </c>
      <c r="N37" s="114" t="s">
        <v>72</v>
      </c>
      <c r="O37" s="115">
        <v>142</v>
      </c>
      <c r="P37" s="115">
        <v>137</v>
      </c>
      <c r="Q37" s="4">
        <f t="shared" si="0"/>
        <v>25</v>
      </c>
    </row>
    <row r="38" spans="13:17" ht="12.75" customHeight="1">
      <c r="M38" s="114" t="s">
        <v>69</v>
      </c>
      <c r="N38" s="114" t="s">
        <v>73</v>
      </c>
      <c r="O38" s="115">
        <v>0.9</v>
      </c>
      <c r="P38" s="115">
        <v>0.9</v>
      </c>
      <c r="Q38" s="4">
        <f t="shared" si="0"/>
        <v>0</v>
      </c>
    </row>
    <row r="39" spans="13:17" ht="12.75" customHeight="1">
      <c r="M39" s="114" t="s">
        <v>69</v>
      </c>
      <c r="N39" s="114" t="s">
        <v>74</v>
      </c>
      <c r="O39" s="115">
        <v>126</v>
      </c>
      <c r="P39" s="115">
        <v>127</v>
      </c>
      <c r="Q39" s="4">
        <f t="shared" si="0"/>
        <v>1</v>
      </c>
    </row>
    <row r="40" spans="13:17" ht="12.75" customHeight="1">
      <c r="M40" s="114" t="s">
        <v>69</v>
      </c>
      <c r="N40" s="114" t="s">
        <v>75</v>
      </c>
      <c r="O40" s="115">
        <v>4.8</v>
      </c>
      <c r="P40" s="115">
        <v>4.9</v>
      </c>
      <c r="Q40" s="4">
        <f t="shared" si="0"/>
        <v>0.010000000000000106</v>
      </c>
    </row>
    <row r="41" spans="13:17" ht="12.75" customHeight="1">
      <c r="M41" s="114" t="s">
        <v>69</v>
      </c>
      <c r="N41" s="114" t="s">
        <v>76</v>
      </c>
      <c r="O41" s="115">
        <v>0.5</v>
      </c>
      <c r="P41" s="115">
        <v>0.5</v>
      </c>
      <c r="Q41" s="4">
        <f t="shared" si="0"/>
        <v>0</v>
      </c>
    </row>
    <row r="42" spans="13:17" ht="12.75" customHeight="1">
      <c r="M42" s="114" t="s">
        <v>77</v>
      </c>
      <c r="N42" s="114" t="s">
        <v>78</v>
      </c>
      <c r="O42" s="115">
        <v>32.2</v>
      </c>
      <c r="P42" s="115">
        <v>32.7</v>
      </c>
      <c r="Q42" s="4">
        <f t="shared" si="0"/>
        <v>0.25</v>
      </c>
    </row>
    <row r="43" spans="13:17" ht="12.75" customHeight="1">
      <c r="M43" s="114" t="s">
        <v>77</v>
      </c>
      <c r="N43" s="114" t="s">
        <v>79</v>
      </c>
      <c r="O43" s="115">
        <v>4.2</v>
      </c>
      <c r="P43" s="115">
        <v>4.3</v>
      </c>
      <c r="Q43" s="4">
        <f t="shared" si="0"/>
        <v>0.009999999999999929</v>
      </c>
    </row>
    <row r="44" spans="13:17" ht="12.75" customHeight="1">
      <c r="M44" s="114" t="s">
        <v>77</v>
      </c>
      <c r="N44" s="114" t="s">
        <v>80</v>
      </c>
      <c r="O44" s="115">
        <v>1.9</v>
      </c>
      <c r="P44" s="115">
        <v>2</v>
      </c>
      <c r="Q44" s="4">
        <f t="shared" si="0"/>
        <v>0.010000000000000018</v>
      </c>
    </row>
    <row r="45" spans="13:17" ht="12.75" customHeight="1">
      <c r="M45" s="114" t="s">
        <v>77</v>
      </c>
      <c r="N45" s="114" t="s">
        <v>81</v>
      </c>
      <c r="O45" s="115">
        <v>8.9</v>
      </c>
      <c r="P45" s="115">
        <v>9.1</v>
      </c>
      <c r="Q45" s="4">
        <f t="shared" si="0"/>
        <v>0.039999999999999716</v>
      </c>
    </row>
    <row r="46" spans="13:17" ht="12.75" customHeight="1">
      <c r="M46" s="114" t="s">
        <v>77</v>
      </c>
      <c r="N46" s="114" t="s">
        <v>82</v>
      </c>
      <c r="O46" s="115">
        <v>65.4</v>
      </c>
      <c r="P46" s="115">
        <v>63.2</v>
      </c>
      <c r="Q46" s="4">
        <f t="shared" si="0"/>
        <v>4.840000000000012</v>
      </c>
    </row>
    <row r="47" spans="13:17" ht="12.75" customHeight="1">
      <c r="M47" s="114" t="s">
        <v>77</v>
      </c>
      <c r="N47" s="114" t="s">
        <v>83</v>
      </c>
      <c r="O47" s="115">
        <v>7.4</v>
      </c>
      <c r="P47" s="115">
        <v>7.5</v>
      </c>
      <c r="Q47" s="4">
        <f t="shared" si="0"/>
        <v>0.009999999999999929</v>
      </c>
    </row>
    <row r="48" spans="13:17" ht="12.75" customHeight="1">
      <c r="M48" s="114" t="s">
        <v>77</v>
      </c>
      <c r="N48" s="114" t="s">
        <v>84</v>
      </c>
      <c r="O48" s="115">
        <v>0.1</v>
      </c>
      <c r="P48" s="115">
        <v>0.1</v>
      </c>
      <c r="Q48" s="4">
        <f t="shared" si="0"/>
        <v>0</v>
      </c>
    </row>
    <row r="49" spans="13:17" ht="12.75" customHeight="1">
      <c r="M49" s="114" t="s">
        <v>85</v>
      </c>
      <c r="N49" s="114" t="s">
        <v>86</v>
      </c>
      <c r="O49" s="115">
        <v>240</v>
      </c>
      <c r="P49" s="115">
        <v>237</v>
      </c>
      <c r="Q49" s="4">
        <f t="shared" si="0"/>
        <v>9</v>
      </c>
    </row>
    <row r="50" spans="13:17" ht="12.75" customHeight="1">
      <c r="M50" s="114" t="s">
        <v>87</v>
      </c>
      <c r="N50" s="114" t="s">
        <v>88</v>
      </c>
      <c r="O50" s="115">
        <v>108.5</v>
      </c>
      <c r="P50" s="115">
        <v>103</v>
      </c>
      <c r="Q50" s="4">
        <f t="shared" si="0"/>
        <v>30.25</v>
      </c>
    </row>
    <row r="51" spans="13:17" ht="12.75" customHeight="1">
      <c r="M51" s="114" t="s">
        <v>87</v>
      </c>
      <c r="N51" s="114" t="s">
        <v>89</v>
      </c>
      <c r="O51" s="115">
        <v>46.3</v>
      </c>
      <c r="P51" s="115">
        <v>43</v>
      </c>
      <c r="Q51" s="4">
        <f t="shared" si="0"/>
        <v>10.889999999999981</v>
      </c>
    </row>
    <row r="52" spans="13:17" ht="12.75" customHeight="1">
      <c r="M52" s="114" t="s">
        <v>87</v>
      </c>
      <c r="N52" s="114" t="s">
        <v>90</v>
      </c>
      <c r="O52" s="115">
        <v>0.05</v>
      </c>
      <c r="P52" s="115">
        <v>0.05</v>
      </c>
      <c r="Q52" s="4">
        <f t="shared" si="0"/>
        <v>0</v>
      </c>
    </row>
    <row r="53" spans="13:17" ht="12.75" customHeight="1">
      <c r="M53" s="114" t="s">
        <v>91</v>
      </c>
      <c r="N53" s="114" t="s">
        <v>92</v>
      </c>
      <c r="O53" s="115">
        <v>0.2</v>
      </c>
      <c r="P53" s="115">
        <v>0.3</v>
      </c>
      <c r="Q53" s="4">
        <f t="shared" si="0"/>
        <v>0.009999999999999995</v>
      </c>
    </row>
    <row r="54" spans="13:17" ht="12.75" customHeight="1">
      <c r="M54" s="114" t="s">
        <v>93</v>
      </c>
      <c r="N54" s="114" t="s">
        <v>94</v>
      </c>
      <c r="O54" s="115">
        <v>0.5</v>
      </c>
      <c r="P54" s="115">
        <v>0.5</v>
      </c>
      <c r="Q54" s="4">
        <f t="shared" si="0"/>
        <v>0</v>
      </c>
    </row>
    <row r="55" spans="13:17" ht="12.75" customHeight="1">
      <c r="M55" s="114" t="s">
        <v>93</v>
      </c>
      <c r="N55" s="114" t="s">
        <v>95</v>
      </c>
      <c r="O55" s="115">
        <v>118.5</v>
      </c>
      <c r="P55" s="115">
        <v>121.5</v>
      </c>
      <c r="Q55" s="4">
        <f t="shared" si="0"/>
        <v>9</v>
      </c>
    </row>
    <row r="56" spans="13:17" ht="12.75" customHeight="1">
      <c r="M56" s="114" t="s">
        <v>93</v>
      </c>
      <c r="N56" s="114" t="s">
        <v>96</v>
      </c>
      <c r="O56" s="115">
        <v>135.5</v>
      </c>
      <c r="P56" s="115">
        <v>127</v>
      </c>
      <c r="Q56" s="4">
        <f t="shared" si="0"/>
        <v>72.25</v>
      </c>
    </row>
    <row r="57" spans="13:17" ht="12.75" customHeight="1">
      <c r="M57" s="114" t="s">
        <v>93</v>
      </c>
      <c r="N57" s="114" t="s">
        <v>97</v>
      </c>
      <c r="O57" s="115">
        <v>10.2</v>
      </c>
      <c r="P57" s="115">
        <v>8.7</v>
      </c>
      <c r="Q57" s="4">
        <f t="shared" si="0"/>
        <v>2.25</v>
      </c>
    </row>
    <row r="58" spans="13:17" ht="12.75" customHeight="1">
      <c r="M58" s="114" t="s">
        <v>93</v>
      </c>
      <c r="N58" s="114" t="s">
        <v>98</v>
      </c>
      <c r="O58" s="115">
        <v>10.5</v>
      </c>
      <c r="P58" s="115">
        <v>10.5</v>
      </c>
      <c r="Q58" s="4">
        <f t="shared" si="0"/>
        <v>0</v>
      </c>
    </row>
    <row r="59" spans="13:17" ht="12.75" customHeight="1">
      <c r="M59" s="114" t="s">
        <v>93</v>
      </c>
      <c r="N59" s="114" t="s">
        <v>99</v>
      </c>
      <c r="O59" s="115">
        <v>1.8</v>
      </c>
      <c r="P59" s="115">
        <v>2.1</v>
      </c>
      <c r="Q59" s="4">
        <f t="shared" si="0"/>
        <v>0.09000000000000002</v>
      </c>
    </row>
    <row r="60" spans="13:17" ht="12.75" customHeight="1">
      <c r="M60" s="114" t="s">
        <v>100</v>
      </c>
      <c r="N60" s="114" t="s">
        <v>101</v>
      </c>
      <c r="O60" s="115">
        <v>0.2</v>
      </c>
      <c r="P60" s="115">
        <v>0.4</v>
      </c>
      <c r="Q60" s="4">
        <f t="shared" si="0"/>
        <v>0.04000000000000001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328.36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2275.1500000000005</v>
      </c>
      <c r="P68">
        <f>SUM(P2:P64)</f>
        <v>2258.5499999999997</v>
      </c>
      <c r="Q68" s="8">
        <f>+O68+P68</f>
        <v>4533.700000000001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0.05</v>
      </c>
      <c r="P70">
        <f>MIN(P2:P64)</f>
        <v>0.05</v>
      </c>
      <c r="Q70" s="9">
        <f>MIN(O70:P70)</f>
        <v>0.05</v>
      </c>
    </row>
    <row r="71" spans="14:17" ht="12.75">
      <c r="N71" s="5" t="s">
        <v>10</v>
      </c>
      <c r="O71">
        <f>MAX(O2:O60)</f>
        <v>360</v>
      </c>
      <c r="P71">
        <f>MAX(P2:P60)</f>
        <v>361</v>
      </c>
      <c r="Q71" s="10">
        <f>MAX(O71:P71)</f>
        <v>361</v>
      </c>
    </row>
    <row r="72" spans="14:17" ht="12.75">
      <c r="N72" s="5" t="s">
        <v>11</v>
      </c>
      <c r="O72" s="11">
        <f>O68/O69</f>
        <v>38.56186440677967</v>
      </c>
      <c r="P72" s="11">
        <f>P68/P69</f>
        <v>38.280508474576266</v>
      </c>
      <c r="Q72" s="12">
        <f>(O68+P68)/Q69</f>
        <v>38.42118644067797</v>
      </c>
    </row>
    <row r="73" spans="14:17" ht="12.75">
      <c r="N73" s="5" t="s">
        <v>12</v>
      </c>
      <c r="O73" s="13">
        <f>STDEV(O2:O64)</f>
        <v>62.810701742303486</v>
      </c>
      <c r="P73" s="13">
        <f>STDEV(P2:P64)</f>
        <v>62.29346150511078</v>
      </c>
      <c r="Q73" s="13">
        <f>SQRT(Q65/Q69)</f>
        <v>1.6681462359178165</v>
      </c>
    </row>
    <row r="74" spans="14:17" ht="12.75">
      <c r="N74" s="5" t="s">
        <v>13</v>
      </c>
      <c r="Q74" s="14">
        <f>(Q73/Q72)*100</f>
        <v>4.341735356073457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165</v>
      </c>
      <c r="M1" s="116" t="s">
        <v>0</v>
      </c>
      <c r="N1" s="116" t="s">
        <v>1</v>
      </c>
      <c r="O1" s="116" t="s">
        <v>166</v>
      </c>
      <c r="P1" s="116" t="s">
        <v>166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17" t="s">
        <v>30</v>
      </c>
      <c r="N2" s="117" t="s">
        <v>31</v>
      </c>
      <c r="O2" s="118">
        <v>0.002</v>
      </c>
      <c r="P2" s="118">
        <v>0.002</v>
      </c>
      <c r="Q2" s="4">
        <f aca="true" t="shared" si="0" ref="Q2:Q60">(O2-P2)^2</f>
        <v>0</v>
      </c>
      <c r="R2">
        <v>0.01</v>
      </c>
      <c r="S2">
        <f>0.8*R2</f>
        <v>0.008</v>
      </c>
      <c r="T2">
        <v>0</v>
      </c>
      <c r="U2">
        <f>$B$3</f>
        <v>0.002</v>
      </c>
    </row>
    <row r="3" spans="1:21" ht="12.75" customHeight="1">
      <c r="A3" s="15" t="s">
        <v>20</v>
      </c>
      <c r="B3">
        <v>0.002</v>
      </c>
      <c r="C3" t="s">
        <v>21</v>
      </c>
      <c r="M3" s="117" t="s">
        <v>30</v>
      </c>
      <c r="N3" s="117" t="s">
        <v>32</v>
      </c>
      <c r="O3" s="118">
        <v>0.001</v>
      </c>
      <c r="P3" s="118">
        <v>0.003</v>
      </c>
      <c r="Q3" s="4">
        <f t="shared" si="0"/>
        <v>4E-06</v>
      </c>
      <c r="R3">
        <v>0</v>
      </c>
      <c r="S3">
        <v>0</v>
      </c>
      <c r="T3">
        <f>R2</f>
        <v>0.01</v>
      </c>
      <c r="U3">
        <f>$B$3</f>
        <v>0.002</v>
      </c>
    </row>
    <row r="4" spans="13:19" ht="12.75" customHeight="1">
      <c r="M4" s="117" t="s">
        <v>30</v>
      </c>
      <c r="N4" s="117" t="s">
        <v>33</v>
      </c>
      <c r="O4" s="118">
        <v>0.001</v>
      </c>
      <c r="P4" s="118">
        <v>0.001</v>
      </c>
      <c r="Q4" s="4">
        <f t="shared" si="0"/>
        <v>0</v>
      </c>
      <c r="R4">
        <f>S2</f>
        <v>0.008</v>
      </c>
      <c r="S4">
        <f>R2</f>
        <v>0.01</v>
      </c>
    </row>
    <row r="5" spans="1:21" ht="12.75" customHeight="1">
      <c r="A5" s="15" t="s">
        <v>16</v>
      </c>
      <c r="M5" s="117" t="s">
        <v>30</v>
      </c>
      <c r="N5" s="117" t="s">
        <v>34</v>
      </c>
      <c r="O5" s="118">
        <v>0.001</v>
      </c>
      <c r="P5" s="118">
        <v>0.002</v>
      </c>
      <c r="Q5" s="4">
        <f t="shared" si="0"/>
        <v>1E-06</v>
      </c>
      <c r="T5">
        <f>$B$3</f>
        <v>0.002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17" t="s">
        <v>30</v>
      </c>
      <c r="N6" s="117" t="s">
        <v>35</v>
      </c>
      <c r="O6" s="118">
        <v>0.001</v>
      </c>
      <c r="P6" s="118">
        <v>0.001</v>
      </c>
      <c r="Q6" s="4">
        <f t="shared" si="0"/>
        <v>0</v>
      </c>
      <c r="T6">
        <f>$B$3</f>
        <v>0.002</v>
      </c>
      <c r="U6">
        <f>+T3</f>
        <v>0.01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17" t="s">
        <v>30</v>
      </c>
      <c r="N7" s="117" t="s">
        <v>36</v>
      </c>
      <c r="O7" s="118">
        <v>0.003</v>
      </c>
      <c r="P7" s="118">
        <v>0.003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0.08600000000000005</v>
      </c>
      <c r="D8">
        <f>$B$3</f>
        <v>0.002</v>
      </c>
      <c r="E8" s="18">
        <f>+O70</f>
        <v>0.001</v>
      </c>
      <c r="F8" s="18">
        <f>+O71</f>
        <v>0.004</v>
      </c>
      <c r="G8" s="8">
        <f>+O72</f>
        <v>0.0014576271186440687</v>
      </c>
      <c r="H8" s="28">
        <f>O73</f>
        <v>0.0007268741269939922</v>
      </c>
      <c r="I8" s="28" t="s">
        <v>17</v>
      </c>
      <c r="J8" s="19" t="s">
        <v>17</v>
      </c>
      <c r="M8" s="117" t="s">
        <v>30</v>
      </c>
      <c r="N8" s="117" t="s">
        <v>37</v>
      </c>
      <c r="O8" s="118">
        <v>0.002</v>
      </c>
      <c r="P8" s="118">
        <v>0.002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0.09500000000000006</v>
      </c>
      <c r="D9">
        <f>$B$3</f>
        <v>0.002</v>
      </c>
      <c r="E9" s="18">
        <f>+P70</f>
        <v>0.001</v>
      </c>
      <c r="F9" s="18">
        <f>+P71</f>
        <v>0.004</v>
      </c>
      <c r="G9" s="8">
        <f>P72</f>
        <v>0.0016101694915254246</v>
      </c>
      <c r="H9" s="28">
        <f>P73</f>
        <v>0.0008513062812938874</v>
      </c>
      <c r="I9" s="28" t="s">
        <v>17</v>
      </c>
      <c r="J9" s="19" t="s">
        <v>17</v>
      </c>
      <c r="M9" s="117" t="s">
        <v>38</v>
      </c>
      <c r="N9" s="117" t="s">
        <v>39</v>
      </c>
      <c r="O9" s="118">
        <v>0.002</v>
      </c>
      <c r="P9" s="118">
        <v>0.003</v>
      </c>
      <c r="Q9" s="4">
        <f t="shared" si="0"/>
        <v>1E-06</v>
      </c>
    </row>
    <row r="10" spans="1:17" ht="12.75" customHeight="1">
      <c r="A10" s="20" t="s">
        <v>6</v>
      </c>
      <c r="B10" s="21">
        <f>+Q69</f>
        <v>118</v>
      </c>
      <c r="C10" s="23">
        <f>+Q68</f>
        <v>0.1810000000000001</v>
      </c>
      <c r="D10" s="21">
        <f>$B$3</f>
        <v>0.002</v>
      </c>
      <c r="E10" s="21">
        <f>+Q70</f>
        <v>0.001</v>
      </c>
      <c r="F10" s="23">
        <f>+Q71</f>
        <v>0.004</v>
      </c>
      <c r="G10" s="30">
        <f>Q72</f>
        <v>0.0015338983050847466</v>
      </c>
      <c r="H10" s="29" t="s">
        <v>17</v>
      </c>
      <c r="I10" s="22">
        <f>Q73</f>
        <v>0.0004957446034647345</v>
      </c>
      <c r="J10" s="24">
        <f>Q74</f>
        <v>32.319261441347315</v>
      </c>
      <c r="M10" s="117" t="s">
        <v>38</v>
      </c>
      <c r="N10" s="117" t="s">
        <v>40</v>
      </c>
      <c r="O10" s="118">
        <v>0.002</v>
      </c>
      <c r="P10" s="118">
        <v>0.001</v>
      </c>
      <c r="Q10" s="4">
        <f t="shared" si="0"/>
        <v>1E-06</v>
      </c>
    </row>
    <row r="11" spans="13:17" ht="12.75" customHeight="1">
      <c r="M11" s="117" t="s">
        <v>38</v>
      </c>
      <c r="N11" s="117" t="s">
        <v>41</v>
      </c>
      <c r="O11" s="118">
        <v>0.001</v>
      </c>
      <c r="P11" s="118">
        <v>0.001</v>
      </c>
      <c r="Q11" s="4">
        <f t="shared" si="0"/>
        <v>0</v>
      </c>
    </row>
    <row r="12" spans="13:17" ht="12.75" customHeight="1">
      <c r="M12" s="117" t="s">
        <v>38</v>
      </c>
      <c r="N12" s="117" t="s">
        <v>42</v>
      </c>
      <c r="O12" s="118">
        <v>0.001</v>
      </c>
      <c r="P12" s="118">
        <v>0.001</v>
      </c>
      <c r="Q12" s="4">
        <f t="shared" si="0"/>
        <v>0</v>
      </c>
    </row>
    <row r="13" spans="13:17" ht="12.75" customHeight="1">
      <c r="M13" s="117" t="s">
        <v>43</v>
      </c>
      <c r="N13" s="117" t="s">
        <v>44</v>
      </c>
      <c r="O13" s="118">
        <v>0.002</v>
      </c>
      <c r="P13" s="118">
        <v>0.002</v>
      </c>
      <c r="Q13" s="4">
        <f t="shared" si="0"/>
        <v>0</v>
      </c>
    </row>
    <row r="14" spans="13:17" ht="12.75" customHeight="1">
      <c r="M14" s="117" t="s">
        <v>43</v>
      </c>
      <c r="N14" s="117" t="s">
        <v>45</v>
      </c>
      <c r="O14" s="118">
        <v>0.003</v>
      </c>
      <c r="P14" s="118">
        <v>0.003</v>
      </c>
      <c r="Q14" s="4">
        <f t="shared" si="0"/>
        <v>0</v>
      </c>
    </row>
    <row r="15" spans="13:17" ht="12.75" customHeight="1">
      <c r="M15" s="117" t="s">
        <v>43</v>
      </c>
      <c r="N15" s="117" t="s">
        <v>46</v>
      </c>
      <c r="O15" s="118">
        <v>0.001</v>
      </c>
      <c r="P15" s="118">
        <v>0.001</v>
      </c>
      <c r="Q15" s="4">
        <f t="shared" si="0"/>
        <v>0</v>
      </c>
    </row>
    <row r="16" spans="13:17" ht="12.75" customHeight="1">
      <c r="M16" s="117" t="s">
        <v>43</v>
      </c>
      <c r="N16" s="117" t="s">
        <v>47</v>
      </c>
      <c r="O16" s="118">
        <v>0.001</v>
      </c>
      <c r="P16" s="118">
        <v>0.002</v>
      </c>
      <c r="Q16" s="4">
        <f t="shared" si="0"/>
        <v>1E-06</v>
      </c>
    </row>
    <row r="17" spans="13:17" ht="12.75" customHeight="1">
      <c r="M17" s="117" t="s">
        <v>43</v>
      </c>
      <c r="N17" s="117" t="s">
        <v>48</v>
      </c>
      <c r="O17" s="118">
        <v>0.001</v>
      </c>
      <c r="P17" s="118">
        <v>0.001</v>
      </c>
      <c r="Q17" s="4">
        <f t="shared" si="0"/>
        <v>0</v>
      </c>
    </row>
    <row r="18" spans="13:17" ht="12.75" customHeight="1">
      <c r="M18" s="117" t="s">
        <v>43</v>
      </c>
      <c r="N18" s="117" t="s">
        <v>49</v>
      </c>
      <c r="O18" s="118">
        <v>0.003</v>
      </c>
      <c r="P18" s="118">
        <v>0.003</v>
      </c>
      <c r="Q18" s="4">
        <f t="shared" si="0"/>
        <v>0</v>
      </c>
    </row>
    <row r="19" spans="13:17" ht="12.75" customHeight="1">
      <c r="M19" s="117" t="s">
        <v>50</v>
      </c>
      <c r="N19" s="117" t="s">
        <v>51</v>
      </c>
      <c r="O19" s="118">
        <v>0.002</v>
      </c>
      <c r="P19" s="118">
        <v>0.003</v>
      </c>
      <c r="Q19" s="4">
        <f t="shared" si="0"/>
        <v>1E-06</v>
      </c>
    </row>
    <row r="20" spans="13:17" ht="12.75" customHeight="1">
      <c r="M20" s="117" t="s">
        <v>50</v>
      </c>
      <c r="N20" s="117" t="s">
        <v>52</v>
      </c>
      <c r="O20" s="118">
        <v>0.003</v>
      </c>
      <c r="P20" s="118">
        <v>0.003</v>
      </c>
      <c r="Q20" s="4">
        <f t="shared" si="0"/>
        <v>0</v>
      </c>
    </row>
    <row r="21" spans="13:17" ht="12.75" customHeight="1">
      <c r="M21" s="117" t="s">
        <v>50</v>
      </c>
      <c r="N21" s="117" t="s">
        <v>53</v>
      </c>
      <c r="O21" s="118">
        <v>0.001</v>
      </c>
      <c r="P21" s="118">
        <v>0.001</v>
      </c>
      <c r="Q21" s="4">
        <f t="shared" si="0"/>
        <v>0</v>
      </c>
    </row>
    <row r="22" spans="13:17" ht="12.75" customHeight="1">
      <c r="M22" s="117" t="s">
        <v>50</v>
      </c>
      <c r="N22" s="117" t="s">
        <v>54</v>
      </c>
      <c r="O22" s="118">
        <v>0.001</v>
      </c>
      <c r="P22" s="118">
        <v>0.002</v>
      </c>
      <c r="Q22" s="4">
        <f t="shared" si="0"/>
        <v>1E-06</v>
      </c>
    </row>
    <row r="23" spans="13:17" ht="12.75" customHeight="1">
      <c r="M23" s="117" t="s">
        <v>50</v>
      </c>
      <c r="N23" s="117" t="s">
        <v>55</v>
      </c>
      <c r="O23" s="118">
        <v>0.003</v>
      </c>
      <c r="P23" s="118">
        <v>0.002</v>
      </c>
      <c r="Q23" s="4">
        <f t="shared" si="0"/>
        <v>1E-06</v>
      </c>
    </row>
    <row r="24" spans="13:17" ht="12.75" customHeight="1">
      <c r="M24" s="117" t="s">
        <v>56</v>
      </c>
      <c r="N24" s="117" t="s">
        <v>57</v>
      </c>
      <c r="O24" s="118">
        <v>0.001</v>
      </c>
      <c r="P24" s="118">
        <v>0.001</v>
      </c>
      <c r="Q24" s="4">
        <f t="shared" si="0"/>
        <v>0</v>
      </c>
    </row>
    <row r="25" spans="13:17" ht="12.75" customHeight="1">
      <c r="M25" s="117" t="s">
        <v>56</v>
      </c>
      <c r="N25" s="117" t="s">
        <v>58</v>
      </c>
      <c r="O25" s="118">
        <v>0.001</v>
      </c>
      <c r="P25" s="118">
        <v>0.001</v>
      </c>
      <c r="Q25" s="4">
        <f t="shared" si="0"/>
        <v>0</v>
      </c>
    </row>
    <row r="26" spans="13:17" ht="12.75" customHeight="1">
      <c r="M26" s="117" t="s">
        <v>56</v>
      </c>
      <c r="N26" s="117" t="s">
        <v>59</v>
      </c>
      <c r="O26" s="118">
        <v>0.001</v>
      </c>
      <c r="P26" s="118">
        <v>0.003</v>
      </c>
      <c r="Q26" s="4">
        <f t="shared" si="0"/>
        <v>4E-06</v>
      </c>
    </row>
    <row r="27" spans="13:17" ht="12.75" customHeight="1">
      <c r="M27" s="117" t="s">
        <v>56</v>
      </c>
      <c r="N27" s="117" t="s">
        <v>60</v>
      </c>
      <c r="O27" s="118">
        <v>0.002</v>
      </c>
      <c r="P27" s="118">
        <v>0.002</v>
      </c>
      <c r="Q27" s="4">
        <f t="shared" si="0"/>
        <v>0</v>
      </c>
    </row>
    <row r="28" spans="13:17" ht="12.75" customHeight="1">
      <c r="M28" s="117" t="s">
        <v>56</v>
      </c>
      <c r="N28" s="117" t="s">
        <v>61</v>
      </c>
      <c r="O28" s="118">
        <v>0.001</v>
      </c>
      <c r="P28" s="118">
        <v>0.003</v>
      </c>
      <c r="Q28" s="4">
        <f t="shared" si="0"/>
        <v>4E-06</v>
      </c>
    </row>
    <row r="29" spans="13:17" ht="12.75" customHeight="1">
      <c r="M29" s="117" t="s">
        <v>56</v>
      </c>
      <c r="N29" s="117" t="s">
        <v>62</v>
      </c>
      <c r="O29" s="118">
        <v>0.002</v>
      </c>
      <c r="P29" s="118">
        <v>0.002</v>
      </c>
      <c r="Q29" s="4">
        <f t="shared" si="0"/>
        <v>0</v>
      </c>
    </row>
    <row r="30" spans="13:17" ht="12.75" customHeight="1">
      <c r="M30" s="117" t="s">
        <v>56</v>
      </c>
      <c r="N30" s="117" t="s">
        <v>63</v>
      </c>
      <c r="O30" s="118">
        <v>0.001</v>
      </c>
      <c r="P30" s="118">
        <v>0.003</v>
      </c>
      <c r="Q30" s="4">
        <f t="shared" si="0"/>
        <v>4E-06</v>
      </c>
    </row>
    <row r="31" spans="13:17" ht="12.75" customHeight="1">
      <c r="M31" s="117" t="s">
        <v>64</v>
      </c>
      <c r="N31" s="117" t="s">
        <v>65</v>
      </c>
      <c r="O31" s="118">
        <v>0.002</v>
      </c>
      <c r="P31" s="118">
        <v>0.001</v>
      </c>
      <c r="Q31" s="4">
        <f t="shared" si="0"/>
        <v>1E-06</v>
      </c>
    </row>
    <row r="32" spans="13:17" ht="12.75" customHeight="1">
      <c r="M32" s="117" t="s">
        <v>64</v>
      </c>
      <c r="N32" s="117" t="s">
        <v>66</v>
      </c>
      <c r="O32" s="118">
        <v>0.001</v>
      </c>
      <c r="P32" s="118">
        <v>0.001</v>
      </c>
      <c r="Q32" s="4">
        <f t="shared" si="0"/>
        <v>0</v>
      </c>
    </row>
    <row r="33" spans="13:17" ht="12.75" customHeight="1">
      <c r="M33" s="117" t="s">
        <v>64</v>
      </c>
      <c r="N33" s="117" t="s">
        <v>67</v>
      </c>
      <c r="O33" s="118">
        <v>0.002</v>
      </c>
      <c r="P33" s="118">
        <v>0.003</v>
      </c>
      <c r="Q33" s="4">
        <f t="shared" si="0"/>
        <v>1E-06</v>
      </c>
    </row>
    <row r="34" spans="13:17" ht="12.75" customHeight="1">
      <c r="M34" s="117" t="s">
        <v>64</v>
      </c>
      <c r="N34" s="117" t="s">
        <v>68</v>
      </c>
      <c r="O34" s="118">
        <v>0.001</v>
      </c>
      <c r="P34" s="118">
        <v>0.001</v>
      </c>
      <c r="Q34" s="4">
        <f t="shared" si="0"/>
        <v>0</v>
      </c>
    </row>
    <row r="35" spans="13:17" ht="12.75" customHeight="1">
      <c r="M35" s="117" t="s">
        <v>69</v>
      </c>
      <c r="N35" s="117" t="s">
        <v>70</v>
      </c>
      <c r="O35" s="118">
        <v>0.002</v>
      </c>
      <c r="P35" s="118">
        <v>0.001</v>
      </c>
      <c r="Q35" s="4">
        <f t="shared" si="0"/>
        <v>1E-06</v>
      </c>
    </row>
    <row r="36" spans="13:17" ht="12.75" customHeight="1">
      <c r="M36" s="117" t="s">
        <v>69</v>
      </c>
      <c r="N36" s="117" t="s">
        <v>71</v>
      </c>
      <c r="O36" s="118">
        <v>0.004</v>
      </c>
      <c r="P36" s="118">
        <v>0.004</v>
      </c>
      <c r="Q36" s="4">
        <f t="shared" si="0"/>
        <v>0</v>
      </c>
    </row>
    <row r="37" spans="13:17" ht="12.75" customHeight="1">
      <c r="M37" s="117" t="s">
        <v>69</v>
      </c>
      <c r="N37" s="117" t="s">
        <v>72</v>
      </c>
      <c r="O37" s="118">
        <v>0.001</v>
      </c>
      <c r="P37" s="118">
        <v>0.001</v>
      </c>
      <c r="Q37" s="4">
        <f t="shared" si="0"/>
        <v>0</v>
      </c>
    </row>
    <row r="38" spans="13:17" ht="12.75" customHeight="1">
      <c r="M38" s="117" t="s">
        <v>69</v>
      </c>
      <c r="N38" s="117" t="s">
        <v>73</v>
      </c>
      <c r="O38" s="118">
        <v>0.001</v>
      </c>
      <c r="P38" s="118">
        <v>0.001</v>
      </c>
      <c r="Q38" s="4">
        <f t="shared" si="0"/>
        <v>0</v>
      </c>
    </row>
    <row r="39" spans="13:17" ht="12.75" customHeight="1">
      <c r="M39" s="117" t="s">
        <v>69</v>
      </c>
      <c r="N39" s="117" t="s">
        <v>74</v>
      </c>
      <c r="O39" s="118">
        <v>0.001</v>
      </c>
      <c r="P39" s="118">
        <v>0.001</v>
      </c>
      <c r="Q39" s="4">
        <f t="shared" si="0"/>
        <v>0</v>
      </c>
    </row>
    <row r="40" spans="13:17" ht="12.75" customHeight="1">
      <c r="M40" s="117" t="s">
        <v>69</v>
      </c>
      <c r="N40" s="117" t="s">
        <v>75</v>
      </c>
      <c r="O40" s="118">
        <v>0.001</v>
      </c>
      <c r="P40" s="118">
        <v>0.001</v>
      </c>
      <c r="Q40" s="4">
        <f t="shared" si="0"/>
        <v>0</v>
      </c>
    </row>
    <row r="41" spans="13:17" ht="12.75" customHeight="1">
      <c r="M41" s="117" t="s">
        <v>69</v>
      </c>
      <c r="N41" s="117" t="s">
        <v>76</v>
      </c>
      <c r="O41" s="118">
        <v>0.001</v>
      </c>
      <c r="P41" s="118">
        <v>0.001</v>
      </c>
      <c r="Q41" s="4">
        <f t="shared" si="0"/>
        <v>0</v>
      </c>
    </row>
    <row r="42" spans="13:17" ht="12.75" customHeight="1">
      <c r="M42" s="117" t="s">
        <v>77</v>
      </c>
      <c r="N42" s="117" t="s">
        <v>78</v>
      </c>
      <c r="O42" s="118">
        <v>0.001</v>
      </c>
      <c r="P42" s="118">
        <v>0.001</v>
      </c>
      <c r="Q42" s="4">
        <f t="shared" si="0"/>
        <v>0</v>
      </c>
    </row>
    <row r="43" spans="13:17" ht="12.75" customHeight="1">
      <c r="M43" s="117" t="s">
        <v>77</v>
      </c>
      <c r="N43" s="117" t="s">
        <v>79</v>
      </c>
      <c r="O43" s="118">
        <v>0.001</v>
      </c>
      <c r="P43" s="118">
        <v>0.001</v>
      </c>
      <c r="Q43" s="4">
        <f t="shared" si="0"/>
        <v>0</v>
      </c>
    </row>
    <row r="44" spans="13:17" ht="12.75" customHeight="1">
      <c r="M44" s="117" t="s">
        <v>77</v>
      </c>
      <c r="N44" s="117" t="s">
        <v>80</v>
      </c>
      <c r="O44" s="118">
        <v>0.001</v>
      </c>
      <c r="P44" s="118">
        <v>0.002</v>
      </c>
      <c r="Q44" s="4">
        <f t="shared" si="0"/>
        <v>1E-06</v>
      </c>
    </row>
    <row r="45" spans="13:17" ht="12.75" customHeight="1">
      <c r="M45" s="117" t="s">
        <v>77</v>
      </c>
      <c r="N45" s="117" t="s">
        <v>81</v>
      </c>
      <c r="O45" s="118">
        <v>0.001</v>
      </c>
      <c r="P45" s="118">
        <v>0.001</v>
      </c>
      <c r="Q45" s="4">
        <f t="shared" si="0"/>
        <v>0</v>
      </c>
    </row>
    <row r="46" spans="13:17" ht="12.75" customHeight="1">
      <c r="M46" s="117" t="s">
        <v>77</v>
      </c>
      <c r="N46" s="117" t="s">
        <v>82</v>
      </c>
      <c r="O46" s="118">
        <v>0.001</v>
      </c>
      <c r="P46" s="118">
        <v>0.001</v>
      </c>
      <c r="Q46" s="4">
        <f t="shared" si="0"/>
        <v>0</v>
      </c>
    </row>
    <row r="47" spans="13:17" ht="12.75" customHeight="1">
      <c r="M47" s="117" t="s">
        <v>77</v>
      </c>
      <c r="N47" s="117" t="s">
        <v>83</v>
      </c>
      <c r="O47" s="118">
        <v>0.002</v>
      </c>
      <c r="P47" s="118">
        <v>0.001</v>
      </c>
      <c r="Q47" s="4">
        <f t="shared" si="0"/>
        <v>1E-06</v>
      </c>
    </row>
    <row r="48" spans="13:17" ht="12.75" customHeight="1">
      <c r="M48" s="117" t="s">
        <v>77</v>
      </c>
      <c r="N48" s="117" t="s">
        <v>84</v>
      </c>
      <c r="O48" s="118">
        <v>0.001</v>
      </c>
      <c r="P48" s="118">
        <v>0.001</v>
      </c>
      <c r="Q48" s="4">
        <f t="shared" si="0"/>
        <v>0</v>
      </c>
    </row>
    <row r="49" spans="13:17" ht="12.75" customHeight="1">
      <c r="M49" s="117" t="s">
        <v>85</v>
      </c>
      <c r="N49" s="117" t="s">
        <v>86</v>
      </c>
      <c r="O49" s="118">
        <v>0.001</v>
      </c>
      <c r="P49" s="118">
        <v>0.001</v>
      </c>
      <c r="Q49" s="4">
        <f t="shared" si="0"/>
        <v>0</v>
      </c>
    </row>
    <row r="50" spans="13:17" ht="12.75" customHeight="1">
      <c r="M50" s="117" t="s">
        <v>87</v>
      </c>
      <c r="N50" s="117" t="s">
        <v>88</v>
      </c>
      <c r="O50" s="118">
        <v>0.001</v>
      </c>
      <c r="P50" s="118">
        <v>0.001</v>
      </c>
      <c r="Q50" s="4">
        <f t="shared" si="0"/>
        <v>0</v>
      </c>
    </row>
    <row r="51" spans="13:17" ht="12.75" customHeight="1">
      <c r="M51" s="117" t="s">
        <v>87</v>
      </c>
      <c r="N51" s="117" t="s">
        <v>89</v>
      </c>
      <c r="O51" s="118">
        <v>0.001</v>
      </c>
      <c r="P51" s="118">
        <v>0.001</v>
      </c>
      <c r="Q51" s="4">
        <f t="shared" si="0"/>
        <v>0</v>
      </c>
    </row>
    <row r="52" spans="13:17" ht="12.75" customHeight="1">
      <c r="M52" s="117" t="s">
        <v>87</v>
      </c>
      <c r="N52" s="117" t="s">
        <v>90</v>
      </c>
      <c r="O52" s="118">
        <v>0.002</v>
      </c>
      <c r="P52" s="118">
        <v>0.001</v>
      </c>
      <c r="Q52" s="4">
        <f t="shared" si="0"/>
        <v>1E-06</v>
      </c>
    </row>
    <row r="53" spans="13:17" ht="12.75" customHeight="1">
      <c r="M53" s="117" t="s">
        <v>91</v>
      </c>
      <c r="N53" s="117" t="s">
        <v>92</v>
      </c>
      <c r="O53" s="118">
        <v>0.002</v>
      </c>
      <c r="P53" s="118">
        <v>0.002</v>
      </c>
      <c r="Q53" s="4">
        <f t="shared" si="0"/>
        <v>0</v>
      </c>
    </row>
    <row r="54" spans="13:17" ht="12.75" customHeight="1">
      <c r="M54" s="117" t="s">
        <v>93</v>
      </c>
      <c r="N54" s="117" t="s">
        <v>94</v>
      </c>
      <c r="O54" s="118">
        <v>0.001</v>
      </c>
      <c r="P54" s="118">
        <v>0.001</v>
      </c>
      <c r="Q54" s="4">
        <f t="shared" si="0"/>
        <v>0</v>
      </c>
    </row>
    <row r="55" spans="13:17" ht="12.75" customHeight="1">
      <c r="M55" s="117" t="s">
        <v>93</v>
      </c>
      <c r="N55" s="117" t="s">
        <v>95</v>
      </c>
      <c r="O55" s="118">
        <v>0.001</v>
      </c>
      <c r="P55" s="118">
        <v>0.001</v>
      </c>
      <c r="Q55" s="4">
        <f t="shared" si="0"/>
        <v>0</v>
      </c>
    </row>
    <row r="56" spans="13:17" ht="12.75" customHeight="1">
      <c r="M56" s="117" t="s">
        <v>93</v>
      </c>
      <c r="N56" s="117" t="s">
        <v>96</v>
      </c>
      <c r="O56" s="118">
        <v>0.001</v>
      </c>
      <c r="P56" s="118">
        <v>0.001</v>
      </c>
      <c r="Q56" s="4">
        <f t="shared" si="0"/>
        <v>0</v>
      </c>
    </row>
    <row r="57" spans="13:17" ht="12.75" customHeight="1">
      <c r="M57" s="117" t="s">
        <v>93</v>
      </c>
      <c r="N57" s="117" t="s">
        <v>97</v>
      </c>
      <c r="O57" s="118">
        <v>0.001</v>
      </c>
      <c r="P57" s="118">
        <v>0.001</v>
      </c>
      <c r="Q57" s="4">
        <f t="shared" si="0"/>
        <v>0</v>
      </c>
    </row>
    <row r="58" spans="13:17" ht="12.75" customHeight="1">
      <c r="M58" s="117" t="s">
        <v>93</v>
      </c>
      <c r="N58" s="117" t="s">
        <v>98</v>
      </c>
      <c r="O58" s="118">
        <v>0.001</v>
      </c>
      <c r="P58" s="118">
        <v>0.001</v>
      </c>
      <c r="Q58" s="4">
        <f t="shared" si="0"/>
        <v>0</v>
      </c>
    </row>
    <row r="59" spans="13:17" ht="12.75" customHeight="1">
      <c r="M59" s="117" t="s">
        <v>93</v>
      </c>
      <c r="N59" s="117" t="s">
        <v>99</v>
      </c>
      <c r="O59" s="118">
        <v>0.001</v>
      </c>
      <c r="P59" s="118">
        <v>0.001</v>
      </c>
      <c r="Q59" s="4">
        <f t="shared" si="0"/>
        <v>0</v>
      </c>
    </row>
    <row r="60" spans="13:17" ht="12.75" customHeight="1">
      <c r="M60" s="117" t="s">
        <v>100</v>
      </c>
      <c r="N60" s="117" t="s">
        <v>101</v>
      </c>
      <c r="O60" s="118">
        <v>0.001</v>
      </c>
      <c r="P60" s="118">
        <v>0.001</v>
      </c>
      <c r="Q60" s="4">
        <f t="shared" si="0"/>
        <v>0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2.9000000000000004E-05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0.08600000000000005</v>
      </c>
      <c r="P68">
        <f>SUM(P2:P64)</f>
        <v>0.09500000000000006</v>
      </c>
      <c r="Q68" s="8">
        <f>+O68+P68</f>
        <v>0.1810000000000001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0.001</v>
      </c>
      <c r="P70">
        <f>MIN(P2:P64)</f>
        <v>0.001</v>
      </c>
      <c r="Q70" s="9">
        <f>MIN(O70:P70)</f>
        <v>0.001</v>
      </c>
    </row>
    <row r="71" spans="14:17" ht="12.75">
      <c r="N71" s="5" t="s">
        <v>10</v>
      </c>
      <c r="O71">
        <f>MAX(O2:O60)</f>
        <v>0.004</v>
      </c>
      <c r="P71">
        <f>MAX(P2:P60)</f>
        <v>0.004</v>
      </c>
      <c r="Q71" s="10">
        <f>MAX(O71:P71)</f>
        <v>0.004</v>
      </c>
    </row>
    <row r="72" spans="14:17" ht="12.75">
      <c r="N72" s="5" t="s">
        <v>11</v>
      </c>
      <c r="O72" s="11">
        <f>O68/O69</f>
        <v>0.0014576271186440687</v>
      </c>
      <c r="P72" s="11">
        <f>P68/P69</f>
        <v>0.0016101694915254246</v>
      </c>
      <c r="Q72" s="12">
        <f>(O68+P68)/Q69</f>
        <v>0.0015338983050847466</v>
      </c>
    </row>
    <row r="73" spans="14:17" ht="12.75">
      <c r="N73" s="5" t="s">
        <v>12</v>
      </c>
      <c r="O73" s="13">
        <f>STDEV(O2:O64)</f>
        <v>0.0007268741269939922</v>
      </c>
      <c r="P73" s="13">
        <f>STDEV(P2:P64)</f>
        <v>0.0008513062812938874</v>
      </c>
      <c r="Q73" s="13">
        <f>SQRT(Q65/Q69)</f>
        <v>0.0004957446034647345</v>
      </c>
    </row>
    <row r="74" spans="14:17" ht="12.75">
      <c r="N74" s="5" t="s">
        <v>13</v>
      </c>
      <c r="Q74" s="14">
        <f>(Q73/Q72)*100</f>
        <v>32.319261441347315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167</v>
      </c>
      <c r="M1" s="119" t="s">
        <v>0</v>
      </c>
      <c r="N1" s="119" t="s">
        <v>1</v>
      </c>
      <c r="O1" s="119" t="s">
        <v>168</v>
      </c>
      <c r="P1" s="119" t="s">
        <v>168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20" t="s">
        <v>30</v>
      </c>
      <c r="N2" s="120" t="s">
        <v>31</v>
      </c>
      <c r="O2" s="121">
        <v>0.01</v>
      </c>
      <c r="P2" s="121">
        <v>0.01</v>
      </c>
      <c r="Q2" s="4">
        <f aca="true" t="shared" si="0" ref="Q2:Q59">(O2-P2)^2</f>
        <v>0</v>
      </c>
      <c r="R2">
        <v>0.5</v>
      </c>
      <c r="S2">
        <f>0.8*R2</f>
        <v>0.4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120" t="s">
        <v>30</v>
      </c>
      <c r="N3" s="120" t="s">
        <v>32</v>
      </c>
      <c r="O3" s="121">
        <v>0.02</v>
      </c>
      <c r="P3" s="121">
        <v>0.02</v>
      </c>
      <c r="Q3" s="4">
        <f t="shared" si="0"/>
        <v>0</v>
      </c>
      <c r="R3">
        <v>0</v>
      </c>
      <c r="S3">
        <v>0</v>
      </c>
      <c r="T3">
        <f>R2</f>
        <v>0.5</v>
      </c>
      <c r="U3">
        <f>$B$3</f>
        <v>0.01</v>
      </c>
    </row>
    <row r="4" spans="13:19" ht="12.75" customHeight="1">
      <c r="M4" s="120" t="s">
        <v>30</v>
      </c>
      <c r="N4" s="120" t="s">
        <v>33</v>
      </c>
      <c r="O4" s="121">
        <v>0.02</v>
      </c>
      <c r="P4" s="121">
        <v>0.01</v>
      </c>
      <c r="Q4" s="4">
        <f t="shared" si="0"/>
        <v>0.0001</v>
      </c>
      <c r="R4">
        <f>S2</f>
        <v>0.4</v>
      </c>
      <c r="S4">
        <f>R2</f>
        <v>0.5</v>
      </c>
    </row>
    <row r="5" spans="1:21" ht="12.75" customHeight="1">
      <c r="A5" s="15" t="s">
        <v>16</v>
      </c>
      <c r="M5" s="120" t="s">
        <v>30</v>
      </c>
      <c r="N5" s="120" t="s">
        <v>34</v>
      </c>
      <c r="O5" s="121">
        <v>0.01</v>
      </c>
      <c r="P5" s="121">
        <v>0.01</v>
      </c>
      <c r="Q5" s="4">
        <f t="shared" si="0"/>
        <v>0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20" t="s">
        <v>30</v>
      </c>
      <c r="N6" s="120" t="s">
        <v>35</v>
      </c>
      <c r="O6" s="121">
        <v>0.11</v>
      </c>
      <c r="P6" s="121">
        <v>0.1</v>
      </c>
      <c r="Q6" s="4">
        <f t="shared" si="0"/>
        <v>9.99999999999999E-05</v>
      </c>
      <c r="T6">
        <f>$B$3</f>
        <v>0.01</v>
      </c>
      <c r="U6">
        <f>+T3</f>
        <v>0.5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20" t="s">
        <v>30</v>
      </c>
      <c r="N7" s="120" t="s">
        <v>36</v>
      </c>
      <c r="O7" s="121">
        <v>0.2</v>
      </c>
      <c r="P7" s="121">
        <v>0.2</v>
      </c>
      <c r="Q7" s="4">
        <f t="shared" si="0"/>
        <v>0</v>
      </c>
    </row>
    <row r="8" spans="1:17" ht="12.75" customHeight="1">
      <c r="A8" s="17" t="s">
        <v>4</v>
      </c>
      <c r="B8" s="18">
        <f>+O68</f>
        <v>58</v>
      </c>
      <c r="C8" s="18">
        <f>+O67</f>
        <v>2.0599999999999996</v>
      </c>
      <c r="D8">
        <f>$B$3</f>
        <v>0.01</v>
      </c>
      <c r="E8" s="18">
        <f>+O69</f>
        <v>0.005</v>
      </c>
      <c r="F8" s="18">
        <f>+O70</f>
        <v>0.2</v>
      </c>
      <c r="G8" s="8">
        <f>+O71</f>
        <v>0.03551724137931034</v>
      </c>
      <c r="H8" s="28">
        <f>O72</f>
        <v>0.042184740476843154</v>
      </c>
      <c r="I8" s="28" t="s">
        <v>17</v>
      </c>
      <c r="J8" s="19" t="s">
        <v>17</v>
      </c>
      <c r="M8" s="120" t="s">
        <v>30</v>
      </c>
      <c r="N8" s="120" t="s">
        <v>37</v>
      </c>
      <c r="O8" s="121">
        <v>0.07</v>
      </c>
      <c r="P8" s="121">
        <v>0.07</v>
      </c>
      <c r="Q8" s="4">
        <f t="shared" si="0"/>
        <v>0</v>
      </c>
    </row>
    <row r="9" spans="1:17" ht="12.75" customHeight="1">
      <c r="A9" s="17" t="s">
        <v>5</v>
      </c>
      <c r="B9" s="18">
        <f>+P68</f>
        <v>58</v>
      </c>
      <c r="C9" s="18">
        <f>+P67</f>
        <v>1.985</v>
      </c>
      <c r="D9">
        <f>$B$3</f>
        <v>0.01</v>
      </c>
      <c r="E9" s="18">
        <f>+P69</f>
        <v>0.005</v>
      </c>
      <c r="F9" s="18">
        <f>+P70</f>
        <v>0.2</v>
      </c>
      <c r="G9" s="8">
        <f>P71</f>
        <v>0.03422413793103449</v>
      </c>
      <c r="H9" s="28">
        <f>P72</f>
        <v>0.041228947037308665</v>
      </c>
      <c r="I9" s="28" t="s">
        <v>17</v>
      </c>
      <c r="J9" s="19" t="s">
        <v>17</v>
      </c>
      <c r="M9" s="120" t="s">
        <v>38</v>
      </c>
      <c r="N9" s="120" t="s">
        <v>39</v>
      </c>
      <c r="O9" s="121">
        <v>0.05</v>
      </c>
      <c r="P9" s="121">
        <v>0.04</v>
      </c>
      <c r="Q9" s="4">
        <f t="shared" si="0"/>
        <v>0.00010000000000000005</v>
      </c>
    </row>
    <row r="10" spans="1:17" ht="12.75" customHeight="1">
      <c r="A10" s="20" t="s">
        <v>6</v>
      </c>
      <c r="B10" s="21">
        <f>+Q68</f>
        <v>116</v>
      </c>
      <c r="C10" s="23">
        <f>+Q67</f>
        <v>4.045</v>
      </c>
      <c r="D10" s="21">
        <f>$B$3</f>
        <v>0.01</v>
      </c>
      <c r="E10" s="21">
        <f>+Q69</f>
        <v>0.005</v>
      </c>
      <c r="F10" s="23">
        <f>+Q70</f>
        <v>0.2</v>
      </c>
      <c r="G10" s="30">
        <f>Q71</f>
        <v>0.03487068965517241</v>
      </c>
      <c r="H10" s="29" t="s">
        <v>17</v>
      </c>
      <c r="I10" s="22">
        <f>Q72</f>
        <v>0.004665537630253383</v>
      </c>
      <c r="J10" s="24">
        <f>Q73</f>
        <v>13.379539310491781</v>
      </c>
      <c r="M10" s="120" t="s">
        <v>38</v>
      </c>
      <c r="N10" s="120" t="s">
        <v>40</v>
      </c>
      <c r="O10" s="121">
        <v>0.01</v>
      </c>
      <c r="P10" s="121">
        <v>0.01</v>
      </c>
      <c r="Q10" s="4">
        <f t="shared" si="0"/>
        <v>0</v>
      </c>
    </row>
    <row r="11" spans="13:17" ht="12.75" customHeight="1">
      <c r="M11" s="120" t="s">
        <v>38</v>
      </c>
      <c r="N11" s="120" t="s">
        <v>41</v>
      </c>
      <c r="O11" s="121">
        <v>0.03</v>
      </c>
      <c r="P11" s="121">
        <v>0.03</v>
      </c>
      <c r="Q11" s="4">
        <f t="shared" si="0"/>
        <v>0</v>
      </c>
    </row>
    <row r="12" spans="13:17" ht="12.75" customHeight="1">
      <c r="M12" s="120" t="s">
        <v>38</v>
      </c>
      <c r="N12" s="120" t="s">
        <v>42</v>
      </c>
      <c r="O12" s="121">
        <v>0.01</v>
      </c>
      <c r="P12" s="121">
        <v>0.01</v>
      </c>
      <c r="Q12" s="4">
        <f t="shared" si="0"/>
        <v>0</v>
      </c>
    </row>
    <row r="13" spans="13:17" ht="12.75" customHeight="1">
      <c r="M13" s="120" t="s">
        <v>43</v>
      </c>
      <c r="N13" s="120" t="s">
        <v>44</v>
      </c>
      <c r="O13" s="121">
        <v>0.01</v>
      </c>
      <c r="P13" s="121">
        <v>0.01</v>
      </c>
      <c r="Q13" s="4">
        <f t="shared" si="0"/>
        <v>0</v>
      </c>
    </row>
    <row r="14" spans="13:17" ht="12.75" customHeight="1">
      <c r="M14" s="120" t="s">
        <v>43</v>
      </c>
      <c r="N14" s="120" t="s">
        <v>45</v>
      </c>
      <c r="O14" s="121">
        <v>0.12</v>
      </c>
      <c r="P14" s="121">
        <v>0.11</v>
      </c>
      <c r="Q14" s="4">
        <f t="shared" si="0"/>
        <v>9.99999999999999E-05</v>
      </c>
    </row>
    <row r="15" spans="13:17" ht="12.75" customHeight="1">
      <c r="M15" s="120" t="s">
        <v>43</v>
      </c>
      <c r="N15" s="120" t="s">
        <v>46</v>
      </c>
      <c r="O15" s="121">
        <v>0.005</v>
      </c>
      <c r="P15" s="121">
        <v>0.005</v>
      </c>
      <c r="Q15" s="4">
        <f t="shared" si="0"/>
        <v>0</v>
      </c>
    </row>
    <row r="16" spans="13:17" ht="12.75" customHeight="1">
      <c r="M16" s="120" t="s">
        <v>43</v>
      </c>
      <c r="N16" s="120" t="s">
        <v>47</v>
      </c>
      <c r="O16" s="121">
        <v>0.05</v>
      </c>
      <c r="P16" s="121">
        <v>0.05</v>
      </c>
      <c r="Q16" s="4">
        <f t="shared" si="0"/>
        <v>0</v>
      </c>
    </row>
    <row r="17" spans="13:17" ht="12.75" customHeight="1">
      <c r="M17" s="120" t="s">
        <v>43</v>
      </c>
      <c r="N17" s="120" t="s">
        <v>48</v>
      </c>
      <c r="O17" s="121">
        <v>0.01</v>
      </c>
      <c r="P17" s="121">
        <v>0.01</v>
      </c>
      <c r="Q17" s="4">
        <f t="shared" si="0"/>
        <v>0</v>
      </c>
    </row>
    <row r="18" spans="13:17" ht="12.75" customHeight="1">
      <c r="M18" s="120" t="s">
        <v>43</v>
      </c>
      <c r="N18" s="120" t="s">
        <v>49</v>
      </c>
      <c r="O18" s="121">
        <v>0.12</v>
      </c>
      <c r="P18" s="121">
        <v>0.12</v>
      </c>
      <c r="Q18" s="4">
        <f t="shared" si="0"/>
        <v>0</v>
      </c>
    </row>
    <row r="19" spans="13:17" ht="12.75" customHeight="1">
      <c r="M19" s="120" t="s">
        <v>50</v>
      </c>
      <c r="N19" s="120" t="s">
        <v>52</v>
      </c>
      <c r="O19" s="121">
        <v>0.06</v>
      </c>
      <c r="P19" s="121">
        <v>0.08</v>
      </c>
      <c r="Q19" s="4">
        <f t="shared" si="0"/>
        <v>0.0004000000000000002</v>
      </c>
    </row>
    <row r="20" spans="13:17" ht="12.75" customHeight="1">
      <c r="M20" s="120" t="s">
        <v>50</v>
      </c>
      <c r="N20" s="120" t="s">
        <v>53</v>
      </c>
      <c r="O20" s="121">
        <v>0.05</v>
      </c>
      <c r="P20" s="121">
        <v>0.05</v>
      </c>
      <c r="Q20" s="4">
        <f t="shared" si="0"/>
        <v>0</v>
      </c>
    </row>
    <row r="21" spans="13:17" ht="12.75" customHeight="1">
      <c r="M21" s="120" t="s">
        <v>50</v>
      </c>
      <c r="N21" s="120" t="s">
        <v>54</v>
      </c>
      <c r="O21" s="121">
        <v>0.02</v>
      </c>
      <c r="P21" s="121">
        <v>0.02</v>
      </c>
      <c r="Q21" s="4">
        <f t="shared" si="0"/>
        <v>0</v>
      </c>
    </row>
    <row r="22" spans="13:17" ht="12.75" customHeight="1">
      <c r="M22" s="120" t="s">
        <v>50</v>
      </c>
      <c r="N22" s="120" t="s">
        <v>55</v>
      </c>
      <c r="O22" s="121">
        <v>0.02</v>
      </c>
      <c r="P22" s="121">
        <v>0.02</v>
      </c>
      <c r="Q22" s="4">
        <f t="shared" si="0"/>
        <v>0</v>
      </c>
    </row>
    <row r="23" spans="13:17" ht="12.75" customHeight="1">
      <c r="M23" s="120" t="s">
        <v>56</v>
      </c>
      <c r="N23" s="120" t="s">
        <v>57</v>
      </c>
      <c r="O23" s="121">
        <v>0.01</v>
      </c>
      <c r="P23" s="121">
        <v>0.01</v>
      </c>
      <c r="Q23" s="4">
        <f t="shared" si="0"/>
        <v>0</v>
      </c>
    </row>
    <row r="24" spans="13:17" ht="12.75" customHeight="1">
      <c r="M24" s="120" t="s">
        <v>56</v>
      </c>
      <c r="N24" s="120" t="s">
        <v>58</v>
      </c>
      <c r="O24" s="121">
        <v>0.03</v>
      </c>
      <c r="P24" s="121">
        <v>0.02</v>
      </c>
      <c r="Q24" s="4">
        <f t="shared" si="0"/>
        <v>9.999999999999996E-05</v>
      </c>
    </row>
    <row r="25" spans="13:17" ht="12.75" customHeight="1">
      <c r="M25" s="120" t="s">
        <v>56</v>
      </c>
      <c r="N25" s="120" t="s">
        <v>59</v>
      </c>
      <c r="O25" s="121">
        <v>0.01</v>
      </c>
      <c r="P25" s="121">
        <v>0.01</v>
      </c>
      <c r="Q25" s="4">
        <f t="shared" si="0"/>
        <v>0</v>
      </c>
    </row>
    <row r="26" spans="13:17" ht="12.75" customHeight="1">
      <c r="M26" s="120" t="s">
        <v>56</v>
      </c>
      <c r="N26" s="120" t="s">
        <v>60</v>
      </c>
      <c r="O26" s="121">
        <v>0.01</v>
      </c>
      <c r="P26" s="121">
        <v>0.01</v>
      </c>
      <c r="Q26" s="4">
        <f t="shared" si="0"/>
        <v>0</v>
      </c>
    </row>
    <row r="27" spans="13:17" ht="12.75" customHeight="1">
      <c r="M27" s="120" t="s">
        <v>56</v>
      </c>
      <c r="N27" s="120" t="s">
        <v>61</v>
      </c>
      <c r="O27" s="121">
        <v>0.01</v>
      </c>
      <c r="P27" s="121">
        <v>0.01</v>
      </c>
      <c r="Q27" s="4">
        <f t="shared" si="0"/>
        <v>0</v>
      </c>
    </row>
    <row r="28" spans="13:17" ht="12.75" customHeight="1">
      <c r="M28" s="120" t="s">
        <v>56</v>
      </c>
      <c r="N28" s="120" t="s">
        <v>62</v>
      </c>
      <c r="O28" s="121">
        <v>0.01</v>
      </c>
      <c r="P28" s="121">
        <v>0.01</v>
      </c>
      <c r="Q28" s="4">
        <f t="shared" si="0"/>
        <v>0</v>
      </c>
    </row>
    <row r="29" spans="13:17" ht="12.75" customHeight="1">
      <c r="M29" s="120" t="s">
        <v>56</v>
      </c>
      <c r="N29" s="120" t="s">
        <v>63</v>
      </c>
      <c r="O29" s="121">
        <v>0.01</v>
      </c>
      <c r="P29" s="121">
        <v>0.01</v>
      </c>
      <c r="Q29" s="4">
        <f t="shared" si="0"/>
        <v>0</v>
      </c>
    </row>
    <row r="30" spans="13:17" ht="12.75" customHeight="1">
      <c r="M30" s="120" t="s">
        <v>64</v>
      </c>
      <c r="N30" s="120" t="s">
        <v>65</v>
      </c>
      <c r="O30" s="121">
        <v>0.03</v>
      </c>
      <c r="P30" s="121">
        <v>0.03</v>
      </c>
      <c r="Q30" s="4">
        <f t="shared" si="0"/>
        <v>0</v>
      </c>
    </row>
    <row r="31" spans="13:17" ht="12.75" customHeight="1">
      <c r="M31" s="120" t="s">
        <v>64</v>
      </c>
      <c r="N31" s="120" t="s">
        <v>66</v>
      </c>
      <c r="O31" s="121">
        <v>0.07</v>
      </c>
      <c r="P31" s="121">
        <v>0.07</v>
      </c>
      <c r="Q31" s="4">
        <f t="shared" si="0"/>
        <v>0</v>
      </c>
    </row>
    <row r="32" spans="13:17" ht="12.75" customHeight="1">
      <c r="M32" s="120" t="s">
        <v>64</v>
      </c>
      <c r="N32" s="120" t="s">
        <v>67</v>
      </c>
      <c r="O32" s="121">
        <v>0.005</v>
      </c>
      <c r="P32" s="121">
        <v>0.005</v>
      </c>
      <c r="Q32" s="4">
        <f t="shared" si="0"/>
        <v>0</v>
      </c>
    </row>
    <row r="33" spans="13:17" ht="12.75" customHeight="1">
      <c r="M33" s="120" t="s">
        <v>64</v>
      </c>
      <c r="N33" s="120" t="s">
        <v>68</v>
      </c>
      <c r="O33" s="121">
        <v>0.01</v>
      </c>
      <c r="P33" s="121">
        <v>0.01</v>
      </c>
      <c r="Q33" s="4">
        <f t="shared" si="0"/>
        <v>0</v>
      </c>
    </row>
    <row r="34" spans="13:17" ht="12.75" customHeight="1">
      <c r="M34" s="120" t="s">
        <v>69</v>
      </c>
      <c r="N34" s="120" t="s">
        <v>70</v>
      </c>
      <c r="O34" s="121">
        <v>0.13</v>
      </c>
      <c r="P34" s="121">
        <v>0.1</v>
      </c>
      <c r="Q34" s="4">
        <f t="shared" si="0"/>
        <v>0.0009</v>
      </c>
    </row>
    <row r="35" spans="13:17" ht="12.75" customHeight="1">
      <c r="M35" s="120" t="s">
        <v>69</v>
      </c>
      <c r="N35" s="120" t="s">
        <v>71</v>
      </c>
      <c r="O35" s="121">
        <v>0.03</v>
      </c>
      <c r="P35" s="121">
        <v>0.02</v>
      </c>
      <c r="Q35" s="4">
        <f t="shared" si="0"/>
        <v>9.999999999999996E-05</v>
      </c>
    </row>
    <row r="36" spans="13:17" ht="12.75" customHeight="1">
      <c r="M36" s="120" t="s">
        <v>69</v>
      </c>
      <c r="N36" s="120" t="s">
        <v>72</v>
      </c>
      <c r="O36" s="121">
        <v>0.02</v>
      </c>
      <c r="P36" s="121">
        <v>0.02</v>
      </c>
      <c r="Q36" s="4">
        <f t="shared" si="0"/>
        <v>0</v>
      </c>
    </row>
    <row r="37" spans="13:17" ht="12.75" customHeight="1">
      <c r="M37" s="120" t="s">
        <v>69</v>
      </c>
      <c r="N37" s="120" t="s">
        <v>73</v>
      </c>
      <c r="O37" s="121">
        <v>0.01</v>
      </c>
      <c r="P37" s="121">
        <v>0.01</v>
      </c>
      <c r="Q37" s="4">
        <f t="shared" si="0"/>
        <v>0</v>
      </c>
    </row>
    <row r="38" spans="13:17" ht="12.75" customHeight="1">
      <c r="M38" s="120" t="s">
        <v>69</v>
      </c>
      <c r="N38" s="120" t="s">
        <v>74</v>
      </c>
      <c r="O38" s="121">
        <v>0.01</v>
      </c>
      <c r="P38" s="121">
        <v>0.01</v>
      </c>
      <c r="Q38" s="4">
        <f t="shared" si="0"/>
        <v>0</v>
      </c>
    </row>
    <row r="39" spans="13:17" ht="12.75" customHeight="1">
      <c r="M39" s="120" t="s">
        <v>69</v>
      </c>
      <c r="N39" s="120" t="s">
        <v>75</v>
      </c>
      <c r="O39" s="121">
        <v>0.03</v>
      </c>
      <c r="P39" s="121">
        <v>0.03</v>
      </c>
      <c r="Q39" s="4">
        <f t="shared" si="0"/>
        <v>0</v>
      </c>
    </row>
    <row r="40" spans="13:17" ht="12.75" customHeight="1">
      <c r="M40" s="120" t="s">
        <v>69</v>
      </c>
      <c r="N40" s="120" t="s">
        <v>76</v>
      </c>
      <c r="O40" s="121">
        <v>0.01</v>
      </c>
      <c r="P40" s="121">
        <v>0.01</v>
      </c>
      <c r="Q40" s="4">
        <f t="shared" si="0"/>
        <v>0</v>
      </c>
    </row>
    <row r="41" spans="13:17" ht="12.75" customHeight="1">
      <c r="M41" s="120" t="s">
        <v>77</v>
      </c>
      <c r="N41" s="120" t="s">
        <v>78</v>
      </c>
      <c r="O41" s="121">
        <v>0.12</v>
      </c>
      <c r="P41" s="121">
        <v>0.11</v>
      </c>
      <c r="Q41" s="4">
        <f t="shared" si="0"/>
        <v>9.99999999999999E-05</v>
      </c>
    </row>
    <row r="42" spans="13:17" ht="12.75" customHeight="1">
      <c r="M42" s="120" t="s">
        <v>77</v>
      </c>
      <c r="N42" s="120" t="s">
        <v>79</v>
      </c>
      <c r="O42" s="121">
        <v>0.07</v>
      </c>
      <c r="P42" s="121">
        <v>0.07</v>
      </c>
      <c r="Q42" s="4">
        <f t="shared" si="0"/>
        <v>0</v>
      </c>
    </row>
    <row r="43" spans="13:17" ht="12.75" customHeight="1">
      <c r="M43" s="120" t="s">
        <v>77</v>
      </c>
      <c r="N43" s="120" t="s">
        <v>80</v>
      </c>
      <c r="O43" s="121">
        <v>0.005</v>
      </c>
      <c r="P43" s="121">
        <v>0.005</v>
      </c>
      <c r="Q43" s="4">
        <f t="shared" si="0"/>
        <v>0</v>
      </c>
    </row>
    <row r="44" spans="13:17" ht="12.75" customHeight="1">
      <c r="M44" s="120" t="s">
        <v>77</v>
      </c>
      <c r="N44" s="120" t="s">
        <v>81</v>
      </c>
      <c r="O44" s="121">
        <v>0.005</v>
      </c>
      <c r="P44" s="121">
        <v>0.005</v>
      </c>
      <c r="Q44" s="4">
        <f t="shared" si="0"/>
        <v>0</v>
      </c>
    </row>
    <row r="45" spans="13:17" ht="12.75" customHeight="1">
      <c r="M45" s="120" t="s">
        <v>77</v>
      </c>
      <c r="N45" s="120" t="s">
        <v>82</v>
      </c>
      <c r="O45" s="121">
        <v>0.03</v>
      </c>
      <c r="P45" s="121">
        <v>0.03</v>
      </c>
      <c r="Q45" s="4">
        <f t="shared" si="0"/>
        <v>0</v>
      </c>
    </row>
    <row r="46" spans="13:17" ht="12.75" customHeight="1">
      <c r="M46" s="120" t="s">
        <v>77</v>
      </c>
      <c r="N46" s="120" t="s">
        <v>83</v>
      </c>
      <c r="O46" s="121">
        <v>0.005</v>
      </c>
      <c r="P46" s="121">
        <v>0.005</v>
      </c>
      <c r="Q46" s="4">
        <f t="shared" si="0"/>
        <v>0</v>
      </c>
    </row>
    <row r="47" spans="13:17" ht="12.75" customHeight="1">
      <c r="M47" s="120" t="s">
        <v>77</v>
      </c>
      <c r="N47" s="120" t="s">
        <v>84</v>
      </c>
      <c r="O47" s="121">
        <v>0.03</v>
      </c>
      <c r="P47" s="121">
        <v>0.03</v>
      </c>
      <c r="Q47" s="4">
        <f t="shared" si="0"/>
        <v>0</v>
      </c>
    </row>
    <row r="48" spans="13:17" ht="12.75" customHeight="1">
      <c r="M48" s="120" t="s">
        <v>85</v>
      </c>
      <c r="N48" s="120" t="s">
        <v>86</v>
      </c>
      <c r="O48" s="121">
        <v>0.1</v>
      </c>
      <c r="P48" s="121">
        <v>0.09</v>
      </c>
      <c r="Q48" s="4">
        <f t="shared" si="0"/>
        <v>0.00010000000000000018</v>
      </c>
    </row>
    <row r="49" spans="13:17" ht="12.75" customHeight="1">
      <c r="M49" s="120" t="s">
        <v>87</v>
      </c>
      <c r="N49" s="120" t="s">
        <v>88</v>
      </c>
      <c r="O49" s="121">
        <v>0.005</v>
      </c>
      <c r="P49" s="121">
        <v>0.005</v>
      </c>
      <c r="Q49" s="4">
        <f t="shared" si="0"/>
        <v>0</v>
      </c>
    </row>
    <row r="50" spans="13:17" ht="12.75" customHeight="1">
      <c r="M50" s="120" t="s">
        <v>87</v>
      </c>
      <c r="N50" s="120" t="s">
        <v>89</v>
      </c>
      <c r="O50" s="121">
        <v>0.005</v>
      </c>
      <c r="P50" s="121">
        <v>0.005</v>
      </c>
      <c r="Q50" s="4">
        <f t="shared" si="0"/>
        <v>0</v>
      </c>
    </row>
    <row r="51" spans="13:17" ht="12.75" customHeight="1">
      <c r="M51" s="120" t="s">
        <v>87</v>
      </c>
      <c r="N51" s="120" t="s">
        <v>90</v>
      </c>
      <c r="O51" s="121">
        <v>0.01</v>
      </c>
      <c r="P51" s="121">
        <v>0.01</v>
      </c>
      <c r="Q51" s="4">
        <f t="shared" si="0"/>
        <v>0</v>
      </c>
    </row>
    <row r="52" spans="13:17" ht="12.75" customHeight="1">
      <c r="M52" s="120" t="s">
        <v>91</v>
      </c>
      <c r="N52" s="120" t="s">
        <v>92</v>
      </c>
      <c r="O52" s="121">
        <v>0.03</v>
      </c>
      <c r="P52" s="121">
        <v>0.03</v>
      </c>
      <c r="Q52" s="4">
        <f t="shared" si="0"/>
        <v>0</v>
      </c>
    </row>
    <row r="53" spans="13:17" ht="12.75" customHeight="1">
      <c r="M53" s="120" t="s">
        <v>93</v>
      </c>
      <c r="N53" s="120" t="s">
        <v>94</v>
      </c>
      <c r="O53" s="121">
        <v>0.01</v>
      </c>
      <c r="P53" s="121">
        <v>0.01</v>
      </c>
      <c r="Q53" s="4">
        <f t="shared" si="0"/>
        <v>0</v>
      </c>
    </row>
    <row r="54" spans="13:17" ht="12.75" customHeight="1">
      <c r="M54" s="120" t="s">
        <v>93</v>
      </c>
      <c r="N54" s="120" t="s">
        <v>95</v>
      </c>
      <c r="O54" s="121">
        <v>0.01</v>
      </c>
      <c r="P54" s="121">
        <v>0.005</v>
      </c>
      <c r="Q54" s="4">
        <f t="shared" si="0"/>
        <v>2.5E-05</v>
      </c>
    </row>
    <row r="55" spans="13:17" ht="12.75" customHeight="1">
      <c r="M55" s="120" t="s">
        <v>93</v>
      </c>
      <c r="N55" s="120" t="s">
        <v>96</v>
      </c>
      <c r="O55" s="121">
        <v>0.02</v>
      </c>
      <c r="P55" s="121">
        <v>0.02</v>
      </c>
      <c r="Q55" s="4">
        <f t="shared" si="0"/>
        <v>0</v>
      </c>
    </row>
    <row r="56" spans="13:17" ht="12.75" customHeight="1">
      <c r="M56" s="120" t="s">
        <v>93</v>
      </c>
      <c r="N56" s="120" t="s">
        <v>97</v>
      </c>
      <c r="O56" s="121">
        <v>0.02</v>
      </c>
      <c r="P56" s="121">
        <v>0.02</v>
      </c>
      <c r="Q56" s="4">
        <f t="shared" si="0"/>
        <v>0</v>
      </c>
    </row>
    <row r="57" spans="13:17" ht="12.75" customHeight="1">
      <c r="M57" s="120" t="s">
        <v>93</v>
      </c>
      <c r="N57" s="120" t="s">
        <v>98</v>
      </c>
      <c r="O57" s="121">
        <v>0.12</v>
      </c>
      <c r="P57" s="121">
        <v>0.14</v>
      </c>
      <c r="Q57" s="4">
        <f t="shared" si="0"/>
        <v>0.0004000000000000007</v>
      </c>
    </row>
    <row r="58" spans="13:17" ht="12.75" customHeight="1">
      <c r="M58" s="120" t="s">
        <v>93</v>
      </c>
      <c r="N58" s="120" t="s">
        <v>99</v>
      </c>
      <c r="O58" s="121">
        <v>0.01</v>
      </c>
      <c r="P58" s="121">
        <v>0.01</v>
      </c>
      <c r="Q58" s="4">
        <f t="shared" si="0"/>
        <v>0</v>
      </c>
    </row>
    <row r="59" spans="13:17" ht="12.75" customHeight="1">
      <c r="M59" s="120" t="s">
        <v>100</v>
      </c>
      <c r="N59" s="120" t="s">
        <v>101</v>
      </c>
      <c r="O59" s="121">
        <v>0.005</v>
      </c>
      <c r="P59" s="121">
        <v>0.005</v>
      </c>
      <c r="Q59" s="4">
        <f t="shared" si="0"/>
        <v>0</v>
      </c>
    </row>
    <row r="60" spans="13:17" ht="12.75">
      <c r="M60" s="96"/>
      <c r="N60" s="96"/>
      <c r="O60" s="97"/>
      <c r="P60" s="97"/>
      <c r="Q60" s="4"/>
    </row>
    <row r="61" spans="13:17" ht="12.75">
      <c r="M61" s="96"/>
      <c r="N61" s="96"/>
      <c r="O61" s="97"/>
      <c r="P61" s="97"/>
      <c r="Q61" s="4"/>
    </row>
    <row r="64" spans="16:17" ht="12.75">
      <c r="P64" s="5" t="s">
        <v>3</v>
      </c>
      <c r="Q64" s="31">
        <f>SUM(Q1:Q63)</f>
        <v>0.0025250000000000008</v>
      </c>
    </row>
    <row r="66" spans="14:17" ht="12.75">
      <c r="N66" s="5"/>
      <c r="O66" s="6" t="s">
        <v>4</v>
      </c>
      <c r="P66" s="6" t="s">
        <v>5</v>
      </c>
      <c r="Q66" s="7" t="s">
        <v>6</v>
      </c>
    </row>
    <row r="67" spans="14:17" ht="12.75">
      <c r="N67" s="5" t="s">
        <v>7</v>
      </c>
      <c r="O67">
        <f>SUM(O1:O63)</f>
        <v>2.0599999999999996</v>
      </c>
      <c r="P67">
        <f>SUM(P1:P63)</f>
        <v>1.985</v>
      </c>
      <c r="Q67" s="8">
        <f>+O67+P67</f>
        <v>4.045</v>
      </c>
    </row>
    <row r="68" spans="14:17" ht="12.75">
      <c r="N68" s="5" t="s">
        <v>8</v>
      </c>
      <c r="O68">
        <f>COUNT(O1:O63)</f>
        <v>58</v>
      </c>
      <c r="P68">
        <f>COUNT(P1:P63)</f>
        <v>58</v>
      </c>
      <c r="Q68" s="9">
        <f>+P68+O68</f>
        <v>116</v>
      </c>
    </row>
    <row r="69" spans="14:17" ht="12.75">
      <c r="N69" s="5" t="s">
        <v>9</v>
      </c>
      <c r="O69">
        <f>MIN(O1:O63)</f>
        <v>0.005</v>
      </c>
      <c r="P69">
        <f>MIN(P1:P63)</f>
        <v>0.005</v>
      </c>
      <c r="Q69" s="9">
        <f>MIN(O69:P69)</f>
        <v>0.005</v>
      </c>
    </row>
    <row r="70" spans="14:17" ht="12.75">
      <c r="N70" s="5" t="s">
        <v>10</v>
      </c>
      <c r="O70">
        <f>MAX(O1:O59)</f>
        <v>0.2</v>
      </c>
      <c r="P70">
        <f>MAX(P1:P59)</f>
        <v>0.2</v>
      </c>
      <c r="Q70" s="10">
        <f>MAX(O70:P70)</f>
        <v>0.2</v>
      </c>
    </row>
    <row r="71" spans="14:17" ht="12.75">
      <c r="N71" s="5" t="s">
        <v>11</v>
      </c>
      <c r="O71" s="11">
        <f>O67/O68</f>
        <v>0.03551724137931034</v>
      </c>
      <c r="P71" s="11">
        <f>P67/P68</f>
        <v>0.03422413793103449</v>
      </c>
      <c r="Q71" s="12">
        <f>(O67+P67)/Q68</f>
        <v>0.03487068965517241</v>
      </c>
    </row>
    <row r="72" spans="14:17" ht="12.75">
      <c r="N72" s="5" t="s">
        <v>12</v>
      </c>
      <c r="O72" s="13">
        <f>STDEV(O1:O63)</f>
        <v>0.042184740476843154</v>
      </c>
      <c r="P72" s="13">
        <f>STDEV(P1:P63)</f>
        <v>0.041228947037308665</v>
      </c>
      <c r="Q72" s="13">
        <f>SQRT(Q64/Q68)</f>
        <v>0.004665537630253383</v>
      </c>
    </row>
    <row r="73" spans="14:17" ht="12.75">
      <c r="N73" s="5" t="s">
        <v>13</v>
      </c>
      <c r="Q73" s="14">
        <f>(Q72/Q71)*100</f>
        <v>13.379539310491781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169</v>
      </c>
      <c r="M1" s="122" t="s">
        <v>0</v>
      </c>
      <c r="N1" s="122" t="s">
        <v>1</v>
      </c>
      <c r="O1" s="122" t="s">
        <v>170</v>
      </c>
      <c r="P1" s="122" t="s">
        <v>170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23" t="s">
        <v>30</v>
      </c>
      <c r="N2" s="123" t="s">
        <v>31</v>
      </c>
      <c r="O2" s="124">
        <v>0.14</v>
      </c>
      <c r="P2" s="124">
        <v>0.08</v>
      </c>
      <c r="Q2" s="4">
        <f aca="true" t="shared" si="0" ref="Q2:Q60">(O2-P2)^2</f>
        <v>0.003600000000000001</v>
      </c>
      <c r="R2">
        <v>120</v>
      </c>
      <c r="S2">
        <f>0.8*R2</f>
        <v>96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123" t="s">
        <v>30</v>
      </c>
      <c r="N3" s="123" t="s">
        <v>32</v>
      </c>
      <c r="O3" s="124">
        <v>0.05</v>
      </c>
      <c r="P3" s="124">
        <v>0.025</v>
      </c>
      <c r="Q3" s="4">
        <f t="shared" si="0"/>
        <v>0.0006250000000000001</v>
      </c>
      <c r="R3">
        <v>0</v>
      </c>
      <c r="S3">
        <v>0</v>
      </c>
      <c r="T3">
        <f>R2</f>
        <v>120</v>
      </c>
      <c r="U3">
        <f>$B$3</f>
        <v>0.05</v>
      </c>
    </row>
    <row r="4" spans="13:19" ht="12.75" customHeight="1">
      <c r="M4" s="123" t="s">
        <v>30</v>
      </c>
      <c r="N4" s="123" t="s">
        <v>33</v>
      </c>
      <c r="O4" s="124">
        <v>0.025</v>
      </c>
      <c r="P4" s="124">
        <v>0.025</v>
      </c>
      <c r="Q4" s="4">
        <f t="shared" si="0"/>
        <v>0</v>
      </c>
      <c r="R4">
        <f>S2</f>
        <v>96</v>
      </c>
      <c r="S4">
        <f>R2</f>
        <v>120</v>
      </c>
    </row>
    <row r="5" spans="1:21" ht="12.75" customHeight="1">
      <c r="A5" s="15" t="s">
        <v>16</v>
      </c>
      <c r="M5" s="123" t="s">
        <v>30</v>
      </c>
      <c r="N5" s="123" t="s">
        <v>34</v>
      </c>
      <c r="O5" s="124">
        <v>0.13</v>
      </c>
      <c r="P5" s="124">
        <v>0.1</v>
      </c>
      <c r="Q5" s="4">
        <f t="shared" si="0"/>
        <v>0.0009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23" t="s">
        <v>30</v>
      </c>
      <c r="N6" s="123" t="s">
        <v>35</v>
      </c>
      <c r="O6" s="124">
        <v>0.025</v>
      </c>
      <c r="P6" s="124">
        <v>0.06</v>
      </c>
      <c r="Q6" s="4">
        <f t="shared" si="0"/>
        <v>0.0012249999999999997</v>
      </c>
      <c r="T6">
        <f>$B$3</f>
        <v>0.05</v>
      </c>
      <c r="U6">
        <f>+T3</f>
        <v>120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23" t="s">
        <v>30</v>
      </c>
      <c r="N7" s="123" t="s">
        <v>36</v>
      </c>
      <c r="O7" s="124">
        <v>0.025</v>
      </c>
      <c r="P7" s="124">
        <v>0.025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128.82999999999998</v>
      </c>
      <c r="D8">
        <f>$B$3</f>
        <v>0.05</v>
      </c>
      <c r="E8" s="18">
        <f>+O70</f>
        <v>0.025</v>
      </c>
      <c r="F8" s="18">
        <f>+O71</f>
        <v>102</v>
      </c>
      <c r="G8" s="8">
        <f>+O72</f>
        <v>2.183559322033898</v>
      </c>
      <c r="H8" s="28">
        <f>O73</f>
        <v>13.363246626050932</v>
      </c>
      <c r="I8" s="28" t="s">
        <v>17</v>
      </c>
      <c r="J8" s="19" t="s">
        <v>17</v>
      </c>
      <c r="M8" s="123" t="s">
        <v>30</v>
      </c>
      <c r="N8" s="123" t="s">
        <v>37</v>
      </c>
      <c r="O8" s="124">
        <v>0.1</v>
      </c>
      <c r="P8" s="124">
        <v>0.05</v>
      </c>
      <c r="Q8" s="4">
        <f t="shared" si="0"/>
        <v>0.0025000000000000005</v>
      </c>
    </row>
    <row r="9" spans="1:17" ht="12.75" customHeight="1">
      <c r="A9" s="17" t="s">
        <v>5</v>
      </c>
      <c r="B9" s="18">
        <f>+P69</f>
        <v>59</v>
      </c>
      <c r="C9" s="18">
        <f>+P68</f>
        <v>140.75</v>
      </c>
      <c r="D9">
        <f>$B$3</f>
        <v>0.05</v>
      </c>
      <c r="E9" s="18">
        <f>+P70</f>
        <v>0.025</v>
      </c>
      <c r="F9" s="18">
        <f>+P71</f>
        <v>113</v>
      </c>
      <c r="G9" s="8">
        <f>P72</f>
        <v>2.385593220338983</v>
      </c>
      <c r="H9" s="28">
        <f>P73</f>
        <v>14.818553814121746</v>
      </c>
      <c r="I9" s="28" t="s">
        <v>17</v>
      </c>
      <c r="J9" s="19" t="s">
        <v>17</v>
      </c>
      <c r="M9" s="123" t="s">
        <v>38</v>
      </c>
      <c r="N9" s="123" t="s">
        <v>39</v>
      </c>
      <c r="O9" s="124">
        <v>0.1</v>
      </c>
      <c r="P9" s="124">
        <v>0.21</v>
      </c>
      <c r="Q9" s="4">
        <f t="shared" si="0"/>
        <v>0.012099999999999998</v>
      </c>
    </row>
    <row r="10" spans="1:17" ht="12.75" customHeight="1">
      <c r="A10" s="20" t="s">
        <v>6</v>
      </c>
      <c r="B10" s="21">
        <f>+Q69</f>
        <v>118</v>
      </c>
      <c r="C10" s="23">
        <f>+Q68</f>
        <v>269.58</v>
      </c>
      <c r="D10" s="21">
        <f>$B$3</f>
        <v>0.05</v>
      </c>
      <c r="E10" s="21">
        <f>+Q70</f>
        <v>0.025</v>
      </c>
      <c r="F10" s="23">
        <f>+Q71</f>
        <v>113</v>
      </c>
      <c r="G10" s="30">
        <f>Q72</f>
        <v>2.2845762711864404</v>
      </c>
      <c r="H10" s="29" t="s">
        <v>17</v>
      </c>
      <c r="I10" s="22">
        <f>Q73</f>
        <v>1.033142318776778</v>
      </c>
      <c r="J10" s="24">
        <f>Q74</f>
        <v>45.22249188206092</v>
      </c>
      <c r="M10" s="123" t="s">
        <v>38</v>
      </c>
      <c r="N10" s="123" t="s">
        <v>40</v>
      </c>
      <c r="O10" s="124">
        <v>0.06</v>
      </c>
      <c r="P10" s="124">
        <v>0.14</v>
      </c>
      <c r="Q10" s="4">
        <f t="shared" si="0"/>
        <v>0.006400000000000003</v>
      </c>
    </row>
    <row r="11" spans="13:17" ht="12.75" customHeight="1">
      <c r="M11" s="123" t="s">
        <v>38</v>
      </c>
      <c r="N11" s="123" t="s">
        <v>41</v>
      </c>
      <c r="O11" s="124">
        <v>0.07</v>
      </c>
      <c r="P11" s="124">
        <v>0.06</v>
      </c>
      <c r="Q11" s="4">
        <f t="shared" si="0"/>
        <v>0.00010000000000000018</v>
      </c>
    </row>
    <row r="12" spans="13:17" ht="12.75" customHeight="1">
      <c r="M12" s="123" t="s">
        <v>38</v>
      </c>
      <c r="N12" s="123" t="s">
        <v>42</v>
      </c>
      <c r="O12" s="124">
        <v>0.025</v>
      </c>
      <c r="P12" s="124">
        <v>0.025</v>
      </c>
      <c r="Q12" s="4">
        <f t="shared" si="0"/>
        <v>0</v>
      </c>
    </row>
    <row r="13" spans="13:17" ht="12.75" customHeight="1">
      <c r="M13" s="123" t="s">
        <v>43</v>
      </c>
      <c r="N13" s="123" t="s">
        <v>44</v>
      </c>
      <c r="O13" s="124">
        <v>0.025</v>
      </c>
      <c r="P13" s="124">
        <v>0.025</v>
      </c>
      <c r="Q13" s="4">
        <f t="shared" si="0"/>
        <v>0</v>
      </c>
    </row>
    <row r="14" spans="13:17" ht="12.75" customHeight="1">
      <c r="M14" s="123" t="s">
        <v>43</v>
      </c>
      <c r="N14" s="123" t="s">
        <v>45</v>
      </c>
      <c r="O14" s="124">
        <v>0.025</v>
      </c>
      <c r="P14" s="124">
        <v>0.025</v>
      </c>
      <c r="Q14" s="4">
        <f t="shared" si="0"/>
        <v>0</v>
      </c>
    </row>
    <row r="15" spans="13:17" ht="12.75" customHeight="1">
      <c r="M15" s="123" t="s">
        <v>43</v>
      </c>
      <c r="N15" s="123" t="s">
        <v>46</v>
      </c>
      <c r="O15" s="124">
        <v>0.48</v>
      </c>
      <c r="P15" s="124">
        <v>0.47</v>
      </c>
      <c r="Q15" s="4">
        <f t="shared" si="0"/>
        <v>0.00010000000000000018</v>
      </c>
    </row>
    <row r="16" spans="13:17" ht="12.75" customHeight="1">
      <c r="M16" s="123" t="s">
        <v>43</v>
      </c>
      <c r="N16" s="123" t="s">
        <v>47</v>
      </c>
      <c r="O16" s="124">
        <v>0.025</v>
      </c>
      <c r="P16" s="124">
        <v>0.025</v>
      </c>
      <c r="Q16" s="4">
        <f t="shared" si="0"/>
        <v>0</v>
      </c>
    </row>
    <row r="17" spans="13:17" ht="12.75" customHeight="1">
      <c r="M17" s="123" t="s">
        <v>43</v>
      </c>
      <c r="N17" s="123" t="s">
        <v>48</v>
      </c>
      <c r="O17" s="124">
        <v>0.28</v>
      </c>
      <c r="P17" s="124">
        <v>0.14</v>
      </c>
      <c r="Q17" s="4">
        <f t="shared" si="0"/>
        <v>0.019600000000000003</v>
      </c>
    </row>
    <row r="18" spans="13:17" ht="12.75" customHeight="1">
      <c r="M18" s="123" t="s">
        <v>43</v>
      </c>
      <c r="N18" s="123" t="s">
        <v>49</v>
      </c>
      <c r="O18" s="124">
        <v>0.025</v>
      </c>
      <c r="P18" s="124">
        <v>0.025</v>
      </c>
      <c r="Q18" s="4">
        <f t="shared" si="0"/>
        <v>0</v>
      </c>
    </row>
    <row r="19" spans="13:17" ht="12.75" customHeight="1">
      <c r="M19" s="123" t="s">
        <v>50</v>
      </c>
      <c r="N19" s="123" t="s">
        <v>51</v>
      </c>
      <c r="O19" s="124">
        <v>0.08</v>
      </c>
      <c r="P19" s="124">
        <v>0.025</v>
      </c>
      <c r="Q19" s="4">
        <f t="shared" si="0"/>
        <v>0.003025</v>
      </c>
    </row>
    <row r="20" spans="13:17" ht="12.75" customHeight="1">
      <c r="M20" s="123" t="s">
        <v>50</v>
      </c>
      <c r="N20" s="123" t="s">
        <v>52</v>
      </c>
      <c r="O20" s="124">
        <v>0.05</v>
      </c>
      <c r="P20" s="124">
        <v>0.05</v>
      </c>
      <c r="Q20" s="4">
        <f t="shared" si="0"/>
        <v>0</v>
      </c>
    </row>
    <row r="21" spans="13:17" ht="12.75" customHeight="1">
      <c r="M21" s="123" t="s">
        <v>50</v>
      </c>
      <c r="N21" s="123" t="s">
        <v>53</v>
      </c>
      <c r="O21" s="124">
        <v>0.16</v>
      </c>
      <c r="P21" s="124">
        <v>0.13</v>
      </c>
      <c r="Q21" s="4">
        <f t="shared" si="0"/>
        <v>0.0009</v>
      </c>
    </row>
    <row r="22" spans="13:17" ht="12.75" customHeight="1">
      <c r="M22" s="123" t="s">
        <v>50</v>
      </c>
      <c r="N22" s="123" t="s">
        <v>54</v>
      </c>
      <c r="O22" s="124">
        <v>0.05</v>
      </c>
      <c r="P22" s="124">
        <v>0.025</v>
      </c>
      <c r="Q22" s="4">
        <f t="shared" si="0"/>
        <v>0.0006250000000000001</v>
      </c>
    </row>
    <row r="23" spans="13:17" ht="12.75" customHeight="1">
      <c r="M23" s="123" t="s">
        <v>50</v>
      </c>
      <c r="N23" s="123" t="s">
        <v>55</v>
      </c>
      <c r="O23" s="124">
        <v>0.025</v>
      </c>
      <c r="P23" s="124">
        <v>0.025</v>
      </c>
      <c r="Q23" s="4">
        <f t="shared" si="0"/>
        <v>0</v>
      </c>
    </row>
    <row r="24" spans="13:17" ht="12.75" customHeight="1">
      <c r="M24" s="123" t="s">
        <v>56</v>
      </c>
      <c r="N24" s="123" t="s">
        <v>57</v>
      </c>
      <c r="O24" s="124">
        <v>0.08</v>
      </c>
      <c r="P24" s="124">
        <v>0.07</v>
      </c>
      <c r="Q24" s="4">
        <f t="shared" si="0"/>
        <v>9.99999999999999E-05</v>
      </c>
    </row>
    <row r="25" spans="13:17" ht="12.75" customHeight="1">
      <c r="M25" s="123" t="s">
        <v>56</v>
      </c>
      <c r="N25" s="123" t="s">
        <v>58</v>
      </c>
      <c r="O25" s="124">
        <v>0.15</v>
      </c>
      <c r="P25" s="124">
        <v>0.15</v>
      </c>
      <c r="Q25" s="4">
        <f t="shared" si="0"/>
        <v>0</v>
      </c>
    </row>
    <row r="26" spans="13:17" ht="12.75" customHeight="1">
      <c r="M26" s="123" t="s">
        <v>56</v>
      </c>
      <c r="N26" s="123" t="s">
        <v>59</v>
      </c>
      <c r="O26" s="124">
        <v>0.2</v>
      </c>
      <c r="P26" s="124">
        <v>0.15</v>
      </c>
      <c r="Q26" s="4">
        <f t="shared" si="0"/>
        <v>0.002500000000000002</v>
      </c>
    </row>
    <row r="27" spans="13:17" ht="12.75" customHeight="1">
      <c r="M27" s="123" t="s">
        <v>56</v>
      </c>
      <c r="N27" s="123" t="s">
        <v>60</v>
      </c>
      <c r="O27" s="124">
        <v>0.18</v>
      </c>
      <c r="P27" s="124">
        <v>0.15</v>
      </c>
      <c r="Q27" s="4">
        <f t="shared" si="0"/>
        <v>0.0009</v>
      </c>
    </row>
    <row r="28" spans="13:17" ht="12.75" customHeight="1">
      <c r="M28" s="123" t="s">
        <v>56</v>
      </c>
      <c r="N28" s="123" t="s">
        <v>61</v>
      </c>
      <c r="O28" s="124">
        <v>0.19</v>
      </c>
      <c r="P28" s="124">
        <v>0.16</v>
      </c>
      <c r="Q28" s="4">
        <f t="shared" si="0"/>
        <v>0.0009</v>
      </c>
    </row>
    <row r="29" spans="13:17" ht="12.75" customHeight="1">
      <c r="M29" s="123" t="s">
        <v>56</v>
      </c>
      <c r="N29" s="123" t="s">
        <v>62</v>
      </c>
      <c r="O29" s="124">
        <v>0.17</v>
      </c>
      <c r="P29" s="124">
        <v>0.15</v>
      </c>
      <c r="Q29" s="4">
        <f t="shared" si="0"/>
        <v>0.0004000000000000007</v>
      </c>
    </row>
    <row r="30" spans="13:17" ht="12.75" customHeight="1">
      <c r="M30" s="123" t="s">
        <v>56</v>
      </c>
      <c r="N30" s="123" t="s">
        <v>63</v>
      </c>
      <c r="O30" s="124">
        <v>0.19</v>
      </c>
      <c r="P30" s="124">
        <v>0.18</v>
      </c>
      <c r="Q30" s="4">
        <f t="shared" si="0"/>
        <v>0.00010000000000000018</v>
      </c>
    </row>
    <row r="31" spans="13:17" ht="12.75" customHeight="1">
      <c r="M31" s="123" t="s">
        <v>64</v>
      </c>
      <c r="N31" s="123" t="s">
        <v>65</v>
      </c>
      <c r="O31" s="124">
        <v>0.12</v>
      </c>
      <c r="P31" s="124">
        <v>0.12</v>
      </c>
      <c r="Q31" s="4">
        <f t="shared" si="0"/>
        <v>0</v>
      </c>
    </row>
    <row r="32" spans="13:17" ht="12.75" customHeight="1">
      <c r="M32" s="123" t="s">
        <v>64</v>
      </c>
      <c r="N32" s="123" t="s">
        <v>66</v>
      </c>
      <c r="O32" s="124">
        <v>0.1</v>
      </c>
      <c r="P32" s="124">
        <v>0.11</v>
      </c>
      <c r="Q32" s="4">
        <f t="shared" si="0"/>
        <v>9.99999999999999E-05</v>
      </c>
    </row>
    <row r="33" spans="13:17" ht="12.75" customHeight="1">
      <c r="M33" s="123" t="s">
        <v>64</v>
      </c>
      <c r="N33" s="123" t="s">
        <v>67</v>
      </c>
      <c r="O33" s="124">
        <v>0.1</v>
      </c>
      <c r="P33" s="124">
        <v>0.13</v>
      </c>
      <c r="Q33" s="4">
        <f t="shared" si="0"/>
        <v>0.0009</v>
      </c>
    </row>
    <row r="34" spans="13:17" ht="12.75" customHeight="1">
      <c r="M34" s="123" t="s">
        <v>64</v>
      </c>
      <c r="N34" s="123" t="s">
        <v>68</v>
      </c>
      <c r="O34" s="124">
        <v>0.1</v>
      </c>
      <c r="P34" s="124">
        <v>0.11</v>
      </c>
      <c r="Q34" s="4">
        <f t="shared" si="0"/>
        <v>9.99999999999999E-05</v>
      </c>
    </row>
    <row r="35" spans="13:17" ht="12.75" customHeight="1">
      <c r="M35" s="123" t="s">
        <v>69</v>
      </c>
      <c r="N35" s="123" t="s">
        <v>70</v>
      </c>
      <c r="O35" s="124">
        <v>0.33</v>
      </c>
      <c r="P35" s="124">
        <v>0.24</v>
      </c>
      <c r="Q35" s="4">
        <f t="shared" si="0"/>
        <v>0.008100000000000005</v>
      </c>
    </row>
    <row r="36" spans="13:17" ht="12.75" customHeight="1">
      <c r="M36" s="123" t="s">
        <v>69</v>
      </c>
      <c r="N36" s="123" t="s">
        <v>71</v>
      </c>
      <c r="O36" s="124">
        <v>0.05</v>
      </c>
      <c r="P36" s="124">
        <v>0.15</v>
      </c>
      <c r="Q36" s="4">
        <f t="shared" si="0"/>
        <v>0.009999999999999998</v>
      </c>
    </row>
    <row r="37" spans="13:17" ht="12.75" customHeight="1">
      <c r="M37" s="123" t="s">
        <v>69</v>
      </c>
      <c r="N37" s="123" t="s">
        <v>72</v>
      </c>
      <c r="O37" s="124">
        <v>0.14</v>
      </c>
      <c r="P37" s="124">
        <v>0.16</v>
      </c>
      <c r="Q37" s="4">
        <f t="shared" si="0"/>
        <v>0.0003999999999999996</v>
      </c>
    </row>
    <row r="38" spans="13:17" ht="12.75" customHeight="1">
      <c r="M38" s="123" t="s">
        <v>69</v>
      </c>
      <c r="N38" s="123" t="s">
        <v>73</v>
      </c>
      <c r="O38" s="124">
        <v>0.29</v>
      </c>
      <c r="P38" s="124">
        <v>0.25</v>
      </c>
      <c r="Q38" s="4">
        <f t="shared" si="0"/>
        <v>0.0015999999999999983</v>
      </c>
    </row>
    <row r="39" spans="13:17" ht="12.75" customHeight="1">
      <c r="M39" s="123" t="s">
        <v>69</v>
      </c>
      <c r="N39" s="123" t="s">
        <v>74</v>
      </c>
      <c r="O39" s="124">
        <v>0.2</v>
      </c>
      <c r="P39" s="124">
        <v>0.2</v>
      </c>
      <c r="Q39" s="4">
        <f t="shared" si="0"/>
        <v>0</v>
      </c>
    </row>
    <row r="40" spans="13:17" ht="12.75" customHeight="1">
      <c r="M40" s="123" t="s">
        <v>69</v>
      </c>
      <c r="N40" s="123" t="s">
        <v>75</v>
      </c>
      <c r="O40" s="124">
        <v>0.68</v>
      </c>
      <c r="P40" s="124">
        <v>0.49</v>
      </c>
      <c r="Q40" s="4">
        <f t="shared" si="0"/>
        <v>0.03610000000000002</v>
      </c>
    </row>
    <row r="41" spans="13:17" ht="12.75" customHeight="1">
      <c r="M41" s="123" t="s">
        <v>69</v>
      </c>
      <c r="N41" s="123" t="s">
        <v>76</v>
      </c>
      <c r="O41" s="124">
        <v>0.14</v>
      </c>
      <c r="P41" s="124">
        <v>0.14</v>
      </c>
      <c r="Q41" s="4">
        <f t="shared" si="0"/>
        <v>0</v>
      </c>
    </row>
    <row r="42" spans="13:17" ht="12.75" customHeight="1">
      <c r="M42" s="123" t="s">
        <v>77</v>
      </c>
      <c r="N42" s="123" t="s">
        <v>78</v>
      </c>
      <c r="O42" s="124">
        <v>0.55</v>
      </c>
      <c r="P42" s="124">
        <v>0.57</v>
      </c>
      <c r="Q42" s="4">
        <f t="shared" si="0"/>
        <v>0.0003999999999999963</v>
      </c>
    </row>
    <row r="43" spans="13:17" ht="12.75" customHeight="1">
      <c r="M43" s="123" t="s">
        <v>77</v>
      </c>
      <c r="N43" s="123" t="s">
        <v>79</v>
      </c>
      <c r="O43" s="124">
        <v>0.16</v>
      </c>
      <c r="P43" s="124">
        <v>0.16</v>
      </c>
      <c r="Q43" s="4">
        <f t="shared" si="0"/>
        <v>0</v>
      </c>
    </row>
    <row r="44" spans="13:17" ht="12.75" customHeight="1">
      <c r="M44" s="123" t="s">
        <v>77</v>
      </c>
      <c r="N44" s="123" t="s">
        <v>80</v>
      </c>
      <c r="O44" s="124">
        <v>102</v>
      </c>
      <c r="P44" s="124">
        <v>113</v>
      </c>
      <c r="Q44" s="4">
        <f t="shared" si="0"/>
        <v>121</v>
      </c>
    </row>
    <row r="45" spans="13:17" ht="12.75" customHeight="1">
      <c r="M45" s="123" t="s">
        <v>77</v>
      </c>
      <c r="N45" s="123" t="s">
        <v>81</v>
      </c>
      <c r="O45" s="124">
        <v>0.21</v>
      </c>
      <c r="P45" s="124">
        <v>0.19</v>
      </c>
      <c r="Q45" s="4">
        <f t="shared" si="0"/>
        <v>0.0003999999999999996</v>
      </c>
    </row>
    <row r="46" spans="13:17" ht="12.75" customHeight="1">
      <c r="M46" s="123" t="s">
        <v>77</v>
      </c>
      <c r="N46" s="123" t="s">
        <v>82</v>
      </c>
      <c r="O46" s="124">
        <v>0.025</v>
      </c>
      <c r="P46" s="124">
        <v>0.025</v>
      </c>
      <c r="Q46" s="4">
        <f t="shared" si="0"/>
        <v>0</v>
      </c>
    </row>
    <row r="47" spans="13:17" ht="12.75" customHeight="1">
      <c r="M47" s="123" t="s">
        <v>77</v>
      </c>
      <c r="N47" s="123" t="s">
        <v>83</v>
      </c>
      <c r="O47" s="124">
        <v>0.17</v>
      </c>
      <c r="P47" s="124">
        <v>0.19</v>
      </c>
      <c r="Q47" s="4">
        <f t="shared" si="0"/>
        <v>0.0003999999999999996</v>
      </c>
    </row>
    <row r="48" spans="13:17" ht="12.75" customHeight="1">
      <c r="M48" s="123" t="s">
        <v>77</v>
      </c>
      <c r="N48" s="123" t="s">
        <v>84</v>
      </c>
      <c r="O48" s="124">
        <v>0.2</v>
      </c>
      <c r="P48" s="124">
        <v>0.2</v>
      </c>
      <c r="Q48" s="4">
        <f t="shared" si="0"/>
        <v>0</v>
      </c>
    </row>
    <row r="49" spans="13:17" ht="12.75" customHeight="1">
      <c r="M49" s="123" t="s">
        <v>85</v>
      </c>
      <c r="N49" s="123" t="s">
        <v>86</v>
      </c>
      <c r="O49" s="124">
        <v>0.29</v>
      </c>
      <c r="P49" s="124">
        <v>0.22</v>
      </c>
      <c r="Q49" s="4">
        <f t="shared" si="0"/>
        <v>0.004899999999999997</v>
      </c>
    </row>
    <row r="50" spans="13:17" ht="12.75" customHeight="1">
      <c r="M50" s="123" t="s">
        <v>87</v>
      </c>
      <c r="N50" s="123" t="s">
        <v>88</v>
      </c>
      <c r="O50" s="124">
        <v>0.36</v>
      </c>
      <c r="P50" s="124">
        <v>0.34</v>
      </c>
      <c r="Q50" s="4">
        <f t="shared" si="0"/>
        <v>0.0003999999999999985</v>
      </c>
    </row>
    <row r="51" spans="13:17" ht="12.75" customHeight="1">
      <c r="M51" s="123" t="s">
        <v>87</v>
      </c>
      <c r="N51" s="123" t="s">
        <v>89</v>
      </c>
      <c r="O51" s="124">
        <v>0.41</v>
      </c>
      <c r="P51" s="124">
        <v>0.37</v>
      </c>
      <c r="Q51" s="4">
        <f t="shared" si="0"/>
        <v>0.0015999999999999983</v>
      </c>
    </row>
    <row r="52" spans="13:17" ht="12.75" customHeight="1">
      <c r="M52" s="123" t="s">
        <v>87</v>
      </c>
      <c r="N52" s="123" t="s">
        <v>90</v>
      </c>
      <c r="O52" s="124">
        <v>1.77</v>
      </c>
      <c r="P52" s="124">
        <v>1.6</v>
      </c>
      <c r="Q52" s="4">
        <f t="shared" si="0"/>
        <v>0.028899999999999974</v>
      </c>
    </row>
    <row r="53" spans="13:17" ht="12.75" customHeight="1">
      <c r="M53" s="123" t="s">
        <v>91</v>
      </c>
      <c r="N53" s="123" t="s">
        <v>92</v>
      </c>
      <c r="O53" s="124">
        <v>1</v>
      </c>
      <c r="P53" s="124">
        <v>0.96</v>
      </c>
      <c r="Q53" s="4">
        <f t="shared" si="0"/>
        <v>0.001600000000000003</v>
      </c>
    </row>
    <row r="54" spans="13:17" ht="12.75" customHeight="1">
      <c r="M54" s="123" t="s">
        <v>93</v>
      </c>
      <c r="N54" s="123" t="s">
        <v>94</v>
      </c>
      <c r="O54" s="124">
        <v>0.16</v>
      </c>
      <c r="P54" s="124">
        <v>0.14</v>
      </c>
      <c r="Q54" s="4">
        <f t="shared" si="0"/>
        <v>0.0003999999999999996</v>
      </c>
    </row>
    <row r="55" spans="13:17" ht="12.75" customHeight="1">
      <c r="M55" s="123" t="s">
        <v>93</v>
      </c>
      <c r="N55" s="123" t="s">
        <v>95</v>
      </c>
      <c r="O55" s="124">
        <v>0.51</v>
      </c>
      <c r="P55" s="124">
        <v>0.12</v>
      </c>
      <c r="Q55" s="4">
        <f t="shared" si="0"/>
        <v>0.1521</v>
      </c>
    </row>
    <row r="56" spans="13:17" ht="12.75" customHeight="1">
      <c r="M56" s="123" t="s">
        <v>93</v>
      </c>
      <c r="N56" s="123" t="s">
        <v>96</v>
      </c>
      <c r="O56" s="124">
        <v>0.15</v>
      </c>
      <c r="P56" s="124">
        <v>0.07</v>
      </c>
      <c r="Q56" s="4">
        <f t="shared" si="0"/>
        <v>0.006399999999999998</v>
      </c>
    </row>
    <row r="57" spans="13:17" ht="12.75" customHeight="1">
      <c r="M57" s="123" t="s">
        <v>93</v>
      </c>
      <c r="N57" s="123" t="s">
        <v>97</v>
      </c>
      <c r="O57" s="124">
        <v>0.05</v>
      </c>
      <c r="P57" s="124">
        <v>0.09</v>
      </c>
      <c r="Q57" s="4">
        <f t="shared" si="0"/>
        <v>0.0015999999999999994</v>
      </c>
    </row>
    <row r="58" spans="13:17" ht="12.75" customHeight="1">
      <c r="M58" s="123" t="s">
        <v>93</v>
      </c>
      <c r="N58" s="123" t="s">
        <v>98</v>
      </c>
      <c r="O58" s="124">
        <v>15.1</v>
      </c>
      <c r="P58" s="124">
        <v>17.25</v>
      </c>
      <c r="Q58" s="4">
        <f t="shared" si="0"/>
        <v>4.622500000000001</v>
      </c>
    </row>
    <row r="59" spans="13:17" ht="12.75" customHeight="1">
      <c r="M59" s="123" t="s">
        <v>93</v>
      </c>
      <c r="N59" s="123" t="s">
        <v>99</v>
      </c>
      <c r="O59" s="124">
        <v>0.2</v>
      </c>
      <c r="P59" s="124">
        <v>0.14</v>
      </c>
      <c r="Q59" s="4">
        <f t="shared" si="0"/>
        <v>0.0036</v>
      </c>
    </row>
    <row r="60" spans="13:17" ht="12.75" customHeight="1">
      <c r="M60" s="123" t="s">
        <v>100</v>
      </c>
      <c r="N60" s="123" t="s">
        <v>101</v>
      </c>
      <c r="O60" s="124">
        <v>0.13</v>
      </c>
      <c r="P60" s="124">
        <v>0.24</v>
      </c>
      <c r="Q60" s="4">
        <f t="shared" si="0"/>
        <v>0.012099999999999998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125.9512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128.82999999999998</v>
      </c>
      <c r="P68">
        <f>SUM(P2:P64)</f>
        <v>140.75</v>
      </c>
      <c r="Q68" s="8">
        <f>+O68+P68</f>
        <v>269.58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0.025</v>
      </c>
      <c r="P70">
        <f>MIN(P2:P64)</f>
        <v>0.025</v>
      </c>
      <c r="Q70" s="9">
        <f>MIN(O70:P70)</f>
        <v>0.025</v>
      </c>
    </row>
    <row r="71" spans="14:17" ht="12.75">
      <c r="N71" s="5" t="s">
        <v>10</v>
      </c>
      <c r="O71">
        <f>MAX(O2:O60)</f>
        <v>102</v>
      </c>
      <c r="P71">
        <f>MAX(P2:P60)</f>
        <v>113</v>
      </c>
      <c r="Q71" s="10">
        <f>MAX(O71:P71)</f>
        <v>113</v>
      </c>
    </row>
    <row r="72" spans="14:17" ht="12.75">
      <c r="N72" s="5" t="s">
        <v>11</v>
      </c>
      <c r="O72" s="11">
        <f>O68/O69</f>
        <v>2.183559322033898</v>
      </c>
      <c r="P72" s="11">
        <f>P68/P69</f>
        <v>2.385593220338983</v>
      </c>
      <c r="Q72" s="12">
        <f>(O68+P68)/Q69</f>
        <v>2.2845762711864404</v>
      </c>
    </row>
    <row r="73" spans="14:17" ht="12.75">
      <c r="N73" s="5" t="s">
        <v>12</v>
      </c>
      <c r="O73" s="13">
        <f>STDEV(O2:O64)</f>
        <v>13.363246626050932</v>
      </c>
      <c r="P73" s="13">
        <f>STDEV(P2:P64)</f>
        <v>14.818553814121746</v>
      </c>
      <c r="Q73" s="13">
        <f>SQRT(Q65/Q69)</f>
        <v>1.033142318776778</v>
      </c>
    </row>
    <row r="74" spans="14:17" ht="12.75">
      <c r="N74" s="5" t="s">
        <v>13</v>
      </c>
      <c r="Q74" s="14">
        <f>(Q73/Q72)*100</f>
        <v>45.22249188206092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171</v>
      </c>
      <c r="M1" s="125" t="s">
        <v>0</v>
      </c>
      <c r="N1" s="125" t="s">
        <v>1</v>
      </c>
      <c r="O1" s="125" t="s">
        <v>172</v>
      </c>
      <c r="P1" s="125" t="s">
        <v>172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26" t="s">
        <v>30</v>
      </c>
      <c r="N2" s="126" t="s">
        <v>31</v>
      </c>
      <c r="O2" s="127">
        <v>1</v>
      </c>
      <c r="P2" s="127">
        <v>0.5</v>
      </c>
      <c r="Q2" s="4">
        <f aca="true" t="shared" si="0" ref="Q2:Q60">(O2-P2)^2</f>
        <v>0.25</v>
      </c>
      <c r="R2">
        <v>10</v>
      </c>
      <c r="S2">
        <f>0.8*R2</f>
        <v>8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126" t="s">
        <v>30</v>
      </c>
      <c r="N3" s="126" t="s">
        <v>32</v>
      </c>
      <c r="O3" s="127">
        <v>1</v>
      </c>
      <c r="P3" s="127">
        <v>2</v>
      </c>
      <c r="Q3" s="4">
        <f t="shared" si="0"/>
        <v>1</v>
      </c>
      <c r="R3">
        <v>0</v>
      </c>
      <c r="S3">
        <v>0</v>
      </c>
      <c r="T3">
        <f>R2</f>
        <v>10</v>
      </c>
      <c r="U3">
        <f>$B$3</f>
        <v>1</v>
      </c>
    </row>
    <row r="4" spans="13:19" ht="12.75" customHeight="1">
      <c r="M4" s="126" t="s">
        <v>30</v>
      </c>
      <c r="N4" s="126" t="s">
        <v>33</v>
      </c>
      <c r="O4" s="127">
        <v>0.5</v>
      </c>
      <c r="P4" s="127">
        <v>1</v>
      </c>
      <c r="Q4" s="4">
        <f t="shared" si="0"/>
        <v>0.25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126" t="s">
        <v>30</v>
      </c>
      <c r="N5" s="126" t="s">
        <v>34</v>
      </c>
      <c r="O5" s="127">
        <v>0.5</v>
      </c>
      <c r="P5" s="127">
        <v>1</v>
      </c>
      <c r="Q5" s="4">
        <f t="shared" si="0"/>
        <v>0.25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26" t="s">
        <v>30</v>
      </c>
      <c r="N6" s="126" t="s">
        <v>35</v>
      </c>
      <c r="O6" s="127">
        <v>0.5</v>
      </c>
      <c r="P6" s="127">
        <v>0.5</v>
      </c>
      <c r="Q6" s="4">
        <f t="shared" si="0"/>
        <v>0</v>
      </c>
      <c r="T6">
        <f>$B$3</f>
        <v>1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26" t="s">
        <v>30</v>
      </c>
      <c r="N7" s="126" t="s">
        <v>36</v>
      </c>
      <c r="O7" s="127">
        <v>0.5</v>
      </c>
      <c r="P7" s="127">
        <v>0.5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80</v>
      </c>
      <c r="D8">
        <f>$B$3</f>
        <v>1</v>
      </c>
      <c r="E8" s="18">
        <f>+O70</f>
        <v>0.5</v>
      </c>
      <c r="F8" s="18">
        <f>+O71</f>
        <v>7</v>
      </c>
      <c r="G8" s="8">
        <f>+O72</f>
        <v>1.3559322033898304</v>
      </c>
      <c r="H8" s="28">
        <f>O73</f>
        <v>1.3866694390716938</v>
      </c>
      <c r="I8" s="28" t="s">
        <v>17</v>
      </c>
      <c r="J8" s="19" t="s">
        <v>17</v>
      </c>
      <c r="M8" s="126" t="s">
        <v>30</v>
      </c>
      <c r="N8" s="126" t="s">
        <v>37</v>
      </c>
      <c r="O8" s="127">
        <v>0.5</v>
      </c>
      <c r="P8" s="127">
        <v>0.5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80</v>
      </c>
      <c r="D9">
        <f>$B$3</f>
        <v>1</v>
      </c>
      <c r="E9" s="18">
        <f>+P70</f>
        <v>0.5</v>
      </c>
      <c r="F9" s="18">
        <f>+P71</f>
        <v>7</v>
      </c>
      <c r="G9" s="8">
        <f>P72</f>
        <v>1.3559322033898304</v>
      </c>
      <c r="H9" s="28">
        <f>P73</f>
        <v>1.207201264030193</v>
      </c>
      <c r="I9" s="28" t="s">
        <v>17</v>
      </c>
      <c r="J9" s="19" t="s">
        <v>17</v>
      </c>
      <c r="M9" s="126" t="s">
        <v>38</v>
      </c>
      <c r="N9" s="126" t="s">
        <v>39</v>
      </c>
      <c r="O9" s="127">
        <v>2</v>
      </c>
      <c r="P9" s="127">
        <v>2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160</v>
      </c>
      <c r="D10" s="21">
        <f>$B$3</f>
        <v>1</v>
      </c>
      <c r="E10" s="21">
        <f>+Q70</f>
        <v>0.5</v>
      </c>
      <c r="F10" s="23">
        <f>+Q71</f>
        <v>7</v>
      </c>
      <c r="G10" s="30">
        <f>Q72</f>
        <v>1.3559322033898304</v>
      </c>
      <c r="H10" s="29" t="s">
        <v>17</v>
      </c>
      <c r="I10" s="22">
        <f>Q73</f>
        <v>0.4268528901512891</v>
      </c>
      <c r="J10" s="24">
        <f>Q74</f>
        <v>31.480400648657568</v>
      </c>
      <c r="M10" s="126" t="s">
        <v>38</v>
      </c>
      <c r="N10" s="126" t="s">
        <v>40</v>
      </c>
      <c r="O10" s="127">
        <v>1</v>
      </c>
      <c r="P10" s="127">
        <v>1</v>
      </c>
      <c r="Q10" s="4">
        <f t="shared" si="0"/>
        <v>0</v>
      </c>
    </row>
    <row r="11" spans="13:17" ht="12.75" customHeight="1">
      <c r="M11" s="126" t="s">
        <v>38</v>
      </c>
      <c r="N11" s="126" t="s">
        <v>41</v>
      </c>
      <c r="O11" s="127">
        <v>0.5</v>
      </c>
      <c r="P11" s="127">
        <v>0.5</v>
      </c>
      <c r="Q11" s="4">
        <f t="shared" si="0"/>
        <v>0</v>
      </c>
    </row>
    <row r="12" spans="13:17" ht="12.75" customHeight="1">
      <c r="M12" s="126" t="s">
        <v>38</v>
      </c>
      <c r="N12" s="126" t="s">
        <v>42</v>
      </c>
      <c r="O12" s="127">
        <v>0.5</v>
      </c>
      <c r="P12" s="127">
        <v>0.5</v>
      </c>
      <c r="Q12" s="4">
        <f t="shared" si="0"/>
        <v>0</v>
      </c>
    </row>
    <row r="13" spans="13:17" ht="12.75" customHeight="1">
      <c r="M13" s="126" t="s">
        <v>43</v>
      </c>
      <c r="N13" s="126" t="s">
        <v>44</v>
      </c>
      <c r="O13" s="127">
        <v>5</v>
      </c>
      <c r="P13" s="127">
        <v>4</v>
      </c>
      <c r="Q13" s="4">
        <f t="shared" si="0"/>
        <v>1</v>
      </c>
    </row>
    <row r="14" spans="13:17" ht="12.75" customHeight="1">
      <c r="M14" s="126" t="s">
        <v>43</v>
      </c>
      <c r="N14" s="126" t="s">
        <v>45</v>
      </c>
      <c r="O14" s="127">
        <v>2</v>
      </c>
      <c r="P14" s="127">
        <v>2</v>
      </c>
      <c r="Q14" s="4">
        <f t="shared" si="0"/>
        <v>0</v>
      </c>
    </row>
    <row r="15" spans="13:17" ht="12.75" customHeight="1">
      <c r="M15" s="126" t="s">
        <v>43</v>
      </c>
      <c r="N15" s="126" t="s">
        <v>46</v>
      </c>
      <c r="O15" s="127">
        <v>2</v>
      </c>
      <c r="P15" s="127">
        <v>2</v>
      </c>
      <c r="Q15" s="4">
        <f t="shared" si="0"/>
        <v>0</v>
      </c>
    </row>
    <row r="16" spans="13:17" ht="12.75" customHeight="1">
      <c r="M16" s="126" t="s">
        <v>43</v>
      </c>
      <c r="N16" s="126" t="s">
        <v>47</v>
      </c>
      <c r="O16" s="127">
        <v>3</v>
      </c>
      <c r="P16" s="127">
        <v>3</v>
      </c>
      <c r="Q16" s="4">
        <f t="shared" si="0"/>
        <v>0</v>
      </c>
    </row>
    <row r="17" spans="13:17" ht="12.75" customHeight="1">
      <c r="M17" s="126" t="s">
        <v>43</v>
      </c>
      <c r="N17" s="126" t="s">
        <v>48</v>
      </c>
      <c r="O17" s="127">
        <v>1</v>
      </c>
      <c r="P17" s="127">
        <v>2</v>
      </c>
      <c r="Q17" s="4">
        <f t="shared" si="0"/>
        <v>1</v>
      </c>
    </row>
    <row r="18" spans="13:17" ht="12.75" customHeight="1">
      <c r="M18" s="126" t="s">
        <v>43</v>
      </c>
      <c r="N18" s="126" t="s">
        <v>49</v>
      </c>
      <c r="O18" s="127">
        <v>2</v>
      </c>
      <c r="P18" s="127">
        <v>3</v>
      </c>
      <c r="Q18" s="4">
        <f t="shared" si="0"/>
        <v>1</v>
      </c>
    </row>
    <row r="19" spans="13:17" ht="12.75" customHeight="1">
      <c r="M19" s="126" t="s">
        <v>50</v>
      </c>
      <c r="N19" s="126" t="s">
        <v>51</v>
      </c>
      <c r="O19" s="127">
        <v>6</v>
      </c>
      <c r="P19" s="127">
        <v>3</v>
      </c>
      <c r="Q19" s="4">
        <f t="shared" si="0"/>
        <v>9</v>
      </c>
    </row>
    <row r="20" spans="13:17" ht="12.75" customHeight="1">
      <c r="M20" s="126" t="s">
        <v>50</v>
      </c>
      <c r="N20" s="126" t="s">
        <v>52</v>
      </c>
      <c r="O20" s="127">
        <v>7</v>
      </c>
      <c r="P20" s="127">
        <v>7</v>
      </c>
      <c r="Q20" s="4">
        <f t="shared" si="0"/>
        <v>0</v>
      </c>
    </row>
    <row r="21" spans="13:17" ht="12.75" customHeight="1">
      <c r="M21" s="126" t="s">
        <v>50</v>
      </c>
      <c r="N21" s="126" t="s">
        <v>53</v>
      </c>
      <c r="O21" s="127">
        <v>1</v>
      </c>
      <c r="P21" s="127">
        <v>2</v>
      </c>
      <c r="Q21" s="4">
        <f t="shared" si="0"/>
        <v>1</v>
      </c>
    </row>
    <row r="22" spans="13:17" ht="12.75" customHeight="1">
      <c r="M22" s="126" t="s">
        <v>50</v>
      </c>
      <c r="N22" s="126" t="s">
        <v>54</v>
      </c>
      <c r="O22" s="127">
        <v>2</v>
      </c>
      <c r="P22" s="127">
        <v>1</v>
      </c>
      <c r="Q22" s="4">
        <f t="shared" si="0"/>
        <v>1</v>
      </c>
    </row>
    <row r="23" spans="13:17" ht="12.75" customHeight="1">
      <c r="M23" s="126" t="s">
        <v>50</v>
      </c>
      <c r="N23" s="126" t="s">
        <v>55</v>
      </c>
      <c r="O23" s="127">
        <v>1</v>
      </c>
      <c r="P23" s="127">
        <v>2</v>
      </c>
      <c r="Q23" s="4">
        <f t="shared" si="0"/>
        <v>1</v>
      </c>
    </row>
    <row r="24" spans="13:17" ht="12.75" customHeight="1">
      <c r="M24" s="126" t="s">
        <v>56</v>
      </c>
      <c r="N24" s="126" t="s">
        <v>57</v>
      </c>
      <c r="O24" s="127">
        <v>0.5</v>
      </c>
      <c r="P24" s="127">
        <v>0.5</v>
      </c>
      <c r="Q24" s="4">
        <f t="shared" si="0"/>
        <v>0</v>
      </c>
    </row>
    <row r="25" spans="13:17" ht="12.75" customHeight="1">
      <c r="M25" s="126" t="s">
        <v>56</v>
      </c>
      <c r="N25" s="126" t="s">
        <v>58</v>
      </c>
      <c r="O25" s="127">
        <v>0.5</v>
      </c>
      <c r="P25" s="127">
        <v>1</v>
      </c>
      <c r="Q25" s="4">
        <f t="shared" si="0"/>
        <v>0.25</v>
      </c>
    </row>
    <row r="26" spans="13:17" ht="12.75" customHeight="1">
      <c r="M26" s="126" t="s">
        <v>56</v>
      </c>
      <c r="N26" s="126" t="s">
        <v>59</v>
      </c>
      <c r="O26" s="127">
        <v>2</v>
      </c>
      <c r="P26" s="127">
        <v>0.5</v>
      </c>
      <c r="Q26" s="4">
        <f t="shared" si="0"/>
        <v>2.25</v>
      </c>
    </row>
    <row r="27" spans="13:17" ht="12.75" customHeight="1">
      <c r="M27" s="126" t="s">
        <v>56</v>
      </c>
      <c r="N27" s="126" t="s">
        <v>60</v>
      </c>
      <c r="O27" s="127">
        <v>1</v>
      </c>
      <c r="P27" s="127">
        <v>1</v>
      </c>
      <c r="Q27" s="4">
        <f t="shared" si="0"/>
        <v>0</v>
      </c>
    </row>
    <row r="28" spans="13:17" ht="12.75" customHeight="1">
      <c r="M28" s="126" t="s">
        <v>56</v>
      </c>
      <c r="N28" s="126" t="s">
        <v>61</v>
      </c>
      <c r="O28" s="127">
        <v>0.5</v>
      </c>
      <c r="P28" s="127">
        <v>1</v>
      </c>
      <c r="Q28" s="4">
        <f t="shared" si="0"/>
        <v>0.25</v>
      </c>
    </row>
    <row r="29" spans="13:17" ht="12.75" customHeight="1">
      <c r="M29" s="126" t="s">
        <v>56</v>
      </c>
      <c r="N29" s="126" t="s">
        <v>62</v>
      </c>
      <c r="O29" s="127">
        <v>0.5</v>
      </c>
      <c r="P29" s="127">
        <v>1</v>
      </c>
      <c r="Q29" s="4">
        <f t="shared" si="0"/>
        <v>0.25</v>
      </c>
    </row>
    <row r="30" spans="13:17" ht="12.75" customHeight="1">
      <c r="M30" s="126" t="s">
        <v>56</v>
      </c>
      <c r="N30" s="126" t="s">
        <v>63</v>
      </c>
      <c r="O30" s="127">
        <v>2</v>
      </c>
      <c r="P30" s="127">
        <v>2</v>
      </c>
      <c r="Q30" s="4">
        <f t="shared" si="0"/>
        <v>0</v>
      </c>
    </row>
    <row r="31" spans="13:17" ht="12.75" customHeight="1">
      <c r="M31" s="126" t="s">
        <v>64</v>
      </c>
      <c r="N31" s="126" t="s">
        <v>65</v>
      </c>
      <c r="O31" s="127">
        <v>0.5</v>
      </c>
      <c r="P31" s="127">
        <v>0.5</v>
      </c>
      <c r="Q31" s="4">
        <f t="shared" si="0"/>
        <v>0</v>
      </c>
    </row>
    <row r="32" spans="13:17" ht="12.75" customHeight="1">
      <c r="M32" s="126" t="s">
        <v>64</v>
      </c>
      <c r="N32" s="126" t="s">
        <v>66</v>
      </c>
      <c r="O32" s="127">
        <v>0.5</v>
      </c>
      <c r="P32" s="127">
        <v>0.5</v>
      </c>
      <c r="Q32" s="4">
        <f t="shared" si="0"/>
        <v>0</v>
      </c>
    </row>
    <row r="33" spans="13:17" ht="12.75" customHeight="1">
      <c r="M33" s="126" t="s">
        <v>64</v>
      </c>
      <c r="N33" s="126" t="s">
        <v>67</v>
      </c>
      <c r="O33" s="127">
        <v>1</v>
      </c>
      <c r="P33" s="127">
        <v>1</v>
      </c>
      <c r="Q33" s="4">
        <f t="shared" si="0"/>
        <v>0</v>
      </c>
    </row>
    <row r="34" spans="13:17" ht="12.75" customHeight="1">
      <c r="M34" s="126" t="s">
        <v>64</v>
      </c>
      <c r="N34" s="126" t="s">
        <v>68</v>
      </c>
      <c r="O34" s="127">
        <v>0.5</v>
      </c>
      <c r="P34" s="127">
        <v>0.5</v>
      </c>
      <c r="Q34" s="4">
        <f t="shared" si="0"/>
        <v>0</v>
      </c>
    </row>
    <row r="35" spans="13:17" ht="12.75" customHeight="1">
      <c r="M35" s="126" t="s">
        <v>69</v>
      </c>
      <c r="N35" s="126" t="s">
        <v>70</v>
      </c>
      <c r="O35" s="127">
        <v>1</v>
      </c>
      <c r="P35" s="127">
        <v>1</v>
      </c>
      <c r="Q35" s="4">
        <f t="shared" si="0"/>
        <v>0</v>
      </c>
    </row>
    <row r="36" spans="13:17" ht="12.75" customHeight="1">
      <c r="M36" s="126" t="s">
        <v>69</v>
      </c>
      <c r="N36" s="126" t="s">
        <v>71</v>
      </c>
      <c r="O36" s="127">
        <v>1</v>
      </c>
      <c r="P36" s="127">
        <v>1</v>
      </c>
      <c r="Q36" s="4">
        <f t="shared" si="0"/>
        <v>0</v>
      </c>
    </row>
    <row r="37" spans="13:17" ht="12.75" customHeight="1">
      <c r="M37" s="126" t="s">
        <v>69</v>
      </c>
      <c r="N37" s="126" t="s">
        <v>72</v>
      </c>
      <c r="O37" s="127">
        <v>1</v>
      </c>
      <c r="P37" s="127">
        <v>1</v>
      </c>
      <c r="Q37" s="4">
        <f t="shared" si="0"/>
        <v>0</v>
      </c>
    </row>
    <row r="38" spans="13:17" ht="12.75" customHeight="1">
      <c r="M38" s="126" t="s">
        <v>69</v>
      </c>
      <c r="N38" s="126" t="s">
        <v>73</v>
      </c>
      <c r="O38" s="127">
        <v>1</v>
      </c>
      <c r="P38" s="127">
        <v>1</v>
      </c>
      <c r="Q38" s="4">
        <f t="shared" si="0"/>
        <v>0</v>
      </c>
    </row>
    <row r="39" spans="13:17" ht="12.75" customHeight="1">
      <c r="M39" s="126" t="s">
        <v>69</v>
      </c>
      <c r="N39" s="126" t="s">
        <v>74</v>
      </c>
      <c r="O39" s="127">
        <v>1</v>
      </c>
      <c r="P39" s="127">
        <v>1</v>
      </c>
      <c r="Q39" s="4">
        <f t="shared" si="0"/>
        <v>0</v>
      </c>
    </row>
    <row r="40" spans="13:17" ht="12.75" customHeight="1">
      <c r="M40" s="126" t="s">
        <v>69</v>
      </c>
      <c r="N40" s="126" t="s">
        <v>75</v>
      </c>
      <c r="O40" s="127">
        <v>3</v>
      </c>
      <c r="P40" s="127">
        <v>2</v>
      </c>
      <c r="Q40" s="4">
        <f t="shared" si="0"/>
        <v>1</v>
      </c>
    </row>
    <row r="41" spans="13:17" ht="12.75" customHeight="1">
      <c r="M41" s="126" t="s">
        <v>69</v>
      </c>
      <c r="N41" s="126" t="s">
        <v>76</v>
      </c>
      <c r="O41" s="127">
        <v>2</v>
      </c>
      <c r="P41" s="127">
        <v>2</v>
      </c>
      <c r="Q41" s="4">
        <f t="shared" si="0"/>
        <v>0</v>
      </c>
    </row>
    <row r="42" spans="13:17" ht="12.75" customHeight="1">
      <c r="M42" s="126" t="s">
        <v>77</v>
      </c>
      <c r="N42" s="126" t="s">
        <v>78</v>
      </c>
      <c r="O42" s="127">
        <v>1</v>
      </c>
      <c r="P42" s="127">
        <v>1</v>
      </c>
      <c r="Q42" s="4">
        <f t="shared" si="0"/>
        <v>0</v>
      </c>
    </row>
    <row r="43" spans="13:17" ht="12.75" customHeight="1">
      <c r="M43" s="126" t="s">
        <v>77</v>
      </c>
      <c r="N43" s="126" t="s">
        <v>79</v>
      </c>
      <c r="O43" s="127">
        <v>1</v>
      </c>
      <c r="P43" s="127">
        <v>1</v>
      </c>
      <c r="Q43" s="4">
        <f t="shared" si="0"/>
        <v>0</v>
      </c>
    </row>
    <row r="44" spans="13:17" ht="12.75" customHeight="1">
      <c r="M44" s="126" t="s">
        <v>77</v>
      </c>
      <c r="N44" s="126" t="s">
        <v>80</v>
      </c>
      <c r="O44" s="127">
        <v>1</v>
      </c>
      <c r="P44" s="127">
        <v>1</v>
      </c>
      <c r="Q44" s="4">
        <f t="shared" si="0"/>
        <v>0</v>
      </c>
    </row>
    <row r="45" spans="13:17" ht="12.75" customHeight="1">
      <c r="M45" s="126" t="s">
        <v>77</v>
      </c>
      <c r="N45" s="126" t="s">
        <v>81</v>
      </c>
      <c r="O45" s="127">
        <v>0.5</v>
      </c>
      <c r="P45" s="127">
        <v>0.5</v>
      </c>
      <c r="Q45" s="4">
        <f t="shared" si="0"/>
        <v>0</v>
      </c>
    </row>
    <row r="46" spans="13:17" ht="12.75" customHeight="1">
      <c r="M46" s="126" t="s">
        <v>77</v>
      </c>
      <c r="N46" s="126" t="s">
        <v>82</v>
      </c>
      <c r="O46" s="127">
        <v>1</v>
      </c>
      <c r="P46" s="127">
        <v>0.5</v>
      </c>
      <c r="Q46" s="4">
        <f t="shared" si="0"/>
        <v>0.25</v>
      </c>
    </row>
    <row r="47" spans="13:17" ht="12.75" customHeight="1">
      <c r="M47" s="126" t="s">
        <v>77</v>
      </c>
      <c r="N47" s="126" t="s">
        <v>83</v>
      </c>
      <c r="O47" s="127">
        <v>0.5</v>
      </c>
      <c r="P47" s="127">
        <v>0.5</v>
      </c>
      <c r="Q47" s="4">
        <f t="shared" si="0"/>
        <v>0</v>
      </c>
    </row>
    <row r="48" spans="13:17" ht="12.75" customHeight="1">
      <c r="M48" s="126" t="s">
        <v>77</v>
      </c>
      <c r="N48" s="126" t="s">
        <v>84</v>
      </c>
      <c r="O48" s="127">
        <v>1</v>
      </c>
      <c r="P48" s="127">
        <v>1</v>
      </c>
      <c r="Q48" s="4">
        <f t="shared" si="0"/>
        <v>0</v>
      </c>
    </row>
    <row r="49" spans="13:17" ht="12.75" customHeight="1">
      <c r="M49" s="126" t="s">
        <v>85</v>
      </c>
      <c r="N49" s="126" t="s">
        <v>86</v>
      </c>
      <c r="O49" s="127">
        <v>3</v>
      </c>
      <c r="P49" s="127">
        <v>3</v>
      </c>
      <c r="Q49" s="4">
        <f t="shared" si="0"/>
        <v>0</v>
      </c>
    </row>
    <row r="50" spans="13:17" ht="12.75" customHeight="1">
      <c r="M50" s="126" t="s">
        <v>87</v>
      </c>
      <c r="N50" s="126" t="s">
        <v>88</v>
      </c>
      <c r="O50" s="127">
        <v>1</v>
      </c>
      <c r="P50" s="127">
        <v>1</v>
      </c>
      <c r="Q50" s="4">
        <f t="shared" si="0"/>
        <v>0</v>
      </c>
    </row>
    <row r="51" spans="13:17" ht="12.75" customHeight="1">
      <c r="M51" s="126" t="s">
        <v>87</v>
      </c>
      <c r="N51" s="126" t="s">
        <v>89</v>
      </c>
      <c r="O51" s="127">
        <v>0.5</v>
      </c>
      <c r="P51" s="127">
        <v>0.5</v>
      </c>
      <c r="Q51" s="4">
        <f t="shared" si="0"/>
        <v>0</v>
      </c>
    </row>
    <row r="52" spans="13:17" ht="12.75" customHeight="1">
      <c r="M52" s="126" t="s">
        <v>87</v>
      </c>
      <c r="N52" s="126" t="s">
        <v>90</v>
      </c>
      <c r="O52" s="127">
        <v>0.5</v>
      </c>
      <c r="P52" s="127">
        <v>0.5</v>
      </c>
      <c r="Q52" s="4">
        <f t="shared" si="0"/>
        <v>0</v>
      </c>
    </row>
    <row r="53" spans="13:17" ht="12.75" customHeight="1">
      <c r="M53" s="126" t="s">
        <v>91</v>
      </c>
      <c r="N53" s="126" t="s">
        <v>92</v>
      </c>
      <c r="O53" s="127">
        <v>5</v>
      </c>
      <c r="P53" s="127">
        <v>5</v>
      </c>
      <c r="Q53" s="4">
        <f t="shared" si="0"/>
        <v>0</v>
      </c>
    </row>
    <row r="54" spans="13:17" ht="12.75" customHeight="1">
      <c r="M54" s="126" t="s">
        <v>93</v>
      </c>
      <c r="N54" s="126" t="s">
        <v>94</v>
      </c>
      <c r="O54" s="127">
        <v>0.5</v>
      </c>
      <c r="P54" s="127">
        <v>0.5</v>
      </c>
      <c r="Q54" s="4">
        <f t="shared" si="0"/>
        <v>0</v>
      </c>
    </row>
    <row r="55" spans="13:17" ht="12.75" customHeight="1">
      <c r="M55" s="126" t="s">
        <v>93</v>
      </c>
      <c r="N55" s="126" t="s">
        <v>95</v>
      </c>
      <c r="O55" s="127">
        <v>0.5</v>
      </c>
      <c r="P55" s="127">
        <v>0.5</v>
      </c>
      <c r="Q55" s="4">
        <f t="shared" si="0"/>
        <v>0</v>
      </c>
    </row>
    <row r="56" spans="13:17" ht="12.75" customHeight="1">
      <c r="M56" s="126" t="s">
        <v>93</v>
      </c>
      <c r="N56" s="126" t="s">
        <v>96</v>
      </c>
      <c r="O56" s="127">
        <v>0.5</v>
      </c>
      <c r="P56" s="127">
        <v>1</v>
      </c>
      <c r="Q56" s="4">
        <f t="shared" si="0"/>
        <v>0.25</v>
      </c>
    </row>
    <row r="57" spans="13:17" ht="12.75" customHeight="1">
      <c r="M57" s="126" t="s">
        <v>93</v>
      </c>
      <c r="N57" s="126" t="s">
        <v>97</v>
      </c>
      <c r="O57" s="127">
        <v>0.5</v>
      </c>
      <c r="P57" s="127">
        <v>0.5</v>
      </c>
      <c r="Q57" s="4">
        <f t="shared" si="0"/>
        <v>0</v>
      </c>
    </row>
    <row r="58" spans="13:17" ht="12.75" customHeight="1">
      <c r="M58" s="126" t="s">
        <v>93</v>
      </c>
      <c r="N58" s="126" t="s">
        <v>98</v>
      </c>
      <c r="O58" s="127">
        <v>0.5</v>
      </c>
      <c r="P58" s="127">
        <v>1</v>
      </c>
      <c r="Q58" s="4">
        <f t="shared" si="0"/>
        <v>0.25</v>
      </c>
    </row>
    <row r="59" spans="13:17" ht="12.75" customHeight="1">
      <c r="M59" s="126" t="s">
        <v>93</v>
      </c>
      <c r="N59" s="126" t="s">
        <v>99</v>
      </c>
      <c r="O59" s="127">
        <v>0.5</v>
      </c>
      <c r="P59" s="127">
        <v>0.5</v>
      </c>
      <c r="Q59" s="4">
        <f t="shared" si="0"/>
        <v>0</v>
      </c>
    </row>
    <row r="60" spans="13:17" ht="12.75" customHeight="1">
      <c r="M60" s="126" t="s">
        <v>100</v>
      </c>
      <c r="N60" s="126" t="s">
        <v>101</v>
      </c>
      <c r="O60" s="127">
        <v>1</v>
      </c>
      <c r="P60" s="127">
        <v>1</v>
      </c>
      <c r="Q60" s="4">
        <f t="shared" si="0"/>
        <v>0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21.5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80</v>
      </c>
      <c r="P68">
        <f>SUM(P2:P64)</f>
        <v>80</v>
      </c>
      <c r="Q68" s="8">
        <f>+O68+P68</f>
        <v>160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0.5</v>
      </c>
      <c r="P70">
        <f>MIN(P2:P64)</f>
        <v>0.5</v>
      </c>
      <c r="Q70" s="9">
        <f>MIN(O70:P70)</f>
        <v>0.5</v>
      </c>
    </row>
    <row r="71" spans="14:17" ht="12.75">
      <c r="N71" s="5" t="s">
        <v>10</v>
      </c>
      <c r="O71">
        <f>MAX(O2:O60)</f>
        <v>7</v>
      </c>
      <c r="P71">
        <f>MAX(P2:P60)</f>
        <v>7</v>
      </c>
      <c r="Q71" s="10">
        <f>MAX(O71:P71)</f>
        <v>7</v>
      </c>
    </row>
    <row r="72" spans="14:17" ht="12.75">
      <c r="N72" s="5" t="s">
        <v>11</v>
      </c>
      <c r="O72" s="11">
        <f>O68/O69</f>
        <v>1.3559322033898304</v>
      </c>
      <c r="P72" s="11">
        <f>P68/P69</f>
        <v>1.3559322033898304</v>
      </c>
      <c r="Q72" s="12">
        <f>(O68+P68)/Q69</f>
        <v>1.3559322033898304</v>
      </c>
    </row>
    <row r="73" spans="14:17" ht="12.75">
      <c r="N73" s="5" t="s">
        <v>12</v>
      </c>
      <c r="O73" s="13">
        <f>STDEV(O2:O64)</f>
        <v>1.3866694390716938</v>
      </c>
      <c r="P73" s="13">
        <f>STDEV(P2:P64)</f>
        <v>1.207201264030193</v>
      </c>
      <c r="Q73" s="13">
        <f>SQRT(Q65/Q69)</f>
        <v>0.4268528901512891</v>
      </c>
    </row>
    <row r="74" spans="14:17" ht="12.75">
      <c r="N74" s="5" t="s">
        <v>13</v>
      </c>
      <c r="Q74" s="14">
        <f>(Q73/Q72)*100</f>
        <v>31.480400648657568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173</v>
      </c>
      <c r="M1" s="128" t="s">
        <v>0</v>
      </c>
      <c r="N1" s="128" t="s">
        <v>1</v>
      </c>
      <c r="O1" s="128" t="s">
        <v>174</v>
      </c>
      <c r="P1" s="128" t="s">
        <v>174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29" t="s">
        <v>30</v>
      </c>
      <c r="N2" s="129" t="s">
        <v>31</v>
      </c>
      <c r="O2" s="130">
        <v>0.3</v>
      </c>
      <c r="P2" s="130">
        <v>0.3</v>
      </c>
      <c r="Q2" s="4">
        <f aca="true" t="shared" si="0" ref="Q2:Q60">(O2-P2)^2</f>
        <v>0</v>
      </c>
      <c r="R2">
        <v>10</v>
      </c>
      <c r="S2">
        <f>0.8*R2</f>
        <v>8</v>
      </c>
      <c r="T2">
        <v>0</v>
      </c>
      <c r="U2">
        <f>$B$3</f>
        <v>0.2</v>
      </c>
    </row>
    <row r="3" spans="1:21" ht="12.75" customHeight="1">
      <c r="A3" s="15" t="s">
        <v>20</v>
      </c>
      <c r="B3">
        <v>0.2</v>
      </c>
      <c r="C3" t="s">
        <v>21</v>
      </c>
      <c r="M3" s="129" t="s">
        <v>30</v>
      </c>
      <c r="N3" s="129" t="s">
        <v>32</v>
      </c>
      <c r="O3" s="130">
        <v>0.3</v>
      </c>
      <c r="P3" s="130">
        <v>0.2</v>
      </c>
      <c r="Q3" s="4">
        <f t="shared" si="0"/>
        <v>0.009999999999999995</v>
      </c>
      <c r="R3">
        <v>0</v>
      </c>
      <c r="S3">
        <v>0</v>
      </c>
      <c r="T3">
        <f>R2</f>
        <v>10</v>
      </c>
      <c r="U3">
        <f>$B$3</f>
        <v>0.2</v>
      </c>
    </row>
    <row r="4" spans="13:19" ht="12.75" customHeight="1">
      <c r="M4" s="129" t="s">
        <v>30</v>
      </c>
      <c r="N4" s="129" t="s">
        <v>33</v>
      </c>
      <c r="O4" s="130">
        <v>0.1</v>
      </c>
      <c r="P4" s="130">
        <v>0.1</v>
      </c>
      <c r="Q4" s="4">
        <f t="shared" si="0"/>
        <v>0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129" t="s">
        <v>30</v>
      </c>
      <c r="N5" s="129" t="s">
        <v>34</v>
      </c>
      <c r="O5" s="130">
        <v>1.3</v>
      </c>
      <c r="P5" s="130">
        <v>1.4</v>
      </c>
      <c r="Q5" s="4">
        <f t="shared" si="0"/>
        <v>0.009999999999999974</v>
      </c>
      <c r="T5">
        <f>$B$3</f>
        <v>0.2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29" t="s">
        <v>30</v>
      </c>
      <c r="N6" s="129" t="s">
        <v>35</v>
      </c>
      <c r="O6" s="130">
        <v>2.4</v>
      </c>
      <c r="P6" s="130">
        <v>2.3</v>
      </c>
      <c r="Q6" s="4">
        <f t="shared" si="0"/>
        <v>0.010000000000000018</v>
      </c>
      <c r="T6">
        <f>$B$3</f>
        <v>0.2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29" t="s">
        <v>30</v>
      </c>
      <c r="N7" s="129" t="s">
        <v>36</v>
      </c>
      <c r="O7" s="130">
        <v>0.3</v>
      </c>
      <c r="P7" s="130">
        <v>0.4</v>
      </c>
      <c r="Q7" s="4">
        <f t="shared" si="0"/>
        <v>0.010000000000000007</v>
      </c>
    </row>
    <row r="8" spans="1:17" ht="12.75" customHeight="1">
      <c r="A8" s="17" t="s">
        <v>4</v>
      </c>
      <c r="B8" s="18">
        <f>+O69</f>
        <v>59</v>
      </c>
      <c r="C8" s="18">
        <f>+O68</f>
        <v>66.39999999999999</v>
      </c>
      <c r="D8">
        <f>$B$3</f>
        <v>0.2</v>
      </c>
      <c r="E8" s="18">
        <f>+O70</f>
        <v>0.1</v>
      </c>
      <c r="F8" s="18">
        <f>+O71</f>
        <v>9.5</v>
      </c>
      <c r="G8" s="8">
        <f>+O72</f>
        <v>1.1254237288135591</v>
      </c>
      <c r="H8" s="28">
        <f>O73</f>
        <v>1.528983572715591</v>
      </c>
      <c r="I8" s="28" t="s">
        <v>17</v>
      </c>
      <c r="J8" s="19" t="s">
        <v>17</v>
      </c>
      <c r="M8" s="129" t="s">
        <v>30</v>
      </c>
      <c r="N8" s="129" t="s">
        <v>37</v>
      </c>
      <c r="O8" s="130">
        <v>0.4</v>
      </c>
      <c r="P8" s="130">
        <v>0.4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66.69999999999999</v>
      </c>
      <c r="D9">
        <f>$B$3</f>
        <v>0.2</v>
      </c>
      <c r="E9" s="18">
        <f>+P70</f>
        <v>0.1</v>
      </c>
      <c r="F9" s="18">
        <f>+P71</f>
        <v>9.6</v>
      </c>
      <c r="G9" s="8">
        <f>P72</f>
        <v>1.130508474576271</v>
      </c>
      <c r="H9" s="28">
        <f>P73</f>
        <v>1.5163766065387512</v>
      </c>
      <c r="I9" s="28" t="s">
        <v>17</v>
      </c>
      <c r="J9" s="19" t="s">
        <v>17</v>
      </c>
      <c r="M9" s="129" t="s">
        <v>38</v>
      </c>
      <c r="N9" s="129" t="s">
        <v>39</v>
      </c>
      <c r="O9" s="130">
        <v>0.3</v>
      </c>
      <c r="P9" s="130">
        <v>0.3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133.09999999999997</v>
      </c>
      <c r="D10" s="21">
        <f>$B$3</f>
        <v>0.2</v>
      </c>
      <c r="E10" s="21">
        <f>+Q70</f>
        <v>0.1</v>
      </c>
      <c r="F10" s="23">
        <f>+Q71</f>
        <v>9.6</v>
      </c>
      <c r="G10" s="30">
        <f>Q72</f>
        <v>1.127966101694915</v>
      </c>
      <c r="H10" s="29" t="s">
        <v>17</v>
      </c>
      <c r="I10" s="22">
        <f>Q73</f>
        <v>0.08182246179526309</v>
      </c>
      <c r="J10" s="24">
        <f>Q74</f>
        <v>7.253982337972237</v>
      </c>
      <c r="M10" s="129" t="s">
        <v>38</v>
      </c>
      <c r="N10" s="129" t="s">
        <v>40</v>
      </c>
      <c r="O10" s="130">
        <v>0.3</v>
      </c>
      <c r="P10" s="130">
        <v>0.4</v>
      </c>
      <c r="Q10" s="4">
        <f t="shared" si="0"/>
        <v>0.010000000000000007</v>
      </c>
    </row>
    <row r="11" spans="13:17" ht="12.75" customHeight="1">
      <c r="M11" s="129" t="s">
        <v>38</v>
      </c>
      <c r="N11" s="129" t="s">
        <v>41</v>
      </c>
      <c r="O11" s="130">
        <v>0.6</v>
      </c>
      <c r="P11" s="130">
        <v>0.6</v>
      </c>
      <c r="Q11" s="4">
        <f t="shared" si="0"/>
        <v>0</v>
      </c>
    </row>
    <row r="12" spans="13:17" ht="12.75" customHeight="1">
      <c r="M12" s="129" t="s">
        <v>38</v>
      </c>
      <c r="N12" s="129" t="s">
        <v>42</v>
      </c>
      <c r="O12" s="130">
        <v>0.7</v>
      </c>
      <c r="P12" s="130">
        <v>0.7</v>
      </c>
      <c r="Q12" s="4">
        <f t="shared" si="0"/>
        <v>0</v>
      </c>
    </row>
    <row r="13" spans="13:17" ht="12.75" customHeight="1">
      <c r="M13" s="129" t="s">
        <v>43</v>
      </c>
      <c r="N13" s="129" t="s">
        <v>44</v>
      </c>
      <c r="O13" s="130">
        <v>1.9</v>
      </c>
      <c r="P13" s="130">
        <v>1.9</v>
      </c>
      <c r="Q13" s="4">
        <f t="shared" si="0"/>
        <v>0</v>
      </c>
    </row>
    <row r="14" spans="13:17" ht="12.75" customHeight="1">
      <c r="M14" s="129" t="s">
        <v>43</v>
      </c>
      <c r="N14" s="129" t="s">
        <v>45</v>
      </c>
      <c r="O14" s="130">
        <v>0.8</v>
      </c>
      <c r="P14" s="130">
        <v>0.8</v>
      </c>
      <c r="Q14" s="4">
        <f t="shared" si="0"/>
        <v>0</v>
      </c>
    </row>
    <row r="15" spans="13:17" ht="12.75" customHeight="1">
      <c r="M15" s="129" t="s">
        <v>43</v>
      </c>
      <c r="N15" s="129" t="s">
        <v>46</v>
      </c>
      <c r="O15" s="130">
        <v>0.9</v>
      </c>
      <c r="P15" s="130">
        <v>0.8</v>
      </c>
      <c r="Q15" s="4">
        <f t="shared" si="0"/>
        <v>0.009999999999999995</v>
      </c>
    </row>
    <row r="16" spans="13:17" ht="12.75" customHeight="1">
      <c r="M16" s="129" t="s">
        <v>43</v>
      </c>
      <c r="N16" s="129" t="s">
        <v>47</v>
      </c>
      <c r="O16" s="130">
        <v>0.7</v>
      </c>
      <c r="P16" s="130">
        <v>0.6</v>
      </c>
      <c r="Q16" s="4">
        <f t="shared" si="0"/>
        <v>0.009999999999999995</v>
      </c>
    </row>
    <row r="17" spans="13:17" ht="12.75" customHeight="1">
      <c r="M17" s="129" t="s">
        <v>43</v>
      </c>
      <c r="N17" s="129" t="s">
        <v>48</v>
      </c>
      <c r="O17" s="130">
        <v>0.6</v>
      </c>
      <c r="P17" s="130">
        <v>0.5</v>
      </c>
      <c r="Q17" s="4">
        <f t="shared" si="0"/>
        <v>0.009999999999999995</v>
      </c>
    </row>
    <row r="18" spans="13:17" ht="12.75" customHeight="1">
      <c r="M18" s="129" t="s">
        <v>43</v>
      </c>
      <c r="N18" s="129" t="s">
        <v>49</v>
      </c>
      <c r="O18" s="130">
        <v>0.8</v>
      </c>
      <c r="P18" s="130">
        <v>0.9</v>
      </c>
      <c r="Q18" s="4">
        <f t="shared" si="0"/>
        <v>0.009999999999999995</v>
      </c>
    </row>
    <row r="19" spans="13:17" ht="12.75" customHeight="1">
      <c r="M19" s="129" t="s">
        <v>50</v>
      </c>
      <c r="N19" s="129" t="s">
        <v>51</v>
      </c>
      <c r="O19" s="130">
        <v>0.1</v>
      </c>
      <c r="P19" s="130">
        <v>0.1</v>
      </c>
      <c r="Q19" s="4">
        <f t="shared" si="0"/>
        <v>0</v>
      </c>
    </row>
    <row r="20" spans="13:17" ht="12.75" customHeight="1">
      <c r="M20" s="129" t="s">
        <v>50</v>
      </c>
      <c r="N20" s="129" t="s">
        <v>52</v>
      </c>
      <c r="O20" s="130">
        <v>0.3</v>
      </c>
      <c r="P20" s="130">
        <v>0.3</v>
      </c>
      <c r="Q20" s="4">
        <f t="shared" si="0"/>
        <v>0</v>
      </c>
    </row>
    <row r="21" spans="13:17" ht="12.75" customHeight="1">
      <c r="M21" s="129" t="s">
        <v>50</v>
      </c>
      <c r="N21" s="129" t="s">
        <v>53</v>
      </c>
      <c r="O21" s="130">
        <v>0.4</v>
      </c>
      <c r="P21" s="130">
        <v>0.3</v>
      </c>
      <c r="Q21" s="4">
        <f t="shared" si="0"/>
        <v>0.010000000000000007</v>
      </c>
    </row>
    <row r="22" spans="13:17" ht="12.75" customHeight="1">
      <c r="M22" s="129" t="s">
        <v>50</v>
      </c>
      <c r="N22" s="129" t="s">
        <v>54</v>
      </c>
      <c r="O22" s="130">
        <v>0.8</v>
      </c>
      <c r="P22" s="130">
        <v>0.8</v>
      </c>
      <c r="Q22" s="4">
        <f t="shared" si="0"/>
        <v>0</v>
      </c>
    </row>
    <row r="23" spans="13:17" ht="12.75" customHeight="1">
      <c r="M23" s="129" t="s">
        <v>50</v>
      </c>
      <c r="N23" s="129" t="s">
        <v>55</v>
      </c>
      <c r="O23" s="130">
        <v>0.7</v>
      </c>
      <c r="P23" s="130">
        <v>0.7</v>
      </c>
      <c r="Q23" s="4">
        <f t="shared" si="0"/>
        <v>0</v>
      </c>
    </row>
    <row r="24" spans="13:17" ht="12.75" customHeight="1">
      <c r="M24" s="129" t="s">
        <v>56</v>
      </c>
      <c r="N24" s="129" t="s">
        <v>57</v>
      </c>
      <c r="O24" s="130">
        <v>0.3</v>
      </c>
      <c r="P24" s="130">
        <v>0.3</v>
      </c>
      <c r="Q24" s="4">
        <f t="shared" si="0"/>
        <v>0</v>
      </c>
    </row>
    <row r="25" spans="13:17" ht="12.75" customHeight="1">
      <c r="M25" s="129" t="s">
        <v>56</v>
      </c>
      <c r="N25" s="129" t="s">
        <v>58</v>
      </c>
      <c r="O25" s="130">
        <v>1.1</v>
      </c>
      <c r="P25" s="130">
        <v>1.1</v>
      </c>
      <c r="Q25" s="4">
        <f t="shared" si="0"/>
        <v>0</v>
      </c>
    </row>
    <row r="26" spans="13:17" ht="12.75" customHeight="1">
      <c r="M26" s="129" t="s">
        <v>56</v>
      </c>
      <c r="N26" s="129" t="s">
        <v>59</v>
      </c>
      <c r="O26" s="130">
        <v>1.1</v>
      </c>
      <c r="P26" s="130">
        <v>1.1</v>
      </c>
      <c r="Q26" s="4">
        <f t="shared" si="0"/>
        <v>0</v>
      </c>
    </row>
    <row r="27" spans="13:17" ht="12.75" customHeight="1">
      <c r="M27" s="129" t="s">
        <v>56</v>
      </c>
      <c r="N27" s="129" t="s">
        <v>60</v>
      </c>
      <c r="O27" s="130">
        <v>1.1</v>
      </c>
      <c r="P27" s="130">
        <v>1.1</v>
      </c>
      <c r="Q27" s="4">
        <f t="shared" si="0"/>
        <v>0</v>
      </c>
    </row>
    <row r="28" spans="13:17" ht="12.75" customHeight="1">
      <c r="M28" s="129" t="s">
        <v>56</v>
      </c>
      <c r="N28" s="129" t="s">
        <v>61</v>
      </c>
      <c r="O28" s="130">
        <v>0.9</v>
      </c>
      <c r="P28" s="130">
        <v>1</v>
      </c>
      <c r="Q28" s="4">
        <f t="shared" si="0"/>
        <v>0.009999999999999995</v>
      </c>
    </row>
    <row r="29" spans="13:17" ht="12.75" customHeight="1">
      <c r="M29" s="129" t="s">
        <v>56</v>
      </c>
      <c r="N29" s="129" t="s">
        <v>62</v>
      </c>
      <c r="O29" s="130">
        <v>1.1</v>
      </c>
      <c r="P29" s="130">
        <v>1.4</v>
      </c>
      <c r="Q29" s="4">
        <f t="shared" si="0"/>
        <v>0.0899999999999999</v>
      </c>
    </row>
    <row r="30" spans="13:17" ht="12.75" customHeight="1">
      <c r="M30" s="129" t="s">
        <v>56</v>
      </c>
      <c r="N30" s="129" t="s">
        <v>63</v>
      </c>
      <c r="O30" s="130">
        <v>1.1</v>
      </c>
      <c r="P30" s="130">
        <v>1.1</v>
      </c>
      <c r="Q30" s="4">
        <f t="shared" si="0"/>
        <v>0</v>
      </c>
    </row>
    <row r="31" spans="13:17" ht="12.75" customHeight="1">
      <c r="M31" s="129" t="s">
        <v>64</v>
      </c>
      <c r="N31" s="129" t="s">
        <v>65</v>
      </c>
      <c r="O31" s="130">
        <v>0.3</v>
      </c>
      <c r="P31" s="130">
        <v>0.4</v>
      </c>
      <c r="Q31" s="4">
        <f t="shared" si="0"/>
        <v>0.010000000000000007</v>
      </c>
    </row>
    <row r="32" spans="13:17" ht="12.75" customHeight="1">
      <c r="M32" s="129" t="s">
        <v>64</v>
      </c>
      <c r="N32" s="129" t="s">
        <v>66</v>
      </c>
      <c r="O32" s="130">
        <v>0.3</v>
      </c>
      <c r="P32" s="130">
        <v>0.3</v>
      </c>
      <c r="Q32" s="4">
        <f t="shared" si="0"/>
        <v>0</v>
      </c>
    </row>
    <row r="33" spans="13:17" ht="12.75" customHeight="1">
      <c r="M33" s="129" t="s">
        <v>64</v>
      </c>
      <c r="N33" s="129" t="s">
        <v>67</v>
      </c>
      <c r="O33" s="130">
        <v>0.3</v>
      </c>
      <c r="P33" s="130">
        <v>0.4</v>
      </c>
      <c r="Q33" s="4">
        <f t="shared" si="0"/>
        <v>0.010000000000000007</v>
      </c>
    </row>
    <row r="34" spans="13:17" ht="12.75" customHeight="1">
      <c r="M34" s="129" t="s">
        <v>64</v>
      </c>
      <c r="N34" s="129" t="s">
        <v>68</v>
      </c>
      <c r="O34" s="130">
        <v>0.4</v>
      </c>
      <c r="P34" s="130">
        <v>0.4</v>
      </c>
      <c r="Q34" s="4">
        <f t="shared" si="0"/>
        <v>0</v>
      </c>
    </row>
    <row r="35" spans="13:17" ht="12.75" customHeight="1">
      <c r="M35" s="129" t="s">
        <v>69</v>
      </c>
      <c r="N35" s="129" t="s">
        <v>70</v>
      </c>
      <c r="O35" s="130">
        <v>0.6</v>
      </c>
      <c r="P35" s="130">
        <v>0.7</v>
      </c>
      <c r="Q35" s="4">
        <f t="shared" si="0"/>
        <v>0.009999999999999995</v>
      </c>
    </row>
    <row r="36" spans="13:17" ht="12.75" customHeight="1">
      <c r="M36" s="129" t="s">
        <v>69</v>
      </c>
      <c r="N36" s="129" t="s">
        <v>71</v>
      </c>
      <c r="O36" s="130">
        <v>1.5</v>
      </c>
      <c r="P36" s="130">
        <v>1.7</v>
      </c>
      <c r="Q36" s="4">
        <f t="shared" si="0"/>
        <v>0.03999999999999998</v>
      </c>
    </row>
    <row r="37" spans="13:17" ht="12.75" customHeight="1">
      <c r="M37" s="129" t="s">
        <v>69</v>
      </c>
      <c r="N37" s="129" t="s">
        <v>72</v>
      </c>
      <c r="O37" s="130">
        <v>1.9</v>
      </c>
      <c r="P37" s="130">
        <v>2</v>
      </c>
      <c r="Q37" s="4">
        <f t="shared" si="0"/>
        <v>0.010000000000000018</v>
      </c>
    </row>
    <row r="38" spans="13:17" ht="12.75" customHeight="1">
      <c r="M38" s="129" t="s">
        <v>69</v>
      </c>
      <c r="N38" s="129" t="s">
        <v>73</v>
      </c>
      <c r="O38" s="130">
        <v>0.7</v>
      </c>
      <c r="P38" s="130">
        <v>0.6</v>
      </c>
      <c r="Q38" s="4">
        <f t="shared" si="0"/>
        <v>0.009999999999999995</v>
      </c>
    </row>
    <row r="39" spans="13:17" ht="12.75" customHeight="1">
      <c r="M39" s="129" t="s">
        <v>69</v>
      </c>
      <c r="N39" s="129" t="s">
        <v>74</v>
      </c>
      <c r="O39" s="130">
        <v>1.2</v>
      </c>
      <c r="P39" s="130">
        <v>1.2</v>
      </c>
      <c r="Q39" s="4">
        <f t="shared" si="0"/>
        <v>0</v>
      </c>
    </row>
    <row r="40" spans="13:17" ht="12.75" customHeight="1">
      <c r="M40" s="129" t="s">
        <v>69</v>
      </c>
      <c r="N40" s="129" t="s">
        <v>75</v>
      </c>
      <c r="O40" s="130">
        <v>0.3</v>
      </c>
      <c r="P40" s="130">
        <v>0.3</v>
      </c>
      <c r="Q40" s="4">
        <f t="shared" si="0"/>
        <v>0</v>
      </c>
    </row>
    <row r="41" spans="13:17" ht="12.75" customHeight="1">
      <c r="M41" s="129" t="s">
        <v>69</v>
      </c>
      <c r="N41" s="129" t="s">
        <v>76</v>
      </c>
      <c r="O41" s="130">
        <v>0.5</v>
      </c>
      <c r="P41" s="130">
        <v>0.5</v>
      </c>
      <c r="Q41" s="4">
        <f t="shared" si="0"/>
        <v>0</v>
      </c>
    </row>
    <row r="42" spans="13:17" ht="12.75" customHeight="1">
      <c r="M42" s="129" t="s">
        <v>77</v>
      </c>
      <c r="N42" s="129" t="s">
        <v>78</v>
      </c>
      <c r="O42" s="130">
        <v>1.5</v>
      </c>
      <c r="P42" s="130">
        <v>1.4</v>
      </c>
      <c r="Q42" s="4">
        <f t="shared" si="0"/>
        <v>0.010000000000000018</v>
      </c>
    </row>
    <row r="43" spans="13:17" ht="12.75" customHeight="1">
      <c r="M43" s="129" t="s">
        <v>77</v>
      </c>
      <c r="N43" s="129" t="s">
        <v>79</v>
      </c>
      <c r="O43" s="130">
        <v>0.5</v>
      </c>
      <c r="P43" s="130">
        <v>0.5</v>
      </c>
      <c r="Q43" s="4">
        <f t="shared" si="0"/>
        <v>0</v>
      </c>
    </row>
    <row r="44" spans="13:17" ht="12.75" customHeight="1">
      <c r="M44" s="129" t="s">
        <v>77</v>
      </c>
      <c r="N44" s="129" t="s">
        <v>80</v>
      </c>
      <c r="O44" s="130">
        <v>1.9</v>
      </c>
      <c r="P44" s="130">
        <v>2.1</v>
      </c>
      <c r="Q44" s="4">
        <f t="shared" si="0"/>
        <v>0.04000000000000007</v>
      </c>
    </row>
    <row r="45" spans="13:17" ht="12.75" customHeight="1">
      <c r="M45" s="129" t="s">
        <v>77</v>
      </c>
      <c r="N45" s="129" t="s">
        <v>81</v>
      </c>
      <c r="O45" s="130">
        <v>0.3</v>
      </c>
      <c r="P45" s="130">
        <v>0.3</v>
      </c>
      <c r="Q45" s="4">
        <f t="shared" si="0"/>
        <v>0</v>
      </c>
    </row>
    <row r="46" spans="13:17" ht="12.75" customHeight="1">
      <c r="M46" s="129" t="s">
        <v>77</v>
      </c>
      <c r="N46" s="129" t="s">
        <v>82</v>
      </c>
      <c r="O46" s="130">
        <v>0.3</v>
      </c>
      <c r="P46" s="130">
        <v>0.4</v>
      </c>
      <c r="Q46" s="4">
        <f t="shared" si="0"/>
        <v>0.010000000000000007</v>
      </c>
    </row>
    <row r="47" spans="13:17" ht="12.75" customHeight="1">
      <c r="M47" s="129" t="s">
        <v>77</v>
      </c>
      <c r="N47" s="129" t="s">
        <v>83</v>
      </c>
      <c r="O47" s="130">
        <v>0.3</v>
      </c>
      <c r="P47" s="130">
        <v>0.4</v>
      </c>
      <c r="Q47" s="4">
        <f t="shared" si="0"/>
        <v>0.010000000000000007</v>
      </c>
    </row>
    <row r="48" spans="13:17" ht="12.75" customHeight="1">
      <c r="M48" s="129" t="s">
        <v>77</v>
      </c>
      <c r="N48" s="129" t="s">
        <v>84</v>
      </c>
      <c r="O48" s="130">
        <v>1.9</v>
      </c>
      <c r="P48" s="130">
        <v>2.1</v>
      </c>
      <c r="Q48" s="4">
        <f t="shared" si="0"/>
        <v>0.04000000000000007</v>
      </c>
    </row>
    <row r="49" spans="13:17" ht="12.75" customHeight="1">
      <c r="M49" s="129" t="s">
        <v>85</v>
      </c>
      <c r="N49" s="129" t="s">
        <v>86</v>
      </c>
      <c r="O49" s="130">
        <v>6.8</v>
      </c>
      <c r="P49" s="130">
        <v>6.5</v>
      </c>
      <c r="Q49" s="4">
        <f t="shared" si="0"/>
        <v>0.0899999999999999</v>
      </c>
    </row>
    <row r="50" spans="13:17" ht="12.75" customHeight="1">
      <c r="M50" s="129" t="s">
        <v>87</v>
      </c>
      <c r="N50" s="129" t="s">
        <v>88</v>
      </c>
      <c r="O50" s="130">
        <v>2.5</v>
      </c>
      <c r="P50" s="130">
        <v>2.4</v>
      </c>
      <c r="Q50" s="4">
        <f t="shared" si="0"/>
        <v>0.010000000000000018</v>
      </c>
    </row>
    <row r="51" spans="13:17" ht="12.75" customHeight="1">
      <c r="M51" s="129" t="s">
        <v>87</v>
      </c>
      <c r="N51" s="129" t="s">
        <v>89</v>
      </c>
      <c r="O51" s="130">
        <v>0.9</v>
      </c>
      <c r="P51" s="130">
        <v>0.9</v>
      </c>
      <c r="Q51" s="4">
        <f t="shared" si="0"/>
        <v>0</v>
      </c>
    </row>
    <row r="52" spans="13:17" ht="12.75" customHeight="1">
      <c r="M52" s="129" t="s">
        <v>87</v>
      </c>
      <c r="N52" s="129" t="s">
        <v>90</v>
      </c>
      <c r="O52" s="130">
        <v>1.9</v>
      </c>
      <c r="P52" s="130">
        <v>1.4</v>
      </c>
      <c r="Q52" s="4">
        <f t="shared" si="0"/>
        <v>0.25</v>
      </c>
    </row>
    <row r="53" spans="13:17" ht="12.75" customHeight="1">
      <c r="M53" s="129" t="s">
        <v>91</v>
      </c>
      <c r="N53" s="129" t="s">
        <v>92</v>
      </c>
      <c r="O53" s="130">
        <v>9.5</v>
      </c>
      <c r="P53" s="130">
        <v>9.6</v>
      </c>
      <c r="Q53" s="4">
        <f t="shared" si="0"/>
        <v>0.009999999999999929</v>
      </c>
    </row>
    <row r="54" spans="13:17" ht="12.75" customHeight="1">
      <c r="M54" s="129" t="s">
        <v>93</v>
      </c>
      <c r="N54" s="129" t="s">
        <v>94</v>
      </c>
      <c r="O54" s="130">
        <v>0.3</v>
      </c>
      <c r="P54" s="130">
        <v>0.3</v>
      </c>
      <c r="Q54" s="4">
        <f t="shared" si="0"/>
        <v>0</v>
      </c>
    </row>
    <row r="55" spans="13:17" ht="12.75" customHeight="1">
      <c r="M55" s="129" t="s">
        <v>93</v>
      </c>
      <c r="N55" s="129" t="s">
        <v>95</v>
      </c>
      <c r="O55" s="130">
        <v>3.7</v>
      </c>
      <c r="P55" s="130">
        <v>3.7</v>
      </c>
      <c r="Q55" s="4">
        <f t="shared" si="0"/>
        <v>0</v>
      </c>
    </row>
    <row r="56" spans="13:17" ht="12.75" customHeight="1">
      <c r="M56" s="129" t="s">
        <v>93</v>
      </c>
      <c r="N56" s="129" t="s">
        <v>96</v>
      </c>
      <c r="O56" s="130">
        <v>2.2</v>
      </c>
      <c r="P56" s="130">
        <v>2.1</v>
      </c>
      <c r="Q56" s="4">
        <f t="shared" si="0"/>
        <v>0.010000000000000018</v>
      </c>
    </row>
    <row r="57" spans="13:17" ht="12.75" customHeight="1">
      <c r="M57" s="129" t="s">
        <v>93</v>
      </c>
      <c r="N57" s="129" t="s">
        <v>97</v>
      </c>
      <c r="O57" s="130">
        <v>0.5</v>
      </c>
      <c r="P57" s="130">
        <v>0.4</v>
      </c>
      <c r="Q57" s="4">
        <f t="shared" si="0"/>
        <v>0.009999999999999995</v>
      </c>
    </row>
    <row r="58" spans="13:17" ht="12.75" customHeight="1">
      <c r="M58" s="129" t="s">
        <v>93</v>
      </c>
      <c r="N58" s="129" t="s">
        <v>98</v>
      </c>
      <c r="O58" s="130">
        <v>1.2</v>
      </c>
      <c r="P58" s="130">
        <v>1.2</v>
      </c>
      <c r="Q58" s="4">
        <f t="shared" si="0"/>
        <v>0</v>
      </c>
    </row>
    <row r="59" spans="13:17" ht="12.75" customHeight="1">
      <c r="M59" s="129" t="s">
        <v>93</v>
      </c>
      <c r="N59" s="129" t="s">
        <v>99</v>
      </c>
      <c r="O59" s="130">
        <v>0.2</v>
      </c>
      <c r="P59" s="130">
        <v>0.3</v>
      </c>
      <c r="Q59" s="4">
        <f t="shared" si="0"/>
        <v>0.009999999999999995</v>
      </c>
    </row>
    <row r="60" spans="13:17" ht="12.75" customHeight="1">
      <c r="M60" s="129" t="s">
        <v>100</v>
      </c>
      <c r="N60" s="129" t="s">
        <v>101</v>
      </c>
      <c r="O60" s="130">
        <v>0.3</v>
      </c>
      <c r="P60" s="130">
        <v>0.3</v>
      </c>
      <c r="Q60" s="4">
        <f t="shared" si="0"/>
        <v>0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0.79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66.39999999999999</v>
      </c>
      <c r="P68">
        <f>SUM(P2:P64)</f>
        <v>66.69999999999999</v>
      </c>
      <c r="Q68" s="8">
        <f>+O68+P68</f>
        <v>133.09999999999997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0.1</v>
      </c>
      <c r="P70">
        <f>MIN(P2:P64)</f>
        <v>0.1</v>
      </c>
      <c r="Q70" s="9">
        <f>MIN(O70:P70)</f>
        <v>0.1</v>
      </c>
    </row>
    <row r="71" spans="14:17" ht="12.75">
      <c r="N71" s="5" t="s">
        <v>10</v>
      </c>
      <c r="O71">
        <f>MAX(O2:O60)</f>
        <v>9.5</v>
      </c>
      <c r="P71">
        <f>MAX(P2:P60)</f>
        <v>9.6</v>
      </c>
      <c r="Q71" s="10">
        <f>MAX(O71:P71)</f>
        <v>9.6</v>
      </c>
    </row>
    <row r="72" spans="14:17" ht="12.75">
      <c r="N72" s="5" t="s">
        <v>11</v>
      </c>
      <c r="O72" s="11">
        <f>O68/O69</f>
        <v>1.1254237288135591</v>
      </c>
      <c r="P72" s="11">
        <f>P68/P69</f>
        <v>1.130508474576271</v>
      </c>
      <c r="Q72" s="12">
        <f>(O68+P68)/Q69</f>
        <v>1.127966101694915</v>
      </c>
    </row>
    <row r="73" spans="14:17" ht="12.75">
      <c r="N73" s="5" t="s">
        <v>12</v>
      </c>
      <c r="O73" s="13">
        <f>STDEV(O2:O64)</f>
        <v>1.528983572715591</v>
      </c>
      <c r="P73" s="13">
        <f>STDEV(P2:P64)</f>
        <v>1.5163766065387512</v>
      </c>
      <c r="Q73" s="13">
        <f>SQRT(Q65/Q69)</f>
        <v>0.08182246179526309</v>
      </c>
    </row>
    <row r="74" spans="14:17" ht="12.75">
      <c r="N74" s="5" t="s">
        <v>13</v>
      </c>
      <c r="Q74" s="14">
        <f>(Q73/Q72)*100</f>
        <v>7.253982337972237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102</v>
      </c>
      <c r="M1" s="38" t="s">
        <v>0</v>
      </c>
      <c r="N1" s="38" t="s">
        <v>1</v>
      </c>
      <c r="O1" s="38" t="s">
        <v>104</v>
      </c>
      <c r="P1" s="38" t="s">
        <v>104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" t="s">
        <v>30</v>
      </c>
      <c r="N2" s="1" t="s">
        <v>31</v>
      </c>
      <c r="O2" s="2">
        <v>9.18</v>
      </c>
      <c r="P2" s="2">
        <v>9.11</v>
      </c>
      <c r="Q2" s="4">
        <f aca="true" t="shared" si="0" ref="Q2:Q60">(O2-P2)^2</f>
        <v>0.00490000000000004</v>
      </c>
      <c r="R2">
        <v>15</v>
      </c>
      <c r="S2">
        <f>0.8*R2</f>
        <v>12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103</v>
      </c>
      <c r="M3" s="1" t="s">
        <v>30</v>
      </c>
      <c r="N3" s="1" t="s">
        <v>32</v>
      </c>
      <c r="O3" s="2">
        <v>10.45</v>
      </c>
      <c r="P3" s="2">
        <v>9.52</v>
      </c>
      <c r="Q3" s="4">
        <f t="shared" si="0"/>
        <v>0.8648999999999994</v>
      </c>
      <c r="R3">
        <v>0</v>
      </c>
      <c r="S3">
        <v>0</v>
      </c>
      <c r="T3">
        <f>R2</f>
        <v>15</v>
      </c>
      <c r="U3">
        <f>$B$3</f>
        <v>0.01</v>
      </c>
    </row>
    <row r="4" spans="13:19" ht="12.75" customHeight="1">
      <c r="M4" s="1" t="s">
        <v>30</v>
      </c>
      <c r="N4" s="1" t="s">
        <v>33</v>
      </c>
      <c r="O4" s="2">
        <v>10.6</v>
      </c>
      <c r="P4" s="2">
        <v>9.52</v>
      </c>
      <c r="Q4" s="4">
        <f t="shared" si="0"/>
        <v>1.1664</v>
      </c>
      <c r="R4">
        <f>S2</f>
        <v>12</v>
      </c>
      <c r="S4">
        <f>R2</f>
        <v>15</v>
      </c>
    </row>
    <row r="5" spans="1:21" ht="12.75" customHeight="1">
      <c r="A5" s="15" t="s">
        <v>16</v>
      </c>
      <c r="M5" s="1" t="s">
        <v>30</v>
      </c>
      <c r="N5" s="1" t="s">
        <v>34</v>
      </c>
      <c r="O5" s="2">
        <v>8.66</v>
      </c>
      <c r="P5" s="2">
        <v>8.89</v>
      </c>
      <c r="Q5" s="4">
        <f t="shared" si="0"/>
        <v>0.0529000000000002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" t="s">
        <v>30</v>
      </c>
      <c r="N6" s="1" t="s">
        <v>35</v>
      </c>
      <c r="O6" s="2">
        <v>7.7</v>
      </c>
      <c r="P6" s="2">
        <v>7.76</v>
      </c>
      <c r="Q6" s="4">
        <f t="shared" si="0"/>
        <v>0.003599999999999953</v>
      </c>
      <c r="T6">
        <f>$B$3</f>
        <v>0.01</v>
      </c>
      <c r="U6">
        <f>+T3</f>
        <v>15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" t="s">
        <v>30</v>
      </c>
      <c r="N7" s="1" t="s">
        <v>36</v>
      </c>
      <c r="O7" s="2">
        <v>9.16</v>
      </c>
      <c r="P7" s="2">
        <v>9.32</v>
      </c>
      <c r="Q7" s="4">
        <f t="shared" si="0"/>
        <v>0.025600000000000046</v>
      </c>
    </row>
    <row r="8" spans="1:17" ht="12.75" customHeight="1">
      <c r="A8" s="17" t="s">
        <v>4</v>
      </c>
      <c r="B8" s="18">
        <f>+O65</f>
        <v>59</v>
      </c>
      <c r="C8" s="18">
        <f>+O64</f>
        <v>296.26</v>
      </c>
      <c r="D8">
        <f>$B$3</f>
        <v>0.01</v>
      </c>
      <c r="E8" s="18">
        <f>+O66</f>
        <v>0.03</v>
      </c>
      <c r="F8" s="18">
        <f>+O67</f>
        <v>10.6</v>
      </c>
      <c r="G8" s="8">
        <f>+O68</f>
        <v>5.02135593220339</v>
      </c>
      <c r="H8" s="28">
        <f>O69</f>
        <v>3.342793307290465</v>
      </c>
      <c r="I8" s="28" t="s">
        <v>17</v>
      </c>
      <c r="J8" s="19" t="s">
        <v>17</v>
      </c>
      <c r="M8" s="1" t="s">
        <v>30</v>
      </c>
      <c r="N8" s="1" t="s">
        <v>37</v>
      </c>
      <c r="O8" s="2">
        <v>7.19</v>
      </c>
      <c r="P8" s="2">
        <v>7.38</v>
      </c>
      <c r="Q8" s="4">
        <f t="shared" si="0"/>
        <v>0.03609999999999981</v>
      </c>
    </row>
    <row r="9" spans="1:17" ht="12.75" customHeight="1">
      <c r="A9" s="17" t="s">
        <v>5</v>
      </c>
      <c r="B9" s="18">
        <f>+P65</f>
        <v>59</v>
      </c>
      <c r="C9" s="18">
        <f>+P64</f>
        <v>289.03</v>
      </c>
      <c r="D9">
        <f>$B$3</f>
        <v>0.01</v>
      </c>
      <c r="E9" s="18">
        <f>+P66</f>
        <v>0.05</v>
      </c>
      <c r="F9" s="18">
        <f>+P67</f>
        <v>9.52</v>
      </c>
      <c r="G9" s="8">
        <f>P68</f>
        <v>4.898813559322034</v>
      </c>
      <c r="H9" s="28">
        <f>P69</f>
        <v>3.225172053547745</v>
      </c>
      <c r="I9" s="28" t="s">
        <v>17</v>
      </c>
      <c r="J9" s="19" t="s">
        <v>17</v>
      </c>
      <c r="M9" s="1" t="s">
        <v>38</v>
      </c>
      <c r="N9" s="1" t="s">
        <v>39</v>
      </c>
      <c r="O9" s="2">
        <v>9.14</v>
      </c>
      <c r="P9" s="2">
        <v>8.32</v>
      </c>
      <c r="Q9" s="4">
        <f t="shared" si="0"/>
        <v>0.6724000000000004</v>
      </c>
    </row>
    <row r="10" spans="1:17" ht="12.75" customHeight="1">
      <c r="A10" s="20" t="s">
        <v>6</v>
      </c>
      <c r="B10" s="21">
        <f>+Q65</f>
        <v>118</v>
      </c>
      <c r="C10" s="23">
        <f>+Q64</f>
        <v>585.29</v>
      </c>
      <c r="D10" s="21">
        <f>$B$3</f>
        <v>0.01</v>
      </c>
      <c r="E10" s="21">
        <f>+Q66</f>
        <v>0.03</v>
      </c>
      <c r="F10" s="23">
        <f>+Q67</f>
        <v>10.6</v>
      </c>
      <c r="G10" s="30">
        <f>Q68</f>
        <v>4.960084745762711</v>
      </c>
      <c r="H10" s="29" t="s">
        <v>17</v>
      </c>
      <c r="I10" s="22">
        <f>Q69</f>
        <v>0.23048769223363413</v>
      </c>
      <c r="J10" s="24">
        <f>Q70</f>
        <v>4.646849883573755</v>
      </c>
      <c r="M10" s="1" t="s">
        <v>38</v>
      </c>
      <c r="N10" s="1" t="s">
        <v>40</v>
      </c>
      <c r="O10" s="2">
        <v>8.66</v>
      </c>
      <c r="P10" s="2">
        <v>8.33</v>
      </c>
      <c r="Q10" s="4">
        <f t="shared" si="0"/>
        <v>0.10890000000000005</v>
      </c>
    </row>
    <row r="11" spans="13:17" ht="12.75" customHeight="1">
      <c r="M11" s="1" t="s">
        <v>38</v>
      </c>
      <c r="N11" s="1" t="s">
        <v>41</v>
      </c>
      <c r="O11" s="2">
        <v>8.77</v>
      </c>
      <c r="P11" s="2">
        <v>8.46</v>
      </c>
      <c r="Q11" s="4">
        <f t="shared" si="0"/>
        <v>0.09609999999999921</v>
      </c>
    </row>
    <row r="12" spans="13:17" ht="12.75" customHeight="1">
      <c r="M12" s="1" t="s">
        <v>38</v>
      </c>
      <c r="N12" s="1" t="s">
        <v>42</v>
      </c>
      <c r="O12" s="2">
        <v>8.21</v>
      </c>
      <c r="P12" s="2">
        <v>7.92</v>
      </c>
      <c r="Q12" s="4">
        <f t="shared" si="0"/>
        <v>0.08410000000000054</v>
      </c>
    </row>
    <row r="13" spans="13:17" ht="12.75" customHeight="1">
      <c r="M13" s="1" t="s">
        <v>43</v>
      </c>
      <c r="N13" s="1" t="s">
        <v>44</v>
      </c>
      <c r="O13" s="2">
        <v>6.33</v>
      </c>
      <c r="P13" s="2">
        <v>6.28</v>
      </c>
      <c r="Q13" s="4">
        <f t="shared" si="0"/>
        <v>0.0024999999999999823</v>
      </c>
    </row>
    <row r="14" spans="13:17" ht="12.75" customHeight="1">
      <c r="M14" s="1" t="s">
        <v>43</v>
      </c>
      <c r="N14" s="1" t="s">
        <v>45</v>
      </c>
      <c r="O14" s="2">
        <v>7.22</v>
      </c>
      <c r="P14" s="2">
        <v>7.6</v>
      </c>
      <c r="Q14" s="4">
        <f t="shared" si="0"/>
        <v>0.14439999999999992</v>
      </c>
    </row>
    <row r="15" spans="13:17" ht="12.75" customHeight="1">
      <c r="M15" s="1" t="s">
        <v>43</v>
      </c>
      <c r="N15" s="1" t="s">
        <v>46</v>
      </c>
      <c r="O15" s="2">
        <v>7.95</v>
      </c>
      <c r="P15" s="2">
        <v>7.82</v>
      </c>
      <c r="Q15" s="4">
        <f t="shared" si="0"/>
        <v>0.01689999999999997</v>
      </c>
    </row>
    <row r="16" spans="13:17" ht="12.75" customHeight="1">
      <c r="M16" s="1" t="s">
        <v>43</v>
      </c>
      <c r="N16" s="1" t="s">
        <v>47</v>
      </c>
      <c r="O16" s="2">
        <v>7.05</v>
      </c>
      <c r="P16" s="2">
        <v>6.68</v>
      </c>
      <c r="Q16" s="4">
        <f t="shared" si="0"/>
        <v>0.13690000000000008</v>
      </c>
    </row>
    <row r="17" spans="13:17" ht="12.75" customHeight="1">
      <c r="M17" s="1" t="s">
        <v>43</v>
      </c>
      <c r="N17" s="1" t="s">
        <v>48</v>
      </c>
      <c r="O17" s="2">
        <v>6.69</v>
      </c>
      <c r="P17" s="2">
        <v>6.55</v>
      </c>
      <c r="Q17" s="4">
        <f t="shared" si="0"/>
        <v>0.01960000000000016</v>
      </c>
    </row>
    <row r="18" spans="13:17" ht="12.75" customHeight="1">
      <c r="M18" s="1" t="s">
        <v>43</v>
      </c>
      <c r="N18" s="1" t="s">
        <v>49</v>
      </c>
      <c r="O18" s="2">
        <v>7.41</v>
      </c>
      <c r="P18" s="2">
        <v>7.24</v>
      </c>
      <c r="Q18" s="4">
        <f t="shared" si="0"/>
        <v>0.028899999999999974</v>
      </c>
    </row>
    <row r="19" spans="13:17" ht="12.75" customHeight="1">
      <c r="M19" s="1" t="s">
        <v>50</v>
      </c>
      <c r="N19" s="1" t="s">
        <v>51</v>
      </c>
      <c r="O19" s="2">
        <v>0.62</v>
      </c>
      <c r="P19" s="2">
        <v>0.6</v>
      </c>
      <c r="Q19" s="4">
        <f t="shared" si="0"/>
        <v>0.0004000000000000007</v>
      </c>
    </row>
    <row r="20" spans="13:17" ht="12.75" customHeight="1">
      <c r="M20" s="1" t="s">
        <v>50</v>
      </c>
      <c r="N20" s="1" t="s">
        <v>52</v>
      </c>
      <c r="O20" s="2">
        <v>2.49</v>
      </c>
      <c r="P20" s="2">
        <v>2.35</v>
      </c>
      <c r="Q20" s="4">
        <f t="shared" si="0"/>
        <v>0.019600000000000034</v>
      </c>
    </row>
    <row r="21" spans="13:17" ht="12.75" customHeight="1">
      <c r="M21" s="1" t="s">
        <v>50</v>
      </c>
      <c r="N21" s="1" t="s">
        <v>53</v>
      </c>
      <c r="O21" s="2">
        <v>1.71</v>
      </c>
      <c r="P21" s="2">
        <v>1.59</v>
      </c>
      <c r="Q21" s="4">
        <f t="shared" si="0"/>
        <v>0.014399999999999972</v>
      </c>
    </row>
    <row r="22" spans="13:17" ht="12.75" customHeight="1">
      <c r="M22" s="1" t="s">
        <v>50</v>
      </c>
      <c r="N22" s="1" t="s">
        <v>54</v>
      </c>
      <c r="O22" s="2">
        <v>6.62</v>
      </c>
      <c r="P22" s="2">
        <v>6.34</v>
      </c>
      <c r="Q22" s="4">
        <f t="shared" si="0"/>
        <v>0.07840000000000014</v>
      </c>
    </row>
    <row r="23" spans="13:17" ht="12.75" customHeight="1">
      <c r="M23" s="1" t="s">
        <v>50</v>
      </c>
      <c r="N23" s="1" t="s">
        <v>55</v>
      </c>
      <c r="O23" s="2">
        <v>8.18</v>
      </c>
      <c r="P23" s="2">
        <v>7.3</v>
      </c>
      <c r="Q23" s="4">
        <f t="shared" si="0"/>
        <v>0.7743999999999999</v>
      </c>
    </row>
    <row r="24" spans="13:17" ht="12.75" customHeight="1">
      <c r="M24" s="1" t="s">
        <v>56</v>
      </c>
      <c r="N24" s="1" t="s">
        <v>57</v>
      </c>
      <c r="O24" s="2">
        <v>1.29</v>
      </c>
      <c r="P24" s="2">
        <v>1.19</v>
      </c>
      <c r="Q24" s="4">
        <f t="shared" si="0"/>
        <v>0.010000000000000018</v>
      </c>
    </row>
    <row r="25" spans="13:17" ht="12.75" customHeight="1">
      <c r="M25" s="1" t="s">
        <v>56</v>
      </c>
      <c r="N25" s="1" t="s">
        <v>58</v>
      </c>
      <c r="O25" s="2">
        <v>4.43</v>
      </c>
      <c r="P25" s="2">
        <v>4.37</v>
      </c>
      <c r="Q25" s="4">
        <f t="shared" si="0"/>
        <v>0.003599999999999953</v>
      </c>
    </row>
    <row r="26" spans="13:17" ht="12.75" customHeight="1">
      <c r="M26" s="1" t="s">
        <v>56</v>
      </c>
      <c r="N26" s="1" t="s">
        <v>59</v>
      </c>
      <c r="O26" s="2">
        <v>4.1</v>
      </c>
      <c r="P26" s="2">
        <v>4.31</v>
      </c>
      <c r="Q26" s="4">
        <f t="shared" si="0"/>
        <v>0.044099999999999986</v>
      </c>
    </row>
    <row r="27" spans="13:17" ht="12.75" customHeight="1">
      <c r="M27" s="1" t="s">
        <v>56</v>
      </c>
      <c r="N27" s="1" t="s">
        <v>60</v>
      </c>
      <c r="O27" s="2">
        <v>4.31</v>
      </c>
      <c r="P27" s="2">
        <v>4.3</v>
      </c>
      <c r="Q27" s="4">
        <f t="shared" si="0"/>
        <v>9.999999999999574E-05</v>
      </c>
    </row>
    <row r="28" spans="13:17" ht="12.75" customHeight="1">
      <c r="M28" s="1" t="s">
        <v>56</v>
      </c>
      <c r="N28" s="1" t="s">
        <v>61</v>
      </c>
      <c r="O28" s="2">
        <v>4.91</v>
      </c>
      <c r="P28" s="2">
        <v>5.33</v>
      </c>
      <c r="Q28" s="4">
        <f t="shared" si="0"/>
        <v>0.17639999999999995</v>
      </c>
    </row>
    <row r="29" spans="13:17" ht="12.75" customHeight="1">
      <c r="M29" s="1" t="s">
        <v>56</v>
      </c>
      <c r="N29" s="1" t="s">
        <v>62</v>
      </c>
      <c r="O29" s="2">
        <v>3.62</v>
      </c>
      <c r="P29" s="2">
        <v>3.4</v>
      </c>
      <c r="Q29" s="4">
        <f t="shared" si="0"/>
        <v>0.04840000000000009</v>
      </c>
    </row>
    <row r="30" spans="13:17" ht="12.75" customHeight="1">
      <c r="M30" s="1" t="s">
        <v>56</v>
      </c>
      <c r="N30" s="1" t="s">
        <v>63</v>
      </c>
      <c r="O30" s="2">
        <v>4.07</v>
      </c>
      <c r="P30" s="2">
        <v>4.01</v>
      </c>
      <c r="Q30" s="4">
        <f t="shared" si="0"/>
        <v>0.0036000000000000597</v>
      </c>
    </row>
    <row r="31" spans="13:17" ht="12.75" customHeight="1">
      <c r="M31" s="1" t="s">
        <v>64</v>
      </c>
      <c r="N31" s="1" t="s">
        <v>65</v>
      </c>
      <c r="O31" s="2">
        <v>0.66</v>
      </c>
      <c r="P31" s="2">
        <v>0.64</v>
      </c>
      <c r="Q31" s="4">
        <f t="shared" si="0"/>
        <v>0.0004000000000000007</v>
      </c>
    </row>
    <row r="32" spans="13:17" ht="12.75" customHeight="1">
      <c r="M32" s="1" t="s">
        <v>64</v>
      </c>
      <c r="N32" s="1" t="s">
        <v>66</v>
      </c>
      <c r="O32" s="2">
        <v>0.93</v>
      </c>
      <c r="P32" s="2">
        <v>0.95</v>
      </c>
      <c r="Q32" s="4">
        <f t="shared" si="0"/>
        <v>0.0003999999999999963</v>
      </c>
    </row>
    <row r="33" spans="13:17" ht="12.75" customHeight="1">
      <c r="M33" s="1" t="s">
        <v>64</v>
      </c>
      <c r="N33" s="1" t="s">
        <v>67</v>
      </c>
      <c r="O33" s="2">
        <v>0.79</v>
      </c>
      <c r="P33" s="2">
        <v>0.86</v>
      </c>
      <c r="Q33" s="4">
        <f t="shared" si="0"/>
        <v>0.004899999999999993</v>
      </c>
    </row>
    <row r="34" spans="13:17" ht="12.75" customHeight="1">
      <c r="M34" s="1" t="s">
        <v>64</v>
      </c>
      <c r="N34" s="1" t="s">
        <v>68</v>
      </c>
      <c r="O34" s="2">
        <v>0.93</v>
      </c>
      <c r="P34" s="2">
        <v>0.92</v>
      </c>
      <c r="Q34" s="4">
        <f t="shared" si="0"/>
        <v>0.00010000000000000018</v>
      </c>
    </row>
    <row r="35" spans="13:17" ht="12.75" customHeight="1">
      <c r="M35" s="1" t="s">
        <v>69</v>
      </c>
      <c r="N35" s="1" t="s">
        <v>70</v>
      </c>
      <c r="O35" s="2">
        <v>2.82</v>
      </c>
      <c r="P35" s="2">
        <v>2.82</v>
      </c>
      <c r="Q35" s="4">
        <f t="shared" si="0"/>
        <v>0</v>
      </c>
    </row>
    <row r="36" spans="13:17" ht="12.75" customHeight="1">
      <c r="M36" s="1" t="s">
        <v>69</v>
      </c>
      <c r="N36" s="1" t="s">
        <v>71</v>
      </c>
      <c r="O36" s="2">
        <v>7.05</v>
      </c>
      <c r="P36" s="2">
        <v>6.63</v>
      </c>
      <c r="Q36" s="4">
        <f t="shared" si="0"/>
        <v>0.17639999999999995</v>
      </c>
    </row>
    <row r="37" spans="13:17" ht="12.75" customHeight="1">
      <c r="M37" s="1" t="s">
        <v>69</v>
      </c>
      <c r="N37" s="1" t="s">
        <v>72</v>
      </c>
      <c r="O37" s="2">
        <v>9.2</v>
      </c>
      <c r="P37" s="2">
        <v>9.36</v>
      </c>
      <c r="Q37" s="4">
        <f t="shared" si="0"/>
        <v>0.025600000000000046</v>
      </c>
    </row>
    <row r="38" spans="13:17" ht="12.75" customHeight="1">
      <c r="M38" s="1" t="s">
        <v>69</v>
      </c>
      <c r="N38" s="1" t="s">
        <v>73</v>
      </c>
      <c r="O38" s="2">
        <v>2.32</v>
      </c>
      <c r="P38" s="2">
        <v>2.3</v>
      </c>
      <c r="Q38" s="4">
        <f t="shared" si="0"/>
        <v>0.0004000000000000007</v>
      </c>
    </row>
    <row r="39" spans="13:17" ht="12.75" customHeight="1">
      <c r="M39" s="1" t="s">
        <v>69</v>
      </c>
      <c r="N39" s="1" t="s">
        <v>74</v>
      </c>
      <c r="O39" s="2">
        <v>8.49</v>
      </c>
      <c r="P39" s="2">
        <v>8.27</v>
      </c>
      <c r="Q39" s="4">
        <f t="shared" si="0"/>
        <v>0.04840000000000028</v>
      </c>
    </row>
    <row r="40" spans="13:17" ht="12.75" customHeight="1">
      <c r="M40" s="1" t="s">
        <v>69</v>
      </c>
      <c r="N40" s="1" t="s">
        <v>75</v>
      </c>
      <c r="O40" s="2">
        <v>0.51</v>
      </c>
      <c r="P40" s="2">
        <v>0.5</v>
      </c>
      <c r="Q40" s="4">
        <f t="shared" si="0"/>
        <v>0.00010000000000000018</v>
      </c>
    </row>
    <row r="41" spans="13:17" ht="12.75" customHeight="1">
      <c r="M41" s="1" t="s">
        <v>69</v>
      </c>
      <c r="N41" s="1" t="s">
        <v>76</v>
      </c>
      <c r="O41" s="2">
        <v>0.2</v>
      </c>
      <c r="P41" s="2">
        <v>0.21</v>
      </c>
      <c r="Q41" s="4">
        <f t="shared" si="0"/>
        <v>9.999999999999963E-05</v>
      </c>
    </row>
    <row r="42" spans="13:17" ht="12.75" customHeight="1">
      <c r="M42" s="1" t="s">
        <v>77</v>
      </c>
      <c r="N42" s="1" t="s">
        <v>78</v>
      </c>
      <c r="O42" s="2">
        <v>6.56</v>
      </c>
      <c r="P42" s="2">
        <v>6.52</v>
      </c>
      <c r="Q42" s="4">
        <f t="shared" si="0"/>
        <v>0.001600000000000003</v>
      </c>
    </row>
    <row r="43" spans="13:17" ht="12.75" customHeight="1">
      <c r="M43" s="1" t="s">
        <v>77</v>
      </c>
      <c r="N43" s="1" t="s">
        <v>79</v>
      </c>
      <c r="O43" s="2">
        <v>0.53</v>
      </c>
      <c r="P43" s="2">
        <v>0.52</v>
      </c>
      <c r="Q43" s="4">
        <f t="shared" si="0"/>
        <v>0.00010000000000000018</v>
      </c>
    </row>
    <row r="44" spans="13:17" ht="12.75" customHeight="1">
      <c r="M44" s="1" t="s">
        <v>77</v>
      </c>
      <c r="N44" s="1" t="s">
        <v>80</v>
      </c>
      <c r="O44" s="2">
        <v>6.88</v>
      </c>
      <c r="P44" s="2">
        <v>7.36</v>
      </c>
      <c r="Q44" s="4">
        <f t="shared" si="0"/>
        <v>0.2304000000000004</v>
      </c>
    </row>
    <row r="45" spans="13:17" ht="12.75" customHeight="1">
      <c r="M45" s="1" t="s">
        <v>77</v>
      </c>
      <c r="N45" s="1" t="s">
        <v>81</v>
      </c>
      <c r="O45" s="2">
        <v>0.69</v>
      </c>
      <c r="P45" s="2">
        <v>0.7</v>
      </c>
      <c r="Q45" s="4">
        <f t="shared" si="0"/>
        <v>0.00010000000000000018</v>
      </c>
    </row>
    <row r="46" spans="13:17" ht="12.75" customHeight="1">
      <c r="M46" s="1" t="s">
        <v>77</v>
      </c>
      <c r="N46" s="1" t="s">
        <v>82</v>
      </c>
      <c r="O46" s="2">
        <v>3.8</v>
      </c>
      <c r="P46" s="2">
        <v>3.7</v>
      </c>
      <c r="Q46" s="4">
        <f t="shared" si="0"/>
        <v>0.009999999999999929</v>
      </c>
    </row>
    <row r="47" spans="13:17" ht="12.75" customHeight="1">
      <c r="M47" s="1" t="s">
        <v>77</v>
      </c>
      <c r="N47" s="1" t="s">
        <v>83</v>
      </c>
      <c r="O47" s="2">
        <v>0.66</v>
      </c>
      <c r="P47" s="2">
        <v>0.64</v>
      </c>
      <c r="Q47" s="4">
        <f t="shared" si="0"/>
        <v>0.0004000000000000007</v>
      </c>
    </row>
    <row r="48" spans="13:17" ht="12.75" customHeight="1">
      <c r="M48" s="1" t="s">
        <v>77</v>
      </c>
      <c r="N48" s="1" t="s">
        <v>84</v>
      </c>
      <c r="O48" s="2">
        <v>0.59</v>
      </c>
      <c r="P48" s="2">
        <v>0.59</v>
      </c>
      <c r="Q48" s="4">
        <f t="shared" si="0"/>
        <v>0</v>
      </c>
    </row>
    <row r="49" spans="13:17" ht="12.75" customHeight="1">
      <c r="M49" s="1" t="s">
        <v>85</v>
      </c>
      <c r="N49" s="1" t="s">
        <v>86</v>
      </c>
      <c r="O49" s="2">
        <v>6.5</v>
      </c>
      <c r="P49" s="2">
        <v>6.53</v>
      </c>
      <c r="Q49" s="4">
        <f t="shared" si="0"/>
        <v>0.0009000000000000149</v>
      </c>
    </row>
    <row r="50" spans="13:17" ht="12.75" customHeight="1">
      <c r="M50" s="1" t="s">
        <v>87</v>
      </c>
      <c r="N50" s="1" t="s">
        <v>88</v>
      </c>
      <c r="O50" s="2">
        <v>9.39</v>
      </c>
      <c r="P50" s="2">
        <v>8.79</v>
      </c>
      <c r="Q50" s="4">
        <f t="shared" si="0"/>
        <v>0.3600000000000017</v>
      </c>
    </row>
    <row r="51" spans="13:17" ht="12.75" customHeight="1">
      <c r="M51" s="1" t="s">
        <v>87</v>
      </c>
      <c r="N51" s="1" t="s">
        <v>89</v>
      </c>
      <c r="O51" s="2">
        <v>4.58</v>
      </c>
      <c r="P51" s="2">
        <v>4.32</v>
      </c>
      <c r="Q51" s="4">
        <f t="shared" si="0"/>
        <v>0.06759999999999988</v>
      </c>
    </row>
    <row r="52" spans="13:17" ht="12.75" customHeight="1">
      <c r="M52" s="1" t="s">
        <v>87</v>
      </c>
      <c r="N52" s="1" t="s">
        <v>90</v>
      </c>
      <c r="O52" s="2">
        <v>9.67</v>
      </c>
      <c r="P52" s="2">
        <v>8.99</v>
      </c>
      <c r="Q52" s="4">
        <f t="shared" si="0"/>
        <v>0.4623999999999996</v>
      </c>
    </row>
    <row r="53" spans="13:17" ht="12.75" customHeight="1">
      <c r="M53" s="1" t="s">
        <v>91</v>
      </c>
      <c r="N53" s="1" t="s">
        <v>92</v>
      </c>
      <c r="O53" s="2">
        <v>0.09</v>
      </c>
      <c r="P53" s="2">
        <v>0.11</v>
      </c>
      <c r="Q53" s="4">
        <f t="shared" si="0"/>
        <v>0.0004000000000000002</v>
      </c>
    </row>
    <row r="54" spans="13:17" ht="12.75" customHeight="1">
      <c r="M54" s="1" t="s">
        <v>93</v>
      </c>
      <c r="N54" s="1" t="s">
        <v>94</v>
      </c>
      <c r="O54" s="2">
        <v>0.2</v>
      </c>
      <c r="P54" s="2">
        <v>0.21</v>
      </c>
      <c r="Q54" s="4">
        <f t="shared" si="0"/>
        <v>9.999999999999963E-05</v>
      </c>
    </row>
    <row r="55" spans="13:17" ht="12.75" customHeight="1">
      <c r="M55" s="1" t="s">
        <v>93</v>
      </c>
      <c r="N55" s="1" t="s">
        <v>95</v>
      </c>
      <c r="O55" s="2">
        <v>7.39</v>
      </c>
      <c r="P55" s="2">
        <v>7.28</v>
      </c>
      <c r="Q55" s="4">
        <f t="shared" si="0"/>
        <v>0.012099999999999875</v>
      </c>
    </row>
    <row r="56" spans="13:17" ht="12.75" customHeight="1">
      <c r="M56" s="1" t="s">
        <v>93</v>
      </c>
      <c r="N56" s="1" t="s">
        <v>96</v>
      </c>
      <c r="O56" s="2">
        <v>5.92</v>
      </c>
      <c r="P56" s="2">
        <v>5.46</v>
      </c>
      <c r="Q56" s="4">
        <f t="shared" si="0"/>
        <v>0.21159999999999995</v>
      </c>
    </row>
    <row r="57" spans="13:17" ht="12.75" customHeight="1">
      <c r="M57" s="1" t="s">
        <v>93</v>
      </c>
      <c r="N57" s="1" t="s">
        <v>97</v>
      </c>
      <c r="O57" s="2">
        <v>2.47</v>
      </c>
      <c r="P57" s="2">
        <v>2.35</v>
      </c>
      <c r="Q57" s="4">
        <f t="shared" si="0"/>
        <v>0.014400000000000026</v>
      </c>
    </row>
    <row r="58" spans="13:17" ht="12.75" customHeight="1">
      <c r="M58" s="1" t="s">
        <v>93</v>
      </c>
      <c r="N58" s="1" t="s">
        <v>98</v>
      </c>
      <c r="O58" s="2">
        <v>6.4</v>
      </c>
      <c r="P58" s="2">
        <v>6.4</v>
      </c>
      <c r="Q58" s="4">
        <f t="shared" si="0"/>
        <v>0</v>
      </c>
    </row>
    <row r="59" spans="13:17" ht="12.75" customHeight="1">
      <c r="M59" s="1" t="s">
        <v>93</v>
      </c>
      <c r="N59" s="1" t="s">
        <v>99</v>
      </c>
      <c r="O59" s="2">
        <v>3.29</v>
      </c>
      <c r="P59" s="2">
        <v>3.26</v>
      </c>
      <c r="Q59" s="4">
        <f t="shared" si="0"/>
        <v>0.0009000000000000149</v>
      </c>
    </row>
    <row r="60" spans="13:17" ht="12.75" customHeight="1">
      <c r="M60" s="1" t="s">
        <v>100</v>
      </c>
      <c r="N60" s="1" t="s">
        <v>101</v>
      </c>
      <c r="O60" s="2">
        <v>0.03</v>
      </c>
      <c r="P60" s="2">
        <v>0.05</v>
      </c>
      <c r="Q60" s="4">
        <f t="shared" si="0"/>
        <v>0.0004000000000000002</v>
      </c>
    </row>
    <row r="61" spans="16:17" ht="12.75">
      <c r="P61" s="5" t="s">
        <v>3</v>
      </c>
      <c r="Q61" s="31">
        <f>SUM(Q2:Q60)</f>
        <v>6.268700000000001</v>
      </c>
    </row>
    <row r="63" spans="14:17" ht="12.75">
      <c r="N63" s="5"/>
      <c r="O63" s="6" t="s">
        <v>4</v>
      </c>
      <c r="P63" s="6" t="s">
        <v>5</v>
      </c>
      <c r="Q63" s="7" t="s">
        <v>6</v>
      </c>
    </row>
    <row r="64" spans="14:17" ht="12.75">
      <c r="N64" s="5" t="s">
        <v>7</v>
      </c>
      <c r="O64">
        <f>SUM(O2:O60)</f>
        <v>296.26</v>
      </c>
      <c r="P64">
        <f>SUM(P2:P60)</f>
        <v>289.03</v>
      </c>
      <c r="Q64" s="8">
        <f>+O64+P64</f>
        <v>585.29</v>
      </c>
    </row>
    <row r="65" spans="14:17" ht="12.75">
      <c r="N65" s="5" t="s">
        <v>8</v>
      </c>
      <c r="O65">
        <f>COUNT(O2:O60)</f>
        <v>59</v>
      </c>
      <c r="P65">
        <f>COUNT(P2:P60)</f>
        <v>59</v>
      </c>
      <c r="Q65" s="9">
        <f>+P65+O65</f>
        <v>118</v>
      </c>
    </row>
    <row r="66" spans="14:17" ht="12.75">
      <c r="N66" s="5" t="s">
        <v>9</v>
      </c>
      <c r="O66">
        <f>MIN(O2:O60)</f>
        <v>0.03</v>
      </c>
      <c r="P66">
        <f>MIN(P2:P60)</f>
        <v>0.05</v>
      </c>
      <c r="Q66" s="9">
        <f>MIN(O66:P66)</f>
        <v>0.03</v>
      </c>
    </row>
    <row r="67" spans="14:17" ht="12.75">
      <c r="N67" s="5" t="s">
        <v>10</v>
      </c>
      <c r="O67">
        <f>MAX(O2:O50)</f>
        <v>10.6</v>
      </c>
      <c r="P67">
        <f>MAX(P2:P60)</f>
        <v>9.52</v>
      </c>
      <c r="Q67" s="10">
        <f>MAX(O67:P67)</f>
        <v>10.6</v>
      </c>
    </row>
    <row r="68" spans="14:17" ht="12.75">
      <c r="N68" s="5" t="s">
        <v>11</v>
      </c>
      <c r="O68" s="11">
        <f>O64/O65</f>
        <v>5.02135593220339</v>
      </c>
      <c r="P68" s="11">
        <f>P64/P65</f>
        <v>4.898813559322034</v>
      </c>
      <c r="Q68" s="12">
        <f>(O64+P64)/Q65</f>
        <v>4.960084745762711</v>
      </c>
    </row>
    <row r="69" spans="14:17" ht="12.75">
      <c r="N69" s="5" t="s">
        <v>12</v>
      </c>
      <c r="O69" s="13">
        <f>STDEV(O2:O60)</f>
        <v>3.342793307290465</v>
      </c>
      <c r="P69" s="13">
        <f>STDEV(P2:P60)</f>
        <v>3.225172053547745</v>
      </c>
      <c r="Q69" s="13">
        <f>SQRT(Q61/Q65)</f>
        <v>0.23048769223363413</v>
      </c>
    </row>
    <row r="70" spans="14:17" ht="12.75">
      <c r="N70" s="5" t="s">
        <v>13</v>
      </c>
      <c r="Q70" s="14">
        <f>(Q69/Q68)*100</f>
        <v>4.646849883573755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175</v>
      </c>
      <c r="M1" s="131" t="s">
        <v>0</v>
      </c>
      <c r="N1" s="131" t="s">
        <v>1</v>
      </c>
      <c r="O1" s="131" t="s">
        <v>176</v>
      </c>
      <c r="P1" s="131" t="s">
        <v>176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32" t="s">
        <v>30</v>
      </c>
      <c r="N2" s="132" t="s">
        <v>31</v>
      </c>
      <c r="O2" s="133">
        <v>323</v>
      </c>
      <c r="P2" s="133">
        <v>317</v>
      </c>
      <c r="Q2" s="4">
        <f aca="true" t="shared" si="0" ref="Q2:Q60">(O2-P2)^2</f>
        <v>36</v>
      </c>
      <c r="R2">
        <v>1800</v>
      </c>
      <c r="S2">
        <f>0.8*R2</f>
        <v>1440</v>
      </c>
      <c r="T2">
        <v>0</v>
      </c>
      <c r="U2">
        <f>$B$3</f>
        <v>0.2</v>
      </c>
    </row>
    <row r="3" spans="1:21" ht="12.75" customHeight="1">
      <c r="A3" s="15" t="s">
        <v>20</v>
      </c>
      <c r="B3">
        <v>0.2</v>
      </c>
      <c r="C3" t="s">
        <v>21</v>
      </c>
      <c r="M3" s="132" t="s">
        <v>30</v>
      </c>
      <c r="N3" s="132" t="s">
        <v>32</v>
      </c>
      <c r="O3" s="133">
        <v>256</v>
      </c>
      <c r="P3" s="133">
        <v>230</v>
      </c>
      <c r="Q3" s="4">
        <f t="shared" si="0"/>
        <v>676</v>
      </c>
      <c r="R3">
        <v>0</v>
      </c>
      <c r="S3">
        <v>0</v>
      </c>
      <c r="T3">
        <f>R2</f>
        <v>1800</v>
      </c>
      <c r="U3">
        <f>$B$3</f>
        <v>0.2</v>
      </c>
    </row>
    <row r="4" spans="13:19" ht="12.75" customHeight="1">
      <c r="M4" s="132" t="s">
        <v>30</v>
      </c>
      <c r="N4" s="132" t="s">
        <v>33</v>
      </c>
      <c r="O4" s="133">
        <v>252</v>
      </c>
      <c r="P4" s="133">
        <v>235</v>
      </c>
      <c r="Q4" s="4">
        <f t="shared" si="0"/>
        <v>289</v>
      </c>
      <c r="R4">
        <f>S2</f>
        <v>1440</v>
      </c>
      <c r="S4">
        <f>R2</f>
        <v>1800</v>
      </c>
    </row>
    <row r="5" spans="1:21" ht="12.75" customHeight="1">
      <c r="A5" s="15" t="s">
        <v>16</v>
      </c>
      <c r="M5" s="132" t="s">
        <v>30</v>
      </c>
      <c r="N5" s="132" t="s">
        <v>34</v>
      </c>
      <c r="O5" s="133">
        <v>1205</v>
      </c>
      <c r="P5" s="133">
        <v>1240</v>
      </c>
      <c r="Q5" s="4">
        <f t="shared" si="0"/>
        <v>1225</v>
      </c>
      <c r="T5">
        <f>$B$3</f>
        <v>0.2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32" t="s">
        <v>30</v>
      </c>
      <c r="N6" s="132" t="s">
        <v>35</v>
      </c>
      <c r="O6" s="133">
        <v>61.5</v>
      </c>
      <c r="P6" s="133">
        <v>59.6</v>
      </c>
      <c r="Q6" s="4">
        <f t="shared" si="0"/>
        <v>3.6099999999999945</v>
      </c>
      <c r="T6">
        <f>$B$3</f>
        <v>0.2</v>
      </c>
      <c r="U6">
        <f>+T3</f>
        <v>1800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32" t="s">
        <v>30</v>
      </c>
      <c r="N7" s="132" t="s">
        <v>36</v>
      </c>
      <c r="O7" s="133">
        <v>105.5</v>
      </c>
      <c r="P7" s="133">
        <v>107.5</v>
      </c>
      <c r="Q7" s="4">
        <f t="shared" si="0"/>
        <v>4</v>
      </c>
    </row>
    <row r="8" spans="1:17" ht="12.75" customHeight="1">
      <c r="A8" s="17" t="s">
        <v>4</v>
      </c>
      <c r="B8" s="18">
        <f>+O69</f>
        <v>59</v>
      </c>
      <c r="C8" s="18">
        <f>+O68</f>
        <v>14945.6</v>
      </c>
      <c r="D8">
        <f>$B$3</f>
        <v>0.2</v>
      </c>
      <c r="E8" s="18">
        <f>+O70</f>
        <v>2.7</v>
      </c>
      <c r="F8" s="18">
        <f>+O71</f>
        <v>3430</v>
      </c>
      <c r="G8" s="8">
        <f>+O72</f>
        <v>253.31525423728814</v>
      </c>
      <c r="H8" s="28">
        <f>O73</f>
        <v>533.1208897043507</v>
      </c>
      <c r="I8" s="28" t="s">
        <v>17</v>
      </c>
      <c r="J8" s="19" t="s">
        <v>17</v>
      </c>
      <c r="M8" s="132" t="s">
        <v>30</v>
      </c>
      <c r="N8" s="132" t="s">
        <v>37</v>
      </c>
      <c r="O8" s="133">
        <v>187</v>
      </c>
      <c r="P8" s="133">
        <v>191</v>
      </c>
      <c r="Q8" s="4">
        <f t="shared" si="0"/>
        <v>16</v>
      </c>
    </row>
    <row r="9" spans="1:17" ht="12.75" customHeight="1">
      <c r="A9" s="17" t="s">
        <v>5</v>
      </c>
      <c r="B9" s="18">
        <f>+P69</f>
        <v>59</v>
      </c>
      <c r="C9" s="18">
        <f>+P68</f>
        <v>14585.800000000001</v>
      </c>
      <c r="D9">
        <f>$B$3</f>
        <v>0.2</v>
      </c>
      <c r="E9" s="18">
        <f>+P70</f>
        <v>3</v>
      </c>
      <c r="F9" s="18">
        <f>+P71</f>
        <v>3240</v>
      </c>
      <c r="G9" s="8">
        <f>P72</f>
        <v>247.21694915254238</v>
      </c>
      <c r="H9" s="28">
        <f>P73</f>
        <v>513.7418149872501</v>
      </c>
      <c r="I9" s="28" t="s">
        <v>17</v>
      </c>
      <c r="J9" s="19" t="s">
        <v>17</v>
      </c>
      <c r="M9" s="132" t="s">
        <v>38</v>
      </c>
      <c r="N9" s="132" t="s">
        <v>39</v>
      </c>
      <c r="O9" s="133">
        <v>255</v>
      </c>
      <c r="P9" s="133">
        <v>237</v>
      </c>
      <c r="Q9" s="4">
        <f t="shared" si="0"/>
        <v>324</v>
      </c>
    </row>
    <row r="10" spans="1:17" ht="12.75" customHeight="1">
      <c r="A10" s="20" t="s">
        <v>6</v>
      </c>
      <c r="B10" s="21">
        <f>+Q69</f>
        <v>118</v>
      </c>
      <c r="C10" s="23">
        <f>+Q68</f>
        <v>29531.4</v>
      </c>
      <c r="D10" s="21">
        <f>$B$3</f>
        <v>0.2</v>
      </c>
      <c r="E10" s="21">
        <f>+Q70</f>
        <v>2.7</v>
      </c>
      <c r="F10" s="23">
        <f>+Q71</f>
        <v>3430</v>
      </c>
      <c r="G10" s="30">
        <f>Q72</f>
        <v>250.26610169491528</v>
      </c>
      <c r="H10" s="29" t="s">
        <v>17</v>
      </c>
      <c r="I10" s="22">
        <f>Q73</f>
        <v>18.7680399092153</v>
      </c>
      <c r="J10" s="24">
        <f>Q74</f>
        <v>7.499233728463281</v>
      </c>
      <c r="M10" s="132" t="s">
        <v>38</v>
      </c>
      <c r="N10" s="132" t="s">
        <v>40</v>
      </c>
      <c r="O10" s="133">
        <v>203</v>
      </c>
      <c r="P10" s="133">
        <v>195</v>
      </c>
      <c r="Q10" s="4">
        <f t="shared" si="0"/>
        <v>64</v>
      </c>
    </row>
    <row r="11" spans="13:17" ht="12.75" customHeight="1">
      <c r="M11" s="132" t="s">
        <v>38</v>
      </c>
      <c r="N11" s="132" t="s">
        <v>41</v>
      </c>
      <c r="O11" s="133">
        <v>216</v>
      </c>
      <c r="P11" s="133">
        <v>210</v>
      </c>
      <c r="Q11" s="4">
        <f t="shared" si="0"/>
        <v>36</v>
      </c>
    </row>
    <row r="12" spans="13:17" ht="12.75" customHeight="1">
      <c r="M12" s="132" t="s">
        <v>38</v>
      </c>
      <c r="N12" s="132" t="s">
        <v>42</v>
      </c>
      <c r="O12" s="133">
        <v>322</v>
      </c>
      <c r="P12" s="133">
        <v>309</v>
      </c>
      <c r="Q12" s="4">
        <f t="shared" si="0"/>
        <v>169</v>
      </c>
    </row>
    <row r="13" spans="13:17" ht="12.75" customHeight="1">
      <c r="M13" s="132" t="s">
        <v>43</v>
      </c>
      <c r="N13" s="132" t="s">
        <v>44</v>
      </c>
      <c r="O13" s="133">
        <v>1705</v>
      </c>
      <c r="P13" s="133">
        <v>1690</v>
      </c>
      <c r="Q13" s="4">
        <f t="shared" si="0"/>
        <v>225</v>
      </c>
    </row>
    <row r="14" spans="13:17" ht="12.75" customHeight="1">
      <c r="M14" s="132" t="s">
        <v>43</v>
      </c>
      <c r="N14" s="132" t="s">
        <v>45</v>
      </c>
      <c r="O14" s="133">
        <v>116.5</v>
      </c>
      <c r="P14" s="133">
        <v>116.5</v>
      </c>
      <c r="Q14" s="4">
        <f t="shared" si="0"/>
        <v>0</v>
      </c>
    </row>
    <row r="15" spans="13:17" ht="12.75" customHeight="1">
      <c r="M15" s="132" t="s">
        <v>43</v>
      </c>
      <c r="N15" s="132" t="s">
        <v>46</v>
      </c>
      <c r="O15" s="133">
        <v>427</v>
      </c>
      <c r="P15" s="133">
        <v>421</v>
      </c>
      <c r="Q15" s="4">
        <f t="shared" si="0"/>
        <v>36</v>
      </c>
    </row>
    <row r="16" spans="13:17" ht="12.75" customHeight="1">
      <c r="M16" s="132" t="s">
        <v>43</v>
      </c>
      <c r="N16" s="132" t="s">
        <v>47</v>
      </c>
      <c r="O16" s="133">
        <v>121</v>
      </c>
      <c r="P16" s="133">
        <v>114.5</v>
      </c>
      <c r="Q16" s="4">
        <f t="shared" si="0"/>
        <v>42.25</v>
      </c>
    </row>
    <row r="17" spans="13:17" ht="12.75" customHeight="1">
      <c r="M17" s="132" t="s">
        <v>43</v>
      </c>
      <c r="N17" s="132" t="s">
        <v>48</v>
      </c>
      <c r="O17" s="133">
        <v>16</v>
      </c>
      <c r="P17" s="133">
        <v>15.8</v>
      </c>
      <c r="Q17" s="4">
        <f t="shared" si="0"/>
        <v>0.039999999999999716</v>
      </c>
    </row>
    <row r="18" spans="13:17" ht="12.75" customHeight="1">
      <c r="M18" s="132" t="s">
        <v>43</v>
      </c>
      <c r="N18" s="132" t="s">
        <v>49</v>
      </c>
      <c r="O18" s="133">
        <v>104</v>
      </c>
      <c r="P18" s="133">
        <v>111</v>
      </c>
      <c r="Q18" s="4">
        <f t="shared" si="0"/>
        <v>49</v>
      </c>
    </row>
    <row r="19" spans="13:17" ht="12.75" customHeight="1">
      <c r="M19" s="132" t="s">
        <v>50</v>
      </c>
      <c r="N19" s="132" t="s">
        <v>51</v>
      </c>
      <c r="O19" s="133">
        <v>215</v>
      </c>
      <c r="P19" s="133">
        <v>204</v>
      </c>
      <c r="Q19" s="4">
        <f t="shared" si="0"/>
        <v>121</v>
      </c>
    </row>
    <row r="20" spans="13:17" ht="12.75" customHeight="1">
      <c r="M20" s="132" t="s">
        <v>50</v>
      </c>
      <c r="N20" s="132" t="s">
        <v>52</v>
      </c>
      <c r="O20" s="133">
        <v>163</v>
      </c>
      <c r="P20" s="133">
        <v>164</v>
      </c>
      <c r="Q20" s="4">
        <f t="shared" si="0"/>
        <v>1</v>
      </c>
    </row>
    <row r="21" spans="13:17" ht="12.75" customHeight="1">
      <c r="M21" s="132" t="s">
        <v>50</v>
      </c>
      <c r="N21" s="132" t="s">
        <v>53</v>
      </c>
      <c r="O21" s="133">
        <v>71.8</v>
      </c>
      <c r="P21" s="133">
        <v>66.2</v>
      </c>
      <c r="Q21" s="4">
        <f t="shared" si="0"/>
        <v>31.359999999999935</v>
      </c>
    </row>
    <row r="22" spans="13:17" ht="12.75" customHeight="1">
      <c r="M22" s="132" t="s">
        <v>50</v>
      </c>
      <c r="N22" s="132" t="s">
        <v>54</v>
      </c>
      <c r="O22" s="133">
        <v>240</v>
      </c>
      <c r="P22" s="133">
        <v>235</v>
      </c>
      <c r="Q22" s="4">
        <f t="shared" si="0"/>
        <v>25</v>
      </c>
    </row>
    <row r="23" spans="13:17" ht="12.75" customHeight="1">
      <c r="M23" s="132" t="s">
        <v>50</v>
      </c>
      <c r="N23" s="132" t="s">
        <v>55</v>
      </c>
      <c r="O23" s="133">
        <v>451</v>
      </c>
      <c r="P23" s="133">
        <v>413</v>
      </c>
      <c r="Q23" s="4">
        <f t="shared" si="0"/>
        <v>1444</v>
      </c>
    </row>
    <row r="24" spans="13:17" ht="12.75" customHeight="1">
      <c r="M24" s="132" t="s">
        <v>56</v>
      </c>
      <c r="N24" s="132" t="s">
        <v>57</v>
      </c>
      <c r="O24" s="133">
        <v>153.5</v>
      </c>
      <c r="P24" s="133">
        <v>143.5</v>
      </c>
      <c r="Q24" s="4">
        <f t="shared" si="0"/>
        <v>100</v>
      </c>
    </row>
    <row r="25" spans="13:17" ht="12.75" customHeight="1">
      <c r="M25" s="132" t="s">
        <v>56</v>
      </c>
      <c r="N25" s="132" t="s">
        <v>58</v>
      </c>
      <c r="O25" s="133">
        <v>109.5</v>
      </c>
      <c r="P25" s="133">
        <v>106.5</v>
      </c>
      <c r="Q25" s="4">
        <f t="shared" si="0"/>
        <v>9</v>
      </c>
    </row>
    <row r="26" spans="13:17" ht="12.75" customHeight="1">
      <c r="M26" s="132" t="s">
        <v>56</v>
      </c>
      <c r="N26" s="132" t="s">
        <v>59</v>
      </c>
      <c r="O26" s="133">
        <v>64.3</v>
      </c>
      <c r="P26" s="133">
        <v>74.4</v>
      </c>
      <c r="Q26" s="4">
        <f t="shared" si="0"/>
        <v>102.01000000000018</v>
      </c>
    </row>
    <row r="27" spans="13:17" ht="12.75" customHeight="1">
      <c r="M27" s="132" t="s">
        <v>56</v>
      </c>
      <c r="N27" s="132" t="s">
        <v>60</v>
      </c>
      <c r="O27" s="133">
        <v>84.8</v>
      </c>
      <c r="P27" s="133">
        <v>82.1</v>
      </c>
      <c r="Q27" s="4">
        <f t="shared" si="0"/>
        <v>7.290000000000015</v>
      </c>
    </row>
    <row r="28" spans="13:17" ht="12.75" customHeight="1">
      <c r="M28" s="132" t="s">
        <v>56</v>
      </c>
      <c r="N28" s="132" t="s">
        <v>61</v>
      </c>
      <c r="O28" s="133">
        <v>86.9</v>
      </c>
      <c r="P28" s="133">
        <v>95.8</v>
      </c>
      <c r="Q28" s="4">
        <f t="shared" si="0"/>
        <v>79.20999999999985</v>
      </c>
    </row>
    <row r="29" spans="13:17" ht="12.75" customHeight="1">
      <c r="M29" s="132" t="s">
        <v>56</v>
      </c>
      <c r="N29" s="132" t="s">
        <v>62</v>
      </c>
      <c r="O29" s="133">
        <v>60.4</v>
      </c>
      <c r="P29" s="133">
        <v>68</v>
      </c>
      <c r="Q29" s="4">
        <f t="shared" si="0"/>
        <v>57.76000000000002</v>
      </c>
    </row>
    <row r="30" spans="13:17" ht="12.75" customHeight="1">
      <c r="M30" s="132" t="s">
        <v>56</v>
      </c>
      <c r="N30" s="132" t="s">
        <v>63</v>
      </c>
      <c r="O30" s="133">
        <v>72.4</v>
      </c>
      <c r="P30" s="133">
        <v>70.1</v>
      </c>
      <c r="Q30" s="4">
        <f t="shared" si="0"/>
        <v>5.290000000000052</v>
      </c>
    </row>
    <row r="31" spans="13:17" ht="12.75" customHeight="1">
      <c r="M31" s="132" t="s">
        <v>64</v>
      </c>
      <c r="N31" s="132" t="s">
        <v>65</v>
      </c>
      <c r="O31" s="133">
        <v>26.5</v>
      </c>
      <c r="P31" s="133">
        <v>25.4</v>
      </c>
      <c r="Q31" s="4">
        <f t="shared" si="0"/>
        <v>1.210000000000003</v>
      </c>
    </row>
    <row r="32" spans="13:17" ht="12.75" customHeight="1">
      <c r="M32" s="132" t="s">
        <v>64</v>
      </c>
      <c r="N32" s="132" t="s">
        <v>66</v>
      </c>
      <c r="O32" s="133">
        <v>55.8</v>
      </c>
      <c r="P32" s="133">
        <v>54.3</v>
      </c>
      <c r="Q32" s="4">
        <f t="shared" si="0"/>
        <v>2.25</v>
      </c>
    </row>
    <row r="33" spans="13:17" ht="12.75" customHeight="1">
      <c r="M33" s="132" t="s">
        <v>64</v>
      </c>
      <c r="N33" s="132" t="s">
        <v>67</v>
      </c>
      <c r="O33" s="133">
        <v>11.8</v>
      </c>
      <c r="P33" s="133">
        <v>11.3</v>
      </c>
      <c r="Q33" s="4">
        <f t="shared" si="0"/>
        <v>0.25</v>
      </c>
    </row>
    <row r="34" spans="13:17" ht="12.75" customHeight="1">
      <c r="M34" s="132" t="s">
        <v>64</v>
      </c>
      <c r="N34" s="132" t="s">
        <v>68</v>
      </c>
      <c r="O34" s="133">
        <v>23.7</v>
      </c>
      <c r="P34" s="133">
        <v>21</v>
      </c>
      <c r="Q34" s="4">
        <f t="shared" si="0"/>
        <v>7.2899999999999965</v>
      </c>
    </row>
    <row r="35" spans="13:17" ht="12.75" customHeight="1">
      <c r="M35" s="132" t="s">
        <v>69</v>
      </c>
      <c r="N35" s="132" t="s">
        <v>70</v>
      </c>
      <c r="O35" s="133">
        <v>64.7</v>
      </c>
      <c r="P35" s="133">
        <v>68.7</v>
      </c>
      <c r="Q35" s="4">
        <f t="shared" si="0"/>
        <v>16</v>
      </c>
    </row>
    <row r="36" spans="13:17" ht="12.75" customHeight="1">
      <c r="M36" s="132" t="s">
        <v>69</v>
      </c>
      <c r="N36" s="132" t="s">
        <v>71</v>
      </c>
      <c r="O36" s="133">
        <v>130.5</v>
      </c>
      <c r="P36" s="133">
        <v>126.5</v>
      </c>
      <c r="Q36" s="4">
        <f t="shared" si="0"/>
        <v>16</v>
      </c>
    </row>
    <row r="37" spans="13:17" ht="12.75" customHeight="1">
      <c r="M37" s="132" t="s">
        <v>69</v>
      </c>
      <c r="N37" s="132" t="s">
        <v>72</v>
      </c>
      <c r="O37" s="133">
        <v>257</v>
      </c>
      <c r="P37" s="133">
        <v>256</v>
      </c>
      <c r="Q37" s="4">
        <f t="shared" si="0"/>
        <v>1</v>
      </c>
    </row>
    <row r="38" spans="13:17" ht="12.75" customHeight="1">
      <c r="M38" s="132" t="s">
        <v>69</v>
      </c>
      <c r="N38" s="132" t="s">
        <v>73</v>
      </c>
      <c r="O38" s="133">
        <v>67.4</v>
      </c>
      <c r="P38" s="133">
        <v>65.4</v>
      </c>
      <c r="Q38" s="4">
        <f t="shared" si="0"/>
        <v>4</v>
      </c>
    </row>
    <row r="39" spans="13:17" ht="12.75" customHeight="1">
      <c r="M39" s="132" t="s">
        <v>69</v>
      </c>
      <c r="N39" s="132" t="s">
        <v>74</v>
      </c>
      <c r="O39" s="133">
        <v>269</v>
      </c>
      <c r="P39" s="133">
        <v>263</v>
      </c>
      <c r="Q39" s="4">
        <f t="shared" si="0"/>
        <v>36</v>
      </c>
    </row>
    <row r="40" spans="13:17" ht="12.75" customHeight="1">
      <c r="M40" s="132" t="s">
        <v>69</v>
      </c>
      <c r="N40" s="132" t="s">
        <v>75</v>
      </c>
      <c r="O40" s="133">
        <v>51.1</v>
      </c>
      <c r="P40" s="133">
        <v>51.4</v>
      </c>
      <c r="Q40" s="4">
        <f t="shared" si="0"/>
        <v>0.08999999999999829</v>
      </c>
    </row>
    <row r="41" spans="13:17" ht="12.75" customHeight="1">
      <c r="M41" s="132" t="s">
        <v>69</v>
      </c>
      <c r="N41" s="132" t="s">
        <v>76</v>
      </c>
      <c r="O41" s="133">
        <v>5.9</v>
      </c>
      <c r="P41" s="133">
        <v>6.3</v>
      </c>
      <c r="Q41" s="4">
        <f t="shared" si="0"/>
        <v>0.1599999999999996</v>
      </c>
    </row>
    <row r="42" spans="13:17" ht="12.75" customHeight="1">
      <c r="M42" s="132" t="s">
        <v>77</v>
      </c>
      <c r="N42" s="132" t="s">
        <v>78</v>
      </c>
      <c r="O42" s="133">
        <v>176</v>
      </c>
      <c r="P42" s="133">
        <v>174.5</v>
      </c>
      <c r="Q42" s="4">
        <f t="shared" si="0"/>
        <v>2.25</v>
      </c>
    </row>
    <row r="43" spans="13:17" ht="12.75" customHeight="1">
      <c r="M43" s="132" t="s">
        <v>77</v>
      </c>
      <c r="N43" s="132" t="s">
        <v>79</v>
      </c>
      <c r="O43" s="133">
        <v>26.8</v>
      </c>
      <c r="P43" s="133">
        <v>26.7</v>
      </c>
      <c r="Q43" s="4">
        <f t="shared" si="0"/>
        <v>0.010000000000000285</v>
      </c>
    </row>
    <row r="44" spans="13:17" ht="12.75" customHeight="1">
      <c r="M44" s="132" t="s">
        <v>77</v>
      </c>
      <c r="N44" s="132" t="s">
        <v>80</v>
      </c>
      <c r="O44" s="133">
        <v>46.2</v>
      </c>
      <c r="P44" s="133">
        <v>50.2</v>
      </c>
      <c r="Q44" s="4">
        <f t="shared" si="0"/>
        <v>16</v>
      </c>
    </row>
    <row r="45" spans="13:17" ht="12.75" customHeight="1">
      <c r="M45" s="132" t="s">
        <v>77</v>
      </c>
      <c r="N45" s="132" t="s">
        <v>81</v>
      </c>
      <c r="O45" s="133">
        <v>8.6</v>
      </c>
      <c r="P45" s="133">
        <v>9</v>
      </c>
      <c r="Q45" s="4">
        <f t="shared" si="0"/>
        <v>0.16000000000000028</v>
      </c>
    </row>
    <row r="46" spans="13:17" ht="12.75" customHeight="1">
      <c r="M46" s="132" t="s">
        <v>77</v>
      </c>
      <c r="N46" s="132" t="s">
        <v>82</v>
      </c>
      <c r="O46" s="133">
        <v>415</v>
      </c>
      <c r="P46" s="133">
        <v>405</v>
      </c>
      <c r="Q46" s="4">
        <f t="shared" si="0"/>
        <v>100</v>
      </c>
    </row>
    <row r="47" spans="13:17" ht="12.75" customHeight="1">
      <c r="M47" s="132" t="s">
        <v>77</v>
      </c>
      <c r="N47" s="132" t="s">
        <v>83</v>
      </c>
      <c r="O47" s="133">
        <v>11.4</v>
      </c>
      <c r="P47" s="133">
        <v>11.9</v>
      </c>
      <c r="Q47" s="4">
        <f t="shared" si="0"/>
        <v>0.25</v>
      </c>
    </row>
    <row r="48" spans="13:17" ht="12.75" customHeight="1">
      <c r="M48" s="132" t="s">
        <v>77</v>
      </c>
      <c r="N48" s="132" t="s">
        <v>84</v>
      </c>
      <c r="O48" s="133">
        <v>18.7</v>
      </c>
      <c r="P48" s="133">
        <v>18.4</v>
      </c>
      <c r="Q48" s="4">
        <f t="shared" si="0"/>
        <v>0.09000000000000043</v>
      </c>
    </row>
    <row r="49" spans="13:17" ht="12.75" customHeight="1">
      <c r="M49" s="132" t="s">
        <v>85</v>
      </c>
      <c r="N49" s="132" t="s">
        <v>86</v>
      </c>
      <c r="O49" s="133">
        <v>59.6</v>
      </c>
      <c r="P49" s="133">
        <v>56.7</v>
      </c>
      <c r="Q49" s="4">
        <f t="shared" si="0"/>
        <v>8.409999999999991</v>
      </c>
    </row>
    <row r="50" spans="13:17" ht="12.75" customHeight="1">
      <c r="M50" s="132" t="s">
        <v>87</v>
      </c>
      <c r="N50" s="132" t="s">
        <v>88</v>
      </c>
      <c r="O50" s="133">
        <v>73.6</v>
      </c>
      <c r="P50" s="133">
        <v>70.4</v>
      </c>
      <c r="Q50" s="4">
        <f t="shared" si="0"/>
        <v>10.239999999999927</v>
      </c>
    </row>
    <row r="51" spans="13:17" ht="12.75" customHeight="1">
      <c r="M51" s="132" t="s">
        <v>87</v>
      </c>
      <c r="N51" s="132" t="s">
        <v>89</v>
      </c>
      <c r="O51" s="133">
        <v>49.6</v>
      </c>
      <c r="P51" s="133">
        <v>48</v>
      </c>
      <c r="Q51" s="4">
        <f t="shared" si="0"/>
        <v>2.5600000000000045</v>
      </c>
    </row>
    <row r="52" spans="13:17" ht="12.75" customHeight="1">
      <c r="M52" s="132" t="s">
        <v>87</v>
      </c>
      <c r="N52" s="132" t="s">
        <v>90</v>
      </c>
      <c r="O52" s="133">
        <v>3430</v>
      </c>
      <c r="P52" s="133">
        <v>3240</v>
      </c>
      <c r="Q52" s="4">
        <f t="shared" si="0"/>
        <v>36100</v>
      </c>
    </row>
    <row r="53" spans="13:17" ht="12.75" customHeight="1">
      <c r="M53" s="132" t="s">
        <v>91</v>
      </c>
      <c r="N53" s="132" t="s">
        <v>92</v>
      </c>
      <c r="O53" s="133">
        <v>2.7</v>
      </c>
      <c r="P53" s="133">
        <v>3</v>
      </c>
      <c r="Q53" s="4">
        <f t="shared" si="0"/>
        <v>0.0899999999999999</v>
      </c>
    </row>
    <row r="54" spans="13:17" ht="12.75" customHeight="1">
      <c r="M54" s="132" t="s">
        <v>93</v>
      </c>
      <c r="N54" s="132" t="s">
        <v>94</v>
      </c>
      <c r="O54" s="133">
        <v>11.1</v>
      </c>
      <c r="P54" s="133">
        <v>10.7</v>
      </c>
      <c r="Q54" s="4">
        <f t="shared" si="0"/>
        <v>0.16000000000000028</v>
      </c>
    </row>
    <row r="55" spans="13:17" ht="12.75" customHeight="1">
      <c r="M55" s="132" t="s">
        <v>93</v>
      </c>
      <c r="N55" s="132" t="s">
        <v>95</v>
      </c>
      <c r="O55" s="133">
        <v>172.5</v>
      </c>
      <c r="P55" s="133">
        <v>171.5</v>
      </c>
      <c r="Q55" s="4">
        <f t="shared" si="0"/>
        <v>1</v>
      </c>
    </row>
    <row r="56" spans="13:17" ht="12.75" customHeight="1">
      <c r="M56" s="132" t="s">
        <v>93</v>
      </c>
      <c r="N56" s="132" t="s">
        <v>96</v>
      </c>
      <c r="O56" s="133">
        <v>31.9</v>
      </c>
      <c r="P56" s="133">
        <v>30.2</v>
      </c>
      <c r="Q56" s="4">
        <f t="shared" si="0"/>
        <v>2.8899999999999975</v>
      </c>
    </row>
    <row r="57" spans="13:17" ht="12.75" customHeight="1">
      <c r="M57" s="132" t="s">
        <v>93</v>
      </c>
      <c r="N57" s="132" t="s">
        <v>97</v>
      </c>
      <c r="O57" s="133">
        <v>22.4</v>
      </c>
      <c r="P57" s="133">
        <v>20.8</v>
      </c>
      <c r="Q57" s="4">
        <f t="shared" si="0"/>
        <v>2.5599999999999934</v>
      </c>
    </row>
    <row r="58" spans="13:17" ht="12.75" customHeight="1">
      <c r="M58" s="132" t="s">
        <v>93</v>
      </c>
      <c r="N58" s="132" t="s">
        <v>98</v>
      </c>
      <c r="O58" s="133">
        <v>1590</v>
      </c>
      <c r="P58" s="133">
        <v>1585</v>
      </c>
      <c r="Q58" s="4">
        <f t="shared" si="0"/>
        <v>25</v>
      </c>
    </row>
    <row r="59" spans="13:17" ht="12.75" customHeight="1">
      <c r="M59" s="132" t="s">
        <v>93</v>
      </c>
      <c r="N59" s="132" t="s">
        <v>99</v>
      </c>
      <c r="O59" s="133">
        <v>184.5</v>
      </c>
      <c r="P59" s="133">
        <v>179</v>
      </c>
      <c r="Q59" s="4">
        <f t="shared" si="0"/>
        <v>30.25</v>
      </c>
    </row>
    <row r="60" spans="13:17" ht="12.75" customHeight="1">
      <c r="M60" s="132" t="s">
        <v>100</v>
      </c>
      <c r="N60" s="132" t="s">
        <v>101</v>
      </c>
      <c r="O60" s="133">
        <v>3.5</v>
      </c>
      <c r="P60" s="133">
        <v>3</v>
      </c>
      <c r="Q60" s="4">
        <f t="shared" si="0"/>
        <v>0.25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41564.24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14945.6</v>
      </c>
      <c r="P68">
        <f>SUM(P2:P64)</f>
        <v>14585.800000000001</v>
      </c>
      <c r="Q68" s="8">
        <f>+O68+P68</f>
        <v>29531.4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2.7</v>
      </c>
      <c r="P70">
        <f>MIN(P2:P64)</f>
        <v>3</v>
      </c>
      <c r="Q70" s="9">
        <f>MIN(O70:P70)</f>
        <v>2.7</v>
      </c>
    </row>
    <row r="71" spans="14:17" ht="12.75">
      <c r="N71" s="5" t="s">
        <v>10</v>
      </c>
      <c r="O71">
        <f>MAX(O2:O60)</f>
        <v>3430</v>
      </c>
      <c r="P71">
        <f>MAX(P2:P60)</f>
        <v>3240</v>
      </c>
      <c r="Q71" s="10">
        <f>MAX(O71:P71)</f>
        <v>3430</v>
      </c>
    </row>
    <row r="72" spans="14:17" ht="12.75">
      <c r="N72" s="5" t="s">
        <v>11</v>
      </c>
      <c r="O72" s="11">
        <f>O68/O69</f>
        <v>253.31525423728814</v>
      </c>
      <c r="P72" s="11">
        <f>P68/P69</f>
        <v>247.21694915254238</v>
      </c>
      <c r="Q72" s="12">
        <f>(O68+P68)/Q69</f>
        <v>250.26610169491528</v>
      </c>
    </row>
    <row r="73" spans="14:17" ht="12.75">
      <c r="N73" s="5" t="s">
        <v>12</v>
      </c>
      <c r="O73" s="13">
        <f>STDEV(O2:O64)</f>
        <v>533.1208897043507</v>
      </c>
      <c r="P73" s="13">
        <f>STDEV(P2:P64)</f>
        <v>513.7418149872501</v>
      </c>
      <c r="Q73" s="13">
        <f>SQRT(Q65/Q69)</f>
        <v>18.7680399092153</v>
      </c>
    </row>
    <row r="74" spans="14:17" ht="12.75">
      <c r="N74" s="5" t="s">
        <v>13</v>
      </c>
      <c r="Q74" s="14">
        <f>(Q73/Q72)*100</f>
        <v>7.499233728463281</v>
      </c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177</v>
      </c>
      <c r="M1" s="134" t="s">
        <v>0</v>
      </c>
      <c r="N1" s="134" t="s">
        <v>1</v>
      </c>
      <c r="O1" s="134" t="s">
        <v>178</v>
      </c>
      <c r="P1" s="134" t="s">
        <v>178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35" t="s">
        <v>30</v>
      </c>
      <c r="N2" s="135" t="s">
        <v>31</v>
      </c>
      <c r="O2" s="136">
        <v>0.13</v>
      </c>
      <c r="P2" s="136">
        <v>0.12</v>
      </c>
      <c r="Q2" s="4">
        <f aca="true" t="shared" si="0" ref="Q2:Q60">(O2-P2)^2</f>
        <v>0.00010000000000000018</v>
      </c>
      <c r="R2">
        <v>2</v>
      </c>
      <c r="S2">
        <f>0.8*R2</f>
        <v>1.6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135" t="s">
        <v>30</v>
      </c>
      <c r="N3" s="135" t="s">
        <v>32</v>
      </c>
      <c r="O3" s="136">
        <v>0.08</v>
      </c>
      <c r="P3" s="136">
        <v>0.08</v>
      </c>
      <c r="Q3" s="4">
        <f t="shared" si="0"/>
        <v>0</v>
      </c>
      <c r="R3">
        <v>0</v>
      </c>
      <c r="S3">
        <v>0</v>
      </c>
      <c r="T3">
        <f>R2</f>
        <v>2</v>
      </c>
      <c r="U3">
        <f>$B$3</f>
        <v>0.05</v>
      </c>
    </row>
    <row r="4" spans="13:19" ht="12.75" customHeight="1">
      <c r="M4" s="135" t="s">
        <v>30</v>
      </c>
      <c r="N4" s="135" t="s">
        <v>33</v>
      </c>
      <c r="O4" s="136">
        <v>0.09</v>
      </c>
      <c r="P4" s="136">
        <v>0.08</v>
      </c>
      <c r="Q4" s="4">
        <f t="shared" si="0"/>
        <v>9.99999999999999E-05</v>
      </c>
      <c r="R4">
        <f>S2</f>
        <v>1.6</v>
      </c>
      <c r="S4">
        <f>R2</f>
        <v>2</v>
      </c>
    </row>
    <row r="5" spans="1:21" ht="12.75" customHeight="1">
      <c r="A5" s="15" t="s">
        <v>16</v>
      </c>
      <c r="M5" s="135" t="s">
        <v>30</v>
      </c>
      <c r="N5" s="135" t="s">
        <v>34</v>
      </c>
      <c r="O5" s="136">
        <v>1.76</v>
      </c>
      <c r="P5" s="136">
        <v>1.68</v>
      </c>
      <c r="Q5" s="4">
        <f t="shared" si="0"/>
        <v>0.006400000000000012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35" t="s">
        <v>30</v>
      </c>
      <c r="N6" s="135" t="s">
        <v>35</v>
      </c>
      <c r="O6" s="136">
        <v>0.49</v>
      </c>
      <c r="P6" s="136">
        <v>0.47</v>
      </c>
      <c r="Q6" s="4">
        <f t="shared" si="0"/>
        <v>0.0004000000000000007</v>
      </c>
      <c r="T6">
        <f>$B$3</f>
        <v>0.05</v>
      </c>
      <c r="U6">
        <f>+T3</f>
        <v>2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35" t="s">
        <v>30</v>
      </c>
      <c r="N7" s="135" t="s">
        <v>36</v>
      </c>
      <c r="O7" s="136">
        <v>0.61</v>
      </c>
      <c r="P7" s="136">
        <v>0.07</v>
      </c>
      <c r="Q7" s="4">
        <f t="shared" si="0"/>
        <v>0.2916</v>
      </c>
    </row>
    <row r="8" spans="1:17" ht="12.75" customHeight="1">
      <c r="A8" s="17" t="s">
        <v>4</v>
      </c>
      <c r="B8" s="18">
        <f>+O69</f>
        <v>59</v>
      </c>
      <c r="C8" s="18">
        <f>+O68</f>
        <v>11.297500000000007</v>
      </c>
      <c r="D8">
        <f>$B$3</f>
        <v>0.05</v>
      </c>
      <c r="E8" s="18">
        <f>+O70</f>
        <v>0.0025</v>
      </c>
      <c r="F8" s="18">
        <f>+O71</f>
        <v>1.76</v>
      </c>
      <c r="G8" s="8">
        <f>+O72</f>
        <v>0.19148305084745773</v>
      </c>
      <c r="H8" s="28">
        <f>O73</f>
        <v>0.3218253832344182</v>
      </c>
      <c r="I8" s="28" t="s">
        <v>17</v>
      </c>
      <c r="J8" s="19" t="s">
        <v>17</v>
      </c>
      <c r="M8" s="135" t="s">
        <v>30</v>
      </c>
      <c r="N8" s="135" t="s">
        <v>37</v>
      </c>
      <c r="O8" s="136">
        <v>0.16</v>
      </c>
      <c r="P8" s="136">
        <v>0.18</v>
      </c>
      <c r="Q8" s="4">
        <f t="shared" si="0"/>
        <v>0.0003999999999999996</v>
      </c>
    </row>
    <row r="9" spans="1:17" ht="12.75" customHeight="1">
      <c r="A9" s="17" t="s">
        <v>5</v>
      </c>
      <c r="B9" s="18">
        <f>+P69</f>
        <v>59</v>
      </c>
      <c r="C9" s="18">
        <f>+P68</f>
        <v>10.377500000000007</v>
      </c>
      <c r="D9">
        <f>$B$3</f>
        <v>0.05</v>
      </c>
      <c r="E9" s="18">
        <f>+P70</f>
        <v>0.0025</v>
      </c>
      <c r="F9" s="18">
        <f>+P71</f>
        <v>1.68</v>
      </c>
      <c r="G9" s="8">
        <f>P72</f>
        <v>0.17588983050847468</v>
      </c>
      <c r="H9" s="28">
        <f>P73</f>
        <v>0.3084816692116825</v>
      </c>
      <c r="I9" s="28" t="s">
        <v>17</v>
      </c>
      <c r="J9" s="19" t="s">
        <v>17</v>
      </c>
      <c r="M9" s="135" t="s">
        <v>38</v>
      </c>
      <c r="N9" s="135" t="s">
        <v>39</v>
      </c>
      <c r="O9" s="136">
        <v>0.09</v>
      </c>
      <c r="P9" s="136">
        <v>0.09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21.67500000000001</v>
      </c>
      <c r="D10" s="21">
        <f>$B$3</f>
        <v>0.05</v>
      </c>
      <c r="E10" s="21">
        <f>+Q70</f>
        <v>0.0025</v>
      </c>
      <c r="F10" s="23">
        <f>+Q71</f>
        <v>1.76</v>
      </c>
      <c r="G10" s="30">
        <f>Q72</f>
        <v>0.1836864406779662</v>
      </c>
      <c r="H10" s="29" t="s">
        <v>17</v>
      </c>
      <c r="I10" s="22">
        <f>Q73</f>
        <v>0.09481024760461</v>
      </c>
      <c r="J10" s="24">
        <f>Q74</f>
        <v>51.615267438726534</v>
      </c>
      <c r="M10" s="135" t="s">
        <v>38</v>
      </c>
      <c r="N10" s="135" t="s">
        <v>40</v>
      </c>
      <c r="O10" s="136">
        <v>0.09</v>
      </c>
      <c r="P10" s="136">
        <v>0.09</v>
      </c>
      <c r="Q10" s="4">
        <f t="shared" si="0"/>
        <v>0</v>
      </c>
    </row>
    <row r="11" spans="13:17" ht="12.75" customHeight="1">
      <c r="M11" s="135" t="s">
        <v>38</v>
      </c>
      <c r="N11" s="135" t="s">
        <v>41</v>
      </c>
      <c r="O11" s="136">
        <v>0.22</v>
      </c>
      <c r="P11" s="136">
        <v>0.23</v>
      </c>
      <c r="Q11" s="4">
        <f t="shared" si="0"/>
        <v>0.00010000000000000018</v>
      </c>
    </row>
    <row r="12" spans="13:17" ht="12.75" customHeight="1">
      <c r="M12" s="135" t="s">
        <v>38</v>
      </c>
      <c r="N12" s="135" t="s">
        <v>42</v>
      </c>
      <c r="O12" s="136">
        <v>0.22</v>
      </c>
      <c r="P12" s="136">
        <v>0.19</v>
      </c>
      <c r="Q12" s="4">
        <f t="shared" si="0"/>
        <v>0.0009</v>
      </c>
    </row>
    <row r="13" spans="13:17" ht="12.75" customHeight="1">
      <c r="M13" s="135" t="s">
        <v>43</v>
      </c>
      <c r="N13" s="135" t="s">
        <v>44</v>
      </c>
      <c r="O13" s="136">
        <v>0.14</v>
      </c>
      <c r="P13" s="136">
        <v>0.23</v>
      </c>
      <c r="Q13" s="4">
        <f t="shared" si="0"/>
        <v>0.0081</v>
      </c>
    </row>
    <row r="14" spans="13:17" ht="12.75" customHeight="1">
      <c r="M14" s="135" t="s">
        <v>43</v>
      </c>
      <c r="N14" s="135" t="s">
        <v>45</v>
      </c>
      <c r="O14" s="136">
        <v>0.26</v>
      </c>
      <c r="P14" s="136">
        <v>0.3</v>
      </c>
      <c r="Q14" s="4">
        <f t="shared" si="0"/>
        <v>0.0015999999999999983</v>
      </c>
    </row>
    <row r="15" spans="13:17" ht="12.75" customHeight="1">
      <c r="M15" s="135" t="s">
        <v>43</v>
      </c>
      <c r="N15" s="135" t="s">
        <v>46</v>
      </c>
      <c r="O15" s="136">
        <v>0.05</v>
      </c>
      <c r="P15" s="136">
        <v>0.11</v>
      </c>
      <c r="Q15" s="4">
        <f t="shared" si="0"/>
        <v>0.0036</v>
      </c>
    </row>
    <row r="16" spans="13:17" ht="12.75" customHeight="1">
      <c r="M16" s="135" t="s">
        <v>43</v>
      </c>
      <c r="N16" s="135" t="s">
        <v>47</v>
      </c>
      <c r="O16" s="136">
        <v>0.0025</v>
      </c>
      <c r="P16" s="136">
        <v>0.0025</v>
      </c>
      <c r="Q16" s="4">
        <f t="shared" si="0"/>
        <v>0</v>
      </c>
    </row>
    <row r="17" spans="13:17" ht="12.75" customHeight="1">
      <c r="M17" s="135" t="s">
        <v>43</v>
      </c>
      <c r="N17" s="135" t="s">
        <v>48</v>
      </c>
      <c r="O17" s="136">
        <v>0.025</v>
      </c>
      <c r="P17" s="136">
        <v>0.025</v>
      </c>
      <c r="Q17" s="4">
        <f t="shared" si="0"/>
        <v>0</v>
      </c>
    </row>
    <row r="18" spans="13:17" ht="12.75" customHeight="1">
      <c r="M18" s="135" t="s">
        <v>43</v>
      </c>
      <c r="N18" s="135" t="s">
        <v>49</v>
      </c>
      <c r="O18" s="136">
        <v>0.025</v>
      </c>
      <c r="P18" s="136">
        <v>0.05</v>
      </c>
      <c r="Q18" s="4">
        <f t="shared" si="0"/>
        <v>0.0006250000000000001</v>
      </c>
    </row>
    <row r="19" spans="13:17" ht="12.75" customHeight="1">
      <c r="M19" s="135" t="s">
        <v>50</v>
      </c>
      <c r="N19" s="135" t="s">
        <v>51</v>
      </c>
      <c r="O19" s="136">
        <v>0.025</v>
      </c>
      <c r="P19" s="136">
        <v>0.025</v>
      </c>
      <c r="Q19" s="4">
        <f t="shared" si="0"/>
        <v>0</v>
      </c>
    </row>
    <row r="20" spans="13:17" ht="12.75" customHeight="1">
      <c r="M20" s="135" t="s">
        <v>50</v>
      </c>
      <c r="N20" s="135" t="s">
        <v>52</v>
      </c>
      <c r="O20" s="136">
        <v>0.06</v>
      </c>
      <c r="P20" s="136">
        <v>0.06</v>
      </c>
      <c r="Q20" s="4">
        <f t="shared" si="0"/>
        <v>0</v>
      </c>
    </row>
    <row r="21" spans="13:17" ht="12.75" customHeight="1">
      <c r="M21" s="135" t="s">
        <v>50</v>
      </c>
      <c r="N21" s="135" t="s">
        <v>53</v>
      </c>
      <c r="O21" s="136">
        <v>0.025</v>
      </c>
      <c r="P21" s="136">
        <v>0.025</v>
      </c>
      <c r="Q21" s="4">
        <f t="shared" si="0"/>
        <v>0</v>
      </c>
    </row>
    <row r="22" spans="13:17" ht="12.75" customHeight="1">
      <c r="M22" s="135" t="s">
        <v>50</v>
      </c>
      <c r="N22" s="135" t="s">
        <v>54</v>
      </c>
      <c r="O22" s="136">
        <v>0.29</v>
      </c>
      <c r="P22" s="136">
        <v>0.25</v>
      </c>
      <c r="Q22" s="4">
        <f t="shared" si="0"/>
        <v>0.0015999999999999983</v>
      </c>
    </row>
    <row r="23" spans="13:17" ht="12.75" customHeight="1">
      <c r="M23" s="135" t="s">
        <v>50</v>
      </c>
      <c r="N23" s="135" t="s">
        <v>55</v>
      </c>
      <c r="O23" s="136">
        <v>0.21</v>
      </c>
      <c r="P23" s="136">
        <v>0.19</v>
      </c>
      <c r="Q23" s="4">
        <f t="shared" si="0"/>
        <v>0.0003999999999999996</v>
      </c>
    </row>
    <row r="24" spans="13:17" ht="12.75" customHeight="1">
      <c r="M24" s="135" t="s">
        <v>56</v>
      </c>
      <c r="N24" s="135" t="s">
        <v>57</v>
      </c>
      <c r="O24" s="136">
        <v>0.025</v>
      </c>
      <c r="P24" s="136">
        <v>0.025</v>
      </c>
      <c r="Q24" s="4">
        <f t="shared" si="0"/>
        <v>0</v>
      </c>
    </row>
    <row r="25" spans="13:17" ht="12.75" customHeight="1">
      <c r="M25" s="135" t="s">
        <v>56</v>
      </c>
      <c r="N25" s="135" t="s">
        <v>58</v>
      </c>
      <c r="O25" s="136">
        <v>0.025</v>
      </c>
      <c r="P25" s="136">
        <v>0.025</v>
      </c>
      <c r="Q25" s="4">
        <f t="shared" si="0"/>
        <v>0</v>
      </c>
    </row>
    <row r="26" spans="13:17" ht="12.75" customHeight="1">
      <c r="M26" s="135" t="s">
        <v>56</v>
      </c>
      <c r="N26" s="135" t="s">
        <v>59</v>
      </c>
      <c r="O26" s="136">
        <v>0.06</v>
      </c>
      <c r="P26" s="136">
        <v>0.05</v>
      </c>
      <c r="Q26" s="4">
        <f t="shared" si="0"/>
        <v>9.99999999999999E-05</v>
      </c>
    </row>
    <row r="27" spans="13:17" ht="12.75" customHeight="1">
      <c r="M27" s="135" t="s">
        <v>56</v>
      </c>
      <c r="N27" s="135" t="s">
        <v>60</v>
      </c>
      <c r="O27" s="136">
        <v>0.07</v>
      </c>
      <c r="P27" s="136">
        <v>0.09</v>
      </c>
      <c r="Q27" s="4">
        <f t="shared" si="0"/>
        <v>0.0003999999999999996</v>
      </c>
    </row>
    <row r="28" spans="13:17" ht="12.75" customHeight="1">
      <c r="M28" s="135" t="s">
        <v>56</v>
      </c>
      <c r="N28" s="135" t="s">
        <v>61</v>
      </c>
      <c r="O28" s="136">
        <v>0.18</v>
      </c>
      <c r="P28" s="136">
        <v>0.09</v>
      </c>
      <c r="Q28" s="4">
        <f t="shared" si="0"/>
        <v>0.0081</v>
      </c>
    </row>
    <row r="29" spans="13:17" ht="12.75" customHeight="1">
      <c r="M29" s="135" t="s">
        <v>56</v>
      </c>
      <c r="N29" s="135" t="s">
        <v>62</v>
      </c>
      <c r="O29" s="136">
        <v>0.09</v>
      </c>
      <c r="P29" s="136">
        <v>0.11</v>
      </c>
      <c r="Q29" s="4">
        <f t="shared" si="0"/>
        <v>0.0004000000000000002</v>
      </c>
    </row>
    <row r="30" spans="13:17" ht="12.75" customHeight="1">
      <c r="M30" s="135" t="s">
        <v>56</v>
      </c>
      <c r="N30" s="135" t="s">
        <v>63</v>
      </c>
      <c r="O30" s="136">
        <v>0.16</v>
      </c>
      <c r="P30" s="136">
        <v>0.15</v>
      </c>
      <c r="Q30" s="4">
        <f t="shared" si="0"/>
        <v>0.00010000000000000018</v>
      </c>
    </row>
    <row r="31" spans="13:17" ht="12.75" customHeight="1">
      <c r="M31" s="135" t="s">
        <v>64</v>
      </c>
      <c r="N31" s="135" t="s">
        <v>65</v>
      </c>
      <c r="O31" s="136">
        <v>0.025</v>
      </c>
      <c r="P31" s="136">
        <v>0.025</v>
      </c>
      <c r="Q31" s="4">
        <f t="shared" si="0"/>
        <v>0</v>
      </c>
    </row>
    <row r="32" spans="13:17" ht="12.75" customHeight="1">
      <c r="M32" s="135" t="s">
        <v>64</v>
      </c>
      <c r="N32" s="135" t="s">
        <v>66</v>
      </c>
      <c r="O32" s="136">
        <v>0.025</v>
      </c>
      <c r="P32" s="136">
        <v>0.025</v>
      </c>
      <c r="Q32" s="4">
        <f t="shared" si="0"/>
        <v>0</v>
      </c>
    </row>
    <row r="33" spans="13:17" ht="12.75" customHeight="1">
      <c r="M33" s="135" t="s">
        <v>64</v>
      </c>
      <c r="N33" s="135" t="s">
        <v>67</v>
      </c>
      <c r="O33" s="136">
        <v>0.025</v>
      </c>
      <c r="P33" s="136">
        <v>0.025</v>
      </c>
      <c r="Q33" s="4">
        <f t="shared" si="0"/>
        <v>0</v>
      </c>
    </row>
    <row r="34" spans="13:17" ht="12.75" customHeight="1">
      <c r="M34" s="135" t="s">
        <v>64</v>
      </c>
      <c r="N34" s="135" t="s">
        <v>68</v>
      </c>
      <c r="O34" s="136">
        <v>0.025</v>
      </c>
      <c r="P34" s="136">
        <v>0.025</v>
      </c>
      <c r="Q34" s="4">
        <f t="shared" si="0"/>
        <v>0</v>
      </c>
    </row>
    <row r="35" spans="13:17" ht="12.75" customHeight="1">
      <c r="M35" s="135" t="s">
        <v>69</v>
      </c>
      <c r="N35" s="135" t="s">
        <v>70</v>
      </c>
      <c r="O35" s="136">
        <v>0.08</v>
      </c>
      <c r="P35" s="136">
        <v>0.1</v>
      </c>
      <c r="Q35" s="4">
        <f t="shared" si="0"/>
        <v>0.0004000000000000002</v>
      </c>
    </row>
    <row r="36" spans="13:17" ht="12.75" customHeight="1">
      <c r="M36" s="135" t="s">
        <v>69</v>
      </c>
      <c r="N36" s="135" t="s">
        <v>71</v>
      </c>
      <c r="O36" s="136">
        <v>0.07</v>
      </c>
      <c r="P36" s="136">
        <v>0.28</v>
      </c>
      <c r="Q36" s="4">
        <f t="shared" si="0"/>
        <v>0.04410000000000001</v>
      </c>
    </row>
    <row r="37" spans="13:17" ht="12.75" customHeight="1">
      <c r="M37" s="135" t="s">
        <v>69</v>
      </c>
      <c r="N37" s="135" t="s">
        <v>72</v>
      </c>
      <c r="O37" s="136">
        <v>0.35</v>
      </c>
      <c r="P37" s="136">
        <v>0.3</v>
      </c>
      <c r="Q37" s="4">
        <f t="shared" si="0"/>
        <v>0.0024999999999999988</v>
      </c>
    </row>
    <row r="38" spans="13:17" ht="12.75" customHeight="1">
      <c r="M38" s="135" t="s">
        <v>69</v>
      </c>
      <c r="N38" s="135" t="s">
        <v>73</v>
      </c>
      <c r="O38" s="136">
        <v>0.06</v>
      </c>
      <c r="P38" s="136">
        <v>0.09</v>
      </c>
      <c r="Q38" s="4">
        <f t="shared" si="0"/>
        <v>0.0009</v>
      </c>
    </row>
    <row r="39" spans="13:17" ht="12.75" customHeight="1">
      <c r="M39" s="135" t="s">
        <v>69</v>
      </c>
      <c r="N39" s="135" t="s">
        <v>74</v>
      </c>
      <c r="O39" s="136">
        <v>0.44</v>
      </c>
      <c r="P39" s="136">
        <v>0.49</v>
      </c>
      <c r="Q39" s="4">
        <f t="shared" si="0"/>
        <v>0.0024999999999999988</v>
      </c>
    </row>
    <row r="40" spans="13:17" ht="12.75" customHeight="1">
      <c r="M40" s="135" t="s">
        <v>69</v>
      </c>
      <c r="N40" s="135" t="s">
        <v>75</v>
      </c>
      <c r="O40" s="136">
        <v>0.025</v>
      </c>
      <c r="P40" s="136">
        <v>0.025</v>
      </c>
      <c r="Q40" s="4">
        <f t="shared" si="0"/>
        <v>0</v>
      </c>
    </row>
    <row r="41" spans="13:17" ht="12.75" customHeight="1">
      <c r="M41" s="135" t="s">
        <v>69</v>
      </c>
      <c r="N41" s="135" t="s">
        <v>76</v>
      </c>
      <c r="O41" s="136">
        <v>0.025</v>
      </c>
      <c r="P41" s="136">
        <v>0.025</v>
      </c>
      <c r="Q41" s="4">
        <f t="shared" si="0"/>
        <v>0</v>
      </c>
    </row>
    <row r="42" spans="13:17" ht="12.75" customHeight="1">
      <c r="M42" s="135" t="s">
        <v>77</v>
      </c>
      <c r="N42" s="135" t="s">
        <v>78</v>
      </c>
      <c r="O42" s="136">
        <v>0.07</v>
      </c>
      <c r="P42" s="136">
        <v>0.1</v>
      </c>
      <c r="Q42" s="4">
        <f t="shared" si="0"/>
        <v>0.0009</v>
      </c>
    </row>
    <row r="43" spans="13:17" ht="12.75" customHeight="1">
      <c r="M43" s="135" t="s">
        <v>77</v>
      </c>
      <c r="N43" s="135" t="s">
        <v>79</v>
      </c>
      <c r="O43" s="136">
        <v>0.05</v>
      </c>
      <c r="P43" s="136">
        <v>0.025</v>
      </c>
      <c r="Q43" s="4">
        <f t="shared" si="0"/>
        <v>0.0006250000000000001</v>
      </c>
    </row>
    <row r="44" spans="13:17" ht="12.75" customHeight="1">
      <c r="M44" s="135" t="s">
        <v>77</v>
      </c>
      <c r="N44" s="135" t="s">
        <v>80</v>
      </c>
      <c r="O44" s="136">
        <v>0.72</v>
      </c>
      <c r="P44" s="136">
        <v>0.8</v>
      </c>
      <c r="Q44" s="4">
        <f t="shared" si="0"/>
        <v>0.006400000000000012</v>
      </c>
    </row>
    <row r="45" spans="13:17" ht="12.75" customHeight="1">
      <c r="M45" s="135" t="s">
        <v>77</v>
      </c>
      <c r="N45" s="135" t="s">
        <v>81</v>
      </c>
      <c r="O45" s="136">
        <v>0.025</v>
      </c>
      <c r="P45" s="136">
        <v>0.025</v>
      </c>
      <c r="Q45" s="4">
        <f t="shared" si="0"/>
        <v>0</v>
      </c>
    </row>
    <row r="46" spans="13:17" ht="12.75" customHeight="1">
      <c r="M46" s="135" t="s">
        <v>77</v>
      </c>
      <c r="N46" s="135" t="s">
        <v>82</v>
      </c>
      <c r="O46" s="136">
        <v>0.06</v>
      </c>
      <c r="P46" s="136">
        <v>0.08</v>
      </c>
      <c r="Q46" s="4">
        <f t="shared" si="0"/>
        <v>0.0004000000000000002</v>
      </c>
    </row>
    <row r="47" spans="13:17" ht="12.75" customHeight="1">
      <c r="M47" s="135" t="s">
        <v>77</v>
      </c>
      <c r="N47" s="135" t="s">
        <v>83</v>
      </c>
      <c r="O47" s="136">
        <v>0.025</v>
      </c>
      <c r="P47" s="136">
        <v>0.025</v>
      </c>
      <c r="Q47" s="4">
        <f t="shared" si="0"/>
        <v>0</v>
      </c>
    </row>
    <row r="48" spans="13:17" ht="12.75" customHeight="1">
      <c r="M48" s="135" t="s">
        <v>77</v>
      </c>
      <c r="N48" s="135" t="s">
        <v>84</v>
      </c>
      <c r="O48" s="136">
        <v>0.025</v>
      </c>
      <c r="P48" s="136">
        <v>0.025</v>
      </c>
      <c r="Q48" s="4">
        <f t="shared" si="0"/>
        <v>0</v>
      </c>
    </row>
    <row r="49" spans="13:17" ht="12.75" customHeight="1">
      <c r="M49" s="135" t="s">
        <v>85</v>
      </c>
      <c r="N49" s="135" t="s">
        <v>86</v>
      </c>
      <c r="O49" s="136">
        <v>1.22</v>
      </c>
      <c r="P49" s="136">
        <v>1.52</v>
      </c>
      <c r="Q49" s="4">
        <f t="shared" si="0"/>
        <v>0.09000000000000002</v>
      </c>
    </row>
    <row r="50" spans="13:17" ht="12.75" customHeight="1">
      <c r="M50" s="135" t="s">
        <v>87</v>
      </c>
      <c r="N50" s="135" t="s">
        <v>88</v>
      </c>
      <c r="O50" s="136">
        <v>0.1</v>
      </c>
      <c r="P50" s="136">
        <v>0.16</v>
      </c>
      <c r="Q50" s="4">
        <f t="shared" si="0"/>
        <v>0.0036</v>
      </c>
    </row>
    <row r="51" spans="13:17" ht="12.75" customHeight="1">
      <c r="M51" s="135" t="s">
        <v>87</v>
      </c>
      <c r="N51" s="135" t="s">
        <v>89</v>
      </c>
      <c r="O51" s="136">
        <v>0.025</v>
      </c>
      <c r="P51" s="136">
        <v>0.06</v>
      </c>
      <c r="Q51" s="4">
        <f t="shared" si="0"/>
        <v>0.0012249999999999997</v>
      </c>
    </row>
    <row r="52" spans="13:17" ht="12.75" customHeight="1">
      <c r="M52" s="135" t="s">
        <v>87</v>
      </c>
      <c r="N52" s="135" t="s">
        <v>90</v>
      </c>
      <c r="O52" s="136">
        <v>0.95</v>
      </c>
      <c r="P52" s="136">
        <v>0.57</v>
      </c>
      <c r="Q52" s="4">
        <f t="shared" si="0"/>
        <v>0.1444</v>
      </c>
    </row>
    <row r="53" spans="13:17" ht="12.75" customHeight="1">
      <c r="M53" s="135" t="s">
        <v>91</v>
      </c>
      <c r="N53" s="135" t="s">
        <v>92</v>
      </c>
      <c r="O53" s="136">
        <v>0.025</v>
      </c>
      <c r="P53" s="136">
        <v>0.025</v>
      </c>
      <c r="Q53" s="4">
        <f t="shared" si="0"/>
        <v>0</v>
      </c>
    </row>
    <row r="54" spans="13:17" ht="12.75" customHeight="1">
      <c r="M54" s="135" t="s">
        <v>93</v>
      </c>
      <c r="N54" s="135" t="s">
        <v>94</v>
      </c>
      <c r="O54" s="136">
        <v>0.025</v>
      </c>
      <c r="P54" s="136">
        <v>0.025</v>
      </c>
      <c r="Q54" s="4">
        <f t="shared" si="0"/>
        <v>0</v>
      </c>
    </row>
    <row r="55" spans="13:17" ht="12.75" customHeight="1">
      <c r="M55" s="135" t="s">
        <v>93</v>
      </c>
      <c r="N55" s="135" t="s">
        <v>95</v>
      </c>
      <c r="O55" s="136">
        <v>0.82</v>
      </c>
      <c r="P55" s="136">
        <v>0.16</v>
      </c>
      <c r="Q55" s="4">
        <f t="shared" si="0"/>
        <v>0.4355999999999999</v>
      </c>
    </row>
    <row r="56" spans="13:17" ht="12.75" customHeight="1">
      <c r="M56" s="135" t="s">
        <v>93</v>
      </c>
      <c r="N56" s="135" t="s">
        <v>96</v>
      </c>
      <c r="O56" s="136">
        <v>0.06</v>
      </c>
      <c r="P56" s="136">
        <v>0.025</v>
      </c>
      <c r="Q56" s="4">
        <f t="shared" si="0"/>
        <v>0.0012249999999999997</v>
      </c>
    </row>
    <row r="57" spans="13:17" ht="12.75" customHeight="1">
      <c r="M57" s="135" t="s">
        <v>93</v>
      </c>
      <c r="N57" s="135" t="s">
        <v>97</v>
      </c>
      <c r="O57" s="136">
        <v>0.025</v>
      </c>
      <c r="P57" s="136">
        <v>0.025</v>
      </c>
      <c r="Q57" s="4">
        <f t="shared" si="0"/>
        <v>0</v>
      </c>
    </row>
    <row r="58" spans="13:17" ht="12.75" customHeight="1">
      <c r="M58" s="135" t="s">
        <v>93</v>
      </c>
      <c r="N58" s="135" t="s">
        <v>98</v>
      </c>
      <c r="O58" s="136">
        <v>0.21</v>
      </c>
      <c r="P58" s="136">
        <v>0.18</v>
      </c>
      <c r="Q58" s="4">
        <f t="shared" si="0"/>
        <v>0.0009</v>
      </c>
    </row>
    <row r="59" spans="13:17" ht="12.75" customHeight="1">
      <c r="M59" s="135" t="s">
        <v>93</v>
      </c>
      <c r="N59" s="135" t="s">
        <v>99</v>
      </c>
      <c r="O59" s="136">
        <v>0.025</v>
      </c>
      <c r="P59" s="136">
        <v>0.025</v>
      </c>
      <c r="Q59" s="4">
        <f t="shared" si="0"/>
        <v>0</v>
      </c>
    </row>
    <row r="60" spans="13:17" ht="12.75" customHeight="1">
      <c r="M60" s="135" t="s">
        <v>100</v>
      </c>
      <c r="N60" s="135" t="s">
        <v>101</v>
      </c>
      <c r="O60" s="136">
        <v>0.025</v>
      </c>
      <c r="P60" s="136">
        <v>0.025</v>
      </c>
      <c r="Q60" s="4">
        <f t="shared" si="0"/>
        <v>0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1.0606999999999998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11.297500000000007</v>
      </c>
      <c r="P68">
        <f>SUM(P2:P64)</f>
        <v>10.377500000000007</v>
      </c>
      <c r="Q68" s="8">
        <f>+O68+P68</f>
        <v>21.67500000000001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0.0025</v>
      </c>
      <c r="P70">
        <f>MIN(P2:P64)</f>
        <v>0.0025</v>
      </c>
      <c r="Q70" s="9">
        <f>MIN(O70:P70)</f>
        <v>0.0025</v>
      </c>
    </row>
    <row r="71" spans="14:17" ht="12.75">
      <c r="N71" s="5" t="s">
        <v>10</v>
      </c>
      <c r="O71">
        <f>MAX(O2:O60)</f>
        <v>1.76</v>
      </c>
      <c r="P71">
        <f>MAX(P2:P60)</f>
        <v>1.68</v>
      </c>
      <c r="Q71" s="10">
        <f>MAX(O71:P71)</f>
        <v>1.76</v>
      </c>
    </row>
    <row r="72" spans="14:17" ht="12.75">
      <c r="N72" s="5" t="s">
        <v>11</v>
      </c>
      <c r="O72" s="11">
        <f>O68/O69</f>
        <v>0.19148305084745773</v>
      </c>
      <c r="P72" s="11">
        <f>P68/P69</f>
        <v>0.17588983050847468</v>
      </c>
      <c r="Q72" s="12">
        <f>(O68+P68)/Q69</f>
        <v>0.1836864406779662</v>
      </c>
    </row>
    <row r="73" spans="14:17" ht="12.75">
      <c r="N73" s="5" t="s">
        <v>12</v>
      </c>
      <c r="O73" s="13">
        <f>STDEV(O2:O64)</f>
        <v>0.3218253832344182</v>
      </c>
      <c r="P73" s="13">
        <f>STDEV(P2:P64)</f>
        <v>0.3084816692116825</v>
      </c>
      <c r="Q73" s="13">
        <f>SQRT(Q65/Q69)</f>
        <v>0.09481024760461</v>
      </c>
    </row>
    <row r="74" spans="14:17" ht="12.75">
      <c r="N74" s="5" t="s">
        <v>13</v>
      </c>
      <c r="Q74" s="14">
        <f>(Q73/Q72)*100</f>
        <v>51.615267438726534</v>
      </c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179</v>
      </c>
      <c r="M1" s="137" t="s">
        <v>0</v>
      </c>
      <c r="N1" s="137" t="s">
        <v>1</v>
      </c>
      <c r="O1" s="137" t="s">
        <v>180</v>
      </c>
      <c r="P1" s="137" t="s">
        <v>180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38" t="s">
        <v>30</v>
      </c>
      <c r="N2" s="138" t="s">
        <v>31</v>
      </c>
      <c r="O2" s="139">
        <v>0.025</v>
      </c>
      <c r="P2" s="139">
        <v>0.025</v>
      </c>
      <c r="Q2" s="4">
        <f aca="true" t="shared" si="0" ref="Q2:Q60">(O2-P2)^2</f>
        <v>0</v>
      </c>
      <c r="R2">
        <v>0.3</v>
      </c>
      <c r="S2">
        <f>0.8*R2</f>
        <v>0.24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138" t="s">
        <v>30</v>
      </c>
      <c r="N3" s="138" t="s">
        <v>32</v>
      </c>
      <c r="O3" s="139">
        <v>0.025</v>
      </c>
      <c r="P3" s="139">
        <v>0.025</v>
      </c>
      <c r="Q3" s="4">
        <f t="shared" si="0"/>
        <v>0</v>
      </c>
      <c r="R3">
        <v>0</v>
      </c>
      <c r="S3">
        <v>0</v>
      </c>
      <c r="T3">
        <f>R2</f>
        <v>0.3</v>
      </c>
      <c r="U3">
        <f>$B$3</f>
        <v>0.05</v>
      </c>
    </row>
    <row r="4" spans="13:19" ht="12.75" customHeight="1">
      <c r="M4" s="138" t="s">
        <v>30</v>
      </c>
      <c r="N4" s="138" t="s">
        <v>33</v>
      </c>
      <c r="O4" s="139">
        <v>0.025</v>
      </c>
      <c r="P4" s="139">
        <v>0.025</v>
      </c>
      <c r="Q4" s="4">
        <f t="shared" si="0"/>
        <v>0</v>
      </c>
      <c r="R4">
        <f>S2</f>
        <v>0.24</v>
      </c>
      <c r="S4">
        <f>R2</f>
        <v>0.3</v>
      </c>
    </row>
    <row r="5" spans="1:21" ht="12.75" customHeight="1">
      <c r="A5" s="15" t="s">
        <v>16</v>
      </c>
      <c r="M5" s="138" t="s">
        <v>30</v>
      </c>
      <c r="N5" s="138" t="s">
        <v>34</v>
      </c>
      <c r="O5" s="139">
        <v>0.025</v>
      </c>
      <c r="P5" s="139">
        <v>0.025</v>
      </c>
      <c r="Q5" s="4">
        <f t="shared" si="0"/>
        <v>0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38" t="s">
        <v>30</v>
      </c>
      <c r="N6" s="138" t="s">
        <v>35</v>
      </c>
      <c r="O6" s="139">
        <v>0.025</v>
      </c>
      <c r="P6" s="139">
        <v>0.025</v>
      </c>
      <c r="Q6" s="4">
        <f t="shared" si="0"/>
        <v>0</v>
      </c>
      <c r="T6">
        <f>$B$3</f>
        <v>0.05</v>
      </c>
      <c r="U6">
        <f>+T3</f>
        <v>0.3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38" t="s">
        <v>30</v>
      </c>
      <c r="N7" s="138" t="s">
        <v>36</v>
      </c>
      <c r="O7" s="139">
        <v>0.05</v>
      </c>
      <c r="P7" s="139">
        <v>0.025</v>
      </c>
      <c r="Q7" s="4">
        <f t="shared" si="0"/>
        <v>0.0006250000000000001</v>
      </c>
    </row>
    <row r="8" spans="1:17" ht="12.75" customHeight="1">
      <c r="A8" s="17" t="s">
        <v>4</v>
      </c>
      <c r="B8" s="18">
        <f>+O69</f>
        <v>59</v>
      </c>
      <c r="C8" s="18">
        <f>+O68</f>
        <v>4.715</v>
      </c>
      <c r="D8">
        <f>$B$3</f>
        <v>0.05</v>
      </c>
      <c r="E8" s="18">
        <f>+O70</f>
        <v>0.025</v>
      </c>
      <c r="F8" s="18">
        <f>+O71</f>
        <v>2.2</v>
      </c>
      <c r="G8" s="8">
        <f>+O72</f>
        <v>0.07991525423728814</v>
      </c>
      <c r="H8" s="28">
        <f>O73</f>
        <v>0.2852803997603661</v>
      </c>
      <c r="I8" s="28" t="s">
        <v>17</v>
      </c>
      <c r="J8" s="19" t="s">
        <v>17</v>
      </c>
      <c r="M8" s="138" t="s">
        <v>30</v>
      </c>
      <c r="N8" s="138" t="s">
        <v>37</v>
      </c>
      <c r="O8" s="139">
        <v>0.025</v>
      </c>
      <c r="P8" s="139">
        <v>0.025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4.844999999999999</v>
      </c>
      <c r="D9">
        <f>$B$3</f>
        <v>0.05</v>
      </c>
      <c r="E9" s="18">
        <f>+P70</f>
        <v>0.025</v>
      </c>
      <c r="F9" s="18">
        <f>+P71</f>
        <v>2.17</v>
      </c>
      <c r="G9" s="8">
        <f>P72</f>
        <v>0.08211864406779659</v>
      </c>
      <c r="H9" s="28">
        <f>P73</f>
        <v>0.2828186384109303</v>
      </c>
      <c r="I9" s="28" t="s">
        <v>17</v>
      </c>
      <c r="J9" s="19" t="s">
        <v>17</v>
      </c>
      <c r="M9" s="138" t="s">
        <v>38</v>
      </c>
      <c r="N9" s="138" t="s">
        <v>39</v>
      </c>
      <c r="O9" s="139">
        <v>0.025</v>
      </c>
      <c r="P9" s="139">
        <v>0.025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9.559999999999999</v>
      </c>
      <c r="D10" s="21">
        <f>$B$3</f>
        <v>0.05</v>
      </c>
      <c r="E10" s="21">
        <f>+Q70</f>
        <v>0.025</v>
      </c>
      <c r="F10" s="23">
        <f>+Q71</f>
        <v>2.2</v>
      </c>
      <c r="G10" s="30">
        <f>Q72</f>
        <v>0.08101694915254236</v>
      </c>
      <c r="H10" s="29" t="s">
        <v>17</v>
      </c>
      <c r="I10" s="22">
        <f>Q73</f>
        <v>0.015126584522688327</v>
      </c>
      <c r="J10" s="24">
        <f>Q74</f>
        <v>18.670888845996057</v>
      </c>
      <c r="M10" s="138" t="s">
        <v>38</v>
      </c>
      <c r="N10" s="138" t="s">
        <v>40</v>
      </c>
      <c r="O10" s="139">
        <v>0.025</v>
      </c>
      <c r="P10" s="139">
        <v>0.025</v>
      </c>
      <c r="Q10" s="4">
        <f t="shared" si="0"/>
        <v>0</v>
      </c>
    </row>
    <row r="11" spans="13:17" ht="12.75" customHeight="1">
      <c r="M11" s="138" t="s">
        <v>38</v>
      </c>
      <c r="N11" s="138" t="s">
        <v>41</v>
      </c>
      <c r="O11" s="139">
        <v>0.025</v>
      </c>
      <c r="P11" s="139">
        <v>0.025</v>
      </c>
      <c r="Q11" s="4">
        <f t="shared" si="0"/>
        <v>0</v>
      </c>
    </row>
    <row r="12" spans="13:17" ht="12.75" customHeight="1">
      <c r="M12" s="138" t="s">
        <v>38</v>
      </c>
      <c r="N12" s="138" t="s">
        <v>42</v>
      </c>
      <c r="O12" s="139">
        <v>0.025</v>
      </c>
      <c r="P12" s="139">
        <v>0.025</v>
      </c>
      <c r="Q12" s="4">
        <f t="shared" si="0"/>
        <v>0</v>
      </c>
    </row>
    <row r="13" spans="13:17" ht="12.75" customHeight="1">
      <c r="M13" s="138" t="s">
        <v>43</v>
      </c>
      <c r="N13" s="138" t="s">
        <v>44</v>
      </c>
      <c r="O13" s="139">
        <v>0.025</v>
      </c>
      <c r="P13" s="139">
        <v>0.025</v>
      </c>
      <c r="Q13" s="4">
        <f t="shared" si="0"/>
        <v>0</v>
      </c>
    </row>
    <row r="14" spans="13:17" ht="12.75" customHeight="1">
      <c r="M14" s="138" t="s">
        <v>43</v>
      </c>
      <c r="N14" s="138" t="s">
        <v>45</v>
      </c>
      <c r="O14" s="139">
        <v>0.025</v>
      </c>
      <c r="P14" s="139">
        <v>0.025</v>
      </c>
      <c r="Q14" s="4">
        <f t="shared" si="0"/>
        <v>0</v>
      </c>
    </row>
    <row r="15" spans="13:17" ht="12.75" customHeight="1">
      <c r="M15" s="138" t="s">
        <v>43</v>
      </c>
      <c r="N15" s="138" t="s">
        <v>46</v>
      </c>
      <c r="O15" s="139">
        <v>0.025</v>
      </c>
      <c r="P15" s="139">
        <v>0.025</v>
      </c>
      <c r="Q15" s="4">
        <f t="shared" si="0"/>
        <v>0</v>
      </c>
    </row>
    <row r="16" spans="13:17" ht="12.75" customHeight="1">
      <c r="M16" s="138" t="s">
        <v>43</v>
      </c>
      <c r="N16" s="138" t="s">
        <v>47</v>
      </c>
      <c r="O16" s="139">
        <v>0.025</v>
      </c>
      <c r="P16" s="139">
        <v>0.025</v>
      </c>
      <c r="Q16" s="4">
        <f t="shared" si="0"/>
        <v>0</v>
      </c>
    </row>
    <row r="17" spans="13:17" ht="12.75" customHeight="1">
      <c r="M17" s="138" t="s">
        <v>43</v>
      </c>
      <c r="N17" s="138" t="s">
        <v>48</v>
      </c>
      <c r="O17" s="139">
        <v>0.025</v>
      </c>
      <c r="P17" s="139">
        <v>0.025</v>
      </c>
      <c r="Q17" s="4">
        <f t="shared" si="0"/>
        <v>0</v>
      </c>
    </row>
    <row r="18" spans="13:17" ht="12.75" customHeight="1">
      <c r="M18" s="138" t="s">
        <v>43</v>
      </c>
      <c r="N18" s="138" t="s">
        <v>49</v>
      </c>
      <c r="O18" s="139">
        <v>0.025</v>
      </c>
      <c r="P18" s="139">
        <v>0.025</v>
      </c>
      <c r="Q18" s="4">
        <f t="shared" si="0"/>
        <v>0</v>
      </c>
    </row>
    <row r="19" spans="13:17" ht="12.75" customHeight="1">
      <c r="M19" s="138" t="s">
        <v>50</v>
      </c>
      <c r="N19" s="138" t="s">
        <v>51</v>
      </c>
      <c r="O19" s="139">
        <v>0.16</v>
      </c>
      <c r="P19" s="139">
        <v>0.11</v>
      </c>
      <c r="Q19" s="4">
        <f t="shared" si="0"/>
        <v>0.0025000000000000005</v>
      </c>
    </row>
    <row r="20" spans="13:17" ht="12.75" customHeight="1">
      <c r="M20" s="138" t="s">
        <v>50</v>
      </c>
      <c r="N20" s="138" t="s">
        <v>52</v>
      </c>
      <c r="O20" s="139">
        <v>0.16</v>
      </c>
      <c r="P20" s="139">
        <v>0.29</v>
      </c>
      <c r="Q20" s="4">
        <f t="shared" si="0"/>
        <v>0.016899999999999995</v>
      </c>
    </row>
    <row r="21" spans="13:17" ht="12.75" customHeight="1">
      <c r="M21" s="138" t="s">
        <v>50</v>
      </c>
      <c r="N21" s="138" t="s">
        <v>53</v>
      </c>
      <c r="O21" s="139">
        <v>0.025</v>
      </c>
      <c r="P21" s="139">
        <v>0.06</v>
      </c>
      <c r="Q21" s="4">
        <f t="shared" si="0"/>
        <v>0.0012249999999999997</v>
      </c>
    </row>
    <row r="22" spans="13:17" ht="12.75" customHeight="1">
      <c r="M22" s="138" t="s">
        <v>50</v>
      </c>
      <c r="N22" s="138" t="s">
        <v>54</v>
      </c>
      <c r="O22" s="139">
        <v>0.2</v>
      </c>
      <c r="P22" s="139">
        <v>0.22</v>
      </c>
      <c r="Q22" s="4">
        <f t="shared" si="0"/>
        <v>0.0003999999999999996</v>
      </c>
    </row>
    <row r="23" spans="13:17" ht="12.75" customHeight="1">
      <c r="M23" s="138" t="s">
        <v>50</v>
      </c>
      <c r="N23" s="138" t="s">
        <v>55</v>
      </c>
      <c r="O23" s="139">
        <v>0.21</v>
      </c>
      <c r="P23" s="139">
        <v>0.25</v>
      </c>
      <c r="Q23" s="4">
        <f t="shared" si="0"/>
        <v>0.0016000000000000007</v>
      </c>
    </row>
    <row r="24" spans="13:17" ht="12.75" customHeight="1">
      <c r="M24" s="138" t="s">
        <v>56</v>
      </c>
      <c r="N24" s="138" t="s">
        <v>57</v>
      </c>
      <c r="O24" s="139">
        <v>0.025</v>
      </c>
      <c r="P24" s="139">
        <v>0.025</v>
      </c>
      <c r="Q24" s="4">
        <f t="shared" si="0"/>
        <v>0</v>
      </c>
    </row>
    <row r="25" spans="13:17" ht="12.75" customHeight="1">
      <c r="M25" s="138" t="s">
        <v>56</v>
      </c>
      <c r="N25" s="138" t="s">
        <v>58</v>
      </c>
      <c r="O25" s="139">
        <v>0.025</v>
      </c>
      <c r="P25" s="139">
        <v>0.025</v>
      </c>
      <c r="Q25" s="4">
        <f t="shared" si="0"/>
        <v>0</v>
      </c>
    </row>
    <row r="26" spans="13:17" ht="12.75" customHeight="1">
      <c r="M26" s="138" t="s">
        <v>56</v>
      </c>
      <c r="N26" s="138" t="s">
        <v>59</v>
      </c>
      <c r="O26" s="139">
        <v>0.025</v>
      </c>
      <c r="P26" s="139">
        <v>0.025</v>
      </c>
      <c r="Q26" s="4">
        <f t="shared" si="0"/>
        <v>0</v>
      </c>
    </row>
    <row r="27" spans="13:17" ht="12.75" customHeight="1">
      <c r="M27" s="138" t="s">
        <v>56</v>
      </c>
      <c r="N27" s="138" t="s">
        <v>60</v>
      </c>
      <c r="O27" s="139">
        <v>0.025</v>
      </c>
      <c r="P27" s="139">
        <v>0.025</v>
      </c>
      <c r="Q27" s="4">
        <f t="shared" si="0"/>
        <v>0</v>
      </c>
    </row>
    <row r="28" spans="13:17" ht="12.75" customHeight="1">
      <c r="M28" s="138" t="s">
        <v>56</v>
      </c>
      <c r="N28" s="138" t="s">
        <v>61</v>
      </c>
      <c r="O28" s="139">
        <v>0.025</v>
      </c>
      <c r="P28" s="139">
        <v>0.025</v>
      </c>
      <c r="Q28" s="4">
        <f t="shared" si="0"/>
        <v>0</v>
      </c>
    </row>
    <row r="29" spans="13:17" ht="12.75" customHeight="1">
      <c r="M29" s="138" t="s">
        <v>56</v>
      </c>
      <c r="N29" s="138" t="s">
        <v>62</v>
      </c>
      <c r="O29" s="139">
        <v>0.025</v>
      </c>
      <c r="P29" s="139">
        <v>0.025</v>
      </c>
      <c r="Q29" s="4">
        <f t="shared" si="0"/>
        <v>0</v>
      </c>
    </row>
    <row r="30" spans="13:17" ht="12.75" customHeight="1">
      <c r="M30" s="138" t="s">
        <v>56</v>
      </c>
      <c r="N30" s="138" t="s">
        <v>63</v>
      </c>
      <c r="O30" s="139">
        <v>0.025</v>
      </c>
      <c r="P30" s="139">
        <v>0.025</v>
      </c>
      <c r="Q30" s="4">
        <f t="shared" si="0"/>
        <v>0</v>
      </c>
    </row>
    <row r="31" spans="13:17" ht="12.75" customHeight="1">
      <c r="M31" s="138" t="s">
        <v>64</v>
      </c>
      <c r="N31" s="138" t="s">
        <v>65</v>
      </c>
      <c r="O31" s="139">
        <v>0.025</v>
      </c>
      <c r="P31" s="139">
        <v>0.025</v>
      </c>
      <c r="Q31" s="4">
        <f t="shared" si="0"/>
        <v>0</v>
      </c>
    </row>
    <row r="32" spans="13:17" ht="12.75" customHeight="1">
      <c r="M32" s="138" t="s">
        <v>64</v>
      </c>
      <c r="N32" s="138" t="s">
        <v>66</v>
      </c>
      <c r="O32" s="139">
        <v>0.025</v>
      </c>
      <c r="P32" s="139">
        <v>0.025</v>
      </c>
      <c r="Q32" s="4">
        <f t="shared" si="0"/>
        <v>0</v>
      </c>
    </row>
    <row r="33" spans="13:17" ht="12.75" customHeight="1">
      <c r="M33" s="138" t="s">
        <v>64</v>
      </c>
      <c r="N33" s="138" t="s">
        <v>67</v>
      </c>
      <c r="O33" s="139">
        <v>0.025</v>
      </c>
      <c r="P33" s="139">
        <v>0.025</v>
      </c>
      <c r="Q33" s="4">
        <f t="shared" si="0"/>
        <v>0</v>
      </c>
    </row>
    <row r="34" spans="13:17" ht="12.75" customHeight="1">
      <c r="M34" s="138" t="s">
        <v>64</v>
      </c>
      <c r="N34" s="138" t="s">
        <v>68</v>
      </c>
      <c r="O34" s="139">
        <v>0.025</v>
      </c>
      <c r="P34" s="139">
        <v>0.025</v>
      </c>
      <c r="Q34" s="4">
        <f t="shared" si="0"/>
        <v>0</v>
      </c>
    </row>
    <row r="35" spans="13:17" ht="12.75" customHeight="1">
      <c r="M35" s="138" t="s">
        <v>69</v>
      </c>
      <c r="N35" s="138" t="s">
        <v>70</v>
      </c>
      <c r="O35" s="139">
        <v>0.025</v>
      </c>
      <c r="P35" s="139">
        <v>0.025</v>
      </c>
      <c r="Q35" s="4">
        <f t="shared" si="0"/>
        <v>0</v>
      </c>
    </row>
    <row r="36" spans="13:17" ht="12.75" customHeight="1">
      <c r="M36" s="138" t="s">
        <v>69</v>
      </c>
      <c r="N36" s="138" t="s">
        <v>71</v>
      </c>
      <c r="O36" s="139">
        <v>0.025</v>
      </c>
      <c r="P36" s="139">
        <v>0.025</v>
      </c>
      <c r="Q36" s="4">
        <f t="shared" si="0"/>
        <v>0</v>
      </c>
    </row>
    <row r="37" spans="13:17" ht="12.75" customHeight="1">
      <c r="M37" s="138" t="s">
        <v>69</v>
      </c>
      <c r="N37" s="138" t="s">
        <v>72</v>
      </c>
      <c r="O37" s="139">
        <v>0.025</v>
      </c>
      <c r="P37" s="139">
        <v>0.025</v>
      </c>
      <c r="Q37" s="4">
        <f t="shared" si="0"/>
        <v>0</v>
      </c>
    </row>
    <row r="38" spans="13:17" ht="12.75" customHeight="1">
      <c r="M38" s="138" t="s">
        <v>69</v>
      </c>
      <c r="N38" s="138" t="s">
        <v>73</v>
      </c>
      <c r="O38" s="139">
        <v>0.025</v>
      </c>
      <c r="P38" s="139">
        <v>0.025</v>
      </c>
      <c r="Q38" s="4">
        <f t="shared" si="0"/>
        <v>0</v>
      </c>
    </row>
    <row r="39" spans="13:17" ht="12.75" customHeight="1">
      <c r="M39" s="138" t="s">
        <v>69</v>
      </c>
      <c r="N39" s="138" t="s">
        <v>74</v>
      </c>
      <c r="O39" s="139">
        <v>0.025</v>
      </c>
      <c r="P39" s="139">
        <v>0.025</v>
      </c>
      <c r="Q39" s="4">
        <f t="shared" si="0"/>
        <v>0</v>
      </c>
    </row>
    <row r="40" spans="13:17" ht="12.75" customHeight="1">
      <c r="M40" s="138" t="s">
        <v>69</v>
      </c>
      <c r="N40" s="138" t="s">
        <v>75</v>
      </c>
      <c r="O40" s="139">
        <v>0.025</v>
      </c>
      <c r="P40" s="139">
        <v>0.025</v>
      </c>
      <c r="Q40" s="4">
        <f t="shared" si="0"/>
        <v>0</v>
      </c>
    </row>
    <row r="41" spans="13:17" ht="12.75" customHeight="1">
      <c r="M41" s="138" t="s">
        <v>69</v>
      </c>
      <c r="N41" s="138" t="s">
        <v>76</v>
      </c>
      <c r="O41" s="139">
        <v>0.025</v>
      </c>
      <c r="P41" s="139">
        <v>0.025</v>
      </c>
      <c r="Q41" s="4">
        <f t="shared" si="0"/>
        <v>0</v>
      </c>
    </row>
    <row r="42" spans="13:17" ht="12.75" customHeight="1">
      <c r="M42" s="138" t="s">
        <v>77</v>
      </c>
      <c r="N42" s="138" t="s">
        <v>78</v>
      </c>
      <c r="O42" s="139">
        <v>0.025</v>
      </c>
      <c r="P42" s="139">
        <v>0.025</v>
      </c>
      <c r="Q42" s="4">
        <f t="shared" si="0"/>
        <v>0</v>
      </c>
    </row>
    <row r="43" spans="13:17" ht="12.75" customHeight="1">
      <c r="M43" s="138" t="s">
        <v>77</v>
      </c>
      <c r="N43" s="138" t="s">
        <v>79</v>
      </c>
      <c r="O43" s="139">
        <v>0.025</v>
      </c>
      <c r="P43" s="139">
        <v>0.025</v>
      </c>
      <c r="Q43" s="4">
        <f t="shared" si="0"/>
        <v>0</v>
      </c>
    </row>
    <row r="44" spans="13:17" ht="12.75" customHeight="1">
      <c r="M44" s="138" t="s">
        <v>77</v>
      </c>
      <c r="N44" s="138" t="s">
        <v>80</v>
      </c>
      <c r="O44" s="139">
        <v>0.025</v>
      </c>
      <c r="P44" s="139">
        <v>0.025</v>
      </c>
      <c r="Q44" s="4">
        <f t="shared" si="0"/>
        <v>0</v>
      </c>
    </row>
    <row r="45" spans="13:17" ht="12.75" customHeight="1">
      <c r="M45" s="138" t="s">
        <v>77</v>
      </c>
      <c r="N45" s="138" t="s">
        <v>81</v>
      </c>
      <c r="O45" s="139">
        <v>0.025</v>
      </c>
      <c r="P45" s="139">
        <v>0.025</v>
      </c>
      <c r="Q45" s="4">
        <f t="shared" si="0"/>
        <v>0</v>
      </c>
    </row>
    <row r="46" spans="13:17" ht="12.75" customHeight="1">
      <c r="M46" s="138" t="s">
        <v>77</v>
      </c>
      <c r="N46" s="138" t="s">
        <v>82</v>
      </c>
      <c r="O46" s="139">
        <v>0.025</v>
      </c>
      <c r="P46" s="139">
        <v>0.025</v>
      </c>
      <c r="Q46" s="4">
        <f t="shared" si="0"/>
        <v>0</v>
      </c>
    </row>
    <row r="47" spans="13:17" ht="12.75" customHeight="1">
      <c r="M47" s="138" t="s">
        <v>77</v>
      </c>
      <c r="N47" s="138" t="s">
        <v>83</v>
      </c>
      <c r="O47" s="139">
        <v>0.025</v>
      </c>
      <c r="P47" s="139">
        <v>0.025</v>
      </c>
      <c r="Q47" s="4">
        <f t="shared" si="0"/>
        <v>0</v>
      </c>
    </row>
    <row r="48" spans="13:17" ht="12.75" customHeight="1">
      <c r="M48" s="138" t="s">
        <v>77</v>
      </c>
      <c r="N48" s="138" t="s">
        <v>84</v>
      </c>
      <c r="O48" s="139">
        <v>0.26</v>
      </c>
      <c r="P48" s="139">
        <v>0.26</v>
      </c>
      <c r="Q48" s="4">
        <f t="shared" si="0"/>
        <v>0</v>
      </c>
    </row>
    <row r="49" spans="13:17" ht="12.75" customHeight="1">
      <c r="M49" s="138" t="s">
        <v>85</v>
      </c>
      <c r="N49" s="138" t="s">
        <v>86</v>
      </c>
      <c r="O49" s="139">
        <v>0.025</v>
      </c>
      <c r="P49" s="139">
        <v>0.025</v>
      </c>
      <c r="Q49" s="4">
        <f t="shared" si="0"/>
        <v>0</v>
      </c>
    </row>
    <row r="50" spans="13:17" ht="12.75" customHeight="1">
      <c r="M50" s="138" t="s">
        <v>87</v>
      </c>
      <c r="N50" s="138" t="s">
        <v>88</v>
      </c>
      <c r="O50" s="139">
        <v>0.07</v>
      </c>
      <c r="P50" s="139">
        <v>0.07</v>
      </c>
      <c r="Q50" s="4">
        <f t="shared" si="0"/>
        <v>0</v>
      </c>
    </row>
    <row r="51" spans="13:17" ht="12.75" customHeight="1">
      <c r="M51" s="138" t="s">
        <v>87</v>
      </c>
      <c r="N51" s="138" t="s">
        <v>89</v>
      </c>
      <c r="O51" s="139">
        <v>0.025</v>
      </c>
      <c r="P51" s="139">
        <v>0.05</v>
      </c>
      <c r="Q51" s="4">
        <f t="shared" si="0"/>
        <v>0.0006250000000000001</v>
      </c>
    </row>
    <row r="52" spans="13:17" ht="12.75" customHeight="1">
      <c r="M52" s="138" t="s">
        <v>87</v>
      </c>
      <c r="N52" s="138" t="s">
        <v>90</v>
      </c>
      <c r="O52" s="139">
        <v>0.09</v>
      </c>
      <c r="P52" s="139">
        <v>0.05</v>
      </c>
      <c r="Q52" s="4">
        <f t="shared" si="0"/>
        <v>0.0015999999999999994</v>
      </c>
    </row>
    <row r="53" spans="13:17" ht="12.75" customHeight="1">
      <c r="M53" s="138" t="s">
        <v>91</v>
      </c>
      <c r="N53" s="138" t="s">
        <v>92</v>
      </c>
      <c r="O53" s="139">
        <v>2.2</v>
      </c>
      <c r="P53" s="139">
        <v>2.17</v>
      </c>
      <c r="Q53" s="4">
        <f t="shared" si="0"/>
        <v>0.0009000000000000149</v>
      </c>
    </row>
    <row r="54" spans="13:17" ht="12.75" customHeight="1">
      <c r="M54" s="138" t="s">
        <v>93</v>
      </c>
      <c r="N54" s="138" t="s">
        <v>94</v>
      </c>
      <c r="O54" s="139">
        <v>0.025</v>
      </c>
      <c r="P54" s="139">
        <v>0.025</v>
      </c>
      <c r="Q54" s="4">
        <f t="shared" si="0"/>
        <v>0</v>
      </c>
    </row>
    <row r="55" spans="13:17" ht="12.75" customHeight="1">
      <c r="M55" s="138" t="s">
        <v>93</v>
      </c>
      <c r="N55" s="138" t="s">
        <v>95</v>
      </c>
      <c r="O55" s="139">
        <v>0.025</v>
      </c>
      <c r="P55" s="139">
        <v>0.025</v>
      </c>
      <c r="Q55" s="4">
        <f t="shared" si="0"/>
        <v>0</v>
      </c>
    </row>
    <row r="56" spans="13:17" ht="12.75" customHeight="1">
      <c r="M56" s="138" t="s">
        <v>93</v>
      </c>
      <c r="N56" s="138" t="s">
        <v>96</v>
      </c>
      <c r="O56" s="139">
        <v>0.09</v>
      </c>
      <c r="P56" s="139">
        <v>0.09</v>
      </c>
      <c r="Q56" s="4">
        <f t="shared" si="0"/>
        <v>0</v>
      </c>
    </row>
    <row r="57" spans="13:17" ht="12.75" customHeight="1">
      <c r="M57" s="138" t="s">
        <v>93</v>
      </c>
      <c r="N57" s="138" t="s">
        <v>97</v>
      </c>
      <c r="O57" s="139">
        <v>0.025</v>
      </c>
      <c r="P57" s="139">
        <v>0.025</v>
      </c>
      <c r="Q57" s="4">
        <f t="shared" si="0"/>
        <v>0</v>
      </c>
    </row>
    <row r="58" spans="13:17" ht="12.75" customHeight="1">
      <c r="M58" s="138" t="s">
        <v>93</v>
      </c>
      <c r="N58" s="138" t="s">
        <v>98</v>
      </c>
      <c r="O58" s="139">
        <v>0.025</v>
      </c>
      <c r="P58" s="139">
        <v>0.025</v>
      </c>
      <c r="Q58" s="4">
        <f t="shared" si="0"/>
        <v>0</v>
      </c>
    </row>
    <row r="59" spans="13:17" ht="12.75" customHeight="1">
      <c r="M59" s="138" t="s">
        <v>93</v>
      </c>
      <c r="N59" s="138" t="s">
        <v>99</v>
      </c>
      <c r="O59" s="139">
        <v>0.025</v>
      </c>
      <c r="P59" s="139">
        <v>0.025</v>
      </c>
      <c r="Q59" s="4">
        <f t="shared" si="0"/>
        <v>0</v>
      </c>
    </row>
    <row r="60" spans="13:17" ht="12.75" customHeight="1">
      <c r="M60" s="138" t="s">
        <v>100</v>
      </c>
      <c r="N60" s="138" t="s">
        <v>101</v>
      </c>
      <c r="O60" s="139">
        <v>0.025</v>
      </c>
      <c r="P60" s="139">
        <v>0.05</v>
      </c>
      <c r="Q60" s="4">
        <f t="shared" si="0"/>
        <v>0.0006250000000000001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0.027000000000000014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4.715</v>
      </c>
      <c r="P68">
        <f>SUM(P2:P64)</f>
        <v>4.844999999999999</v>
      </c>
      <c r="Q68" s="8">
        <f>+O68+P68</f>
        <v>9.559999999999999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0.025</v>
      </c>
      <c r="P70">
        <f>MIN(P2:P64)</f>
        <v>0.025</v>
      </c>
      <c r="Q70" s="9">
        <f>MIN(O70:P70)</f>
        <v>0.025</v>
      </c>
    </row>
    <row r="71" spans="14:17" ht="12.75">
      <c r="N71" s="5" t="s">
        <v>10</v>
      </c>
      <c r="O71">
        <f>MAX(O2:O60)</f>
        <v>2.2</v>
      </c>
      <c r="P71">
        <f>MAX(P2:P60)</f>
        <v>2.17</v>
      </c>
      <c r="Q71" s="10">
        <f>MAX(O71:P71)</f>
        <v>2.2</v>
      </c>
    </row>
    <row r="72" spans="14:17" ht="12.75">
      <c r="N72" s="5" t="s">
        <v>11</v>
      </c>
      <c r="O72" s="11">
        <f>O68/O69</f>
        <v>0.07991525423728814</v>
      </c>
      <c r="P72" s="11">
        <f>P68/P69</f>
        <v>0.08211864406779659</v>
      </c>
      <c r="Q72" s="12">
        <f>(O68+P68)/Q69</f>
        <v>0.08101694915254236</v>
      </c>
    </row>
    <row r="73" spans="14:17" ht="12.75">
      <c r="N73" s="5" t="s">
        <v>12</v>
      </c>
      <c r="O73" s="13">
        <f>STDEV(O2:O64)</f>
        <v>0.2852803997603661</v>
      </c>
      <c r="P73" s="13">
        <f>STDEV(P2:P64)</f>
        <v>0.2828186384109303</v>
      </c>
      <c r="Q73" s="13">
        <f>SQRT(Q65/Q69)</f>
        <v>0.015126584522688327</v>
      </c>
    </row>
    <row r="74" spans="14:17" ht="12.75">
      <c r="N74" s="5" t="s">
        <v>13</v>
      </c>
      <c r="Q74" s="14">
        <f>(Q73/Q72)*100</f>
        <v>18.670888845996057</v>
      </c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181</v>
      </c>
      <c r="M1" s="140" t="s">
        <v>0</v>
      </c>
      <c r="N1" s="140" t="s">
        <v>1</v>
      </c>
      <c r="O1" s="140" t="s">
        <v>182</v>
      </c>
      <c r="P1" s="140" t="s">
        <v>182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41" t="s">
        <v>30</v>
      </c>
      <c r="N2" s="141" t="s">
        <v>31</v>
      </c>
      <c r="O2" s="142">
        <v>1.2</v>
      </c>
      <c r="P2" s="142">
        <v>0.9</v>
      </c>
      <c r="Q2" s="4">
        <f aca="true" t="shared" si="0" ref="Q2:Q60">(O2-P2)^2</f>
        <v>0.08999999999999996</v>
      </c>
      <c r="R2">
        <v>35</v>
      </c>
      <c r="S2">
        <f>0.8*R2</f>
        <v>28</v>
      </c>
      <c r="T2">
        <v>0</v>
      </c>
      <c r="U2">
        <f>$B$3</f>
        <v>0.2</v>
      </c>
    </row>
    <row r="3" spans="1:21" ht="12.75" customHeight="1">
      <c r="A3" s="15" t="s">
        <v>20</v>
      </c>
      <c r="B3">
        <v>0.2</v>
      </c>
      <c r="C3" t="s">
        <v>21</v>
      </c>
      <c r="M3" s="141" t="s">
        <v>30</v>
      </c>
      <c r="N3" s="141" t="s">
        <v>32</v>
      </c>
      <c r="O3" s="142">
        <v>0.7</v>
      </c>
      <c r="P3" s="142">
        <v>0.7</v>
      </c>
      <c r="Q3" s="4">
        <f t="shared" si="0"/>
        <v>0</v>
      </c>
      <c r="R3">
        <v>0</v>
      </c>
      <c r="S3">
        <v>0</v>
      </c>
      <c r="T3">
        <f>R2</f>
        <v>35</v>
      </c>
      <c r="U3">
        <f>$B$3</f>
        <v>0.2</v>
      </c>
    </row>
    <row r="4" spans="13:19" ht="12.75" customHeight="1">
      <c r="M4" s="141" t="s">
        <v>30</v>
      </c>
      <c r="N4" s="141" t="s">
        <v>33</v>
      </c>
      <c r="O4" s="142">
        <v>0.7</v>
      </c>
      <c r="P4" s="142">
        <v>0.7</v>
      </c>
      <c r="Q4" s="4">
        <f t="shared" si="0"/>
        <v>0</v>
      </c>
      <c r="R4">
        <f>S2</f>
        <v>28</v>
      </c>
      <c r="S4">
        <f>R2</f>
        <v>35</v>
      </c>
    </row>
    <row r="5" spans="1:21" ht="12.75" customHeight="1">
      <c r="A5" s="15" t="s">
        <v>16</v>
      </c>
      <c r="M5" s="141" t="s">
        <v>30</v>
      </c>
      <c r="N5" s="141" t="s">
        <v>34</v>
      </c>
      <c r="O5" s="142">
        <v>5.7</v>
      </c>
      <c r="P5" s="142">
        <v>5.6</v>
      </c>
      <c r="Q5" s="4">
        <f t="shared" si="0"/>
        <v>0.010000000000000106</v>
      </c>
      <c r="T5">
        <f>$B$3</f>
        <v>0.2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41" t="s">
        <v>30</v>
      </c>
      <c r="N6" s="141" t="s">
        <v>35</v>
      </c>
      <c r="O6" s="142">
        <v>3.4</v>
      </c>
      <c r="P6" s="142">
        <v>3.1</v>
      </c>
      <c r="Q6" s="4">
        <f t="shared" si="0"/>
        <v>0.0899999999999999</v>
      </c>
      <c r="T6">
        <f>$B$3</f>
        <v>0.2</v>
      </c>
      <c r="U6">
        <f>+T3</f>
        <v>35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41" t="s">
        <v>30</v>
      </c>
      <c r="N7" s="141" t="s">
        <v>36</v>
      </c>
      <c r="O7" s="142">
        <v>9.5</v>
      </c>
      <c r="P7" s="142">
        <v>9.7</v>
      </c>
      <c r="Q7" s="4">
        <f t="shared" si="0"/>
        <v>0.039999999999999716</v>
      </c>
    </row>
    <row r="8" spans="1:17" ht="12.75" customHeight="1">
      <c r="A8" s="17" t="s">
        <v>4</v>
      </c>
      <c r="B8" s="18">
        <f>+O69</f>
        <v>59</v>
      </c>
      <c r="C8" s="18">
        <f>+O68</f>
        <v>360.8000000000001</v>
      </c>
      <c r="D8">
        <f>$B$3</f>
        <v>0.2</v>
      </c>
      <c r="E8" s="18">
        <f>+O70</f>
        <v>0.1</v>
      </c>
      <c r="F8" s="18">
        <f>+O71</f>
        <v>32</v>
      </c>
      <c r="G8" s="8">
        <f>+O72</f>
        <v>6.115254237288138</v>
      </c>
      <c r="H8" s="28">
        <f>O73</f>
        <v>6.664750650050789</v>
      </c>
      <c r="I8" s="28" t="s">
        <v>17</v>
      </c>
      <c r="J8" s="19" t="s">
        <v>17</v>
      </c>
      <c r="M8" s="141" t="s">
        <v>30</v>
      </c>
      <c r="N8" s="141" t="s">
        <v>37</v>
      </c>
      <c r="O8" s="142">
        <v>1.9</v>
      </c>
      <c r="P8" s="142">
        <v>2.1</v>
      </c>
      <c r="Q8" s="4">
        <f t="shared" si="0"/>
        <v>0.04000000000000007</v>
      </c>
    </row>
    <row r="9" spans="1:17" ht="12.75" customHeight="1">
      <c r="A9" s="17" t="s">
        <v>5</v>
      </c>
      <c r="B9" s="18">
        <f>+P69</f>
        <v>59</v>
      </c>
      <c r="C9" s="18">
        <f>+P68</f>
        <v>355.4</v>
      </c>
      <c r="D9">
        <f>$B$3</f>
        <v>0.2</v>
      </c>
      <c r="E9" s="18">
        <f>+P70</f>
        <v>0.1</v>
      </c>
      <c r="F9" s="18">
        <f>+P71</f>
        <v>32.1</v>
      </c>
      <c r="G9" s="8">
        <f>P72</f>
        <v>6.023728813559321</v>
      </c>
      <c r="H9" s="28">
        <f>P73</f>
        <v>6.464420900619203</v>
      </c>
      <c r="I9" s="28" t="s">
        <v>17</v>
      </c>
      <c r="J9" s="19" t="s">
        <v>17</v>
      </c>
      <c r="M9" s="141" t="s">
        <v>38</v>
      </c>
      <c r="N9" s="141" t="s">
        <v>39</v>
      </c>
      <c r="O9" s="142">
        <v>0.8</v>
      </c>
      <c r="P9" s="142">
        <v>0.8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716.2</v>
      </c>
      <c r="D10" s="21">
        <f>$B$3</f>
        <v>0.2</v>
      </c>
      <c r="E10" s="21">
        <f>+Q70</f>
        <v>0.1</v>
      </c>
      <c r="F10" s="23">
        <f>+Q71</f>
        <v>32.1</v>
      </c>
      <c r="G10" s="30">
        <f>Q72</f>
        <v>6.06949152542373</v>
      </c>
      <c r="H10" s="29" t="s">
        <v>17</v>
      </c>
      <c r="I10" s="22">
        <f>Q73</f>
        <v>0.48920551294758036</v>
      </c>
      <c r="J10" s="24">
        <f>Q74</f>
        <v>8.06007407537203</v>
      </c>
      <c r="M10" s="141" t="s">
        <v>38</v>
      </c>
      <c r="N10" s="141" t="s">
        <v>40</v>
      </c>
      <c r="O10" s="142">
        <v>0.9</v>
      </c>
      <c r="P10" s="142">
        <v>0.9</v>
      </c>
      <c r="Q10" s="4">
        <f t="shared" si="0"/>
        <v>0</v>
      </c>
    </row>
    <row r="11" spans="13:17" ht="12.75" customHeight="1">
      <c r="M11" s="141" t="s">
        <v>38</v>
      </c>
      <c r="N11" s="141" t="s">
        <v>41</v>
      </c>
      <c r="O11" s="142">
        <v>2.8</v>
      </c>
      <c r="P11" s="142">
        <v>3</v>
      </c>
      <c r="Q11" s="4">
        <f t="shared" si="0"/>
        <v>0.04000000000000007</v>
      </c>
    </row>
    <row r="12" spans="13:17" ht="12.75" customHeight="1">
      <c r="M12" s="141" t="s">
        <v>38</v>
      </c>
      <c r="N12" s="141" t="s">
        <v>42</v>
      </c>
      <c r="O12" s="142">
        <v>5.7</v>
      </c>
      <c r="P12" s="142">
        <v>5.1</v>
      </c>
      <c r="Q12" s="4">
        <f t="shared" si="0"/>
        <v>0.36000000000000065</v>
      </c>
    </row>
    <row r="13" spans="13:17" ht="12.75" customHeight="1">
      <c r="M13" s="141" t="s">
        <v>43</v>
      </c>
      <c r="N13" s="141" t="s">
        <v>44</v>
      </c>
      <c r="O13" s="142">
        <v>29.6</v>
      </c>
      <c r="P13" s="142">
        <v>29.2</v>
      </c>
      <c r="Q13" s="4">
        <f t="shared" si="0"/>
        <v>0.1600000000000017</v>
      </c>
    </row>
    <row r="14" spans="13:17" ht="12.75" customHeight="1">
      <c r="M14" s="141" t="s">
        <v>43</v>
      </c>
      <c r="N14" s="141" t="s">
        <v>45</v>
      </c>
      <c r="O14" s="142">
        <v>1</v>
      </c>
      <c r="P14" s="142">
        <v>1</v>
      </c>
      <c r="Q14" s="4">
        <f t="shared" si="0"/>
        <v>0</v>
      </c>
    </row>
    <row r="15" spans="13:17" ht="12.75" customHeight="1">
      <c r="M15" s="141" t="s">
        <v>43</v>
      </c>
      <c r="N15" s="141" t="s">
        <v>46</v>
      </c>
      <c r="O15" s="142">
        <v>13</v>
      </c>
      <c r="P15" s="142">
        <v>10.8</v>
      </c>
      <c r="Q15" s="4">
        <f t="shared" si="0"/>
        <v>4.839999999999997</v>
      </c>
    </row>
    <row r="16" spans="13:17" ht="12.75" customHeight="1">
      <c r="M16" s="141" t="s">
        <v>43</v>
      </c>
      <c r="N16" s="141" t="s">
        <v>47</v>
      </c>
      <c r="O16" s="142">
        <v>0.9</v>
      </c>
      <c r="P16" s="142">
        <v>1.1</v>
      </c>
      <c r="Q16" s="4">
        <f t="shared" si="0"/>
        <v>0.04000000000000003</v>
      </c>
    </row>
    <row r="17" spans="13:17" ht="12.75" customHeight="1">
      <c r="M17" s="141" t="s">
        <v>43</v>
      </c>
      <c r="N17" s="141" t="s">
        <v>48</v>
      </c>
      <c r="O17" s="142">
        <v>7.4</v>
      </c>
      <c r="P17" s="142">
        <v>7.2</v>
      </c>
      <c r="Q17" s="4">
        <f t="shared" si="0"/>
        <v>0.04000000000000007</v>
      </c>
    </row>
    <row r="18" spans="13:17" ht="12.75" customHeight="1">
      <c r="M18" s="141" t="s">
        <v>43</v>
      </c>
      <c r="N18" s="141" t="s">
        <v>49</v>
      </c>
      <c r="O18" s="142">
        <v>1.1</v>
      </c>
      <c r="P18" s="142">
        <v>1.3</v>
      </c>
      <c r="Q18" s="4">
        <f t="shared" si="0"/>
        <v>0.03999999999999998</v>
      </c>
    </row>
    <row r="19" spans="13:17" ht="12.75" customHeight="1">
      <c r="M19" s="141" t="s">
        <v>50</v>
      </c>
      <c r="N19" s="141" t="s">
        <v>51</v>
      </c>
      <c r="O19" s="142">
        <v>3.8</v>
      </c>
      <c r="P19" s="142">
        <v>3.5</v>
      </c>
      <c r="Q19" s="4">
        <f t="shared" si="0"/>
        <v>0.0899999999999999</v>
      </c>
    </row>
    <row r="20" spans="13:17" ht="12.75" customHeight="1">
      <c r="M20" s="141" t="s">
        <v>50</v>
      </c>
      <c r="N20" s="141" t="s">
        <v>52</v>
      </c>
      <c r="O20" s="142">
        <v>13</v>
      </c>
      <c r="P20" s="142">
        <v>12.6</v>
      </c>
      <c r="Q20" s="4">
        <f t="shared" si="0"/>
        <v>0.16000000000000028</v>
      </c>
    </row>
    <row r="21" spans="13:17" ht="12.75" customHeight="1">
      <c r="M21" s="141" t="s">
        <v>50</v>
      </c>
      <c r="N21" s="141" t="s">
        <v>53</v>
      </c>
      <c r="O21" s="142">
        <v>3</v>
      </c>
      <c r="P21" s="142">
        <v>2.8</v>
      </c>
      <c r="Q21" s="4">
        <f t="shared" si="0"/>
        <v>0.04000000000000007</v>
      </c>
    </row>
    <row r="22" spans="13:17" ht="12.75" customHeight="1">
      <c r="M22" s="141" t="s">
        <v>50</v>
      </c>
      <c r="N22" s="141" t="s">
        <v>54</v>
      </c>
      <c r="O22" s="142">
        <v>1.7</v>
      </c>
      <c r="P22" s="142">
        <v>1.6</v>
      </c>
      <c r="Q22" s="4">
        <f t="shared" si="0"/>
        <v>0.009999999999999974</v>
      </c>
    </row>
    <row r="23" spans="13:17" ht="12.75" customHeight="1">
      <c r="M23" s="141" t="s">
        <v>50</v>
      </c>
      <c r="N23" s="141" t="s">
        <v>55</v>
      </c>
      <c r="O23" s="142">
        <v>5.9</v>
      </c>
      <c r="P23" s="142">
        <v>5.5</v>
      </c>
      <c r="Q23" s="4">
        <f t="shared" si="0"/>
        <v>0.16000000000000028</v>
      </c>
    </row>
    <row r="24" spans="13:17" ht="12.75" customHeight="1">
      <c r="M24" s="141" t="s">
        <v>56</v>
      </c>
      <c r="N24" s="141" t="s">
        <v>57</v>
      </c>
      <c r="O24" s="142">
        <v>2.4</v>
      </c>
      <c r="P24" s="142">
        <v>2.5</v>
      </c>
      <c r="Q24" s="4">
        <f t="shared" si="0"/>
        <v>0.010000000000000018</v>
      </c>
    </row>
    <row r="25" spans="13:17" ht="12.75" customHeight="1">
      <c r="M25" s="141" t="s">
        <v>56</v>
      </c>
      <c r="N25" s="141" t="s">
        <v>58</v>
      </c>
      <c r="O25" s="142">
        <v>6.9</v>
      </c>
      <c r="P25" s="142">
        <v>6.7</v>
      </c>
      <c r="Q25" s="4">
        <f t="shared" si="0"/>
        <v>0.04000000000000007</v>
      </c>
    </row>
    <row r="26" spans="13:17" ht="12.75" customHeight="1">
      <c r="M26" s="141" t="s">
        <v>56</v>
      </c>
      <c r="N26" s="141" t="s">
        <v>59</v>
      </c>
      <c r="O26" s="142">
        <v>7.3</v>
      </c>
      <c r="P26" s="142">
        <v>8.4</v>
      </c>
      <c r="Q26" s="4">
        <f t="shared" si="0"/>
        <v>1.210000000000001</v>
      </c>
    </row>
    <row r="27" spans="13:17" ht="12.75" customHeight="1">
      <c r="M27" s="141" t="s">
        <v>56</v>
      </c>
      <c r="N27" s="141" t="s">
        <v>60</v>
      </c>
      <c r="O27" s="142">
        <v>10.6</v>
      </c>
      <c r="P27" s="142">
        <v>11.1</v>
      </c>
      <c r="Q27" s="4">
        <f t="shared" si="0"/>
        <v>0.25</v>
      </c>
    </row>
    <row r="28" spans="13:17" ht="12.75" customHeight="1">
      <c r="M28" s="141" t="s">
        <v>56</v>
      </c>
      <c r="N28" s="141" t="s">
        <v>61</v>
      </c>
      <c r="O28" s="142">
        <v>5.3</v>
      </c>
      <c r="P28" s="142">
        <v>6.7</v>
      </c>
      <c r="Q28" s="4">
        <f t="shared" si="0"/>
        <v>1.960000000000001</v>
      </c>
    </row>
    <row r="29" spans="13:17" ht="12.75" customHeight="1">
      <c r="M29" s="141" t="s">
        <v>56</v>
      </c>
      <c r="N29" s="141" t="s">
        <v>62</v>
      </c>
      <c r="O29" s="142">
        <v>6</v>
      </c>
      <c r="P29" s="142">
        <v>6.7</v>
      </c>
      <c r="Q29" s="4">
        <f t="shared" si="0"/>
        <v>0.49000000000000027</v>
      </c>
    </row>
    <row r="30" spans="13:17" ht="12.75" customHeight="1">
      <c r="M30" s="141" t="s">
        <v>56</v>
      </c>
      <c r="N30" s="141" t="s">
        <v>63</v>
      </c>
      <c r="O30" s="142">
        <v>10.2</v>
      </c>
      <c r="P30" s="142">
        <v>10.9</v>
      </c>
      <c r="Q30" s="4">
        <f t="shared" si="0"/>
        <v>0.4900000000000015</v>
      </c>
    </row>
    <row r="31" spans="13:17" ht="12.75" customHeight="1">
      <c r="M31" s="141" t="s">
        <v>64</v>
      </c>
      <c r="N31" s="141" t="s">
        <v>65</v>
      </c>
      <c r="O31" s="142">
        <v>1.1</v>
      </c>
      <c r="P31" s="142">
        <v>1.1</v>
      </c>
      <c r="Q31" s="4">
        <f t="shared" si="0"/>
        <v>0</v>
      </c>
    </row>
    <row r="32" spans="13:17" ht="12.75" customHeight="1">
      <c r="M32" s="141" t="s">
        <v>64</v>
      </c>
      <c r="N32" s="141" t="s">
        <v>66</v>
      </c>
      <c r="O32" s="142">
        <v>2.1</v>
      </c>
      <c r="P32" s="142">
        <v>2.1</v>
      </c>
      <c r="Q32" s="4">
        <f t="shared" si="0"/>
        <v>0</v>
      </c>
    </row>
    <row r="33" spans="13:17" ht="12.75" customHeight="1">
      <c r="M33" s="141" t="s">
        <v>64</v>
      </c>
      <c r="N33" s="141" t="s">
        <v>67</v>
      </c>
      <c r="O33" s="142">
        <v>1.4</v>
      </c>
      <c r="P33" s="142">
        <v>1.6</v>
      </c>
      <c r="Q33" s="4">
        <f t="shared" si="0"/>
        <v>0.04000000000000007</v>
      </c>
    </row>
    <row r="34" spans="13:17" ht="12.75" customHeight="1">
      <c r="M34" s="141" t="s">
        <v>64</v>
      </c>
      <c r="N34" s="141" t="s">
        <v>68</v>
      </c>
      <c r="O34" s="142">
        <v>3.7</v>
      </c>
      <c r="P34" s="142">
        <v>3.5</v>
      </c>
      <c r="Q34" s="4">
        <f t="shared" si="0"/>
        <v>0.04000000000000007</v>
      </c>
    </row>
    <row r="35" spans="13:17" ht="12.75" customHeight="1">
      <c r="M35" s="141" t="s">
        <v>69</v>
      </c>
      <c r="N35" s="141" t="s">
        <v>70</v>
      </c>
      <c r="O35" s="142">
        <v>2.9</v>
      </c>
      <c r="P35" s="142">
        <v>3.1</v>
      </c>
      <c r="Q35" s="4">
        <f t="shared" si="0"/>
        <v>0.04000000000000007</v>
      </c>
    </row>
    <row r="36" spans="13:17" ht="12.75" customHeight="1">
      <c r="M36" s="141" t="s">
        <v>69</v>
      </c>
      <c r="N36" s="141" t="s">
        <v>71</v>
      </c>
      <c r="O36" s="142">
        <v>6.9</v>
      </c>
      <c r="P36" s="142">
        <v>6.8</v>
      </c>
      <c r="Q36" s="4">
        <f t="shared" si="0"/>
        <v>0.010000000000000106</v>
      </c>
    </row>
    <row r="37" spans="13:17" ht="12.75" customHeight="1">
      <c r="M37" s="141" t="s">
        <v>69</v>
      </c>
      <c r="N37" s="141" t="s">
        <v>72</v>
      </c>
      <c r="O37" s="142">
        <v>10.4</v>
      </c>
      <c r="P37" s="142">
        <v>11.2</v>
      </c>
      <c r="Q37" s="4">
        <f t="shared" si="0"/>
        <v>0.6399999999999983</v>
      </c>
    </row>
    <row r="38" spans="13:17" ht="12.75" customHeight="1">
      <c r="M38" s="141" t="s">
        <v>69</v>
      </c>
      <c r="N38" s="141" t="s">
        <v>73</v>
      </c>
      <c r="O38" s="142">
        <v>4.2</v>
      </c>
      <c r="P38" s="142">
        <v>4.1</v>
      </c>
      <c r="Q38" s="4">
        <f t="shared" si="0"/>
        <v>0.010000000000000106</v>
      </c>
    </row>
    <row r="39" spans="13:17" ht="12.75" customHeight="1">
      <c r="M39" s="141" t="s">
        <v>69</v>
      </c>
      <c r="N39" s="141" t="s">
        <v>74</v>
      </c>
      <c r="O39" s="142">
        <v>7.3</v>
      </c>
      <c r="P39" s="142">
        <v>7</v>
      </c>
      <c r="Q39" s="4">
        <f t="shared" si="0"/>
        <v>0.0899999999999999</v>
      </c>
    </row>
    <row r="40" spans="13:17" ht="12.75" customHeight="1">
      <c r="M40" s="141" t="s">
        <v>69</v>
      </c>
      <c r="N40" s="141" t="s">
        <v>75</v>
      </c>
      <c r="O40" s="142">
        <v>2.4</v>
      </c>
      <c r="P40" s="142">
        <v>2.4</v>
      </c>
      <c r="Q40" s="4">
        <f t="shared" si="0"/>
        <v>0</v>
      </c>
    </row>
    <row r="41" spans="13:17" ht="12.75" customHeight="1">
      <c r="M41" s="141" t="s">
        <v>69</v>
      </c>
      <c r="N41" s="141" t="s">
        <v>76</v>
      </c>
      <c r="O41" s="142">
        <v>1.3</v>
      </c>
      <c r="P41" s="142">
        <v>1.3</v>
      </c>
      <c r="Q41" s="4">
        <f t="shared" si="0"/>
        <v>0</v>
      </c>
    </row>
    <row r="42" spans="13:17" ht="12.75" customHeight="1">
      <c r="M42" s="141" t="s">
        <v>77</v>
      </c>
      <c r="N42" s="141" t="s">
        <v>78</v>
      </c>
      <c r="O42" s="142">
        <v>13.5</v>
      </c>
      <c r="P42" s="142">
        <v>13.6</v>
      </c>
      <c r="Q42" s="4">
        <f t="shared" si="0"/>
        <v>0.009999999999999929</v>
      </c>
    </row>
    <row r="43" spans="13:17" ht="12.75" customHeight="1">
      <c r="M43" s="141" t="s">
        <v>77</v>
      </c>
      <c r="N43" s="141" t="s">
        <v>79</v>
      </c>
      <c r="O43" s="142">
        <v>1.5</v>
      </c>
      <c r="P43" s="142">
        <v>1.7</v>
      </c>
      <c r="Q43" s="4">
        <f t="shared" si="0"/>
        <v>0.03999999999999998</v>
      </c>
    </row>
    <row r="44" spans="13:17" ht="12.75" customHeight="1">
      <c r="M44" s="141" t="s">
        <v>77</v>
      </c>
      <c r="N44" s="141" t="s">
        <v>80</v>
      </c>
      <c r="O44" s="142">
        <v>9.2</v>
      </c>
      <c r="P44" s="142">
        <v>10</v>
      </c>
      <c r="Q44" s="4">
        <f t="shared" si="0"/>
        <v>0.6400000000000011</v>
      </c>
    </row>
    <row r="45" spans="13:17" ht="12.75" customHeight="1">
      <c r="M45" s="141" t="s">
        <v>77</v>
      </c>
      <c r="N45" s="141" t="s">
        <v>81</v>
      </c>
      <c r="O45" s="142">
        <v>3.1</v>
      </c>
      <c r="P45" s="142">
        <v>2.9</v>
      </c>
      <c r="Q45" s="4">
        <f t="shared" si="0"/>
        <v>0.04000000000000007</v>
      </c>
    </row>
    <row r="46" spans="13:17" ht="12.75" customHeight="1">
      <c r="M46" s="141" t="s">
        <v>77</v>
      </c>
      <c r="N46" s="141" t="s">
        <v>82</v>
      </c>
      <c r="O46" s="142">
        <v>2.8</v>
      </c>
      <c r="P46" s="142">
        <v>2.5</v>
      </c>
      <c r="Q46" s="4">
        <f t="shared" si="0"/>
        <v>0.0899999999999999</v>
      </c>
    </row>
    <row r="47" spans="13:17" ht="12.75" customHeight="1">
      <c r="M47" s="141" t="s">
        <v>77</v>
      </c>
      <c r="N47" s="141" t="s">
        <v>83</v>
      </c>
      <c r="O47" s="142">
        <v>8.8</v>
      </c>
      <c r="P47" s="142">
        <v>8.3</v>
      </c>
      <c r="Q47" s="4">
        <f t="shared" si="0"/>
        <v>0.25</v>
      </c>
    </row>
    <row r="48" spans="13:17" ht="12.75" customHeight="1">
      <c r="M48" s="141" t="s">
        <v>77</v>
      </c>
      <c r="N48" s="141" t="s">
        <v>84</v>
      </c>
      <c r="O48" s="142">
        <v>0.9</v>
      </c>
      <c r="P48" s="142">
        <v>1.2</v>
      </c>
      <c r="Q48" s="4">
        <f t="shared" si="0"/>
        <v>0.08999999999999996</v>
      </c>
    </row>
    <row r="49" spans="13:17" ht="12.75" customHeight="1">
      <c r="M49" s="141" t="s">
        <v>85</v>
      </c>
      <c r="N49" s="141" t="s">
        <v>86</v>
      </c>
      <c r="O49" s="142">
        <v>32</v>
      </c>
      <c r="P49" s="142">
        <v>32.1</v>
      </c>
      <c r="Q49" s="4">
        <f t="shared" si="0"/>
        <v>0.010000000000000285</v>
      </c>
    </row>
    <row r="50" spans="13:17" ht="12.75" customHeight="1">
      <c r="M50" s="141" t="s">
        <v>87</v>
      </c>
      <c r="N50" s="141" t="s">
        <v>88</v>
      </c>
      <c r="O50" s="142">
        <v>13.4</v>
      </c>
      <c r="P50" s="142">
        <v>12.7</v>
      </c>
      <c r="Q50" s="4">
        <f t="shared" si="0"/>
        <v>0.4900000000000015</v>
      </c>
    </row>
    <row r="51" spans="13:17" ht="12.75" customHeight="1">
      <c r="M51" s="141" t="s">
        <v>87</v>
      </c>
      <c r="N51" s="141" t="s">
        <v>89</v>
      </c>
      <c r="O51" s="142">
        <v>4.9</v>
      </c>
      <c r="P51" s="142">
        <v>4.6</v>
      </c>
      <c r="Q51" s="4">
        <f t="shared" si="0"/>
        <v>0.09000000000000043</v>
      </c>
    </row>
    <row r="52" spans="13:17" ht="12.75" customHeight="1">
      <c r="M52" s="141" t="s">
        <v>87</v>
      </c>
      <c r="N52" s="141" t="s">
        <v>90</v>
      </c>
      <c r="O52" s="142">
        <v>15.4</v>
      </c>
      <c r="P52" s="142">
        <v>12.4</v>
      </c>
      <c r="Q52" s="4">
        <f t="shared" si="0"/>
        <v>9</v>
      </c>
    </row>
    <row r="53" spans="13:17" ht="12.75" customHeight="1">
      <c r="M53" s="141" t="s">
        <v>91</v>
      </c>
      <c r="N53" s="141" t="s">
        <v>92</v>
      </c>
      <c r="O53" s="142">
        <v>0.1</v>
      </c>
      <c r="P53" s="142">
        <v>0.1</v>
      </c>
      <c r="Q53" s="4">
        <f t="shared" si="0"/>
        <v>0</v>
      </c>
    </row>
    <row r="54" spans="13:17" ht="12.75" customHeight="1">
      <c r="M54" s="141" t="s">
        <v>93</v>
      </c>
      <c r="N54" s="141" t="s">
        <v>94</v>
      </c>
      <c r="O54" s="142">
        <v>0.1</v>
      </c>
      <c r="P54" s="142">
        <v>0.1</v>
      </c>
      <c r="Q54" s="4">
        <f t="shared" si="0"/>
        <v>0</v>
      </c>
    </row>
    <row r="55" spans="13:17" ht="12.75" customHeight="1">
      <c r="M55" s="141" t="s">
        <v>93</v>
      </c>
      <c r="N55" s="141" t="s">
        <v>95</v>
      </c>
      <c r="O55" s="142">
        <v>21.5</v>
      </c>
      <c r="P55" s="142">
        <v>19.4</v>
      </c>
      <c r="Q55" s="4">
        <f t="shared" si="0"/>
        <v>4.410000000000006</v>
      </c>
    </row>
    <row r="56" spans="13:17" ht="12.75" customHeight="1">
      <c r="M56" s="141" t="s">
        <v>93</v>
      </c>
      <c r="N56" s="141" t="s">
        <v>96</v>
      </c>
      <c r="O56" s="142">
        <v>16.6</v>
      </c>
      <c r="P56" s="142">
        <v>16.1</v>
      </c>
      <c r="Q56" s="4">
        <f t="shared" si="0"/>
        <v>0.25</v>
      </c>
    </row>
    <row r="57" spans="13:17" ht="12.75" customHeight="1">
      <c r="M57" s="141" t="s">
        <v>93</v>
      </c>
      <c r="N57" s="141" t="s">
        <v>97</v>
      </c>
      <c r="O57" s="142">
        <v>4.7</v>
      </c>
      <c r="P57" s="142">
        <v>4.2</v>
      </c>
      <c r="Q57" s="4">
        <f t="shared" si="0"/>
        <v>0.25</v>
      </c>
    </row>
    <row r="58" spans="13:17" ht="12.75" customHeight="1">
      <c r="M58" s="141" t="s">
        <v>93</v>
      </c>
      <c r="N58" s="141" t="s">
        <v>98</v>
      </c>
      <c r="O58" s="142">
        <v>5.1</v>
      </c>
      <c r="P58" s="142">
        <v>5</v>
      </c>
      <c r="Q58" s="4">
        <f t="shared" si="0"/>
        <v>0.009999999999999929</v>
      </c>
    </row>
    <row r="59" spans="13:17" ht="12.75" customHeight="1">
      <c r="M59" s="141" t="s">
        <v>93</v>
      </c>
      <c r="N59" s="141" t="s">
        <v>99</v>
      </c>
      <c r="O59" s="142">
        <v>1</v>
      </c>
      <c r="P59" s="142">
        <v>2</v>
      </c>
      <c r="Q59" s="4">
        <f t="shared" si="0"/>
        <v>1</v>
      </c>
    </row>
    <row r="60" spans="13:17" ht="12.75" customHeight="1">
      <c r="M60" s="141" t="s">
        <v>100</v>
      </c>
      <c r="N60" s="141" t="s">
        <v>101</v>
      </c>
      <c r="O60" s="142">
        <v>0.1</v>
      </c>
      <c r="P60" s="142">
        <v>0.1</v>
      </c>
      <c r="Q60" s="4">
        <f t="shared" si="0"/>
        <v>0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28.240000000000016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360.8000000000001</v>
      </c>
      <c r="P68">
        <f>SUM(P2:P64)</f>
        <v>355.4</v>
      </c>
      <c r="Q68" s="8">
        <f>+O68+P68</f>
        <v>716.2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0.1</v>
      </c>
      <c r="P70">
        <f>MIN(P2:P64)</f>
        <v>0.1</v>
      </c>
      <c r="Q70" s="9">
        <f>MIN(O70:P70)</f>
        <v>0.1</v>
      </c>
    </row>
    <row r="71" spans="14:17" ht="12.75">
      <c r="N71" s="5" t="s">
        <v>10</v>
      </c>
      <c r="O71">
        <f>MAX(O2:O60)</f>
        <v>32</v>
      </c>
      <c r="P71">
        <f>MAX(P2:P60)</f>
        <v>32.1</v>
      </c>
      <c r="Q71" s="10">
        <f>MAX(O71:P71)</f>
        <v>32.1</v>
      </c>
    </row>
    <row r="72" spans="14:17" ht="12.75">
      <c r="N72" s="5" t="s">
        <v>11</v>
      </c>
      <c r="O72" s="11">
        <f>O68/O69</f>
        <v>6.115254237288138</v>
      </c>
      <c r="P72" s="11">
        <f>P68/P69</f>
        <v>6.023728813559321</v>
      </c>
      <c r="Q72" s="12">
        <f>(O68+P68)/Q69</f>
        <v>6.06949152542373</v>
      </c>
    </row>
    <row r="73" spans="14:17" ht="12.75">
      <c r="N73" s="5" t="s">
        <v>12</v>
      </c>
      <c r="O73" s="13">
        <f>STDEV(O2:O64)</f>
        <v>6.664750650050789</v>
      </c>
      <c r="P73" s="13">
        <f>STDEV(P2:P64)</f>
        <v>6.464420900619203</v>
      </c>
      <c r="Q73" s="13">
        <f>SQRT(Q65/Q69)</f>
        <v>0.48920551294758036</v>
      </c>
    </row>
    <row r="74" spans="14:17" ht="12.75">
      <c r="N74" s="5" t="s">
        <v>13</v>
      </c>
      <c r="Q74" s="14">
        <f>(Q73/Q72)*100</f>
        <v>8.06007407537203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183</v>
      </c>
      <c r="M1" s="143" t="s">
        <v>0</v>
      </c>
      <c r="N1" s="143" t="s">
        <v>1</v>
      </c>
      <c r="O1" s="143" t="s">
        <v>184</v>
      </c>
      <c r="P1" s="143" t="s">
        <v>184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44" t="s">
        <v>30</v>
      </c>
      <c r="N2" s="144" t="s">
        <v>31</v>
      </c>
      <c r="O2" s="145">
        <v>0.15</v>
      </c>
      <c r="P2" s="145">
        <v>0.15</v>
      </c>
      <c r="Q2" s="4">
        <f aca="true" t="shared" si="0" ref="Q2:Q60">(O2-P2)^2</f>
        <v>0</v>
      </c>
      <c r="R2">
        <v>1</v>
      </c>
      <c r="S2">
        <f>0.8*R2</f>
        <v>0.8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21</v>
      </c>
      <c r="M3" s="144" t="s">
        <v>30</v>
      </c>
      <c r="N3" s="144" t="s">
        <v>32</v>
      </c>
      <c r="O3" s="145">
        <v>0.11</v>
      </c>
      <c r="P3" s="145">
        <v>0.1</v>
      </c>
      <c r="Q3" s="4">
        <f t="shared" si="0"/>
        <v>9.99999999999999E-05</v>
      </c>
      <c r="R3">
        <v>0</v>
      </c>
      <c r="S3">
        <v>0</v>
      </c>
      <c r="T3">
        <f>R2</f>
        <v>1</v>
      </c>
      <c r="U3">
        <f>$B$3</f>
        <v>0.01</v>
      </c>
    </row>
    <row r="4" spans="13:19" ht="12.75" customHeight="1">
      <c r="M4" s="144" t="s">
        <v>30</v>
      </c>
      <c r="N4" s="144" t="s">
        <v>33</v>
      </c>
      <c r="O4" s="145">
        <v>0.11</v>
      </c>
      <c r="P4" s="145">
        <v>0.1</v>
      </c>
      <c r="Q4" s="4">
        <f t="shared" si="0"/>
        <v>9.99999999999999E-05</v>
      </c>
      <c r="R4">
        <f>S2</f>
        <v>0.8</v>
      </c>
      <c r="S4">
        <f>R2</f>
        <v>1</v>
      </c>
    </row>
    <row r="5" spans="1:21" ht="12.75" customHeight="1">
      <c r="A5" s="15" t="s">
        <v>16</v>
      </c>
      <c r="M5" s="144" t="s">
        <v>30</v>
      </c>
      <c r="N5" s="144" t="s">
        <v>34</v>
      </c>
      <c r="O5" s="145">
        <v>0.17</v>
      </c>
      <c r="P5" s="145">
        <v>0.18</v>
      </c>
      <c r="Q5" s="4">
        <f t="shared" si="0"/>
        <v>9.999999999999963E-05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44" t="s">
        <v>30</v>
      </c>
      <c r="N6" s="144" t="s">
        <v>35</v>
      </c>
      <c r="O6" s="145">
        <v>0.005</v>
      </c>
      <c r="P6" s="145">
        <v>0.005</v>
      </c>
      <c r="Q6" s="4">
        <f t="shared" si="0"/>
        <v>0</v>
      </c>
      <c r="T6">
        <f>$B$3</f>
        <v>0.01</v>
      </c>
      <c r="U6">
        <f>+T3</f>
        <v>1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44" t="s">
        <v>30</v>
      </c>
      <c r="N7" s="144" t="s">
        <v>36</v>
      </c>
      <c r="O7" s="145">
        <v>0.66</v>
      </c>
      <c r="P7" s="145">
        <v>0.64</v>
      </c>
      <c r="Q7" s="4">
        <f t="shared" si="0"/>
        <v>0.0004000000000000007</v>
      </c>
    </row>
    <row r="8" spans="1:17" ht="12.75" customHeight="1">
      <c r="A8" s="17" t="s">
        <v>4</v>
      </c>
      <c r="B8" s="18">
        <f>+O69</f>
        <v>59</v>
      </c>
      <c r="C8" s="18">
        <f>+O68</f>
        <v>12.590000000000002</v>
      </c>
      <c r="D8">
        <f>$B$3</f>
        <v>0.01</v>
      </c>
      <c r="E8" s="18">
        <f>+O70</f>
        <v>0.005</v>
      </c>
      <c r="F8" s="18">
        <f>+O71</f>
        <v>0.73</v>
      </c>
      <c r="G8" s="8">
        <f>+O72</f>
        <v>0.2133898305084746</v>
      </c>
      <c r="H8" s="28">
        <f>O73</f>
        <v>0.19022772350882525</v>
      </c>
      <c r="I8" s="28" t="s">
        <v>17</v>
      </c>
      <c r="J8" s="19" t="s">
        <v>17</v>
      </c>
      <c r="M8" s="144" t="s">
        <v>30</v>
      </c>
      <c r="N8" s="144" t="s">
        <v>37</v>
      </c>
      <c r="O8" s="145">
        <v>0.27</v>
      </c>
      <c r="P8" s="145">
        <v>0.28</v>
      </c>
      <c r="Q8" s="4">
        <f t="shared" si="0"/>
        <v>0.00010000000000000018</v>
      </c>
    </row>
    <row r="9" spans="1:17" ht="12.75" customHeight="1">
      <c r="A9" s="17" t="s">
        <v>5</v>
      </c>
      <c r="B9" s="18">
        <f>+P69</f>
        <v>59</v>
      </c>
      <c r="C9" s="18">
        <f>+P68</f>
        <v>12.550000000000002</v>
      </c>
      <c r="D9">
        <f>$B$3</f>
        <v>0.01</v>
      </c>
      <c r="E9" s="18">
        <f>+P70</f>
        <v>0.005</v>
      </c>
      <c r="F9" s="18">
        <f>+P71</f>
        <v>0.73</v>
      </c>
      <c r="G9" s="8">
        <f>P72</f>
        <v>0.2127118644067797</v>
      </c>
      <c r="H9" s="28">
        <f>P73</f>
        <v>0.19049237932512358</v>
      </c>
      <c r="I9" s="28" t="s">
        <v>17</v>
      </c>
      <c r="J9" s="19" t="s">
        <v>17</v>
      </c>
      <c r="M9" s="144" t="s">
        <v>38</v>
      </c>
      <c r="N9" s="144" t="s">
        <v>39</v>
      </c>
      <c r="O9" s="145">
        <v>0.14</v>
      </c>
      <c r="P9" s="145">
        <v>0.13</v>
      </c>
      <c r="Q9" s="4">
        <f t="shared" si="0"/>
        <v>0.00010000000000000018</v>
      </c>
    </row>
    <row r="10" spans="1:17" ht="12.75" customHeight="1">
      <c r="A10" s="20" t="s">
        <v>6</v>
      </c>
      <c r="B10" s="21">
        <f>+Q69</f>
        <v>118</v>
      </c>
      <c r="C10" s="23">
        <f>+Q68</f>
        <v>25.140000000000004</v>
      </c>
      <c r="D10" s="21">
        <f>$B$3</f>
        <v>0.01</v>
      </c>
      <c r="E10" s="21">
        <f>+Q70</f>
        <v>0.005</v>
      </c>
      <c r="F10" s="23">
        <f>+Q71</f>
        <v>0.73</v>
      </c>
      <c r="G10" s="30">
        <f>Q72</f>
        <v>0.21305084745762715</v>
      </c>
      <c r="H10" s="29" t="s">
        <v>17</v>
      </c>
      <c r="I10" s="22">
        <f>Q73</f>
        <v>0.011644450194791637</v>
      </c>
      <c r="J10" s="24">
        <f>Q74</f>
        <v>5.465573281564889</v>
      </c>
      <c r="M10" s="144" t="s">
        <v>38</v>
      </c>
      <c r="N10" s="144" t="s">
        <v>40</v>
      </c>
      <c r="O10" s="145">
        <v>0.13</v>
      </c>
      <c r="P10" s="145">
        <v>0.13</v>
      </c>
      <c r="Q10" s="4">
        <f t="shared" si="0"/>
        <v>0</v>
      </c>
    </row>
    <row r="11" spans="13:17" ht="12.75" customHeight="1">
      <c r="M11" s="144" t="s">
        <v>38</v>
      </c>
      <c r="N11" s="144" t="s">
        <v>41</v>
      </c>
      <c r="O11" s="145">
        <v>0.28</v>
      </c>
      <c r="P11" s="145">
        <v>0.27</v>
      </c>
      <c r="Q11" s="4">
        <f t="shared" si="0"/>
        <v>0.00010000000000000018</v>
      </c>
    </row>
    <row r="12" spans="13:17" ht="12.75" customHeight="1">
      <c r="M12" s="144" t="s">
        <v>38</v>
      </c>
      <c r="N12" s="144" t="s">
        <v>42</v>
      </c>
      <c r="O12" s="145">
        <v>0.08</v>
      </c>
      <c r="P12" s="145">
        <v>0.08</v>
      </c>
      <c r="Q12" s="4">
        <f t="shared" si="0"/>
        <v>0</v>
      </c>
    </row>
    <row r="13" spans="13:17" ht="12.75" customHeight="1">
      <c r="M13" s="144" t="s">
        <v>43</v>
      </c>
      <c r="N13" s="144" t="s">
        <v>44</v>
      </c>
      <c r="O13" s="145">
        <v>0.08</v>
      </c>
      <c r="P13" s="145">
        <v>0.09</v>
      </c>
      <c r="Q13" s="4">
        <f t="shared" si="0"/>
        <v>9.99999999999999E-05</v>
      </c>
    </row>
    <row r="14" spans="13:17" ht="12.75" customHeight="1">
      <c r="M14" s="144" t="s">
        <v>43</v>
      </c>
      <c r="N14" s="144" t="s">
        <v>45</v>
      </c>
      <c r="O14" s="145">
        <v>0.62</v>
      </c>
      <c r="P14" s="145">
        <v>0.65</v>
      </c>
      <c r="Q14" s="4">
        <f t="shared" si="0"/>
        <v>0.0009000000000000016</v>
      </c>
    </row>
    <row r="15" spans="13:17" ht="12.75" customHeight="1">
      <c r="M15" s="144" t="s">
        <v>43</v>
      </c>
      <c r="N15" s="144" t="s">
        <v>46</v>
      </c>
      <c r="O15" s="145">
        <v>0.15</v>
      </c>
      <c r="P15" s="145">
        <v>0.15</v>
      </c>
      <c r="Q15" s="4">
        <f t="shared" si="0"/>
        <v>0</v>
      </c>
    </row>
    <row r="16" spans="13:17" ht="12.75" customHeight="1">
      <c r="M16" s="144" t="s">
        <v>43</v>
      </c>
      <c r="N16" s="144" t="s">
        <v>47</v>
      </c>
      <c r="O16" s="145">
        <v>0.6</v>
      </c>
      <c r="P16" s="145">
        <v>0.61</v>
      </c>
      <c r="Q16" s="4">
        <f t="shared" si="0"/>
        <v>0.00010000000000000018</v>
      </c>
    </row>
    <row r="17" spans="13:17" ht="12.75" customHeight="1">
      <c r="M17" s="144" t="s">
        <v>43</v>
      </c>
      <c r="N17" s="144" t="s">
        <v>48</v>
      </c>
      <c r="O17" s="145">
        <v>0.01</v>
      </c>
      <c r="P17" s="145">
        <v>0.01</v>
      </c>
      <c r="Q17" s="4">
        <f t="shared" si="0"/>
        <v>0</v>
      </c>
    </row>
    <row r="18" spans="13:17" ht="12.75" customHeight="1">
      <c r="M18" s="144" t="s">
        <v>43</v>
      </c>
      <c r="N18" s="144" t="s">
        <v>49</v>
      </c>
      <c r="O18" s="145">
        <v>0.73</v>
      </c>
      <c r="P18" s="145">
        <v>0.73</v>
      </c>
      <c r="Q18" s="4">
        <f t="shared" si="0"/>
        <v>0</v>
      </c>
    </row>
    <row r="19" spans="13:17" ht="12.75" customHeight="1">
      <c r="M19" s="144" t="s">
        <v>50</v>
      </c>
      <c r="N19" s="144" t="s">
        <v>51</v>
      </c>
      <c r="O19" s="145">
        <v>0.03</v>
      </c>
      <c r="P19" s="145">
        <v>0.03</v>
      </c>
      <c r="Q19" s="4">
        <f t="shared" si="0"/>
        <v>0</v>
      </c>
    </row>
    <row r="20" spans="13:17" ht="12.75" customHeight="1">
      <c r="M20" s="144" t="s">
        <v>50</v>
      </c>
      <c r="N20" s="144" t="s">
        <v>52</v>
      </c>
      <c r="O20" s="145">
        <v>0.09</v>
      </c>
      <c r="P20" s="145">
        <v>0.05</v>
      </c>
      <c r="Q20" s="4">
        <f t="shared" si="0"/>
        <v>0.0015999999999999994</v>
      </c>
    </row>
    <row r="21" spans="13:17" ht="12.75" customHeight="1">
      <c r="M21" s="144" t="s">
        <v>50</v>
      </c>
      <c r="N21" s="144" t="s">
        <v>53</v>
      </c>
      <c r="O21" s="145">
        <v>0.12</v>
      </c>
      <c r="P21" s="145">
        <v>0.11</v>
      </c>
      <c r="Q21" s="4">
        <f t="shared" si="0"/>
        <v>9.99999999999999E-05</v>
      </c>
    </row>
    <row r="22" spans="13:17" ht="12.75" customHeight="1">
      <c r="M22" s="144" t="s">
        <v>50</v>
      </c>
      <c r="N22" s="144" t="s">
        <v>54</v>
      </c>
      <c r="O22" s="145">
        <v>0.71</v>
      </c>
      <c r="P22" s="145">
        <v>0.67</v>
      </c>
      <c r="Q22" s="4">
        <f t="shared" si="0"/>
        <v>0.001599999999999994</v>
      </c>
    </row>
    <row r="23" spans="13:17" ht="12.75" customHeight="1">
      <c r="M23" s="144" t="s">
        <v>50</v>
      </c>
      <c r="N23" s="144" t="s">
        <v>55</v>
      </c>
      <c r="O23" s="145">
        <v>0.28</v>
      </c>
      <c r="P23" s="145">
        <v>0.24</v>
      </c>
      <c r="Q23" s="4">
        <f t="shared" si="0"/>
        <v>0.001600000000000003</v>
      </c>
    </row>
    <row r="24" spans="13:17" ht="12.75" customHeight="1">
      <c r="M24" s="144" t="s">
        <v>56</v>
      </c>
      <c r="N24" s="144" t="s">
        <v>57</v>
      </c>
      <c r="O24" s="145">
        <v>0.14</v>
      </c>
      <c r="P24" s="145">
        <v>0.13</v>
      </c>
      <c r="Q24" s="4">
        <f t="shared" si="0"/>
        <v>0.00010000000000000018</v>
      </c>
    </row>
    <row r="25" spans="13:17" ht="12.75" customHeight="1">
      <c r="M25" s="144" t="s">
        <v>56</v>
      </c>
      <c r="N25" s="144" t="s">
        <v>58</v>
      </c>
      <c r="O25" s="145">
        <v>0.23</v>
      </c>
      <c r="P25" s="145">
        <v>0.24</v>
      </c>
      <c r="Q25" s="4">
        <f t="shared" si="0"/>
        <v>9.999999999999963E-05</v>
      </c>
    </row>
    <row r="26" spans="13:17" ht="12.75" customHeight="1">
      <c r="M26" s="144" t="s">
        <v>56</v>
      </c>
      <c r="N26" s="144" t="s">
        <v>59</v>
      </c>
      <c r="O26" s="145">
        <v>0.3</v>
      </c>
      <c r="P26" s="145">
        <v>0.33</v>
      </c>
      <c r="Q26" s="4">
        <f t="shared" si="0"/>
        <v>0.0009000000000000016</v>
      </c>
    </row>
    <row r="27" spans="13:17" ht="12.75" customHeight="1">
      <c r="M27" s="144" t="s">
        <v>56</v>
      </c>
      <c r="N27" s="144" t="s">
        <v>60</v>
      </c>
      <c r="O27" s="145">
        <v>0.3</v>
      </c>
      <c r="P27" s="145">
        <v>0.3</v>
      </c>
      <c r="Q27" s="4">
        <f t="shared" si="0"/>
        <v>0</v>
      </c>
    </row>
    <row r="28" spans="13:17" ht="12.75" customHeight="1">
      <c r="M28" s="144" t="s">
        <v>56</v>
      </c>
      <c r="N28" s="144" t="s">
        <v>61</v>
      </c>
      <c r="O28" s="145">
        <v>0.43</v>
      </c>
      <c r="P28" s="145">
        <v>0.5</v>
      </c>
      <c r="Q28" s="4">
        <f t="shared" si="0"/>
        <v>0.004900000000000001</v>
      </c>
    </row>
    <row r="29" spans="13:17" ht="12.75" customHeight="1">
      <c r="M29" s="144" t="s">
        <v>56</v>
      </c>
      <c r="N29" s="144" t="s">
        <v>62</v>
      </c>
      <c r="O29" s="145">
        <v>0.4</v>
      </c>
      <c r="P29" s="145">
        <v>0.4</v>
      </c>
      <c r="Q29" s="4">
        <f t="shared" si="0"/>
        <v>0</v>
      </c>
    </row>
    <row r="30" spans="13:17" ht="12.75" customHeight="1">
      <c r="M30" s="144" t="s">
        <v>56</v>
      </c>
      <c r="N30" s="144" t="s">
        <v>63</v>
      </c>
      <c r="O30" s="145">
        <v>0.35</v>
      </c>
      <c r="P30" s="145">
        <v>0.35</v>
      </c>
      <c r="Q30" s="4">
        <f t="shared" si="0"/>
        <v>0</v>
      </c>
    </row>
    <row r="31" spans="13:17" ht="12.75" customHeight="1">
      <c r="M31" s="144" t="s">
        <v>64</v>
      </c>
      <c r="N31" s="144" t="s">
        <v>65</v>
      </c>
      <c r="O31" s="145">
        <v>0.03</v>
      </c>
      <c r="P31" s="145">
        <v>0.03</v>
      </c>
      <c r="Q31" s="4">
        <f t="shared" si="0"/>
        <v>0</v>
      </c>
    </row>
    <row r="32" spans="13:17" ht="12.75" customHeight="1">
      <c r="M32" s="144" t="s">
        <v>64</v>
      </c>
      <c r="N32" s="144" t="s">
        <v>66</v>
      </c>
      <c r="O32" s="145">
        <v>0.04</v>
      </c>
      <c r="P32" s="145">
        <v>0.04</v>
      </c>
      <c r="Q32" s="4">
        <f t="shared" si="0"/>
        <v>0</v>
      </c>
    </row>
    <row r="33" spans="13:17" ht="12.75" customHeight="1">
      <c r="M33" s="144" t="s">
        <v>64</v>
      </c>
      <c r="N33" s="144" t="s">
        <v>67</v>
      </c>
      <c r="O33" s="145">
        <v>0.01</v>
      </c>
      <c r="P33" s="145">
        <v>0.02</v>
      </c>
      <c r="Q33" s="4">
        <f t="shared" si="0"/>
        <v>0.0001</v>
      </c>
    </row>
    <row r="34" spans="13:17" ht="12.75" customHeight="1">
      <c r="M34" s="144" t="s">
        <v>64</v>
      </c>
      <c r="N34" s="144" t="s">
        <v>68</v>
      </c>
      <c r="O34" s="145">
        <v>0.12</v>
      </c>
      <c r="P34" s="145">
        <v>0.12</v>
      </c>
      <c r="Q34" s="4">
        <f t="shared" si="0"/>
        <v>0</v>
      </c>
    </row>
    <row r="35" spans="13:17" ht="12.75" customHeight="1">
      <c r="M35" s="144" t="s">
        <v>69</v>
      </c>
      <c r="N35" s="144" t="s">
        <v>70</v>
      </c>
      <c r="O35" s="145">
        <v>0.16</v>
      </c>
      <c r="P35" s="145">
        <v>0.16</v>
      </c>
      <c r="Q35" s="4">
        <f t="shared" si="0"/>
        <v>0</v>
      </c>
    </row>
    <row r="36" spans="13:17" ht="12.75" customHeight="1">
      <c r="M36" s="144" t="s">
        <v>69</v>
      </c>
      <c r="N36" s="144" t="s">
        <v>71</v>
      </c>
      <c r="O36" s="145">
        <v>0.39</v>
      </c>
      <c r="P36" s="145">
        <v>0.41</v>
      </c>
      <c r="Q36" s="4">
        <f t="shared" si="0"/>
        <v>0.0003999999999999985</v>
      </c>
    </row>
    <row r="37" spans="13:17" ht="12.75" customHeight="1">
      <c r="M37" s="144" t="s">
        <v>69</v>
      </c>
      <c r="N37" s="144" t="s">
        <v>72</v>
      </c>
      <c r="O37" s="145">
        <v>0.39</v>
      </c>
      <c r="P37" s="145">
        <v>0.4</v>
      </c>
      <c r="Q37" s="4">
        <f t="shared" si="0"/>
        <v>0.00010000000000000018</v>
      </c>
    </row>
    <row r="38" spans="13:17" ht="12.75" customHeight="1">
      <c r="M38" s="144" t="s">
        <v>69</v>
      </c>
      <c r="N38" s="144" t="s">
        <v>73</v>
      </c>
      <c r="O38" s="145">
        <v>0.13</v>
      </c>
      <c r="P38" s="145">
        <v>0.12</v>
      </c>
      <c r="Q38" s="4">
        <f t="shared" si="0"/>
        <v>0.00010000000000000018</v>
      </c>
    </row>
    <row r="39" spans="13:17" ht="12.75" customHeight="1">
      <c r="M39" s="144" t="s">
        <v>69</v>
      </c>
      <c r="N39" s="144" t="s">
        <v>74</v>
      </c>
      <c r="O39" s="145">
        <v>0.34</v>
      </c>
      <c r="P39" s="145">
        <v>0.33</v>
      </c>
      <c r="Q39" s="4">
        <f t="shared" si="0"/>
        <v>0.00010000000000000018</v>
      </c>
    </row>
    <row r="40" spans="13:17" ht="12.75" customHeight="1">
      <c r="M40" s="144" t="s">
        <v>69</v>
      </c>
      <c r="N40" s="144" t="s">
        <v>75</v>
      </c>
      <c r="O40" s="145">
        <v>0.09</v>
      </c>
      <c r="P40" s="145">
        <v>0.09</v>
      </c>
      <c r="Q40" s="4">
        <f t="shared" si="0"/>
        <v>0</v>
      </c>
    </row>
    <row r="41" spans="13:17" ht="12.75" customHeight="1">
      <c r="M41" s="144" t="s">
        <v>69</v>
      </c>
      <c r="N41" s="144" t="s">
        <v>76</v>
      </c>
      <c r="O41" s="145">
        <v>0.06</v>
      </c>
      <c r="P41" s="145">
        <v>0.06</v>
      </c>
      <c r="Q41" s="4">
        <f t="shared" si="0"/>
        <v>0</v>
      </c>
    </row>
    <row r="42" spans="13:17" ht="12.75" customHeight="1">
      <c r="M42" s="144" t="s">
        <v>77</v>
      </c>
      <c r="N42" s="144" t="s">
        <v>78</v>
      </c>
      <c r="O42" s="145">
        <v>0.28</v>
      </c>
      <c r="P42" s="145">
        <v>0.28</v>
      </c>
      <c r="Q42" s="4">
        <f t="shared" si="0"/>
        <v>0</v>
      </c>
    </row>
    <row r="43" spans="13:17" ht="12.75" customHeight="1">
      <c r="M43" s="144" t="s">
        <v>77</v>
      </c>
      <c r="N43" s="144" t="s">
        <v>79</v>
      </c>
      <c r="O43" s="145">
        <v>0.04</v>
      </c>
      <c r="P43" s="145">
        <v>0.04</v>
      </c>
      <c r="Q43" s="4">
        <f t="shared" si="0"/>
        <v>0</v>
      </c>
    </row>
    <row r="44" spans="13:17" ht="12.75" customHeight="1">
      <c r="M44" s="144" t="s">
        <v>77</v>
      </c>
      <c r="N44" s="144" t="s">
        <v>80</v>
      </c>
      <c r="O44" s="145">
        <v>0.11</v>
      </c>
      <c r="P44" s="145">
        <v>0.11</v>
      </c>
      <c r="Q44" s="4">
        <f t="shared" si="0"/>
        <v>0</v>
      </c>
    </row>
    <row r="45" spans="13:17" ht="12.75" customHeight="1">
      <c r="M45" s="144" t="s">
        <v>77</v>
      </c>
      <c r="N45" s="144" t="s">
        <v>81</v>
      </c>
      <c r="O45" s="145">
        <v>0.1</v>
      </c>
      <c r="P45" s="145">
        <v>0.1</v>
      </c>
      <c r="Q45" s="4">
        <f t="shared" si="0"/>
        <v>0</v>
      </c>
    </row>
    <row r="46" spans="13:17" ht="12.75" customHeight="1">
      <c r="M46" s="144" t="s">
        <v>77</v>
      </c>
      <c r="N46" s="144" t="s">
        <v>82</v>
      </c>
      <c r="O46" s="145">
        <v>0.36</v>
      </c>
      <c r="P46" s="145">
        <v>0.35</v>
      </c>
      <c r="Q46" s="4">
        <f t="shared" si="0"/>
        <v>0.00010000000000000018</v>
      </c>
    </row>
    <row r="47" spans="13:17" ht="12.75" customHeight="1">
      <c r="M47" s="144" t="s">
        <v>77</v>
      </c>
      <c r="N47" s="144" t="s">
        <v>83</v>
      </c>
      <c r="O47" s="145">
        <v>0.15</v>
      </c>
      <c r="P47" s="145">
        <v>0.16</v>
      </c>
      <c r="Q47" s="4">
        <f t="shared" si="0"/>
        <v>0.00010000000000000018</v>
      </c>
    </row>
    <row r="48" spans="13:17" ht="12.75" customHeight="1">
      <c r="M48" s="144" t="s">
        <v>77</v>
      </c>
      <c r="N48" s="144" t="s">
        <v>84</v>
      </c>
      <c r="O48" s="145">
        <v>0.02</v>
      </c>
      <c r="P48" s="145">
        <v>0.02</v>
      </c>
      <c r="Q48" s="4">
        <f t="shared" si="0"/>
        <v>0</v>
      </c>
    </row>
    <row r="49" spans="13:17" ht="12.75" customHeight="1">
      <c r="M49" s="144" t="s">
        <v>85</v>
      </c>
      <c r="N49" s="144" t="s">
        <v>86</v>
      </c>
      <c r="O49" s="145">
        <v>0.16</v>
      </c>
      <c r="P49" s="145">
        <v>0.16</v>
      </c>
      <c r="Q49" s="4">
        <f t="shared" si="0"/>
        <v>0</v>
      </c>
    </row>
    <row r="50" spans="13:17" ht="12.75" customHeight="1">
      <c r="M50" s="144" t="s">
        <v>87</v>
      </c>
      <c r="N50" s="144" t="s">
        <v>88</v>
      </c>
      <c r="O50" s="145">
        <v>0.45</v>
      </c>
      <c r="P50" s="145">
        <v>0.42</v>
      </c>
      <c r="Q50" s="4">
        <f t="shared" si="0"/>
        <v>0.0009000000000000016</v>
      </c>
    </row>
    <row r="51" spans="13:17" ht="12.75" customHeight="1">
      <c r="M51" s="144" t="s">
        <v>87</v>
      </c>
      <c r="N51" s="144" t="s">
        <v>89</v>
      </c>
      <c r="O51" s="145">
        <v>0.15</v>
      </c>
      <c r="P51" s="145">
        <v>0.14</v>
      </c>
      <c r="Q51" s="4">
        <f t="shared" si="0"/>
        <v>9.999999999999963E-05</v>
      </c>
    </row>
    <row r="52" spans="13:17" ht="12.75" customHeight="1">
      <c r="M52" s="144" t="s">
        <v>87</v>
      </c>
      <c r="N52" s="144" t="s">
        <v>90</v>
      </c>
      <c r="O52" s="145">
        <v>0.57</v>
      </c>
      <c r="P52" s="145">
        <v>0.55</v>
      </c>
      <c r="Q52" s="4">
        <f t="shared" si="0"/>
        <v>0.0003999999999999963</v>
      </c>
    </row>
    <row r="53" spans="13:17" ht="12.75" customHeight="1">
      <c r="M53" s="144" t="s">
        <v>91</v>
      </c>
      <c r="N53" s="144" t="s">
        <v>92</v>
      </c>
      <c r="O53" s="145">
        <v>0.005</v>
      </c>
      <c r="P53" s="145">
        <v>0.005</v>
      </c>
      <c r="Q53" s="4">
        <f t="shared" si="0"/>
        <v>0</v>
      </c>
    </row>
    <row r="54" spans="13:17" ht="12.75" customHeight="1">
      <c r="M54" s="144" t="s">
        <v>93</v>
      </c>
      <c r="N54" s="144" t="s">
        <v>94</v>
      </c>
      <c r="O54" s="145">
        <v>0.005</v>
      </c>
      <c r="P54" s="145">
        <v>0.005</v>
      </c>
      <c r="Q54" s="4">
        <f t="shared" si="0"/>
        <v>0</v>
      </c>
    </row>
    <row r="55" spans="13:17" ht="12.75" customHeight="1">
      <c r="M55" s="144" t="s">
        <v>93</v>
      </c>
      <c r="N55" s="144" t="s">
        <v>95</v>
      </c>
      <c r="O55" s="145">
        <v>0.13</v>
      </c>
      <c r="P55" s="145">
        <v>0.13</v>
      </c>
      <c r="Q55" s="4">
        <f t="shared" si="0"/>
        <v>0</v>
      </c>
    </row>
    <row r="56" spans="13:17" ht="12.75" customHeight="1">
      <c r="M56" s="144" t="s">
        <v>93</v>
      </c>
      <c r="N56" s="144" t="s">
        <v>96</v>
      </c>
      <c r="O56" s="145">
        <v>0.23</v>
      </c>
      <c r="P56" s="145">
        <v>0.22</v>
      </c>
      <c r="Q56" s="4">
        <f t="shared" si="0"/>
        <v>0.00010000000000000018</v>
      </c>
    </row>
    <row r="57" spans="13:17" ht="12.75" customHeight="1">
      <c r="M57" s="144" t="s">
        <v>93</v>
      </c>
      <c r="N57" s="144" t="s">
        <v>97</v>
      </c>
      <c r="O57" s="145">
        <v>0.08</v>
      </c>
      <c r="P57" s="145">
        <v>0.08</v>
      </c>
      <c r="Q57" s="4">
        <f t="shared" si="0"/>
        <v>0</v>
      </c>
    </row>
    <row r="58" spans="13:17" ht="12.75" customHeight="1">
      <c r="M58" s="144" t="s">
        <v>93</v>
      </c>
      <c r="N58" s="144" t="s">
        <v>98</v>
      </c>
      <c r="O58" s="145">
        <v>0.19</v>
      </c>
      <c r="P58" s="145">
        <v>0.2</v>
      </c>
      <c r="Q58" s="4">
        <f t="shared" si="0"/>
        <v>0.00010000000000000018</v>
      </c>
    </row>
    <row r="59" spans="13:17" ht="12.75" customHeight="1">
      <c r="M59" s="144" t="s">
        <v>93</v>
      </c>
      <c r="N59" s="144" t="s">
        <v>99</v>
      </c>
      <c r="O59" s="145">
        <v>0.12</v>
      </c>
      <c r="P59" s="145">
        <v>0.14</v>
      </c>
      <c r="Q59" s="4">
        <f t="shared" si="0"/>
        <v>0.0004000000000000007</v>
      </c>
    </row>
    <row r="60" spans="13:17" ht="12.75" customHeight="1">
      <c r="M60" s="144" t="s">
        <v>100</v>
      </c>
      <c r="N60" s="144" t="s">
        <v>101</v>
      </c>
      <c r="O60" s="145">
        <v>0.005</v>
      </c>
      <c r="P60" s="145">
        <v>0.005</v>
      </c>
      <c r="Q60" s="4">
        <f t="shared" si="0"/>
        <v>0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0.015999999999999993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12.590000000000002</v>
      </c>
      <c r="P68">
        <f>SUM(P2:P64)</f>
        <v>12.550000000000002</v>
      </c>
      <c r="Q68" s="8">
        <f>+O68+P68</f>
        <v>25.140000000000004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0.005</v>
      </c>
      <c r="P70">
        <f>MIN(P2:P64)</f>
        <v>0.005</v>
      </c>
      <c r="Q70" s="9">
        <f>MIN(O70:P70)</f>
        <v>0.005</v>
      </c>
    </row>
    <row r="71" spans="14:17" ht="12.75">
      <c r="N71" s="5" t="s">
        <v>10</v>
      </c>
      <c r="O71">
        <f>MAX(O2:O60)</f>
        <v>0.73</v>
      </c>
      <c r="P71">
        <f>MAX(P2:P60)</f>
        <v>0.73</v>
      </c>
      <c r="Q71" s="10">
        <f>MAX(O71:P71)</f>
        <v>0.73</v>
      </c>
    </row>
    <row r="72" spans="14:17" ht="12.75">
      <c r="N72" s="5" t="s">
        <v>11</v>
      </c>
      <c r="O72" s="11">
        <f>O68/O69</f>
        <v>0.2133898305084746</v>
      </c>
      <c r="P72" s="11">
        <f>P68/P69</f>
        <v>0.2127118644067797</v>
      </c>
      <c r="Q72" s="12">
        <f>(O68+P68)/Q69</f>
        <v>0.21305084745762715</v>
      </c>
    </row>
    <row r="73" spans="14:17" ht="12.75">
      <c r="N73" s="5" t="s">
        <v>12</v>
      </c>
      <c r="O73" s="13">
        <f>STDEV(O2:O64)</f>
        <v>0.19022772350882525</v>
      </c>
      <c r="P73" s="13">
        <f>STDEV(P2:P64)</f>
        <v>0.19049237932512358</v>
      </c>
      <c r="Q73" s="13">
        <f>SQRT(Q65/Q69)</f>
        <v>0.011644450194791637</v>
      </c>
    </row>
    <row r="74" spans="14:17" ht="12.75">
      <c r="N74" s="5" t="s">
        <v>13</v>
      </c>
      <c r="Q74" s="14">
        <f>(Q73/Q72)*100</f>
        <v>5.465573281564889</v>
      </c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185</v>
      </c>
      <c r="M1" s="146" t="s">
        <v>0</v>
      </c>
      <c r="N1" s="146" t="s">
        <v>1</v>
      </c>
      <c r="O1" s="146" t="s">
        <v>186</v>
      </c>
      <c r="P1" s="146" t="s">
        <v>186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47" t="s">
        <v>30</v>
      </c>
      <c r="N2" s="147" t="s">
        <v>31</v>
      </c>
      <c r="O2" s="148">
        <v>0.04</v>
      </c>
      <c r="P2" s="148">
        <v>0.04</v>
      </c>
      <c r="Q2" s="4">
        <f aca="true" t="shared" si="0" ref="Q2:Q60">(O2-P2)^2</f>
        <v>0</v>
      </c>
      <c r="R2">
        <v>2</v>
      </c>
      <c r="S2">
        <f>0.8*R2</f>
        <v>1.6</v>
      </c>
      <c r="T2">
        <v>0</v>
      </c>
      <c r="U2">
        <f>$B$3</f>
        <v>0.02</v>
      </c>
    </row>
    <row r="3" spans="1:21" ht="12.75" customHeight="1">
      <c r="A3" s="15" t="s">
        <v>20</v>
      </c>
      <c r="B3">
        <v>0.02</v>
      </c>
      <c r="C3" t="s">
        <v>21</v>
      </c>
      <c r="M3" s="147" t="s">
        <v>30</v>
      </c>
      <c r="N3" s="147" t="s">
        <v>32</v>
      </c>
      <c r="O3" s="148">
        <v>0.02</v>
      </c>
      <c r="P3" s="148">
        <v>0.03</v>
      </c>
      <c r="Q3" s="4">
        <f t="shared" si="0"/>
        <v>9.999999999999996E-05</v>
      </c>
      <c r="R3">
        <v>0</v>
      </c>
      <c r="S3">
        <v>0</v>
      </c>
      <c r="T3">
        <f>R2</f>
        <v>2</v>
      </c>
      <c r="U3">
        <f>$B$3</f>
        <v>0.02</v>
      </c>
    </row>
    <row r="4" spans="13:19" ht="12.75" customHeight="1">
      <c r="M4" s="147" t="s">
        <v>30</v>
      </c>
      <c r="N4" s="147" t="s">
        <v>33</v>
      </c>
      <c r="O4" s="148">
        <v>0.03</v>
      </c>
      <c r="P4" s="148">
        <v>0.02</v>
      </c>
      <c r="Q4" s="4">
        <f t="shared" si="0"/>
        <v>9.999999999999996E-05</v>
      </c>
      <c r="R4">
        <f>S2</f>
        <v>1.6</v>
      </c>
      <c r="S4">
        <f>R2</f>
        <v>2</v>
      </c>
    </row>
    <row r="5" spans="1:21" ht="12.75" customHeight="1">
      <c r="A5" s="15" t="s">
        <v>16</v>
      </c>
      <c r="M5" s="147" t="s">
        <v>30</v>
      </c>
      <c r="N5" s="147" t="s">
        <v>34</v>
      </c>
      <c r="O5" s="148">
        <v>0.07</v>
      </c>
      <c r="P5" s="148">
        <v>0.07</v>
      </c>
      <c r="Q5" s="4">
        <f t="shared" si="0"/>
        <v>0</v>
      </c>
      <c r="T5">
        <f>$B$3</f>
        <v>0.02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47" t="s">
        <v>30</v>
      </c>
      <c r="N6" s="147" t="s">
        <v>35</v>
      </c>
      <c r="O6" s="148">
        <v>1.54</v>
      </c>
      <c r="P6" s="148">
        <v>1.48</v>
      </c>
      <c r="Q6" s="4">
        <f t="shared" si="0"/>
        <v>0.0036000000000000064</v>
      </c>
      <c r="T6">
        <f>$B$3</f>
        <v>0.02</v>
      </c>
      <c r="U6">
        <f>+T3</f>
        <v>2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47" t="s">
        <v>30</v>
      </c>
      <c r="N7" s="147" t="s">
        <v>36</v>
      </c>
      <c r="O7" s="148">
        <v>0.18</v>
      </c>
      <c r="P7" s="148">
        <v>0.19</v>
      </c>
      <c r="Q7" s="4">
        <f t="shared" si="0"/>
        <v>0.00010000000000000018</v>
      </c>
    </row>
    <row r="8" spans="1:17" ht="12.75" customHeight="1">
      <c r="A8" s="17" t="s">
        <v>4</v>
      </c>
      <c r="B8" s="18">
        <f>+O69</f>
        <v>59</v>
      </c>
      <c r="C8" s="18">
        <f>+O68</f>
        <v>10.729999999999997</v>
      </c>
      <c r="D8">
        <f>$B$3</f>
        <v>0.02</v>
      </c>
      <c r="E8" s="18">
        <f>+O70</f>
        <v>0.01</v>
      </c>
      <c r="F8" s="18">
        <f>+O71</f>
        <v>1.54</v>
      </c>
      <c r="G8" s="8">
        <f>+O72</f>
        <v>0.18186440677966095</v>
      </c>
      <c r="H8" s="28">
        <f>O73</f>
        <v>0.2637297112724156</v>
      </c>
      <c r="I8" s="28" t="s">
        <v>17</v>
      </c>
      <c r="J8" s="19" t="s">
        <v>17</v>
      </c>
      <c r="M8" s="147" t="s">
        <v>30</v>
      </c>
      <c r="N8" s="147" t="s">
        <v>37</v>
      </c>
      <c r="O8" s="148">
        <v>0.15</v>
      </c>
      <c r="P8" s="148">
        <v>0.15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10.659999999999998</v>
      </c>
      <c r="D9">
        <f>$B$3</f>
        <v>0.02</v>
      </c>
      <c r="E9" s="18">
        <f>+P70</f>
        <v>0.01</v>
      </c>
      <c r="F9" s="18">
        <f>+P71</f>
        <v>1.48</v>
      </c>
      <c r="G9" s="8">
        <f>P72</f>
        <v>0.1806779661016949</v>
      </c>
      <c r="H9" s="28">
        <f>P73</f>
        <v>0.2602377189575057</v>
      </c>
      <c r="I9" s="28" t="s">
        <v>17</v>
      </c>
      <c r="J9" s="19" t="s">
        <v>17</v>
      </c>
      <c r="M9" s="147" t="s">
        <v>38</v>
      </c>
      <c r="N9" s="147" t="s">
        <v>39</v>
      </c>
      <c r="O9" s="148">
        <v>0.03</v>
      </c>
      <c r="P9" s="148">
        <v>0.03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21.389999999999993</v>
      </c>
      <c r="D10" s="21">
        <f>$B$3</f>
        <v>0.02</v>
      </c>
      <c r="E10" s="21">
        <f>+Q70</f>
        <v>0.01</v>
      </c>
      <c r="F10" s="23">
        <f>+Q71</f>
        <v>1.54</v>
      </c>
      <c r="G10" s="30">
        <f>Q72</f>
        <v>0.1812711864406779</v>
      </c>
      <c r="H10" s="29" t="s">
        <v>17</v>
      </c>
      <c r="I10" s="22">
        <f>Q73</f>
        <v>0.012108268641367577</v>
      </c>
      <c r="J10" s="24">
        <f>Q74</f>
        <v>6.679643289767998</v>
      </c>
      <c r="M10" s="147" t="s">
        <v>38</v>
      </c>
      <c r="N10" s="147" t="s">
        <v>40</v>
      </c>
      <c r="O10" s="148">
        <v>0.03</v>
      </c>
      <c r="P10" s="148">
        <v>0.02</v>
      </c>
      <c r="Q10" s="4">
        <f t="shared" si="0"/>
        <v>9.999999999999996E-05</v>
      </c>
    </row>
    <row r="11" spans="13:17" ht="12.75" customHeight="1">
      <c r="M11" s="147" t="s">
        <v>38</v>
      </c>
      <c r="N11" s="147" t="s">
        <v>41</v>
      </c>
      <c r="O11" s="148">
        <v>0.09</v>
      </c>
      <c r="P11" s="148">
        <v>0.08</v>
      </c>
      <c r="Q11" s="4">
        <f t="shared" si="0"/>
        <v>9.99999999999999E-05</v>
      </c>
    </row>
    <row r="12" spans="13:17" ht="12.75" customHeight="1">
      <c r="M12" s="147" t="s">
        <v>38</v>
      </c>
      <c r="N12" s="147" t="s">
        <v>42</v>
      </c>
      <c r="O12" s="148">
        <v>0.29</v>
      </c>
      <c r="P12" s="148">
        <v>0.3</v>
      </c>
      <c r="Q12" s="4">
        <f t="shared" si="0"/>
        <v>0.00010000000000000018</v>
      </c>
    </row>
    <row r="13" spans="13:17" ht="12.75" customHeight="1">
      <c r="M13" s="147" t="s">
        <v>43</v>
      </c>
      <c r="N13" s="147" t="s">
        <v>44</v>
      </c>
      <c r="O13" s="148">
        <v>0.03</v>
      </c>
      <c r="P13" s="148">
        <v>0.03</v>
      </c>
      <c r="Q13" s="4">
        <f t="shared" si="0"/>
        <v>0</v>
      </c>
    </row>
    <row r="14" spans="13:17" ht="12.75" customHeight="1">
      <c r="M14" s="147" t="s">
        <v>43</v>
      </c>
      <c r="N14" s="147" t="s">
        <v>45</v>
      </c>
      <c r="O14" s="148">
        <v>0.02</v>
      </c>
      <c r="P14" s="148">
        <v>0.02</v>
      </c>
      <c r="Q14" s="4">
        <f t="shared" si="0"/>
        <v>0</v>
      </c>
    </row>
    <row r="15" spans="13:17" ht="12.75" customHeight="1">
      <c r="M15" s="147" t="s">
        <v>43</v>
      </c>
      <c r="N15" s="147" t="s">
        <v>46</v>
      </c>
      <c r="O15" s="148">
        <v>0.12</v>
      </c>
      <c r="P15" s="148">
        <v>0.11</v>
      </c>
      <c r="Q15" s="4">
        <f t="shared" si="0"/>
        <v>9.99999999999999E-05</v>
      </c>
    </row>
    <row r="16" spans="13:17" ht="12.75" customHeight="1">
      <c r="M16" s="147" t="s">
        <v>43</v>
      </c>
      <c r="N16" s="147" t="s">
        <v>47</v>
      </c>
      <c r="O16" s="148">
        <v>0.05</v>
      </c>
      <c r="P16" s="148">
        <v>0.05</v>
      </c>
      <c r="Q16" s="4">
        <f t="shared" si="0"/>
        <v>0</v>
      </c>
    </row>
    <row r="17" spans="13:17" ht="12.75" customHeight="1">
      <c r="M17" s="147" t="s">
        <v>43</v>
      </c>
      <c r="N17" s="147" t="s">
        <v>48</v>
      </c>
      <c r="O17" s="148">
        <v>0.3</v>
      </c>
      <c r="P17" s="148">
        <v>0.3</v>
      </c>
      <c r="Q17" s="4">
        <f t="shared" si="0"/>
        <v>0</v>
      </c>
    </row>
    <row r="18" spans="13:17" ht="12.75" customHeight="1">
      <c r="M18" s="147" t="s">
        <v>43</v>
      </c>
      <c r="N18" s="147" t="s">
        <v>49</v>
      </c>
      <c r="O18" s="148">
        <v>0.06</v>
      </c>
      <c r="P18" s="148">
        <v>0.06</v>
      </c>
      <c r="Q18" s="4">
        <f t="shared" si="0"/>
        <v>0</v>
      </c>
    </row>
    <row r="19" spans="13:17" ht="12.75" customHeight="1">
      <c r="M19" s="147" t="s">
        <v>50</v>
      </c>
      <c r="N19" s="147" t="s">
        <v>51</v>
      </c>
      <c r="O19" s="148">
        <v>0.06</v>
      </c>
      <c r="P19" s="148">
        <v>0.05</v>
      </c>
      <c r="Q19" s="4">
        <f t="shared" si="0"/>
        <v>9.99999999999999E-05</v>
      </c>
    </row>
    <row r="20" spans="13:17" ht="12.75" customHeight="1">
      <c r="M20" s="147" t="s">
        <v>50</v>
      </c>
      <c r="N20" s="147" t="s">
        <v>52</v>
      </c>
      <c r="O20" s="148">
        <v>0.04</v>
      </c>
      <c r="P20" s="148">
        <v>0.04</v>
      </c>
      <c r="Q20" s="4">
        <f t="shared" si="0"/>
        <v>0</v>
      </c>
    </row>
    <row r="21" spans="13:17" ht="12.75" customHeight="1">
      <c r="M21" s="147" t="s">
        <v>50</v>
      </c>
      <c r="N21" s="147" t="s">
        <v>53</v>
      </c>
      <c r="O21" s="148">
        <v>0.03</v>
      </c>
      <c r="P21" s="148">
        <v>0.03</v>
      </c>
      <c r="Q21" s="4">
        <f t="shared" si="0"/>
        <v>0</v>
      </c>
    </row>
    <row r="22" spans="13:17" ht="12.75" customHeight="1">
      <c r="M22" s="147" t="s">
        <v>50</v>
      </c>
      <c r="N22" s="147" t="s">
        <v>54</v>
      </c>
      <c r="O22" s="148">
        <v>0.09</v>
      </c>
      <c r="P22" s="148">
        <v>0.08</v>
      </c>
      <c r="Q22" s="4">
        <f t="shared" si="0"/>
        <v>9.99999999999999E-05</v>
      </c>
    </row>
    <row r="23" spans="13:17" ht="12.75" customHeight="1">
      <c r="M23" s="147" t="s">
        <v>50</v>
      </c>
      <c r="N23" s="147" t="s">
        <v>55</v>
      </c>
      <c r="O23" s="148">
        <v>0.11</v>
      </c>
      <c r="P23" s="148">
        <v>0.11</v>
      </c>
      <c r="Q23" s="4">
        <f t="shared" si="0"/>
        <v>0</v>
      </c>
    </row>
    <row r="24" spans="13:17" ht="12.75" customHeight="1">
      <c r="M24" s="147" t="s">
        <v>56</v>
      </c>
      <c r="N24" s="147" t="s">
        <v>57</v>
      </c>
      <c r="O24" s="148">
        <v>0.09</v>
      </c>
      <c r="P24" s="148">
        <v>0.08</v>
      </c>
      <c r="Q24" s="4">
        <f t="shared" si="0"/>
        <v>9.99999999999999E-05</v>
      </c>
    </row>
    <row r="25" spans="13:17" ht="12.75" customHeight="1">
      <c r="M25" s="147" t="s">
        <v>56</v>
      </c>
      <c r="N25" s="147" t="s">
        <v>58</v>
      </c>
      <c r="O25" s="148">
        <v>0.32</v>
      </c>
      <c r="P25" s="148">
        <v>0.33</v>
      </c>
      <c r="Q25" s="4">
        <f t="shared" si="0"/>
        <v>0.00010000000000000018</v>
      </c>
    </row>
    <row r="26" spans="13:17" ht="12.75" customHeight="1">
      <c r="M26" s="147" t="s">
        <v>56</v>
      </c>
      <c r="N26" s="147" t="s">
        <v>59</v>
      </c>
      <c r="O26" s="148">
        <v>0.22</v>
      </c>
      <c r="P26" s="148">
        <v>0.26</v>
      </c>
      <c r="Q26" s="4">
        <f t="shared" si="0"/>
        <v>0.0016000000000000007</v>
      </c>
    </row>
    <row r="27" spans="13:17" ht="12.75" customHeight="1">
      <c r="M27" s="147" t="s">
        <v>56</v>
      </c>
      <c r="N27" s="147" t="s">
        <v>60</v>
      </c>
      <c r="O27" s="148">
        <v>0.27</v>
      </c>
      <c r="P27" s="148">
        <v>0.25</v>
      </c>
      <c r="Q27" s="4">
        <f t="shared" si="0"/>
        <v>0.0004000000000000007</v>
      </c>
    </row>
    <row r="28" spans="13:17" ht="12.75" customHeight="1">
      <c r="M28" s="147" t="s">
        <v>56</v>
      </c>
      <c r="N28" s="147" t="s">
        <v>61</v>
      </c>
      <c r="O28" s="148">
        <v>0.19</v>
      </c>
      <c r="P28" s="148">
        <v>0.22</v>
      </c>
      <c r="Q28" s="4">
        <f t="shared" si="0"/>
        <v>0.0009</v>
      </c>
    </row>
    <row r="29" spans="13:17" ht="12.75" customHeight="1">
      <c r="M29" s="147" t="s">
        <v>56</v>
      </c>
      <c r="N29" s="147" t="s">
        <v>62</v>
      </c>
      <c r="O29" s="148">
        <v>0.19</v>
      </c>
      <c r="P29" s="148">
        <v>0.18</v>
      </c>
      <c r="Q29" s="4">
        <f t="shared" si="0"/>
        <v>0.00010000000000000018</v>
      </c>
    </row>
    <row r="30" spans="13:17" ht="12.75" customHeight="1">
      <c r="M30" s="147" t="s">
        <v>56</v>
      </c>
      <c r="N30" s="147" t="s">
        <v>63</v>
      </c>
      <c r="O30" s="148">
        <v>0.25</v>
      </c>
      <c r="P30" s="148">
        <v>0.26</v>
      </c>
      <c r="Q30" s="4">
        <f t="shared" si="0"/>
        <v>0.00010000000000000018</v>
      </c>
    </row>
    <row r="31" spans="13:17" ht="12.75" customHeight="1">
      <c r="M31" s="147" t="s">
        <v>64</v>
      </c>
      <c r="N31" s="147" t="s">
        <v>65</v>
      </c>
      <c r="O31" s="148">
        <v>0.03</v>
      </c>
      <c r="P31" s="148">
        <v>0.02</v>
      </c>
      <c r="Q31" s="4">
        <f t="shared" si="0"/>
        <v>9.999999999999996E-05</v>
      </c>
    </row>
    <row r="32" spans="13:17" ht="12.75" customHeight="1">
      <c r="M32" s="147" t="s">
        <v>64</v>
      </c>
      <c r="N32" s="147" t="s">
        <v>66</v>
      </c>
      <c r="O32" s="148">
        <v>0.02</v>
      </c>
      <c r="P32" s="148">
        <v>0.02</v>
      </c>
      <c r="Q32" s="4">
        <f t="shared" si="0"/>
        <v>0</v>
      </c>
    </row>
    <row r="33" spans="13:17" ht="12.75" customHeight="1">
      <c r="M33" s="147" t="s">
        <v>64</v>
      </c>
      <c r="N33" s="147" t="s">
        <v>67</v>
      </c>
      <c r="O33" s="148">
        <v>0.08</v>
      </c>
      <c r="P33" s="148">
        <v>0.08</v>
      </c>
      <c r="Q33" s="4">
        <f t="shared" si="0"/>
        <v>0</v>
      </c>
    </row>
    <row r="34" spans="13:17" ht="12.75" customHeight="1">
      <c r="M34" s="147" t="s">
        <v>64</v>
      </c>
      <c r="N34" s="147" t="s">
        <v>68</v>
      </c>
      <c r="O34" s="148">
        <v>0.04</v>
      </c>
      <c r="P34" s="148">
        <v>0.05</v>
      </c>
      <c r="Q34" s="4">
        <f t="shared" si="0"/>
        <v>0.00010000000000000005</v>
      </c>
    </row>
    <row r="35" spans="13:17" ht="12.75" customHeight="1">
      <c r="M35" s="147" t="s">
        <v>69</v>
      </c>
      <c r="N35" s="147" t="s">
        <v>70</v>
      </c>
      <c r="O35" s="148">
        <v>0.2</v>
      </c>
      <c r="P35" s="148">
        <v>0.2</v>
      </c>
      <c r="Q35" s="4">
        <f t="shared" si="0"/>
        <v>0</v>
      </c>
    </row>
    <row r="36" spans="13:17" ht="12.75" customHeight="1">
      <c r="M36" s="147" t="s">
        <v>69</v>
      </c>
      <c r="N36" s="147" t="s">
        <v>71</v>
      </c>
      <c r="O36" s="148">
        <v>0.27</v>
      </c>
      <c r="P36" s="148">
        <v>0.28</v>
      </c>
      <c r="Q36" s="4">
        <f t="shared" si="0"/>
        <v>0.00010000000000000018</v>
      </c>
    </row>
    <row r="37" spans="13:17" ht="12.75" customHeight="1">
      <c r="M37" s="147" t="s">
        <v>69</v>
      </c>
      <c r="N37" s="147" t="s">
        <v>72</v>
      </c>
      <c r="O37" s="148">
        <v>0.56</v>
      </c>
      <c r="P37" s="148">
        <v>0.56</v>
      </c>
      <c r="Q37" s="4">
        <f t="shared" si="0"/>
        <v>0</v>
      </c>
    </row>
    <row r="38" spans="13:17" ht="12.75" customHeight="1">
      <c r="M38" s="147" t="s">
        <v>69</v>
      </c>
      <c r="N38" s="147" t="s">
        <v>73</v>
      </c>
      <c r="O38" s="148">
        <v>0.01</v>
      </c>
      <c r="P38" s="148">
        <v>0.01</v>
      </c>
      <c r="Q38" s="4">
        <f t="shared" si="0"/>
        <v>0</v>
      </c>
    </row>
    <row r="39" spans="13:17" ht="12.75" customHeight="1">
      <c r="M39" s="147" t="s">
        <v>69</v>
      </c>
      <c r="N39" s="147" t="s">
        <v>74</v>
      </c>
      <c r="O39" s="148">
        <v>0.51</v>
      </c>
      <c r="P39" s="148">
        <v>0.5</v>
      </c>
      <c r="Q39" s="4">
        <f t="shared" si="0"/>
        <v>0.00010000000000000018</v>
      </c>
    </row>
    <row r="40" spans="13:17" ht="12.75" customHeight="1">
      <c r="M40" s="147" t="s">
        <v>69</v>
      </c>
      <c r="N40" s="147" t="s">
        <v>75</v>
      </c>
      <c r="O40" s="148">
        <v>0.01</v>
      </c>
      <c r="P40" s="148">
        <v>0.03</v>
      </c>
      <c r="Q40" s="4">
        <f t="shared" si="0"/>
        <v>0.00039999999999999986</v>
      </c>
    </row>
    <row r="41" spans="13:17" ht="12.75" customHeight="1">
      <c r="M41" s="147" t="s">
        <v>69</v>
      </c>
      <c r="N41" s="147" t="s">
        <v>76</v>
      </c>
      <c r="O41" s="148">
        <v>0.01</v>
      </c>
      <c r="P41" s="148">
        <v>0.01</v>
      </c>
      <c r="Q41" s="4">
        <f t="shared" si="0"/>
        <v>0</v>
      </c>
    </row>
    <row r="42" spans="13:17" ht="12.75" customHeight="1">
      <c r="M42" s="147" t="s">
        <v>77</v>
      </c>
      <c r="N42" s="147" t="s">
        <v>78</v>
      </c>
      <c r="O42" s="148">
        <v>0.22</v>
      </c>
      <c r="P42" s="148">
        <v>0.21</v>
      </c>
      <c r="Q42" s="4">
        <f t="shared" si="0"/>
        <v>0.00010000000000000018</v>
      </c>
    </row>
    <row r="43" spans="13:17" ht="12.75" customHeight="1">
      <c r="M43" s="147" t="s">
        <v>77</v>
      </c>
      <c r="N43" s="147" t="s">
        <v>79</v>
      </c>
      <c r="O43" s="148">
        <v>0.03</v>
      </c>
      <c r="P43" s="148">
        <v>0.03</v>
      </c>
      <c r="Q43" s="4">
        <f t="shared" si="0"/>
        <v>0</v>
      </c>
    </row>
    <row r="44" spans="13:17" ht="12.75" customHeight="1">
      <c r="M44" s="147" t="s">
        <v>77</v>
      </c>
      <c r="N44" s="147" t="s">
        <v>80</v>
      </c>
      <c r="O44" s="148">
        <v>0.8</v>
      </c>
      <c r="P44" s="148">
        <v>0.87</v>
      </c>
      <c r="Q44" s="4">
        <f t="shared" si="0"/>
        <v>0.004899999999999993</v>
      </c>
    </row>
    <row r="45" spans="13:17" ht="12.75" customHeight="1">
      <c r="M45" s="147" t="s">
        <v>77</v>
      </c>
      <c r="N45" s="147" t="s">
        <v>81</v>
      </c>
      <c r="O45" s="148">
        <v>0.03</v>
      </c>
      <c r="P45" s="148">
        <v>0.03</v>
      </c>
      <c r="Q45" s="4">
        <f t="shared" si="0"/>
        <v>0</v>
      </c>
    </row>
    <row r="46" spans="13:17" ht="12.75" customHeight="1">
      <c r="M46" s="147" t="s">
        <v>77</v>
      </c>
      <c r="N46" s="147" t="s">
        <v>82</v>
      </c>
      <c r="O46" s="148">
        <v>0.08</v>
      </c>
      <c r="P46" s="148">
        <v>0.07</v>
      </c>
      <c r="Q46" s="4">
        <f t="shared" si="0"/>
        <v>9.99999999999999E-05</v>
      </c>
    </row>
    <row r="47" spans="13:17" ht="12.75" customHeight="1">
      <c r="M47" s="147" t="s">
        <v>77</v>
      </c>
      <c r="N47" s="147" t="s">
        <v>83</v>
      </c>
      <c r="O47" s="148">
        <v>0.03</v>
      </c>
      <c r="P47" s="148">
        <v>0.03</v>
      </c>
      <c r="Q47" s="4">
        <f t="shared" si="0"/>
        <v>0</v>
      </c>
    </row>
    <row r="48" spans="13:17" ht="12.75" customHeight="1">
      <c r="M48" s="147" t="s">
        <v>77</v>
      </c>
      <c r="N48" s="147" t="s">
        <v>84</v>
      </c>
      <c r="O48" s="148">
        <v>0.01</v>
      </c>
      <c r="P48" s="148">
        <v>0.01</v>
      </c>
      <c r="Q48" s="4">
        <f t="shared" si="0"/>
        <v>0</v>
      </c>
    </row>
    <row r="49" spans="13:17" ht="12.75" customHeight="1">
      <c r="M49" s="147" t="s">
        <v>85</v>
      </c>
      <c r="N49" s="147" t="s">
        <v>86</v>
      </c>
      <c r="O49" s="148">
        <v>0.92</v>
      </c>
      <c r="P49" s="148">
        <v>0.88</v>
      </c>
      <c r="Q49" s="4">
        <f t="shared" si="0"/>
        <v>0.001600000000000003</v>
      </c>
    </row>
    <row r="50" spans="13:17" ht="12.75" customHeight="1">
      <c r="M50" s="147" t="s">
        <v>87</v>
      </c>
      <c r="N50" s="147" t="s">
        <v>88</v>
      </c>
      <c r="O50" s="148">
        <v>0.44</v>
      </c>
      <c r="P50" s="148">
        <v>0.44</v>
      </c>
      <c r="Q50" s="4">
        <f t="shared" si="0"/>
        <v>0</v>
      </c>
    </row>
    <row r="51" spans="13:17" ht="12.75" customHeight="1">
      <c r="M51" s="147" t="s">
        <v>87</v>
      </c>
      <c r="N51" s="147" t="s">
        <v>89</v>
      </c>
      <c r="O51" s="148">
        <v>0.23</v>
      </c>
      <c r="P51" s="148">
        <v>0.21</v>
      </c>
      <c r="Q51" s="4">
        <f t="shared" si="0"/>
        <v>0.0004000000000000007</v>
      </c>
    </row>
    <row r="52" spans="13:17" ht="12.75" customHeight="1">
      <c r="M52" s="147" t="s">
        <v>87</v>
      </c>
      <c r="N52" s="147" t="s">
        <v>90</v>
      </c>
      <c r="O52" s="148">
        <v>0.01</v>
      </c>
      <c r="P52" s="148">
        <v>0.01</v>
      </c>
      <c r="Q52" s="4">
        <f t="shared" si="0"/>
        <v>0</v>
      </c>
    </row>
    <row r="53" spans="13:17" ht="12.75" customHeight="1">
      <c r="M53" s="147" t="s">
        <v>91</v>
      </c>
      <c r="N53" s="147" t="s">
        <v>92</v>
      </c>
      <c r="O53" s="148">
        <v>0.01</v>
      </c>
      <c r="P53" s="148">
        <v>0.01</v>
      </c>
      <c r="Q53" s="4">
        <f t="shared" si="0"/>
        <v>0</v>
      </c>
    </row>
    <row r="54" spans="13:17" ht="12.75" customHeight="1">
      <c r="M54" s="147" t="s">
        <v>93</v>
      </c>
      <c r="N54" s="147" t="s">
        <v>94</v>
      </c>
      <c r="O54" s="148">
        <v>0.02</v>
      </c>
      <c r="P54" s="148">
        <v>0.02</v>
      </c>
      <c r="Q54" s="4">
        <f t="shared" si="0"/>
        <v>0</v>
      </c>
    </row>
    <row r="55" spans="13:17" ht="12.75" customHeight="1">
      <c r="M55" s="147" t="s">
        <v>93</v>
      </c>
      <c r="N55" s="147" t="s">
        <v>95</v>
      </c>
      <c r="O55" s="148">
        <v>0.49</v>
      </c>
      <c r="P55" s="148">
        <v>0.51</v>
      </c>
      <c r="Q55" s="4">
        <f t="shared" si="0"/>
        <v>0.0004000000000000007</v>
      </c>
    </row>
    <row r="56" spans="13:17" ht="12.75" customHeight="1">
      <c r="M56" s="147" t="s">
        <v>93</v>
      </c>
      <c r="N56" s="147" t="s">
        <v>96</v>
      </c>
      <c r="O56" s="148">
        <v>0.37</v>
      </c>
      <c r="P56" s="148">
        <v>0.35</v>
      </c>
      <c r="Q56" s="4">
        <f t="shared" si="0"/>
        <v>0.0004000000000000007</v>
      </c>
    </row>
    <row r="57" spans="13:17" ht="12.75" customHeight="1">
      <c r="M57" s="147" t="s">
        <v>93</v>
      </c>
      <c r="N57" s="147" t="s">
        <v>97</v>
      </c>
      <c r="O57" s="148">
        <v>0.05</v>
      </c>
      <c r="P57" s="148">
        <v>0.05</v>
      </c>
      <c r="Q57" s="4">
        <f t="shared" si="0"/>
        <v>0</v>
      </c>
    </row>
    <row r="58" spans="13:17" ht="12.75" customHeight="1">
      <c r="M58" s="147" t="s">
        <v>93</v>
      </c>
      <c r="N58" s="147" t="s">
        <v>98</v>
      </c>
      <c r="O58" s="148">
        <v>0.29</v>
      </c>
      <c r="P58" s="148">
        <v>0.27</v>
      </c>
      <c r="Q58" s="4">
        <f t="shared" si="0"/>
        <v>0.0003999999999999985</v>
      </c>
    </row>
    <row r="59" spans="13:17" ht="12.75" customHeight="1">
      <c r="M59" s="147" t="s">
        <v>93</v>
      </c>
      <c r="N59" s="147" t="s">
        <v>99</v>
      </c>
      <c r="O59" s="148">
        <v>0.01</v>
      </c>
      <c r="P59" s="148">
        <v>0.01</v>
      </c>
      <c r="Q59" s="4">
        <f t="shared" si="0"/>
        <v>0</v>
      </c>
    </row>
    <row r="60" spans="13:17" ht="12.75" customHeight="1">
      <c r="M60" s="147" t="s">
        <v>100</v>
      </c>
      <c r="N60" s="147" t="s">
        <v>101</v>
      </c>
      <c r="O60" s="148">
        <v>0.04</v>
      </c>
      <c r="P60" s="148">
        <v>0.02</v>
      </c>
      <c r="Q60" s="4">
        <f t="shared" si="0"/>
        <v>0.0004</v>
      </c>
    </row>
    <row r="61" spans="13:17" ht="12.75">
      <c r="M61" s="96"/>
      <c r="N61" s="96"/>
      <c r="O61" s="97"/>
      <c r="P61" s="97"/>
      <c r="Q61" s="4"/>
    </row>
    <row r="62" spans="13:17" ht="12.75">
      <c r="M62" s="96"/>
      <c r="N62" s="96"/>
      <c r="O62" s="97"/>
      <c r="P62" s="97"/>
      <c r="Q62" s="4"/>
    </row>
    <row r="65" spans="16:17" ht="12.75">
      <c r="P65" s="5" t="s">
        <v>3</v>
      </c>
      <c r="Q65" s="31">
        <f>SUM(Q2:Q64)</f>
        <v>0.017300000000000003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10.729999999999997</v>
      </c>
      <c r="P68">
        <f>SUM(P2:P64)</f>
        <v>10.659999999999998</v>
      </c>
      <c r="Q68" s="8">
        <f>+O68+P68</f>
        <v>21.389999999999993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0.01</v>
      </c>
      <c r="P70">
        <f>MIN(P2:P64)</f>
        <v>0.01</v>
      </c>
      <c r="Q70" s="9">
        <f>MIN(O70:P70)</f>
        <v>0.01</v>
      </c>
    </row>
    <row r="71" spans="14:17" ht="12.75">
      <c r="N71" s="5" t="s">
        <v>10</v>
      </c>
      <c r="O71">
        <f>MAX(O2:O60)</f>
        <v>1.54</v>
      </c>
      <c r="P71">
        <f>MAX(P2:P60)</f>
        <v>1.48</v>
      </c>
      <c r="Q71" s="10">
        <f>MAX(O71:P71)</f>
        <v>1.54</v>
      </c>
    </row>
    <row r="72" spans="14:17" ht="12.75">
      <c r="N72" s="5" t="s">
        <v>11</v>
      </c>
      <c r="O72" s="11">
        <f>O68/O69</f>
        <v>0.18186440677966095</v>
      </c>
      <c r="P72" s="11">
        <f>P68/P69</f>
        <v>0.1806779661016949</v>
      </c>
      <c r="Q72" s="12">
        <f>(O68+P68)/Q69</f>
        <v>0.1812711864406779</v>
      </c>
    </row>
    <row r="73" spans="14:17" ht="12.75">
      <c r="N73" s="5" t="s">
        <v>12</v>
      </c>
      <c r="O73" s="13">
        <f>STDEV(O2:O64)</f>
        <v>0.2637297112724156</v>
      </c>
      <c r="P73" s="13">
        <f>STDEV(P2:P64)</f>
        <v>0.2602377189575057</v>
      </c>
      <c r="Q73" s="13">
        <f>SQRT(Q65/Q69)</f>
        <v>0.012108268641367577</v>
      </c>
    </row>
    <row r="74" spans="14:17" ht="12.75">
      <c r="N74" s="5" t="s">
        <v>13</v>
      </c>
      <c r="Q74" s="14">
        <f>(Q73/Q72)*100</f>
        <v>6.679643289767998</v>
      </c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4.28125" style="0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187</v>
      </c>
      <c r="M1" s="149" t="s">
        <v>0</v>
      </c>
      <c r="N1" s="149" t="s">
        <v>1</v>
      </c>
      <c r="O1" s="149" t="s">
        <v>188</v>
      </c>
      <c r="P1" s="149" t="s">
        <v>188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50" t="s">
        <v>30</v>
      </c>
      <c r="N2" s="150" t="s">
        <v>31</v>
      </c>
      <c r="O2" s="151">
        <v>0.2</v>
      </c>
      <c r="P2" s="151">
        <v>0.2</v>
      </c>
      <c r="Q2" s="4">
        <f aca="true" t="shared" si="0" ref="Q2:Q62">(O2-P2)^2</f>
        <v>0</v>
      </c>
      <c r="R2">
        <v>80</v>
      </c>
      <c r="S2">
        <f>0.8*R2</f>
        <v>64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150" t="s">
        <v>30</v>
      </c>
      <c r="N3" s="150" t="s">
        <v>32</v>
      </c>
      <c r="O3" s="151">
        <v>0.1</v>
      </c>
      <c r="P3" s="151">
        <v>0.1</v>
      </c>
      <c r="Q3" s="4">
        <f t="shared" si="0"/>
        <v>0</v>
      </c>
      <c r="R3">
        <v>0</v>
      </c>
      <c r="S3">
        <v>0</v>
      </c>
      <c r="T3">
        <f>R2</f>
        <v>80</v>
      </c>
      <c r="U3">
        <f>$B$3</f>
        <v>0.1</v>
      </c>
    </row>
    <row r="4" spans="13:19" ht="12.75" customHeight="1">
      <c r="M4" s="150" t="s">
        <v>30</v>
      </c>
      <c r="N4" s="150" t="s">
        <v>33</v>
      </c>
      <c r="O4" s="151">
        <v>0.2</v>
      </c>
      <c r="P4" s="151">
        <v>0.1</v>
      </c>
      <c r="Q4" s="4">
        <f t="shared" si="0"/>
        <v>0.010000000000000002</v>
      </c>
      <c r="R4">
        <f>S2</f>
        <v>64</v>
      </c>
      <c r="S4">
        <f>R2</f>
        <v>80</v>
      </c>
    </row>
    <row r="5" spans="1:21" ht="12.75" customHeight="1">
      <c r="A5" s="15" t="s">
        <v>16</v>
      </c>
      <c r="M5" s="150" t="s">
        <v>30</v>
      </c>
      <c r="N5" s="150" t="s">
        <v>34</v>
      </c>
      <c r="O5" s="151">
        <v>2.5</v>
      </c>
      <c r="P5" s="151">
        <v>2.8</v>
      </c>
      <c r="Q5" s="4">
        <f t="shared" si="0"/>
        <v>0.0899999999999999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50" t="s">
        <v>30</v>
      </c>
      <c r="N6" s="150" t="s">
        <v>35</v>
      </c>
      <c r="O6" s="151">
        <v>1.2</v>
      </c>
      <c r="P6" s="151">
        <v>1.1</v>
      </c>
      <c r="Q6" s="4">
        <f t="shared" si="0"/>
        <v>0.009999999999999974</v>
      </c>
      <c r="T6">
        <f>$B$3</f>
        <v>0.1</v>
      </c>
      <c r="U6">
        <f>+T3</f>
        <v>80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50" t="s">
        <v>30</v>
      </c>
      <c r="N7" s="150" t="s">
        <v>36</v>
      </c>
      <c r="O7" s="151">
        <v>0.8</v>
      </c>
      <c r="P7" s="151">
        <v>0.8</v>
      </c>
      <c r="Q7" s="4">
        <f t="shared" si="0"/>
        <v>0</v>
      </c>
    </row>
    <row r="8" spans="1:17" ht="12.75" customHeight="1">
      <c r="A8" s="17" t="s">
        <v>4</v>
      </c>
      <c r="B8" s="18">
        <f>+O69</f>
        <v>61</v>
      </c>
      <c r="C8" s="18">
        <f>+O68</f>
        <v>229.54999999999998</v>
      </c>
      <c r="D8">
        <f>$B$3</f>
        <v>0.1</v>
      </c>
      <c r="E8" s="18">
        <f>+O70</f>
        <v>0.05</v>
      </c>
      <c r="F8" s="18">
        <f>+O71</f>
        <v>78.1</v>
      </c>
      <c r="G8" s="8">
        <f>+O72</f>
        <v>3.7631147540983605</v>
      </c>
      <c r="H8" s="28">
        <f>O73</f>
        <v>12.494378408039298</v>
      </c>
      <c r="I8" s="28" t="s">
        <v>17</v>
      </c>
      <c r="J8" s="19" t="s">
        <v>17</v>
      </c>
      <c r="M8" s="150" t="s">
        <v>30</v>
      </c>
      <c r="N8" s="150" t="s">
        <v>37</v>
      </c>
      <c r="O8" s="151">
        <v>0.4</v>
      </c>
      <c r="P8" s="151">
        <v>0.4</v>
      </c>
      <c r="Q8" s="4">
        <f t="shared" si="0"/>
        <v>0</v>
      </c>
    </row>
    <row r="9" spans="1:17" ht="12.75" customHeight="1">
      <c r="A9" s="17" t="s">
        <v>5</v>
      </c>
      <c r="B9" s="18">
        <f>+P69</f>
        <v>61</v>
      </c>
      <c r="C9" s="18">
        <f>+P68</f>
        <v>225.7</v>
      </c>
      <c r="D9">
        <f>$B$3</f>
        <v>0.1</v>
      </c>
      <c r="E9" s="18">
        <f>+P70</f>
        <v>0.1</v>
      </c>
      <c r="F9" s="18">
        <f>+P71</f>
        <v>78.1</v>
      </c>
      <c r="G9" s="8">
        <f>P72</f>
        <v>3.6999999999999997</v>
      </c>
      <c r="H9" s="28">
        <f>P73</f>
        <v>12.37186323881734</v>
      </c>
      <c r="I9" s="28" t="s">
        <v>17</v>
      </c>
      <c r="J9" s="19" t="s">
        <v>17</v>
      </c>
      <c r="M9" s="150" t="s">
        <v>38</v>
      </c>
      <c r="N9" s="150" t="s">
        <v>39</v>
      </c>
      <c r="O9" s="151">
        <v>0.2</v>
      </c>
      <c r="P9" s="151">
        <v>0.2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122</v>
      </c>
      <c r="C10" s="23">
        <f>+Q68</f>
        <v>455.25</v>
      </c>
      <c r="D10" s="21">
        <f>$B$3</f>
        <v>0.1</v>
      </c>
      <c r="E10" s="21">
        <f>+Q70</f>
        <v>0.05</v>
      </c>
      <c r="F10" s="23">
        <f>+Q71</f>
        <v>78.1</v>
      </c>
      <c r="G10" s="30">
        <f>Q72</f>
        <v>3.7315573770491803</v>
      </c>
      <c r="H10" s="29" t="s">
        <v>17</v>
      </c>
      <c r="I10" s="22">
        <f>Q73</f>
        <v>0.18581896707438172</v>
      </c>
      <c r="J10" s="24">
        <f>Q74</f>
        <v>4.979662599247572</v>
      </c>
      <c r="M10" s="150" t="s">
        <v>38</v>
      </c>
      <c r="N10" s="150" t="s">
        <v>40</v>
      </c>
      <c r="O10" s="151">
        <v>0.2</v>
      </c>
      <c r="P10" s="151">
        <v>0.2</v>
      </c>
      <c r="Q10" s="4">
        <f t="shared" si="0"/>
        <v>0</v>
      </c>
    </row>
    <row r="11" spans="13:17" ht="12.75" customHeight="1">
      <c r="M11" s="150" t="s">
        <v>38</v>
      </c>
      <c r="N11" s="150" t="s">
        <v>41</v>
      </c>
      <c r="O11" s="151">
        <v>0.8</v>
      </c>
      <c r="P11" s="151">
        <v>0.8</v>
      </c>
      <c r="Q11" s="4">
        <f t="shared" si="0"/>
        <v>0</v>
      </c>
    </row>
    <row r="12" spans="13:17" ht="12.75" customHeight="1">
      <c r="M12" s="150" t="s">
        <v>38</v>
      </c>
      <c r="N12" s="150" t="s">
        <v>42</v>
      </c>
      <c r="O12" s="151">
        <v>0.7</v>
      </c>
      <c r="P12" s="151">
        <v>0.7</v>
      </c>
      <c r="Q12" s="4">
        <f t="shared" si="0"/>
        <v>0</v>
      </c>
    </row>
    <row r="13" spans="13:17" ht="12.75" customHeight="1">
      <c r="M13" s="150" t="s">
        <v>43</v>
      </c>
      <c r="N13" s="150" t="s">
        <v>44</v>
      </c>
      <c r="O13" s="151">
        <v>5.6</v>
      </c>
      <c r="P13" s="151">
        <v>5.5</v>
      </c>
      <c r="Q13" s="4">
        <f t="shared" si="0"/>
        <v>0.009999999999999929</v>
      </c>
    </row>
    <row r="14" spans="13:17" ht="12.75" customHeight="1">
      <c r="M14" s="150" t="s">
        <v>43</v>
      </c>
      <c r="N14" s="150" t="s">
        <v>45</v>
      </c>
      <c r="O14" s="151">
        <v>0.2</v>
      </c>
      <c r="P14" s="151">
        <v>0.2</v>
      </c>
      <c r="Q14" s="4">
        <f t="shared" si="0"/>
        <v>0</v>
      </c>
    </row>
    <row r="15" spans="13:17" ht="12.75" customHeight="1">
      <c r="M15" s="150" t="s">
        <v>43</v>
      </c>
      <c r="N15" s="150" t="s">
        <v>46</v>
      </c>
      <c r="O15" s="151">
        <v>1.4</v>
      </c>
      <c r="P15" s="151">
        <v>1.2</v>
      </c>
      <c r="Q15" s="4">
        <f t="shared" si="0"/>
        <v>0.03999999999999998</v>
      </c>
    </row>
    <row r="16" spans="13:17" ht="12.75" customHeight="1">
      <c r="M16" s="150" t="s">
        <v>43</v>
      </c>
      <c r="N16" s="150" t="s">
        <v>47</v>
      </c>
      <c r="O16" s="151">
        <v>0.9</v>
      </c>
      <c r="P16" s="151">
        <v>0.8</v>
      </c>
      <c r="Q16" s="4">
        <f t="shared" si="0"/>
        <v>0.009999999999999995</v>
      </c>
    </row>
    <row r="17" spans="13:17" ht="12.75" customHeight="1">
      <c r="M17" s="150" t="s">
        <v>43</v>
      </c>
      <c r="N17" s="150" t="s">
        <v>48</v>
      </c>
      <c r="O17" s="151">
        <v>2</v>
      </c>
      <c r="P17" s="151">
        <v>1.9</v>
      </c>
      <c r="Q17" s="4">
        <f t="shared" si="0"/>
        <v>0.010000000000000018</v>
      </c>
    </row>
    <row r="18" spans="13:17" ht="12.75" customHeight="1">
      <c r="M18" s="150" t="s">
        <v>43</v>
      </c>
      <c r="N18" s="150" t="s">
        <v>49</v>
      </c>
      <c r="O18" s="151">
        <v>0.2</v>
      </c>
      <c r="P18" s="151">
        <v>0.2</v>
      </c>
      <c r="Q18" s="4">
        <f t="shared" si="0"/>
        <v>0</v>
      </c>
    </row>
    <row r="19" spans="13:17" ht="12.75" customHeight="1">
      <c r="M19" s="150" t="s">
        <v>50</v>
      </c>
      <c r="N19" s="150" t="s">
        <v>51</v>
      </c>
      <c r="O19" s="151">
        <v>11.9</v>
      </c>
      <c r="P19" s="151">
        <v>10.7</v>
      </c>
      <c r="Q19" s="4">
        <f t="shared" si="0"/>
        <v>1.4400000000000026</v>
      </c>
    </row>
    <row r="20" spans="13:17" ht="12.75" customHeight="1">
      <c r="M20" s="150" t="s">
        <v>50</v>
      </c>
      <c r="N20" s="150" t="s">
        <v>52</v>
      </c>
      <c r="O20" s="151">
        <v>60.9</v>
      </c>
      <c r="P20" s="151">
        <v>59.5</v>
      </c>
      <c r="Q20" s="4">
        <f t="shared" si="0"/>
        <v>1.959999999999996</v>
      </c>
    </row>
    <row r="21" spans="13:17" ht="12.75" customHeight="1">
      <c r="M21" s="150" t="s">
        <v>50</v>
      </c>
      <c r="N21" s="150" t="s">
        <v>53</v>
      </c>
      <c r="O21" s="151">
        <v>0.8</v>
      </c>
      <c r="P21" s="151">
        <v>0.7</v>
      </c>
      <c r="Q21" s="4">
        <f t="shared" si="0"/>
        <v>0.010000000000000018</v>
      </c>
    </row>
    <row r="22" spans="13:17" ht="12.75" customHeight="1">
      <c r="M22" s="150" t="s">
        <v>50</v>
      </c>
      <c r="N22" s="150" t="s">
        <v>54</v>
      </c>
      <c r="O22" s="151">
        <v>0.4</v>
      </c>
      <c r="P22" s="151">
        <v>0.3</v>
      </c>
      <c r="Q22" s="4">
        <f t="shared" si="0"/>
        <v>0.010000000000000007</v>
      </c>
    </row>
    <row r="23" spans="13:17" ht="12.75" customHeight="1">
      <c r="M23" s="150" t="s">
        <v>50</v>
      </c>
      <c r="N23" s="150" t="s">
        <v>55</v>
      </c>
      <c r="O23" s="151">
        <v>0.8</v>
      </c>
      <c r="P23" s="151">
        <v>0.7</v>
      </c>
      <c r="Q23" s="4">
        <f t="shared" si="0"/>
        <v>0.010000000000000018</v>
      </c>
    </row>
    <row r="24" spans="13:17" ht="12.75" customHeight="1">
      <c r="M24" s="150" t="s">
        <v>56</v>
      </c>
      <c r="N24" s="150" t="s">
        <v>57</v>
      </c>
      <c r="O24" s="151">
        <v>0.5</v>
      </c>
      <c r="P24" s="151">
        <v>0.5</v>
      </c>
      <c r="Q24" s="4">
        <f t="shared" si="0"/>
        <v>0</v>
      </c>
    </row>
    <row r="25" spans="13:17" ht="12.75" customHeight="1">
      <c r="M25" s="150" t="s">
        <v>56</v>
      </c>
      <c r="N25" s="150" t="s">
        <v>58</v>
      </c>
      <c r="O25" s="151">
        <v>1.5</v>
      </c>
      <c r="P25" s="151">
        <v>1.5</v>
      </c>
      <c r="Q25" s="4">
        <f t="shared" si="0"/>
        <v>0</v>
      </c>
    </row>
    <row r="26" spans="13:17" ht="12.75" customHeight="1">
      <c r="M26" s="150" t="s">
        <v>56</v>
      </c>
      <c r="N26" s="150" t="s">
        <v>59</v>
      </c>
      <c r="O26" s="151">
        <v>1.2</v>
      </c>
      <c r="P26" s="151">
        <v>1.4</v>
      </c>
      <c r="Q26" s="4">
        <f t="shared" si="0"/>
        <v>0.03999999999999998</v>
      </c>
    </row>
    <row r="27" spans="13:17" ht="12.75" customHeight="1">
      <c r="M27" s="150" t="s">
        <v>56</v>
      </c>
      <c r="N27" s="150" t="s">
        <v>60</v>
      </c>
      <c r="O27" s="151">
        <v>1.6</v>
      </c>
      <c r="P27" s="151">
        <v>1.5</v>
      </c>
      <c r="Q27" s="4">
        <f t="shared" si="0"/>
        <v>0.010000000000000018</v>
      </c>
    </row>
    <row r="28" spans="13:17" ht="12.75" customHeight="1">
      <c r="M28" s="150" t="s">
        <v>56</v>
      </c>
      <c r="N28" s="150" t="s">
        <v>61</v>
      </c>
      <c r="O28" s="151">
        <v>1.1</v>
      </c>
      <c r="P28" s="151">
        <v>1.3</v>
      </c>
      <c r="Q28" s="4">
        <f t="shared" si="0"/>
        <v>0.03999999999999998</v>
      </c>
    </row>
    <row r="29" spans="13:17" ht="12.75" customHeight="1">
      <c r="M29" s="150" t="s">
        <v>56</v>
      </c>
      <c r="N29" s="150" t="s">
        <v>62</v>
      </c>
      <c r="O29" s="151">
        <v>1.1</v>
      </c>
      <c r="P29" s="151">
        <v>1.2</v>
      </c>
      <c r="Q29" s="4">
        <f t="shared" si="0"/>
        <v>0.009999999999999974</v>
      </c>
    </row>
    <row r="30" spans="13:17" ht="12.75" customHeight="1">
      <c r="M30" s="150" t="s">
        <v>56</v>
      </c>
      <c r="N30" s="150" t="s">
        <v>63</v>
      </c>
      <c r="O30" s="151">
        <v>1.5</v>
      </c>
      <c r="P30" s="151">
        <v>1.5</v>
      </c>
      <c r="Q30" s="4">
        <f t="shared" si="0"/>
        <v>0</v>
      </c>
    </row>
    <row r="31" spans="13:17" ht="12.75" customHeight="1">
      <c r="M31" s="150" t="s">
        <v>64</v>
      </c>
      <c r="N31" s="150" t="s">
        <v>65</v>
      </c>
      <c r="O31" s="151">
        <v>0.4</v>
      </c>
      <c r="P31" s="151">
        <v>0.4</v>
      </c>
      <c r="Q31" s="4">
        <f t="shared" si="0"/>
        <v>0</v>
      </c>
    </row>
    <row r="32" spans="13:17" ht="12.75" customHeight="1">
      <c r="M32" s="150" t="s">
        <v>64</v>
      </c>
      <c r="N32" s="150" t="s">
        <v>66</v>
      </c>
      <c r="O32" s="151">
        <v>0.5</v>
      </c>
      <c r="P32" s="151">
        <v>0.5</v>
      </c>
      <c r="Q32" s="4">
        <f t="shared" si="0"/>
        <v>0</v>
      </c>
    </row>
    <row r="33" spans="13:17" ht="12.75" customHeight="1">
      <c r="M33" s="150" t="s">
        <v>64</v>
      </c>
      <c r="N33" s="150" t="s">
        <v>67</v>
      </c>
      <c r="O33" s="151">
        <v>0.3</v>
      </c>
      <c r="P33" s="151">
        <v>0.3</v>
      </c>
      <c r="Q33" s="4">
        <f t="shared" si="0"/>
        <v>0</v>
      </c>
    </row>
    <row r="34" spans="13:17" ht="12.75" customHeight="1">
      <c r="M34" s="150" t="s">
        <v>64</v>
      </c>
      <c r="N34" s="150" t="s">
        <v>68</v>
      </c>
      <c r="O34" s="151">
        <v>0.7</v>
      </c>
      <c r="P34" s="151">
        <v>0.6</v>
      </c>
      <c r="Q34" s="4">
        <f t="shared" si="0"/>
        <v>0.009999999999999995</v>
      </c>
    </row>
    <row r="35" spans="13:17" ht="12.75" customHeight="1">
      <c r="M35" s="150" t="s">
        <v>149</v>
      </c>
      <c r="N35" s="150" t="s">
        <v>150</v>
      </c>
      <c r="O35" s="151">
        <v>78.1</v>
      </c>
      <c r="P35" s="151">
        <v>78.1</v>
      </c>
      <c r="Q35" s="4">
        <f t="shared" si="0"/>
        <v>0</v>
      </c>
    </row>
    <row r="36" spans="13:17" ht="12.75" customHeight="1">
      <c r="M36" s="150" t="s">
        <v>151</v>
      </c>
      <c r="N36" s="150" t="s">
        <v>152</v>
      </c>
      <c r="O36" s="151">
        <v>11.4</v>
      </c>
      <c r="P36" s="151">
        <v>10.9</v>
      </c>
      <c r="Q36" s="4">
        <f t="shared" si="0"/>
        <v>0.25</v>
      </c>
    </row>
    <row r="37" spans="13:17" ht="12.75" customHeight="1">
      <c r="M37" s="150" t="s">
        <v>69</v>
      </c>
      <c r="N37" s="150" t="s">
        <v>70</v>
      </c>
      <c r="O37" s="151">
        <v>1</v>
      </c>
      <c r="P37" s="151">
        <v>1.1</v>
      </c>
      <c r="Q37" s="4">
        <f t="shared" si="0"/>
        <v>0.010000000000000018</v>
      </c>
    </row>
    <row r="38" spans="13:17" ht="12.75" customHeight="1">
      <c r="M38" s="150" t="s">
        <v>69</v>
      </c>
      <c r="N38" s="150" t="s">
        <v>71</v>
      </c>
      <c r="O38" s="151">
        <v>1.4</v>
      </c>
      <c r="P38" s="151">
        <v>1.4</v>
      </c>
      <c r="Q38" s="4">
        <f t="shared" si="0"/>
        <v>0</v>
      </c>
    </row>
    <row r="39" spans="13:17" ht="12.75" customHeight="1">
      <c r="M39" s="150" t="s">
        <v>69</v>
      </c>
      <c r="N39" s="150" t="s">
        <v>72</v>
      </c>
      <c r="O39" s="151">
        <v>1.9</v>
      </c>
      <c r="P39" s="151">
        <v>2</v>
      </c>
      <c r="Q39" s="4">
        <f t="shared" si="0"/>
        <v>0.010000000000000018</v>
      </c>
    </row>
    <row r="40" spans="13:17" ht="12.75" customHeight="1">
      <c r="M40" s="150" t="s">
        <v>69</v>
      </c>
      <c r="N40" s="150" t="s">
        <v>73</v>
      </c>
      <c r="O40" s="151">
        <v>1</v>
      </c>
      <c r="P40" s="151">
        <v>1</v>
      </c>
      <c r="Q40" s="4">
        <f t="shared" si="0"/>
        <v>0</v>
      </c>
    </row>
    <row r="41" spans="13:17" ht="12.75" customHeight="1">
      <c r="M41" s="150" t="s">
        <v>69</v>
      </c>
      <c r="N41" s="150" t="s">
        <v>74</v>
      </c>
      <c r="O41" s="151">
        <v>1.5</v>
      </c>
      <c r="P41" s="151">
        <v>1.4</v>
      </c>
      <c r="Q41" s="4">
        <f t="shared" si="0"/>
        <v>0.010000000000000018</v>
      </c>
    </row>
    <row r="42" spans="13:17" ht="12.75" customHeight="1">
      <c r="M42" s="150" t="s">
        <v>69</v>
      </c>
      <c r="N42" s="150" t="s">
        <v>75</v>
      </c>
      <c r="O42" s="151">
        <v>0.4</v>
      </c>
      <c r="P42" s="151">
        <v>0.5</v>
      </c>
      <c r="Q42" s="4">
        <f t="shared" si="0"/>
        <v>0.009999999999999995</v>
      </c>
    </row>
    <row r="43" spans="13:17" ht="12.75" customHeight="1">
      <c r="M43" s="150" t="s">
        <v>69</v>
      </c>
      <c r="N43" s="150" t="s">
        <v>76</v>
      </c>
      <c r="O43" s="151">
        <v>0.5</v>
      </c>
      <c r="P43" s="151">
        <v>0.5</v>
      </c>
      <c r="Q43" s="4">
        <f t="shared" si="0"/>
        <v>0</v>
      </c>
    </row>
    <row r="44" spans="13:17" ht="12.75" customHeight="1">
      <c r="M44" s="150" t="s">
        <v>77</v>
      </c>
      <c r="N44" s="150" t="s">
        <v>78</v>
      </c>
      <c r="O44" s="151">
        <v>2.2</v>
      </c>
      <c r="P44" s="151">
        <v>2.2</v>
      </c>
      <c r="Q44" s="4">
        <f t="shared" si="0"/>
        <v>0</v>
      </c>
    </row>
    <row r="45" spans="13:17" ht="12.75" customHeight="1">
      <c r="M45" s="150" t="s">
        <v>77</v>
      </c>
      <c r="N45" s="150" t="s">
        <v>79</v>
      </c>
      <c r="O45" s="151">
        <v>0.4</v>
      </c>
      <c r="P45" s="151">
        <v>0.4</v>
      </c>
      <c r="Q45" s="4">
        <f t="shared" si="0"/>
        <v>0</v>
      </c>
    </row>
    <row r="46" spans="13:17" ht="12.75" customHeight="1">
      <c r="M46" s="150" t="s">
        <v>77</v>
      </c>
      <c r="N46" s="150" t="s">
        <v>80</v>
      </c>
      <c r="O46" s="151">
        <v>1.6</v>
      </c>
      <c r="P46" s="151">
        <v>1.8</v>
      </c>
      <c r="Q46" s="4">
        <f t="shared" si="0"/>
        <v>0.03999999999999998</v>
      </c>
    </row>
    <row r="47" spans="13:17" ht="12.75" customHeight="1">
      <c r="M47" s="150" t="s">
        <v>77</v>
      </c>
      <c r="N47" s="150" t="s">
        <v>81</v>
      </c>
      <c r="O47" s="151">
        <v>0.5</v>
      </c>
      <c r="P47" s="151">
        <v>0.5</v>
      </c>
      <c r="Q47" s="4">
        <f t="shared" si="0"/>
        <v>0</v>
      </c>
    </row>
    <row r="48" spans="13:17" ht="12.75" customHeight="1">
      <c r="M48" s="150" t="s">
        <v>77</v>
      </c>
      <c r="N48" s="150" t="s">
        <v>82</v>
      </c>
      <c r="O48" s="151">
        <v>1.3</v>
      </c>
      <c r="P48" s="151">
        <v>1.3</v>
      </c>
      <c r="Q48" s="4">
        <f t="shared" si="0"/>
        <v>0</v>
      </c>
    </row>
    <row r="49" spans="13:17" ht="12.75" customHeight="1">
      <c r="M49" s="150" t="s">
        <v>77</v>
      </c>
      <c r="N49" s="150" t="s">
        <v>83</v>
      </c>
      <c r="O49" s="151">
        <v>1.1</v>
      </c>
      <c r="P49" s="151">
        <v>1.1</v>
      </c>
      <c r="Q49" s="4">
        <f t="shared" si="0"/>
        <v>0</v>
      </c>
    </row>
    <row r="50" spans="13:17" ht="12.75" customHeight="1">
      <c r="M50" s="150" t="s">
        <v>77</v>
      </c>
      <c r="N50" s="150" t="s">
        <v>84</v>
      </c>
      <c r="O50" s="151">
        <v>0.7</v>
      </c>
      <c r="P50" s="151">
        <v>0.7</v>
      </c>
      <c r="Q50" s="4">
        <f t="shared" si="0"/>
        <v>0</v>
      </c>
    </row>
    <row r="51" spans="13:17" ht="12.75" customHeight="1">
      <c r="M51" s="150" t="s">
        <v>85</v>
      </c>
      <c r="N51" s="150" t="s">
        <v>86</v>
      </c>
      <c r="O51" s="151">
        <v>4.4</v>
      </c>
      <c r="P51" s="151">
        <v>4.1</v>
      </c>
      <c r="Q51" s="4">
        <f t="shared" si="0"/>
        <v>0.09000000000000043</v>
      </c>
    </row>
    <row r="52" spans="13:17" ht="12.75" customHeight="1">
      <c r="M52" s="150" t="s">
        <v>87</v>
      </c>
      <c r="N52" s="150" t="s">
        <v>88</v>
      </c>
      <c r="O52" s="151">
        <v>2.2</v>
      </c>
      <c r="P52" s="151">
        <v>2.1</v>
      </c>
      <c r="Q52" s="4">
        <f t="shared" si="0"/>
        <v>0.010000000000000018</v>
      </c>
    </row>
    <row r="53" spans="13:17" ht="12.75" customHeight="1">
      <c r="M53" s="150" t="s">
        <v>87</v>
      </c>
      <c r="N53" s="150" t="s">
        <v>89</v>
      </c>
      <c r="O53" s="151">
        <v>0.8</v>
      </c>
      <c r="P53" s="151">
        <v>0.8</v>
      </c>
      <c r="Q53" s="4">
        <f t="shared" si="0"/>
        <v>0</v>
      </c>
    </row>
    <row r="54" spans="13:17" ht="12.75" customHeight="1">
      <c r="M54" s="150" t="s">
        <v>87</v>
      </c>
      <c r="N54" s="150" t="s">
        <v>90</v>
      </c>
      <c r="O54" s="151">
        <v>2.3</v>
      </c>
      <c r="P54" s="151">
        <v>2.1</v>
      </c>
      <c r="Q54" s="4">
        <f t="shared" si="0"/>
        <v>0.0399999999999999</v>
      </c>
    </row>
    <row r="55" spans="13:17" ht="12.75" customHeight="1">
      <c r="M55" s="150" t="s">
        <v>91</v>
      </c>
      <c r="N55" s="150" t="s">
        <v>92</v>
      </c>
      <c r="O55" s="151">
        <v>2.4</v>
      </c>
      <c r="P55" s="151">
        <v>2.3</v>
      </c>
      <c r="Q55" s="4">
        <f t="shared" si="0"/>
        <v>0.010000000000000018</v>
      </c>
    </row>
    <row r="56" spans="13:17" ht="12.75" customHeight="1">
      <c r="M56" s="150" t="s">
        <v>93</v>
      </c>
      <c r="N56" s="150" t="s">
        <v>94</v>
      </c>
      <c r="O56" s="151">
        <v>0.05</v>
      </c>
      <c r="P56" s="151">
        <v>0.1</v>
      </c>
      <c r="Q56" s="4">
        <f t="shared" si="0"/>
        <v>0.0025000000000000005</v>
      </c>
    </row>
    <row r="57" spans="13:17" ht="12.75" customHeight="1">
      <c r="M57" s="150" t="s">
        <v>93</v>
      </c>
      <c r="N57" s="150" t="s">
        <v>95</v>
      </c>
      <c r="O57" s="151">
        <v>5.1</v>
      </c>
      <c r="P57" s="151">
        <v>5</v>
      </c>
      <c r="Q57" s="4">
        <f t="shared" si="0"/>
        <v>0.009999999999999929</v>
      </c>
    </row>
    <row r="58" spans="13:17" ht="12.75" customHeight="1">
      <c r="M58" s="150" t="s">
        <v>93</v>
      </c>
      <c r="N58" s="150" t="s">
        <v>96</v>
      </c>
      <c r="O58" s="151">
        <v>1.1</v>
      </c>
      <c r="P58" s="151">
        <v>1.1</v>
      </c>
      <c r="Q58" s="4">
        <f t="shared" si="0"/>
        <v>0</v>
      </c>
    </row>
    <row r="59" spans="13:17" ht="12.75" customHeight="1">
      <c r="M59" s="150" t="s">
        <v>93</v>
      </c>
      <c r="N59" s="150" t="s">
        <v>97</v>
      </c>
      <c r="O59" s="151">
        <v>0.7</v>
      </c>
      <c r="P59" s="151">
        <v>0.7</v>
      </c>
      <c r="Q59" s="4">
        <f t="shared" si="0"/>
        <v>0</v>
      </c>
    </row>
    <row r="60" spans="13:17" ht="12.75" customHeight="1">
      <c r="M60" s="150" t="s">
        <v>93</v>
      </c>
      <c r="N60" s="150" t="s">
        <v>98</v>
      </c>
      <c r="O60" s="151">
        <v>1.8</v>
      </c>
      <c r="P60" s="151">
        <v>1.8</v>
      </c>
      <c r="Q60" s="4">
        <f t="shared" si="0"/>
        <v>0</v>
      </c>
    </row>
    <row r="61" spans="13:17" ht="12.75">
      <c r="M61" s="150" t="s">
        <v>93</v>
      </c>
      <c r="N61" s="150" t="s">
        <v>99</v>
      </c>
      <c r="O61" s="151">
        <v>0.7</v>
      </c>
      <c r="P61" s="151">
        <v>0.7</v>
      </c>
      <c r="Q61" s="4">
        <f t="shared" si="0"/>
        <v>0</v>
      </c>
    </row>
    <row r="62" spans="13:17" ht="12.75" customHeight="1">
      <c r="M62" s="150" t="s">
        <v>100</v>
      </c>
      <c r="N62" s="150" t="s">
        <v>101</v>
      </c>
      <c r="O62" s="151">
        <v>0.2</v>
      </c>
      <c r="P62" s="151">
        <v>0.2</v>
      </c>
      <c r="Q62" s="4">
        <f t="shared" si="0"/>
        <v>0</v>
      </c>
    </row>
    <row r="65" spans="16:17" ht="12.75">
      <c r="P65" s="5" t="s">
        <v>3</v>
      </c>
      <c r="Q65" s="31">
        <f>SUM(Q2:Q64)</f>
        <v>4.2124999999999995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229.54999999999998</v>
      </c>
      <c r="P68">
        <f>SUM(P2:P64)</f>
        <v>225.7</v>
      </c>
      <c r="Q68" s="8">
        <f>+O68+P68</f>
        <v>455.25</v>
      </c>
    </row>
    <row r="69" spans="14:17" ht="12.75">
      <c r="N69" s="5" t="s">
        <v>8</v>
      </c>
      <c r="O69">
        <f>COUNT(O2:O64)</f>
        <v>61</v>
      </c>
      <c r="P69">
        <f>COUNT(P2:P64)</f>
        <v>61</v>
      </c>
      <c r="Q69" s="9">
        <f>+P69+O69</f>
        <v>122</v>
      </c>
    </row>
    <row r="70" spans="14:17" ht="12.75">
      <c r="N70" s="5" t="s">
        <v>9</v>
      </c>
      <c r="O70">
        <f>MIN(O2:O64)</f>
        <v>0.05</v>
      </c>
      <c r="P70">
        <f>MIN(P2:P64)</f>
        <v>0.1</v>
      </c>
      <c r="Q70" s="9">
        <f>MIN(O70:P70)</f>
        <v>0.05</v>
      </c>
    </row>
    <row r="71" spans="14:17" ht="12.75">
      <c r="N71" s="5" t="s">
        <v>10</v>
      </c>
      <c r="O71">
        <f>MAX(O2:O60)</f>
        <v>78.1</v>
      </c>
      <c r="P71">
        <f>MAX(P2:P60)</f>
        <v>78.1</v>
      </c>
      <c r="Q71" s="10">
        <f>MAX(O71:P71)</f>
        <v>78.1</v>
      </c>
    </row>
    <row r="72" spans="14:17" ht="12.75">
      <c r="N72" s="5" t="s">
        <v>11</v>
      </c>
      <c r="O72" s="11">
        <f>O68/O69</f>
        <v>3.7631147540983605</v>
      </c>
      <c r="P72" s="11">
        <f>P68/P69</f>
        <v>3.6999999999999997</v>
      </c>
      <c r="Q72" s="12">
        <f>(O68+P68)/Q69</f>
        <v>3.7315573770491803</v>
      </c>
    </row>
    <row r="73" spans="14:17" ht="12.75">
      <c r="N73" s="5" t="s">
        <v>12</v>
      </c>
      <c r="O73" s="13">
        <f>STDEV(O2:O64)</f>
        <v>12.494378408039298</v>
      </c>
      <c r="P73" s="13">
        <f>STDEV(P2:P64)</f>
        <v>12.37186323881734</v>
      </c>
      <c r="Q73" s="13">
        <f>SQRT(Q65/Q69)</f>
        <v>0.18581896707438172</v>
      </c>
    </row>
    <row r="74" spans="14:17" ht="12.75">
      <c r="N74" s="5" t="s">
        <v>13</v>
      </c>
      <c r="Q74" s="14">
        <f>(Q73/Q72)*100</f>
        <v>4.979662599247572</v>
      </c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4.28125" style="0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189</v>
      </c>
      <c r="M1" s="152" t="s">
        <v>0</v>
      </c>
      <c r="N1" s="152" t="s">
        <v>1</v>
      </c>
      <c r="O1" s="152" t="s">
        <v>190</v>
      </c>
      <c r="P1" s="152" t="s">
        <v>190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53" t="s">
        <v>30</v>
      </c>
      <c r="N2" s="153" t="s">
        <v>31</v>
      </c>
      <c r="O2" s="154">
        <v>127</v>
      </c>
      <c r="P2" s="154">
        <v>125</v>
      </c>
      <c r="Q2" s="4">
        <f aca="true" t="shared" si="0" ref="Q2:Q62">(O2-P2)^2</f>
        <v>4</v>
      </c>
      <c r="R2">
        <v>400</v>
      </c>
      <c r="S2">
        <f>0.8*R2</f>
        <v>320</v>
      </c>
      <c r="T2">
        <v>0</v>
      </c>
      <c r="U2">
        <f>$B$3</f>
        <v>1</v>
      </c>
    </row>
    <row r="3" spans="1:21" ht="12.75" customHeight="1">
      <c r="A3" s="15" t="s">
        <v>20</v>
      </c>
      <c r="B3">
        <v>1</v>
      </c>
      <c r="C3" t="s">
        <v>21</v>
      </c>
      <c r="M3" s="153" t="s">
        <v>30</v>
      </c>
      <c r="N3" s="153" t="s">
        <v>32</v>
      </c>
      <c r="O3" s="154">
        <v>94</v>
      </c>
      <c r="P3" s="154">
        <v>86</v>
      </c>
      <c r="Q3" s="4">
        <f t="shared" si="0"/>
        <v>64</v>
      </c>
      <c r="R3">
        <v>0</v>
      </c>
      <c r="S3">
        <v>0</v>
      </c>
      <c r="T3">
        <f>R2</f>
        <v>400</v>
      </c>
      <c r="U3">
        <f>$B$3</f>
        <v>1</v>
      </c>
    </row>
    <row r="4" spans="13:19" ht="12.75" customHeight="1">
      <c r="M4" s="153" t="s">
        <v>30</v>
      </c>
      <c r="N4" s="153" t="s">
        <v>33</v>
      </c>
      <c r="O4" s="154">
        <v>99</v>
      </c>
      <c r="P4" s="154">
        <v>89</v>
      </c>
      <c r="Q4" s="4">
        <f t="shared" si="0"/>
        <v>100</v>
      </c>
      <c r="R4">
        <f>S2</f>
        <v>320</v>
      </c>
      <c r="S4">
        <f>R2</f>
        <v>400</v>
      </c>
    </row>
    <row r="5" spans="1:21" ht="12.75" customHeight="1">
      <c r="A5" s="15" t="s">
        <v>16</v>
      </c>
      <c r="M5" s="153" t="s">
        <v>30</v>
      </c>
      <c r="N5" s="153" t="s">
        <v>34</v>
      </c>
      <c r="O5" s="154">
        <v>12</v>
      </c>
      <c r="P5" s="154">
        <v>12</v>
      </c>
      <c r="Q5" s="4">
        <f t="shared" si="0"/>
        <v>0</v>
      </c>
      <c r="T5">
        <f>$B$3</f>
        <v>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53" t="s">
        <v>30</v>
      </c>
      <c r="N6" s="153" t="s">
        <v>35</v>
      </c>
      <c r="O6" s="154">
        <v>1</v>
      </c>
      <c r="P6" s="154">
        <v>1</v>
      </c>
      <c r="Q6" s="4">
        <f t="shared" si="0"/>
        <v>0</v>
      </c>
      <c r="T6">
        <f>$B$3</f>
        <v>1</v>
      </c>
      <c r="U6">
        <f>+T3</f>
        <v>400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53" t="s">
        <v>30</v>
      </c>
      <c r="N7" s="153" t="s">
        <v>36</v>
      </c>
      <c r="O7" s="154">
        <v>200</v>
      </c>
      <c r="P7" s="154">
        <v>197</v>
      </c>
      <c r="Q7" s="4">
        <f t="shared" si="0"/>
        <v>9</v>
      </c>
    </row>
    <row r="8" spans="1:17" ht="12.75" customHeight="1">
      <c r="A8" s="17" t="s">
        <v>4</v>
      </c>
      <c r="B8" s="18">
        <f>+O69</f>
        <v>61</v>
      </c>
      <c r="C8" s="18">
        <f>+O68</f>
        <v>4601</v>
      </c>
      <c r="D8">
        <f>$B$3</f>
        <v>1</v>
      </c>
      <c r="E8" s="18">
        <f>+O70</f>
        <v>0.5</v>
      </c>
      <c r="F8" s="18">
        <f>+O71</f>
        <v>356</v>
      </c>
      <c r="G8" s="8">
        <f>+O72</f>
        <v>75.42622950819673</v>
      </c>
      <c r="H8" s="28">
        <f>O73</f>
        <v>83.83201636137063</v>
      </c>
      <c r="I8" s="28" t="s">
        <v>17</v>
      </c>
      <c r="J8" s="19" t="s">
        <v>17</v>
      </c>
      <c r="M8" s="153" t="s">
        <v>30</v>
      </c>
      <c r="N8" s="153" t="s">
        <v>37</v>
      </c>
      <c r="O8" s="154">
        <v>158</v>
      </c>
      <c r="P8" s="154">
        <v>162</v>
      </c>
      <c r="Q8" s="4">
        <f t="shared" si="0"/>
        <v>16</v>
      </c>
    </row>
    <row r="9" spans="1:17" ht="12.75" customHeight="1">
      <c r="A9" s="17" t="s">
        <v>5</v>
      </c>
      <c r="B9" s="18">
        <f>+P69</f>
        <v>61</v>
      </c>
      <c r="C9" s="18">
        <f>+P68</f>
        <v>4521</v>
      </c>
      <c r="D9">
        <f>$B$3</f>
        <v>1</v>
      </c>
      <c r="E9" s="18">
        <f>+P70</f>
        <v>0.5</v>
      </c>
      <c r="F9" s="18">
        <f>+P71</f>
        <v>347</v>
      </c>
      <c r="G9" s="8">
        <f>P72</f>
        <v>74.11475409836065</v>
      </c>
      <c r="H9" s="28">
        <f>P73</f>
        <v>82.59718485127196</v>
      </c>
      <c r="I9" s="28" t="s">
        <v>17</v>
      </c>
      <c r="J9" s="19" t="s">
        <v>17</v>
      </c>
      <c r="M9" s="153" t="s">
        <v>38</v>
      </c>
      <c r="N9" s="153" t="s">
        <v>39</v>
      </c>
      <c r="O9" s="154">
        <v>125</v>
      </c>
      <c r="P9" s="154">
        <v>117</v>
      </c>
      <c r="Q9" s="4">
        <f t="shared" si="0"/>
        <v>64</v>
      </c>
    </row>
    <row r="10" spans="1:17" ht="12.75" customHeight="1">
      <c r="A10" s="20" t="s">
        <v>6</v>
      </c>
      <c r="B10" s="21">
        <f>+Q69</f>
        <v>122</v>
      </c>
      <c r="C10" s="23">
        <f>+Q68</f>
        <v>9122</v>
      </c>
      <c r="D10" s="21">
        <f>$B$3</f>
        <v>1</v>
      </c>
      <c r="E10" s="21">
        <f>+Q70</f>
        <v>0.5</v>
      </c>
      <c r="F10" s="23">
        <f>+Q71</f>
        <v>356</v>
      </c>
      <c r="G10" s="30">
        <f>Q72</f>
        <v>74.77049180327869</v>
      </c>
      <c r="H10" s="29" t="s">
        <v>17</v>
      </c>
      <c r="I10" s="22">
        <f>Q73</f>
        <v>2.894313248480176</v>
      </c>
      <c r="J10" s="24">
        <f>Q74</f>
        <v>3.870929799545949</v>
      </c>
      <c r="M10" s="153" t="s">
        <v>38</v>
      </c>
      <c r="N10" s="153" t="s">
        <v>40</v>
      </c>
      <c r="O10" s="154">
        <v>105</v>
      </c>
      <c r="P10" s="154">
        <v>103</v>
      </c>
      <c r="Q10" s="4">
        <f t="shared" si="0"/>
        <v>4</v>
      </c>
    </row>
    <row r="11" spans="13:17" ht="12.75" customHeight="1">
      <c r="M11" s="153" t="s">
        <v>38</v>
      </c>
      <c r="N11" s="153" t="s">
        <v>41</v>
      </c>
      <c r="O11" s="154">
        <v>162</v>
      </c>
      <c r="P11" s="154">
        <v>154</v>
      </c>
      <c r="Q11" s="4">
        <f t="shared" si="0"/>
        <v>64</v>
      </c>
    </row>
    <row r="12" spans="13:17" ht="12.75" customHeight="1">
      <c r="M12" s="153" t="s">
        <v>38</v>
      </c>
      <c r="N12" s="153" t="s">
        <v>42</v>
      </c>
      <c r="O12" s="154">
        <v>7</v>
      </c>
      <c r="P12" s="154">
        <v>7</v>
      </c>
      <c r="Q12" s="4">
        <f t="shared" si="0"/>
        <v>0</v>
      </c>
    </row>
    <row r="13" spans="13:17" ht="12.75" customHeight="1">
      <c r="M13" s="153" t="s">
        <v>43</v>
      </c>
      <c r="N13" s="153" t="s">
        <v>44</v>
      </c>
      <c r="O13" s="154">
        <v>12</v>
      </c>
      <c r="P13" s="154">
        <v>12</v>
      </c>
      <c r="Q13" s="4">
        <f t="shared" si="0"/>
        <v>0</v>
      </c>
    </row>
    <row r="14" spans="13:17" ht="12.75" customHeight="1">
      <c r="M14" s="153" t="s">
        <v>43</v>
      </c>
      <c r="N14" s="153" t="s">
        <v>45</v>
      </c>
      <c r="O14" s="154">
        <v>301</v>
      </c>
      <c r="P14" s="154">
        <v>308</v>
      </c>
      <c r="Q14" s="4">
        <f t="shared" si="0"/>
        <v>49</v>
      </c>
    </row>
    <row r="15" spans="13:17" ht="12.75" customHeight="1">
      <c r="M15" s="153" t="s">
        <v>43</v>
      </c>
      <c r="N15" s="153" t="s">
        <v>46</v>
      </c>
      <c r="O15" s="154">
        <v>16</v>
      </c>
      <c r="P15" s="154">
        <v>15</v>
      </c>
      <c r="Q15" s="4">
        <f t="shared" si="0"/>
        <v>1</v>
      </c>
    </row>
    <row r="16" spans="13:17" ht="12.75" customHeight="1">
      <c r="M16" s="153" t="s">
        <v>43</v>
      </c>
      <c r="N16" s="153" t="s">
        <v>47</v>
      </c>
      <c r="O16" s="154">
        <v>281</v>
      </c>
      <c r="P16" s="154">
        <v>282</v>
      </c>
      <c r="Q16" s="4">
        <f t="shared" si="0"/>
        <v>1</v>
      </c>
    </row>
    <row r="17" spans="13:17" ht="12.75" customHeight="1">
      <c r="M17" s="153" t="s">
        <v>43</v>
      </c>
      <c r="N17" s="153" t="s">
        <v>48</v>
      </c>
      <c r="O17" s="154">
        <v>1</v>
      </c>
      <c r="P17" s="154">
        <v>1</v>
      </c>
      <c r="Q17" s="4">
        <f t="shared" si="0"/>
        <v>0</v>
      </c>
    </row>
    <row r="18" spans="13:17" ht="12.75" customHeight="1">
      <c r="M18" s="153" t="s">
        <v>43</v>
      </c>
      <c r="N18" s="153" t="s">
        <v>49</v>
      </c>
      <c r="O18" s="154">
        <v>356</v>
      </c>
      <c r="P18" s="154">
        <v>347</v>
      </c>
      <c r="Q18" s="4">
        <f t="shared" si="0"/>
        <v>81</v>
      </c>
    </row>
    <row r="19" spans="13:17" ht="12.75" customHeight="1">
      <c r="M19" s="153" t="s">
        <v>50</v>
      </c>
      <c r="N19" s="153" t="s">
        <v>51</v>
      </c>
      <c r="O19" s="154">
        <v>37</v>
      </c>
      <c r="P19" s="154">
        <v>37</v>
      </c>
      <c r="Q19" s="4">
        <f t="shared" si="0"/>
        <v>0</v>
      </c>
    </row>
    <row r="20" spans="13:17" ht="12.75" customHeight="1">
      <c r="M20" s="153" t="s">
        <v>50</v>
      </c>
      <c r="N20" s="153" t="s">
        <v>52</v>
      </c>
      <c r="O20" s="154">
        <v>65</v>
      </c>
      <c r="P20" s="154">
        <v>61</v>
      </c>
      <c r="Q20" s="4">
        <f t="shared" si="0"/>
        <v>16</v>
      </c>
    </row>
    <row r="21" spans="13:17" ht="12.75" customHeight="1">
      <c r="M21" s="153" t="s">
        <v>50</v>
      </c>
      <c r="N21" s="153" t="s">
        <v>53</v>
      </c>
      <c r="O21" s="154">
        <v>19</v>
      </c>
      <c r="P21" s="154">
        <v>18</v>
      </c>
      <c r="Q21" s="4">
        <f t="shared" si="0"/>
        <v>1</v>
      </c>
    </row>
    <row r="22" spans="13:17" ht="12.75" customHeight="1">
      <c r="M22" s="153" t="s">
        <v>50</v>
      </c>
      <c r="N22" s="153" t="s">
        <v>54</v>
      </c>
      <c r="O22" s="154">
        <v>247</v>
      </c>
      <c r="P22" s="154">
        <v>236</v>
      </c>
      <c r="Q22" s="4">
        <f t="shared" si="0"/>
        <v>121</v>
      </c>
    </row>
    <row r="23" spans="13:17" ht="12.75" customHeight="1">
      <c r="M23" s="153" t="s">
        <v>50</v>
      </c>
      <c r="N23" s="153" t="s">
        <v>55</v>
      </c>
      <c r="O23" s="154">
        <v>134</v>
      </c>
      <c r="P23" s="154">
        <v>127</v>
      </c>
      <c r="Q23" s="4">
        <f t="shared" si="0"/>
        <v>49</v>
      </c>
    </row>
    <row r="24" spans="13:17" ht="12.75" customHeight="1">
      <c r="M24" s="153" t="s">
        <v>56</v>
      </c>
      <c r="N24" s="153" t="s">
        <v>57</v>
      </c>
      <c r="O24" s="154">
        <v>17</v>
      </c>
      <c r="P24" s="154">
        <v>16</v>
      </c>
      <c r="Q24" s="4">
        <f t="shared" si="0"/>
        <v>1</v>
      </c>
    </row>
    <row r="25" spans="13:17" ht="12.75" customHeight="1">
      <c r="M25" s="153" t="s">
        <v>56</v>
      </c>
      <c r="N25" s="153" t="s">
        <v>58</v>
      </c>
      <c r="O25" s="154">
        <v>58</v>
      </c>
      <c r="P25" s="154">
        <v>56</v>
      </c>
      <c r="Q25" s="4">
        <f t="shared" si="0"/>
        <v>4</v>
      </c>
    </row>
    <row r="26" spans="13:17" ht="12.75" customHeight="1">
      <c r="M26" s="153" t="s">
        <v>56</v>
      </c>
      <c r="N26" s="153" t="s">
        <v>59</v>
      </c>
      <c r="O26" s="154">
        <v>72</v>
      </c>
      <c r="P26" s="154">
        <v>75</v>
      </c>
      <c r="Q26" s="4">
        <f t="shared" si="0"/>
        <v>9</v>
      </c>
    </row>
    <row r="27" spans="13:17" ht="12.75" customHeight="1">
      <c r="M27" s="153" t="s">
        <v>56</v>
      </c>
      <c r="N27" s="153" t="s">
        <v>60</v>
      </c>
      <c r="O27" s="154">
        <v>58</v>
      </c>
      <c r="P27" s="154">
        <v>57</v>
      </c>
      <c r="Q27" s="4">
        <f t="shared" si="0"/>
        <v>1</v>
      </c>
    </row>
    <row r="28" spans="13:17" ht="12.75" customHeight="1">
      <c r="M28" s="153" t="s">
        <v>56</v>
      </c>
      <c r="N28" s="153" t="s">
        <v>61</v>
      </c>
      <c r="O28" s="154">
        <v>135</v>
      </c>
      <c r="P28" s="154">
        <v>144</v>
      </c>
      <c r="Q28" s="4">
        <f t="shared" si="0"/>
        <v>81</v>
      </c>
    </row>
    <row r="29" spans="13:17" ht="12.75" customHeight="1">
      <c r="M29" s="153" t="s">
        <v>56</v>
      </c>
      <c r="N29" s="153" t="s">
        <v>62</v>
      </c>
      <c r="O29" s="154">
        <v>64</v>
      </c>
      <c r="P29" s="154">
        <v>64</v>
      </c>
      <c r="Q29" s="4">
        <f t="shared" si="0"/>
        <v>0</v>
      </c>
    </row>
    <row r="30" spans="13:17" ht="12.75" customHeight="1">
      <c r="M30" s="153" t="s">
        <v>56</v>
      </c>
      <c r="N30" s="153" t="s">
        <v>63</v>
      </c>
      <c r="O30" s="154">
        <v>59</v>
      </c>
      <c r="P30" s="154">
        <v>58</v>
      </c>
      <c r="Q30" s="4">
        <f t="shared" si="0"/>
        <v>1</v>
      </c>
    </row>
    <row r="31" spans="13:17" ht="12.75" customHeight="1">
      <c r="M31" s="153" t="s">
        <v>64</v>
      </c>
      <c r="N31" s="153" t="s">
        <v>65</v>
      </c>
      <c r="O31" s="154">
        <v>5</v>
      </c>
      <c r="P31" s="154">
        <v>5</v>
      </c>
      <c r="Q31" s="4">
        <f t="shared" si="0"/>
        <v>0</v>
      </c>
    </row>
    <row r="32" spans="13:17" ht="12.75" customHeight="1">
      <c r="M32" s="153" t="s">
        <v>64</v>
      </c>
      <c r="N32" s="153" t="s">
        <v>66</v>
      </c>
      <c r="O32" s="154">
        <v>5</v>
      </c>
      <c r="P32" s="154">
        <v>5</v>
      </c>
      <c r="Q32" s="4">
        <f t="shared" si="0"/>
        <v>0</v>
      </c>
    </row>
    <row r="33" spans="13:17" ht="12.75" customHeight="1">
      <c r="M33" s="153" t="s">
        <v>64</v>
      </c>
      <c r="N33" s="153" t="s">
        <v>67</v>
      </c>
      <c r="O33" s="154">
        <v>4</v>
      </c>
      <c r="P33" s="154">
        <v>4</v>
      </c>
      <c r="Q33" s="4">
        <f t="shared" si="0"/>
        <v>0</v>
      </c>
    </row>
    <row r="34" spans="13:17" ht="12.75" customHeight="1">
      <c r="M34" s="153" t="s">
        <v>64</v>
      </c>
      <c r="N34" s="153" t="s">
        <v>68</v>
      </c>
      <c r="O34" s="154">
        <v>8</v>
      </c>
      <c r="P34" s="154">
        <v>8</v>
      </c>
      <c r="Q34" s="4">
        <f t="shared" si="0"/>
        <v>0</v>
      </c>
    </row>
    <row r="35" spans="13:17" ht="12.75" customHeight="1">
      <c r="M35" s="153" t="s">
        <v>149</v>
      </c>
      <c r="N35" s="153" t="s">
        <v>150</v>
      </c>
      <c r="O35" s="154">
        <v>36</v>
      </c>
      <c r="P35" s="154">
        <v>37</v>
      </c>
      <c r="Q35" s="4">
        <f t="shared" si="0"/>
        <v>1</v>
      </c>
    </row>
    <row r="36" spans="13:17" ht="12.75" customHeight="1">
      <c r="M36" s="153" t="s">
        <v>151</v>
      </c>
      <c r="N36" s="153" t="s">
        <v>152</v>
      </c>
      <c r="O36" s="154">
        <v>47</v>
      </c>
      <c r="P36" s="154">
        <v>50</v>
      </c>
      <c r="Q36" s="4">
        <f t="shared" si="0"/>
        <v>9</v>
      </c>
    </row>
    <row r="37" spans="13:17" ht="12.75" customHeight="1">
      <c r="M37" s="153" t="s">
        <v>69</v>
      </c>
      <c r="N37" s="153" t="s">
        <v>70</v>
      </c>
      <c r="O37" s="154">
        <v>56</v>
      </c>
      <c r="P37" s="154">
        <v>57</v>
      </c>
      <c r="Q37" s="4">
        <f t="shared" si="0"/>
        <v>1</v>
      </c>
    </row>
    <row r="38" spans="13:17" ht="12.75" customHeight="1">
      <c r="M38" s="153" t="s">
        <v>69</v>
      </c>
      <c r="N38" s="153" t="s">
        <v>71</v>
      </c>
      <c r="O38" s="154">
        <v>90</v>
      </c>
      <c r="P38" s="154">
        <v>87</v>
      </c>
      <c r="Q38" s="4">
        <f t="shared" si="0"/>
        <v>9</v>
      </c>
    </row>
    <row r="39" spans="13:17" ht="12.75" customHeight="1">
      <c r="M39" s="153" t="s">
        <v>69</v>
      </c>
      <c r="N39" s="153" t="s">
        <v>72</v>
      </c>
      <c r="O39" s="154">
        <v>96</v>
      </c>
      <c r="P39" s="154">
        <v>102</v>
      </c>
      <c r="Q39" s="4">
        <f t="shared" si="0"/>
        <v>36</v>
      </c>
    </row>
    <row r="40" spans="13:17" ht="12.75" customHeight="1">
      <c r="M40" s="153" t="s">
        <v>69</v>
      </c>
      <c r="N40" s="153" t="s">
        <v>73</v>
      </c>
      <c r="O40" s="154">
        <v>50</v>
      </c>
      <c r="P40" s="154">
        <v>48</v>
      </c>
      <c r="Q40" s="4">
        <f t="shared" si="0"/>
        <v>4</v>
      </c>
    </row>
    <row r="41" spans="13:17" ht="12.75" customHeight="1">
      <c r="M41" s="153" t="s">
        <v>69</v>
      </c>
      <c r="N41" s="153" t="s">
        <v>74</v>
      </c>
      <c r="O41" s="154">
        <v>95</v>
      </c>
      <c r="P41" s="154">
        <v>92</v>
      </c>
      <c r="Q41" s="4">
        <f t="shared" si="0"/>
        <v>9</v>
      </c>
    </row>
    <row r="42" spans="13:17" ht="12.75" customHeight="1">
      <c r="M42" s="153" t="s">
        <v>69</v>
      </c>
      <c r="N42" s="153" t="s">
        <v>75</v>
      </c>
      <c r="O42" s="154">
        <v>9</v>
      </c>
      <c r="P42" s="154">
        <v>9</v>
      </c>
      <c r="Q42" s="4">
        <f t="shared" si="0"/>
        <v>0</v>
      </c>
    </row>
    <row r="43" spans="13:17" ht="12.75" customHeight="1">
      <c r="M43" s="153" t="s">
        <v>69</v>
      </c>
      <c r="N43" s="153" t="s">
        <v>76</v>
      </c>
      <c r="O43" s="154">
        <v>5</v>
      </c>
      <c r="P43" s="154">
        <v>5</v>
      </c>
      <c r="Q43" s="4">
        <f t="shared" si="0"/>
        <v>0</v>
      </c>
    </row>
    <row r="44" spans="13:17" ht="12.75" customHeight="1">
      <c r="M44" s="153" t="s">
        <v>77</v>
      </c>
      <c r="N44" s="153" t="s">
        <v>78</v>
      </c>
      <c r="O44" s="154">
        <v>65</v>
      </c>
      <c r="P44" s="154">
        <v>64</v>
      </c>
      <c r="Q44" s="4">
        <f t="shared" si="0"/>
        <v>1</v>
      </c>
    </row>
    <row r="45" spans="13:17" ht="12.75" customHeight="1">
      <c r="M45" s="153" t="s">
        <v>77</v>
      </c>
      <c r="N45" s="153" t="s">
        <v>79</v>
      </c>
      <c r="O45" s="154">
        <v>7</v>
      </c>
      <c r="P45" s="154">
        <v>7</v>
      </c>
      <c r="Q45" s="4">
        <f t="shared" si="0"/>
        <v>0</v>
      </c>
    </row>
    <row r="46" spans="13:17" ht="12.75" customHeight="1">
      <c r="M46" s="153" t="s">
        <v>77</v>
      </c>
      <c r="N46" s="153" t="s">
        <v>80</v>
      </c>
      <c r="O46" s="154">
        <v>0.5</v>
      </c>
      <c r="P46" s="154">
        <v>0.5</v>
      </c>
      <c r="Q46" s="4">
        <f t="shared" si="0"/>
        <v>0</v>
      </c>
    </row>
    <row r="47" spans="13:17" ht="12.75" customHeight="1">
      <c r="M47" s="153" t="s">
        <v>77</v>
      </c>
      <c r="N47" s="153" t="s">
        <v>81</v>
      </c>
      <c r="O47" s="154">
        <v>9</v>
      </c>
      <c r="P47" s="154">
        <v>9</v>
      </c>
      <c r="Q47" s="4">
        <f t="shared" si="0"/>
        <v>0</v>
      </c>
    </row>
    <row r="48" spans="13:17" ht="12.75" customHeight="1">
      <c r="M48" s="153" t="s">
        <v>77</v>
      </c>
      <c r="N48" s="153" t="s">
        <v>82</v>
      </c>
      <c r="O48" s="154">
        <v>167</v>
      </c>
      <c r="P48" s="154">
        <v>161</v>
      </c>
      <c r="Q48" s="4">
        <f t="shared" si="0"/>
        <v>36</v>
      </c>
    </row>
    <row r="49" spans="13:17" ht="12.75" customHeight="1">
      <c r="M49" s="153" t="s">
        <v>77</v>
      </c>
      <c r="N49" s="153" t="s">
        <v>83</v>
      </c>
      <c r="O49" s="154">
        <v>8</v>
      </c>
      <c r="P49" s="154">
        <v>8</v>
      </c>
      <c r="Q49" s="4">
        <f t="shared" si="0"/>
        <v>0</v>
      </c>
    </row>
    <row r="50" spans="13:17" ht="12.75" customHeight="1">
      <c r="M50" s="153" t="s">
        <v>77</v>
      </c>
      <c r="N50" s="153" t="s">
        <v>84</v>
      </c>
      <c r="O50" s="154">
        <v>72</v>
      </c>
      <c r="P50" s="154">
        <v>72</v>
      </c>
      <c r="Q50" s="4">
        <f t="shared" si="0"/>
        <v>0</v>
      </c>
    </row>
    <row r="51" spans="13:17" ht="12.75" customHeight="1">
      <c r="M51" s="153" t="s">
        <v>85</v>
      </c>
      <c r="N51" s="153" t="s">
        <v>86</v>
      </c>
      <c r="O51" s="154">
        <v>6</v>
      </c>
      <c r="P51" s="154">
        <v>6</v>
      </c>
      <c r="Q51" s="4">
        <f t="shared" si="0"/>
        <v>0</v>
      </c>
    </row>
    <row r="52" spans="13:17" ht="12.75" customHeight="1">
      <c r="M52" s="153" t="s">
        <v>87</v>
      </c>
      <c r="N52" s="153" t="s">
        <v>88</v>
      </c>
      <c r="O52" s="154">
        <v>119</v>
      </c>
      <c r="P52" s="154">
        <v>113</v>
      </c>
      <c r="Q52" s="4">
        <f t="shared" si="0"/>
        <v>36</v>
      </c>
    </row>
    <row r="53" spans="13:17" ht="12.75" customHeight="1">
      <c r="M53" s="153" t="s">
        <v>87</v>
      </c>
      <c r="N53" s="153" t="s">
        <v>89</v>
      </c>
      <c r="O53" s="154">
        <v>34</v>
      </c>
      <c r="P53" s="154">
        <v>34</v>
      </c>
      <c r="Q53" s="4">
        <f t="shared" si="0"/>
        <v>0</v>
      </c>
    </row>
    <row r="54" spans="13:17" ht="12.75" customHeight="1">
      <c r="M54" s="153" t="s">
        <v>87</v>
      </c>
      <c r="N54" s="153" t="s">
        <v>90</v>
      </c>
      <c r="O54" s="154">
        <v>254</v>
      </c>
      <c r="P54" s="154">
        <v>244</v>
      </c>
      <c r="Q54" s="4">
        <f t="shared" si="0"/>
        <v>100</v>
      </c>
    </row>
    <row r="55" spans="13:17" ht="12.75" customHeight="1">
      <c r="M55" s="153" t="s">
        <v>91</v>
      </c>
      <c r="N55" s="153" t="s">
        <v>92</v>
      </c>
      <c r="O55" s="154">
        <v>192</v>
      </c>
      <c r="P55" s="154">
        <v>192</v>
      </c>
      <c r="Q55" s="4">
        <f t="shared" si="0"/>
        <v>0</v>
      </c>
    </row>
    <row r="56" spans="13:17" ht="12.75" customHeight="1">
      <c r="M56" s="153" t="s">
        <v>93</v>
      </c>
      <c r="N56" s="153" t="s">
        <v>94</v>
      </c>
      <c r="O56" s="154">
        <v>15</v>
      </c>
      <c r="P56" s="154">
        <v>15</v>
      </c>
      <c r="Q56" s="4">
        <f t="shared" si="0"/>
        <v>0</v>
      </c>
    </row>
    <row r="57" spans="13:17" ht="12.75" customHeight="1">
      <c r="M57" s="153" t="s">
        <v>93</v>
      </c>
      <c r="N57" s="153" t="s">
        <v>95</v>
      </c>
      <c r="O57" s="154">
        <v>14</v>
      </c>
      <c r="P57" s="154">
        <v>15</v>
      </c>
      <c r="Q57" s="4">
        <f t="shared" si="0"/>
        <v>1</v>
      </c>
    </row>
    <row r="58" spans="13:17" ht="12.75" customHeight="1">
      <c r="M58" s="153" t="s">
        <v>93</v>
      </c>
      <c r="N58" s="153" t="s">
        <v>96</v>
      </c>
      <c r="O58" s="154">
        <v>73</v>
      </c>
      <c r="P58" s="154">
        <v>67</v>
      </c>
      <c r="Q58" s="4">
        <f t="shared" si="0"/>
        <v>36</v>
      </c>
    </row>
    <row r="59" spans="13:17" ht="12.75" customHeight="1">
      <c r="M59" s="153" t="s">
        <v>93</v>
      </c>
      <c r="N59" s="153" t="s">
        <v>97</v>
      </c>
      <c r="O59" s="154">
        <v>21</v>
      </c>
      <c r="P59" s="154">
        <v>20</v>
      </c>
      <c r="Q59" s="4">
        <f t="shared" si="0"/>
        <v>1</v>
      </c>
    </row>
    <row r="60" spans="13:17" ht="12.75" customHeight="1">
      <c r="M60" s="153" t="s">
        <v>93</v>
      </c>
      <c r="N60" s="153" t="s">
        <v>98</v>
      </c>
      <c r="O60" s="154">
        <v>0.5</v>
      </c>
      <c r="P60" s="154">
        <v>0.5</v>
      </c>
      <c r="Q60" s="4">
        <f t="shared" si="0"/>
        <v>0</v>
      </c>
    </row>
    <row r="61" spans="13:17" ht="12.75">
      <c r="M61" s="153" t="s">
        <v>93</v>
      </c>
      <c r="N61" s="153" t="s">
        <v>99</v>
      </c>
      <c r="O61" s="154">
        <v>9</v>
      </c>
      <c r="P61" s="154">
        <v>10</v>
      </c>
      <c r="Q61" s="4">
        <f t="shared" si="0"/>
        <v>1</v>
      </c>
    </row>
    <row r="62" spans="13:17" ht="13.5" customHeight="1">
      <c r="M62" s="153" t="s">
        <v>100</v>
      </c>
      <c r="N62" s="153" t="s">
        <v>101</v>
      </c>
      <c r="O62" s="154">
        <v>7</v>
      </c>
      <c r="P62" s="154">
        <v>7</v>
      </c>
      <c r="Q62" s="4">
        <f t="shared" si="0"/>
        <v>0</v>
      </c>
    </row>
    <row r="65" spans="16:17" ht="12.75">
      <c r="P65" s="5" t="s">
        <v>3</v>
      </c>
      <c r="Q65" s="31">
        <f>SUM(Q2:Q64)</f>
        <v>1022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4601</v>
      </c>
      <c r="P68">
        <f>SUM(P2:P64)</f>
        <v>4521</v>
      </c>
      <c r="Q68" s="8">
        <f>+O68+P68</f>
        <v>9122</v>
      </c>
    </row>
    <row r="69" spans="14:17" ht="12.75">
      <c r="N69" s="5" t="s">
        <v>8</v>
      </c>
      <c r="O69">
        <f>COUNT(O2:O64)</f>
        <v>61</v>
      </c>
      <c r="P69">
        <f>COUNT(P2:P64)</f>
        <v>61</v>
      </c>
      <c r="Q69" s="9">
        <f>+P69+O69</f>
        <v>122</v>
      </c>
    </row>
    <row r="70" spans="14:17" ht="12.75">
      <c r="N70" s="5" t="s">
        <v>9</v>
      </c>
      <c r="O70">
        <f>MIN(O2:O64)</f>
        <v>0.5</v>
      </c>
      <c r="P70">
        <f>MIN(P2:P64)</f>
        <v>0.5</v>
      </c>
      <c r="Q70" s="9">
        <f>MIN(O70:P70)</f>
        <v>0.5</v>
      </c>
    </row>
    <row r="71" spans="14:17" ht="12.75">
      <c r="N71" s="5" t="s">
        <v>10</v>
      </c>
      <c r="O71">
        <f>MAX(O2:O60)</f>
        <v>356</v>
      </c>
      <c r="P71">
        <f>MAX(P2:P60)</f>
        <v>347</v>
      </c>
      <c r="Q71" s="10">
        <f>MAX(O71:P71)</f>
        <v>356</v>
      </c>
    </row>
    <row r="72" spans="14:17" ht="12.75">
      <c r="N72" s="5" t="s">
        <v>11</v>
      </c>
      <c r="O72" s="11">
        <f>O68/O69</f>
        <v>75.42622950819673</v>
      </c>
      <c r="P72" s="11">
        <f>P68/P69</f>
        <v>74.11475409836065</v>
      </c>
      <c r="Q72" s="12">
        <f>(O68+P68)/Q69</f>
        <v>74.77049180327869</v>
      </c>
    </row>
    <row r="73" spans="14:17" ht="12.75">
      <c r="N73" s="5" t="s">
        <v>12</v>
      </c>
      <c r="O73" s="13">
        <f>STDEV(O2:O64)</f>
        <v>83.83201636137063</v>
      </c>
      <c r="P73" s="13">
        <f>STDEV(P2:P64)</f>
        <v>82.59718485127196</v>
      </c>
      <c r="Q73" s="13">
        <f>SQRT(Q65/Q69)</f>
        <v>2.894313248480176</v>
      </c>
    </row>
    <row r="74" spans="14:17" ht="12.75">
      <c r="N74" s="5" t="s">
        <v>13</v>
      </c>
      <c r="Q74" s="14">
        <f>(Q73/Q72)*100</f>
        <v>3.870929799545949</v>
      </c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4.28125" style="0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191</v>
      </c>
      <c r="M1" s="155" t="s">
        <v>0</v>
      </c>
      <c r="N1" s="155" t="s">
        <v>1</v>
      </c>
      <c r="O1" s="155" t="s">
        <v>192</v>
      </c>
      <c r="P1" s="155" t="s">
        <v>192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56" t="s">
        <v>30</v>
      </c>
      <c r="N2" s="156" t="s">
        <v>31</v>
      </c>
      <c r="O2" s="157">
        <v>1.1</v>
      </c>
      <c r="P2" s="157">
        <v>1</v>
      </c>
      <c r="Q2" s="4">
        <f aca="true" t="shared" si="0" ref="Q2:Q60">(O2-P2)^2</f>
        <v>0.010000000000000018</v>
      </c>
      <c r="R2">
        <v>10</v>
      </c>
      <c r="S2">
        <f>0.8*R2</f>
        <v>8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156" t="s">
        <v>30</v>
      </c>
      <c r="N3" s="156" t="s">
        <v>32</v>
      </c>
      <c r="O3" s="157">
        <v>0.7</v>
      </c>
      <c r="P3" s="157">
        <v>0.7</v>
      </c>
      <c r="Q3" s="4">
        <f t="shared" si="0"/>
        <v>0</v>
      </c>
      <c r="R3">
        <v>0</v>
      </c>
      <c r="S3">
        <v>0</v>
      </c>
      <c r="T3">
        <f>R2</f>
        <v>10</v>
      </c>
      <c r="U3">
        <f>$B$3</f>
        <v>0.1</v>
      </c>
    </row>
    <row r="4" spans="13:19" ht="12.75" customHeight="1">
      <c r="M4" s="156" t="s">
        <v>30</v>
      </c>
      <c r="N4" s="156" t="s">
        <v>33</v>
      </c>
      <c r="O4" s="157">
        <v>0.6</v>
      </c>
      <c r="P4" s="157">
        <v>0.7</v>
      </c>
      <c r="Q4" s="4">
        <f t="shared" si="0"/>
        <v>0.009999999999999995</v>
      </c>
      <c r="R4">
        <f>S2</f>
        <v>8</v>
      </c>
      <c r="S4">
        <f>R2</f>
        <v>10</v>
      </c>
    </row>
    <row r="5" spans="1:21" ht="12.75" customHeight="1">
      <c r="A5" s="15" t="s">
        <v>16</v>
      </c>
      <c r="M5" s="156" t="s">
        <v>30</v>
      </c>
      <c r="N5" s="156" t="s">
        <v>34</v>
      </c>
      <c r="O5" s="157">
        <v>2.1</v>
      </c>
      <c r="P5" s="157">
        <v>2.1</v>
      </c>
      <c r="Q5" s="4">
        <f t="shared" si="0"/>
        <v>0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56" t="s">
        <v>30</v>
      </c>
      <c r="N6" s="156" t="s">
        <v>35</v>
      </c>
      <c r="O6" s="157">
        <v>2.4</v>
      </c>
      <c r="P6" s="157">
        <v>2.3</v>
      </c>
      <c r="Q6" s="4">
        <f t="shared" si="0"/>
        <v>0.010000000000000018</v>
      </c>
      <c r="T6">
        <f>$B$3</f>
        <v>0.1</v>
      </c>
      <c r="U6">
        <f>+T3</f>
        <v>10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56" t="s">
        <v>30</v>
      </c>
      <c r="N7" s="156" t="s">
        <v>36</v>
      </c>
      <c r="O7" s="157">
        <v>1.7</v>
      </c>
      <c r="P7" s="157">
        <v>0.2</v>
      </c>
      <c r="Q7" s="4">
        <f t="shared" si="0"/>
        <v>2.25</v>
      </c>
    </row>
    <row r="8" spans="1:17" ht="12.75" customHeight="1">
      <c r="A8" s="17" t="s">
        <v>4</v>
      </c>
      <c r="B8" s="18">
        <f>+O69</f>
        <v>59</v>
      </c>
      <c r="C8" s="18">
        <f>+O68</f>
        <v>169.3</v>
      </c>
      <c r="D8">
        <f>$B$3</f>
        <v>0.1</v>
      </c>
      <c r="E8" s="18">
        <f>+O70</f>
        <v>0.1</v>
      </c>
      <c r="F8" s="18">
        <f>+O71</f>
        <v>49.1</v>
      </c>
      <c r="G8" s="8">
        <f>+O72</f>
        <v>2.869491525423729</v>
      </c>
      <c r="H8" s="28">
        <f>O73</f>
        <v>6.325189222664658</v>
      </c>
      <c r="I8" s="28" t="s">
        <v>17</v>
      </c>
      <c r="J8" s="19" t="s">
        <v>17</v>
      </c>
      <c r="M8" s="156" t="s">
        <v>30</v>
      </c>
      <c r="N8" s="156" t="s">
        <v>37</v>
      </c>
      <c r="O8" s="157">
        <v>1.4</v>
      </c>
      <c r="P8" s="157">
        <v>1.4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169.39999999999995</v>
      </c>
      <c r="D9">
        <f>$B$3</f>
        <v>0.1</v>
      </c>
      <c r="E9" s="18">
        <f>+P70</f>
        <v>0.1</v>
      </c>
      <c r="F9" s="18">
        <f>+P71</f>
        <v>49.6</v>
      </c>
      <c r="G9" s="8">
        <f>P72</f>
        <v>2.871186440677965</v>
      </c>
      <c r="H9" s="28">
        <f>P73</f>
        <v>6.39784583486579</v>
      </c>
      <c r="I9" s="28" t="s">
        <v>17</v>
      </c>
      <c r="J9" s="19" t="s">
        <v>17</v>
      </c>
      <c r="M9" s="156" t="s">
        <v>38</v>
      </c>
      <c r="N9" s="156" t="s">
        <v>39</v>
      </c>
      <c r="O9" s="157">
        <v>0.8</v>
      </c>
      <c r="P9" s="157">
        <v>0.8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338.69999999999993</v>
      </c>
      <c r="D10" s="21">
        <f>$B$3</f>
        <v>0.1</v>
      </c>
      <c r="E10" s="21">
        <f>+Q70</f>
        <v>0.1</v>
      </c>
      <c r="F10" s="23">
        <f>+Q71</f>
        <v>49.6</v>
      </c>
      <c r="G10" s="30">
        <f>Q72</f>
        <v>2.870338983050847</v>
      </c>
      <c r="H10" s="29" t="s">
        <v>17</v>
      </c>
      <c r="I10" s="22">
        <f>Q73</f>
        <v>0.21726341116374953</v>
      </c>
      <c r="J10" s="24">
        <f>Q74</f>
        <v>7.569259674438279</v>
      </c>
      <c r="M10" s="156" t="s">
        <v>38</v>
      </c>
      <c r="N10" s="156" t="s">
        <v>40</v>
      </c>
      <c r="O10" s="157">
        <v>1.3</v>
      </c>
      <c r="P10" s="157">
        <v>1.1</v>
      </c>
      <c r="Q10" s="4">
        <f t="shared" si="0"/>
        <v>0.03999999999999998</v>
      </c>
    </row>
    <row r="11" spans="13:17" ht="12.75" customHeight="1">
      <c r="M11" s="156" t="s">
        <v>38</v>
      </c>
      <c r="N11" s="156" t="s">
        <v>41</v>
      </c>
      <c r="O11" s="157">
        <v>1</v>
      </c>
      <c r="P11" s="157">
        <v>1</v>
      </c>
      <c r="Q11" s="4">
        <f t="shared" si="0"/>
        <v>0</v>
      </c>
    </row>
    <row r="12" spans="13:17" ht="12.75" customHeight="1">
      <c r="M12" s="156" t="s">
        <v>38</v>
      </c>
      <c r="N12" s="156" t="s">
        <v>42</v>
      </c>
      <c r="O12" s="157">
        <v>1.5</v>
      </c>
      <c r="P12" s="157">
        <v>1.4</v>
      </c>
      <c r="Q12" s="4">
        <f t="shared" si="0"/>
        <v>0.010000000000000018</v>
      </c>
    </row>
    <row r="13" spans="13:17" ht="12.75" customHeight="1">
      <c r="M13" s="156" t="s">
        <v>43</v>
      </c>
      <c r="N13" s="156" t="s">
        <v>44</v>
      </c>
      <c r="O13" s="157">
        <v>1.5</v>
      </c>
      <c r="P13" s="157">
        <v>1.7</v>
      </c>
      <c r="Q13" s="4">
        <f t="shared" si="0"/>
        <v>0.03999999999999998</v>
      </c>
    </row>
    <row r="14" spans="13:17" ht="12.75" customHeight="1">
      <c r="M14" s="156" t="s">
        <v>43</v>
      </c>
      <c r="N14" s="156" t="s">
        <v>45</v>
      </c>
      <c r="O14" s="157">
        <v>0.7</v>
      </c>
      <c r="P14" s="157">
        <v>0.7</v>
      </c>
      <c r="Q14" s="4">
        <f t="shared" si="0"/>
        <v>0</v>
      </c>
    </row>
    <row r="15" spans="13:17" ht="12.75" customHeight="1">
      <c r="M15" s="156" t="s">
        <v>43</v>
      </c>
      <c r="N15" s="156" t="s">
        <v>46</v>
      </c>
      <c r="O15" s="157">
        <v>1.6</v>
      </c>
      <c r="P15" s="157">
        <v>1.5</v>
      </c>
      <c r="Q15" s="4">
        <f t="shared" si="0"/>
        <v>0.010000000000000018</v>
      </c>
    </row>
    <row r="16" spans="13:17" ht="12.75" customHeight="1">
      <c r="M16" s="156" t="s">
        <v>43</v>
      </c>
      <c r="N16" s="156" t="s">
        <v>47</v>
      </c>
      <c r="O16" s="157">
        <v>0.1</v>
      </c>
      <c r="P16" s="157">
        <v>0.1</v>
      </c>
      <c r="Q16" s="4">
        <f t="shared" si="0"/>
        <v>0</v>
      </c>
    </row>
    <row r="17" spans="13:17" ht="12.75" customHeight="1">
      <c r="M17" s="156" t="s">
        <v>43</v>
      </c>
      <c r="N17" s="156" t="s">
        <v>48</v>
      </c>
      <c r="O17" s="157">
        <v>3.3</v>
      </c>
      <c r="P17" s="157">
        <v>3.4</v>
      </c>
      <c r="Q17" s="4">
        <f t="shared" si="0"/>
        <v>0.010000000000000018</v>
      </c>
    </row>
    <row r="18" spans="13:17" ht="12.75" customHeight="1">
      <c r="M18" s="156" t="s">
        <v>43</v>
      </c>
      <c r="N18" s="156" t="s">
        <v>49</v>
      </c>
      <c r="O18" s="157">
        <v>0.1</v>
      </c>
      <c r="P18" s="157">
        <v>0.3</v>
      </c>
      <c r="Q18" s="4">
        <f t="shared" si="0"/>
        <v>0.039999999999999994</v>
      </c>
    </row>
    <row r="19" spans="13:17" ht="12.75" customHeight="1">
      <c r="M19" s="156" t="s">
        <v>50</v>
      </c>
      <c r="N19" s="156" t="s">
        <v>51</v>
      </c>
      <c r="O19" s="157">
        <v>0.4</v>
      </c>
      <c r="P19" s="157">
        <v>0.4</v>
      </c>
      <c r="Q19" s="4">
        <f t="shared" si="0"/>
        <v>0</v>
      </c>
    </row>
    <row r="20" spans="13:17" ht="12.75" customHeight="1">
      <c r="M20" s="156" t="s">
        <v>50</v>
      </c>
      <c r="N20" s="156" t="s">
        <v>52</v>
      </c>
      <c r="O20" s="157">
        <v>1.6</v>
      </c>
      <c r="P20" s="157">
        <v>1.5</v>
      </c>
      <c r="Q20" s="4">
        <f t="shared" si="0"/>
        <v>0.010000000000000018</v>
      </c>
    </row>
    <row r="21" spans="13:17" ht="12.75" customHeight="1">
      <c r="M21" s="156" t="s">
        <v>50</v>
      </c>
      <c r="N21" s="156" t="s">
        <v>53</v>
      </c>
      <c r="O21" s="157">
        <v>3.9</v>
      </c>
      <c r="P21" s="157">
        <v>3.7</v>
      </c>
      <c r="Q21" s="4">
        <f t="shared" si="0"/>
        <v>0.0399999999999999</v>
      </c>
    </row>
    <row r="22" spans="13:17" ht="12.75" customHeight="1">
      <c r="M22" s="156" t="s">
        <v>50</v>
      </c>
      <c r="N22" s="156" t="s">
        <v>54</v>
      </c>
      <c r="O22" s="157">
        <v>1.2</v>
      </c>
      <c r="P22" s="157">
        <v>1</v>
      </c>
      <c r="Q22" s="4">
        <f t="shared" si="0"/>
        <v>0.03999999999999998</v>
      </c>
    </row>
    <row r="23" spans="13:17" ht="12.75" customHeight="1">
      <c r="M23" s="156" t="s">
        <v>50</v>
      </c>
      <c r="N23" s="156" t="s">
        <v>55</v>
      </c>
      <c r="O23" s="157">
        <v>0.7</v>
      </c>
      <c r="P23" s="157">
        <v>0.6</v>
      </c>
      <c r="Q23" s="4">
        <f t="shared" si="0"/>
        <v>0.009999999999999995</v>
      </c>
    </row>
    <row r="24" spans="13:17" ht="12.75" customHeight="1">
      <c r="M24" s="156" t="s">
        <v>56</v>
      </c>
      <c r="N24" s="156" t="s">
        <v>57</v>
      </c>
      <c r="O24" s="157">
        <v>0.2</v>
      </c>
      <c r="P24" s="157">
        <v>0.1</v>
      </c>
      <c r="Q24" s="4">
        <f t="shared" si="0"/>
        <v>0.010000000000000002</v>
      </c>
    </row>
    <row r="25" spans="13:17" ht="12.75" customHeight="1">
      <c r="M25" s="156" t="s">
        <v>56</v>
      </c>
      <c r="N25" s="156" t="s">
        <v>58</v>
      </c>
      <c r="O25" s="157">
        <v>0.4</v>
      </c>
      <c r="P25" s="157">
        <v>0.4</v>
      </c>
      <c r="Q25" s="4">
        <f t="shared" si="0"/>
        <v>0</v>
      </c>
    </row>
    <row r="26" spans="13:17" ht="12.75" customHeight="1">
      <c r="M26" s="156" t="s">
        <v>56</v>
      </c>
      <c r="N26" s="156" t="s">
        <v>59</v>
      </c>
      <c r="O26" s="157">
        <v>0.3</v>
      </c>
      <c r="P26" s="157">
        <v>0.2</v>
      </c>
      <c r="Q26" s="4">
        <f t="shared" si="0"/>
        <v>0.009999999999999995</v>
      </c>
    </row>
    <row r="27" spans="13:17" ht="12.75" customHeight="1">
      <c r="M27" s="156" t="s">
        <v>56</v>
      </c>
      <c r="N27" s="156" t="s">
        <v>60</v>
      </c>
      <c r="O27" s="157">
        <v>0.3</v>
      </c>
      <c r="P27" s="157">
        <v>0.2</v>
      </c>
      <c r="Q27" s="4">
        <f t="shared" si="0"/>
        <v>0.009999999999999995</v>
      </c>
    </row>
    <row r="28" spans="13:17" ht="12.75" customHeight="1">
      <c r="M28" s="156" t="s">
        <v>56</v>
      </c>
      <c r="N28" s="156" t="s">
        <v>61</v>
      </c>
      <c r="O28" s="157">
        <v>0.3</v>
      </c>
      <c r="P28" s="157">
        <v>0.4</v>
      </c>
      <c r="Q28" s="4">
        <f t="shared" si="0"/>
        <v>0.010000000000000007</v>
      </c>
    </row>
    <row r="29" spans="13:17" ht="12.75" customHeight="1">
      <c r="M29" s="156" t="s">
        <v>56</v>
      </c>
      <c r="N29" s="156" t="s">
        <v>62</v>
      </c>
      <c r="O29" s="157">
        <v>0.7</v>
      </c>
      <c r="P29" s="157">
        <v>0.5</v>
      </c>
      <c r="Q29" s="4">
        <f t="shared" si="0"/>
        <v>0.03999999999999998</v>
      </c>
    </row>
    <row r="30" spans="13:17" ht="12.75" customHeight="1">
      <c r="M30" s="156" t="s">
        <v>56</v>
      </c>
      <c r="N30" s="156" t="s">
        <v>63</v>
      </c>
      <c r="O30" s="157">
        <v>1.3</v>
      </c>
      <c r="P30" s="157">
        <v>1.3</v>
      </c>
      <c r="Q30" s="4">
        <f t="shared" si="0"/>
        <v>0</v>
      </c>
    </row>
    <row r="31" spans="13:17" ht="12.75" customHeight="1">
      <c r="M31" s="156" t="s">
        <v>64</v>
      </c>
      <c r="N31" s="156" t="s">
        <v>65</v>
      </c>
      <c r="O31" s="157">
        <v>4.2</v>
      </c>
      <c r="P31" s="157">
        <v>4.2</v>
      </c>
      <c r="Q31" s="4">
        <f t="shared" si="0"/>
        <v>0</v>
      </c>
    </row>
    <row r="32" spans="13:17" ht="12.75" customHeight="1">
      <c r="M32" s="156" t="s">
        <v>64</v>
      </c>
      <c r="N32" s="156" t="s">
        <v>66</v>
      </c>
      <c r="O32" s="157">
        <v>3.8</v>
      </c>
      <c r="P32" s="157">
        <v>4.1</v>
      </c>
      <c r="Q32" s="4">
        <f t="shared" si="0"/>
        <v>0.0899999999999999</v>
      </c>
    </row>
    <row r="33" spans="13:17" ht="12.75" customHeight="1">
      <c r="M33" s="156" t="s">
        <v>64</v>
      </c>
      <c r="N33" s="156" t="s">
        <v>67</v>
      </c>
      <c r="O33" s="157">
        <v>2.3</v>
      </c>
      <c r="P33" s="157">
        <v>2.5</v>
      </c>
      <c r="Q33" s="4">
        <f t="shared" si="0"/>
        <v>0.04000000000000007</v>
      </c>
    </row>
    <row r="34" spans="13:17" ht="12.75" customHeight="1">
      <c r="M34" s="156" t="s">
        <v>64</v>
      </c>
      <c r="N34" s="156" t="s">
        <v>68</v>
      </c>
      <c r="O34" s="157">
        <v>1.9</v>
      </c>
      <c r="P34" s="157">
        <v>2.5</v>
      </c>
      <c r="Q34" s="4">
        <f t="shared" si="0"/>
        <v>0.3600000000000001</v>
      </c>
    </row>
    <row r="35" spans="13:17" ht="12.75" customHeight="1">
      <c r="M35" s="156" t="s">
        <v>69</v>
      </c>
      <c r="N35" s="156" t="s">
        <v>70</v>
      </c>
      <c r="O35" s="157">
        <v>1.2</v>
      </c>
      <c r="P35" s="157">
        <v>1.3</v>
      </c>
      <c r="Q35" s="4">
        <f t="shared" si="0"/>
        <v>0.010000000000000018</v>
      </c>
    </row>
    <row r="36" spans="13:17" ht="12.75" customHeight="1">
      <c r="M36" s="156" t="s">
        <v>69</v>
      </c>
      <c r="N36" s="156" t="s">
        <v>71</v>
      </c>
      <c r="O36" s="157">
        <v>0.6</v>
      </c>
      <c r="P36" s="157">
        <v>1.3</v>
      </c>
      <c r="Q36" s="4">
        <f t="shared" si="0"/>
        <v>0.4900000000000001</v>
      </c>
    </row>
    <row r="37" spans="13:17" ht="12.75" customHeight="1">
      <c r="M37" s="156" t="s">
        <v>69</v>
      </c>
      <c r="N37" s="156" t="s">
        <v>72</v>
      </c>
      <c r="O37" s="157">
        <v>2.7</v>
      </c>
      <c r="P37" s="157">
        <v>2.6</v>
      </c>
      <c r="Q37" s="4">
        <f t="shared" si="0"/>
        <v>0.010000000000000018</v>
      </c>
    </row>
    <row r="38" spans="13:17" ht="12.75" customHeight="1">
      <c r="M38" s="156" t="s">
        <v>69</v>
      </c>
      <c r="N38" s="156" t="s">
        <v>73</v>
      </c>
      <c r="O38" s="157">
        <v>2.4</v>
      </c>
      <c r="P38" s="157">
        <v>2.3</v>
      </c>
      <c r="Q38" s="4">
        <f t="shared" si="0"/>
        <v>0.010000000000000018</v>
      </c>
    </row>
    <row r="39" spans="13:17" ht="12.75" customHeight="1">
      <c r="M39" s="156" t="s">
        <v>69</v>
      </c>
      <c r="N39" s="156" t="s">
        <v>74</v>
      </c>
      <c r="O39" s="157">
        <v>1.2</v>
      </c>
      <c r="P39" s="157">
        <v>1.2</v>
      </c>
      <c r="Q39" s="4">
        <f t="shared" si="0"/>
        <v>0</v>
      </c>
    </row>
    <row r="40" spans="13:17" ht="12.75" customHeight="1">
      <c r="M40" s="156" t="s">
        <v>69</v>
      </c>
      <c r="N40" s="156" t="s">
        <v>75</v>
      </c>
      <c r="O40" s="157">
        <v>4.9</v>
      </c>
      <c r="P40" s="157">
        <v>4.7</v>
      </c>
      <c r="Q40" s="4">
        <f t="shared" si="0"/>
        <v>0.04000000000000007</v>
      </c>
    </row>
    <row r="41" spans="13:17" ht="12.75" customHeight="1">
      <c r="M41" s="156" t="s">
        <v>69</v>
      </c>
      <c r="N41" s="156" t="s">
        <v>76</v>
      </c>
      <c r="O41" s="157">
        <v>2.5</v>
      </c>
      <c r="P41" s="157">
        <v>2.8</v>
      </c>
      <c r="Q41" s="4">
        <f t="shared" si="0"/>
        <v>0.0899999999999999</v>
      </c>
    </row>
    <row r="42" spans="13:17" ht="12.75" customHeight="1">
      <c r="M42" s="156" t="s">
        <v>77</v>
      </c>
      <c r="N42" s="156" t="s">
        <v>78</v>
      </c>
      <c r="O42" s="157">
        <v>2.2</v>
      </c>
      <c r="P42" s="157">
        <v>2.3</v>
      </c>
      <c r="Q42" s="4">
        <f t="shared" si="0"/>
        <v>0.009999999999999929</v>
      </c>
    </row>
    <row r="43" spans="13:17" ht="12.75" customHeight="1">
      <c r="M43" s="156" t="s">
        <v>77</v>
      </c>
      <c r="N43" s="156" t="s">
        <v>79</v>
      </c>
      <c r="O43" s="157">
        <v>6.8</v>
      </c>
      <c r="P43" s="157">
        <v>7</v>
      </c>
      <c r="Q43" s="4">
        <f t="shared" si="0"/>
        <v>0.04000000000000007</v>
      </c>
    </row>
    <row r="44" spans="13:17" ht="12.75" customHeight="1">
      <c r="M44" s="156" t="s">
        <v>77</v>
      </c>
      <c r="N44" s="156" t="s">
        <v>80</v>
      </c>
      <c r="O44" s="157">
        <v>5</v>
      </c>
      <c r="P44" s="157">
        <v>5.4</v>
      </c>
      <c r="Q44" s="4">
        <f t="shared" si="0"/>
        <v>0.16000000000000028</v>
      </c>
    </row>
    <row r="45" spans="13:17" ht="12.75" customHeight="1">
      <c r="M45" s="156" t="s">
        <v>77</v>
      </c>
      <c r="N45" s="156" t="s">
        <v>81</v>
      </c>
      <c r="O45" s="157">
        <v>5.8</v>
      </c>
      <c r="P45" s="157">
        <v>5.1</v>
      </c>
      <c r="Q45" s="4">
        <f t="shared" si="0"/>
        <v>0.49000000000000027</v>
      </c>
    </row>
    <row r="46" spans="13:17" ht="12.75" customHeight="1">
      <c r="M46" s="156" t="s">
        <v>77</v>
      </c>
      <c r="N46" s="156" t="s">
        <v>82</v>
      </c>
      <c r="O46" s="157">
        <v>0.5</v>
      </c>
      <c r="P46" s="157">
        <v>0.4</v>
      </c>
      <c r="Q46" s="4">
        <f t="shared" si="0"/>
        <v>0.009999999999999995</v>
      </c>
    </row>
    <row r="47" spans="13:17" ht="12.75" customHeight="1">
      <c r="M47" s="156" t="s">
        <v>77</v>
      </c>
      <c r="N47" s="156" t="s">
        <v>83</v>
      </c>
      <c r="O47" s="157">
        <v>4.2</v>
      </c>
      <c r="P47" s="157">
        <v>4.3</v>
      </c>
      <c r="Q47" s="4">
        <f t="shared" si="0"/>
        <v>0.009999999999999929</v>
      </c>
    </row>
    <row r="48" spans="13:17" ht="12.75" customHeight="1">
      <c r="M48" s="156" t="s">
        <v>77</v>
      </c>
      <c r="N48" s="156" t="s">
        <v>84</v>
      </c>
      <c r="O48" s="157">
        <v>4.2</v>
      </c>
      <c r="P48" s="157">
        <v>4.3</v>
      </c>
      <c r="Q48" s="4">
        <f t="shared" si="0"/>
        <v>0.009999999999999929</v>
      </c>
    </row>
    <row r="49" spans="13:17" ht="12.75" customHeight="1">
      <c r="M49" s="156" t="s">
        <v>85</v>
      </c>
      <c r="N49" s="156" t="s">
        <v>86</v>
      </c>
      <c r="O49" s="157">
        <v>3.6</v>
      </c>
      <c r="P49" s="157">
        <v>3.5</v>
      </c>
      <c r="Q49" s="4">
        <f t="shared" si="0"/>
        <v>0.010000000000000018</v>
      </c>
    </row>
    <row r="50" spans="13:17" ht="12.75" customHeight="1">
      <c r="M50" s="156" t="s">
        <v>87</v>
      </c>
      <c r="N50" s="156" t="s">
        <v>88</v>
      </c>
      <c r="O50" s="157">
        <v>1.1</v>
      </c>
      <c r="P50" s="157">
        <v>1.1</v>
      </c>
      <c r="Q50" s="4">
        <f t="shared" si="0"/>
        <v>0</v>
      </c>
    </row>
    <row r="51" spans="13:17" ht="12.75" customHeight="1">
      <c r="M51" s="156" t="s">
        <v>87</v>
      </c>
      <c r="N51" s="156" t="s">
        <v>89</v>
      </c>
      <c r="O51" s="157">
        <v>3.9</v>
      </c>
      <c r="P51" s="157">
        <v>3.8</v>
      </c>
      <c r="Q51" s="4">
        <f t="shared" si="0"/>
        <v>0.010000000000000018</v>
      </c>
    </row>
    <row r="52" spans="13:17" ht="12.75" customHeight="1">
      <c r="M52" s="156" t="s">
        <v>87</v>
      </c>
      <c r="N52" s="156" t="s">
        <v>90</v>
      </c>
      <c r="O52" s="157">
        <v>2.6</v>
      </c>
      <c r="P52" s="157">
        <v>2.3</v>
      </c>
      <c r="Q52" s="4">
        <f t="shared" si="0"/>
        <v>0.09000000000000016</v>
      </c>
    </row>
    <row r="53" spans="13:17" ht="12.75" customHeight="1">
      <c r="M53" s="156" t="s">
        <v>91</v>
      </c>
      <c r="N53" s="156" t="s">
        <v>92</v>
      </c>
      <c r="O53" s="157">
        <v>49.1</v>
      </c>
      <c r="P53" s="157">
        <v>49.6</v>
      </c>
      <c r="Q53" s="4">
        <f t="shared" si="0"/>
        <v>0.25</v>
      </c>
    </row>
    <row r="54" spans="13:17" ht="12.75" customHeight="1">
      <c r="M54" s="156" t="s">
        <v>93</v>
      </c>
      <c r="N54" s="156" t="s">
        <v>94</v>
      </c>
      <c r="O54" s="157">
        <v>4.2</v>
      </c>
      <c r="P54" s="157">
        <v>4.9</v>
      </c>
      <c r="Q54" s="4">
        <f t="shared" si="0"/>
        <v>0.49000000000000027</v>
      </c>
    </row>
    <row r="55" spans="13:17" ht="12.75" customHeight="1">
      <c r="M55" s="156" t="s">
        <v>93</v>
      </c>
      <c r="N55" s="156" t="s">
        <v>95</v>
      </c>
      <c r="O55" s="157">
        <v>2.4</v>
      </c>
      <c r="P55" s="157">
        <v>2.3</v>
      </c>
      <c r="Q55" s="4">
        <f t="shared" si="0"/>
        <v>0.010000000000000018</v>
      </c>
    </row>
    <row r="56" spans="13:17" ht="12.75" customHeight="1">
      <c r="M56" s="156" t="s">
        <v>93</v>
      </c>
      <c r="N56" s="156" t="s">
        <v>96</v>
      </c>
      <c r="O56" s="157">
        <v>1.4</v>
      </c>
      <c r="P56" s="157">
        <v>1.7</v>
      </c>
      <c r="Q56" s="4">
        <f t="shared" si="0"/>
        <v>0.09000000000000002</v>
      </c>
    </row>
    <row r="57" spans="13:17" ht="12.75" customHeight="1">
      <c r="M57" s="156" t="s">
        <v>93</v>
      </c>
      <c r="N57" s="156" t="s">
        <v>97</v>
      </c>
      <c r="O57" s="157">
        <v>3</v>
      </c>
      <c r="P57" s="157">
        <v>2.7</v>
      </c>
      <c r="Q57" s="4">
        <f t="shared" si="0"/>
        <v>0.0899999999999999</v>
      </c>
    </row>
    <row r="58" spans="13:17" ht="12.75" customHeight="1">
      <c r="M58" s="156" t="s">
        <v>93</v>
      </c>
      <c r="N58" s="156" t="s">
        <v>98</v>
      </c>
      <c r="O58" s="157">
        <v>3.8</v>
      </c>
      <c r="P58" s="157">
        <v>3.7</v>
      </c>
      <c r="Q58" s="4">
        <f t="shared" si="0"/>
        <v>0.009999999999999929</v>
      </c>
    </row>
    <row r="59" spans="13:17" ht="12.75" customHeight="1">
      <c r="M59" s="156" t="s">
        <v>93</v>
      </c>
      <c r="N59" s="156" t="s">
        <v>99</v>
      </c>
      <c r="O59" s="157">
        <v>0.6</v>
      </c>
      <c r="P59" s="157">
        <v>0.6</v>
      </c>
      <c r="Q59" s="4">
        <f t="shared" si="0"/>
        <v>0</v>
      </c>
    </row>
    <row r="60" spans="13:17" ht="12.75" customHeight="1">
      <c r="M60" s="156" t="s">
        <v>100</v>
      </c>
      <c r="N60" s="156" t="s">
        <v>101</v>
      </c>
      <c r="O60" s="157">
        <v>4</v>
      </c>
      <c r="P60" s="157">
        <v>4.2</v>
      </c>
      <c r="Q60" s="4">
        <f t="shared" si="0"/>
        <v>0.04000000000000007</v>
      </c>
    </row>
    <row r="61" spans="13:17" ht="12.75">
      <c r="M61" s="153"/>
      <c r="N61" s="153"/>
      <c r="O61" s="154"/>
      <c r="P61" s="154"/>
      <c r="Q61" s="4"/>
    </row>
    <row r="62" spans="13:17" ht="13.5" customHeight="1">
      <c r="M62" s="153"/>
      <c r="N62" s="153"/>
      <c r="O62" s="154"/>
      <c r="P62" s="154"/>
      <c r="Q62" s="4"/>
    </row>
    <row r="65" spans="16:17" ht="12.75">
      <c r="P65" s="5" t="s">
        <v>3</v>
      </c>
      <c r="Q65" s="31">
        <f>SUM(Q2:Q64)</f>
        <v>5.57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169.3</v>
      </c>
      <c r="P68">
        <f>SUM(P2:P64)</f>
        <v>169.39999999999995</v>
      </c>
      <c r="Q68" s="8">
        <f>+O68+P68</f>
        <v>338.69999999999993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0.1</v>
      </c>
      <c r="P70">
        <f>MIN(P2:P64)</f>
        <v>0.1</v>
      </c>
      <c r="Q70" s="9">
        <f>MIN(O70:P70)</f>
        <v>0.1</v>
      </c>
    </row>
    <row r="71" spans="14:17" ht="12.75">
      <c r="N71" s="5" t="s">
        <v>10</v>
      </c>
      <c r="O71">
        <f>MAX(O2:O60)</f>
        <v>49.1</v>
      </c>
      <c r="P71">
        <f>MAX(P2:P60)</f>
        <v>49.6</v>
      </c>
      <c r="Q71" s="10">
        <f>MAX(O71:P71)</f>
        <v>49.6</v>
      </c>
    </row>
    <row r="72" spans="14:17" ht="12.75">
      <c r="N72" s="5" t="s">
        <v>11</v>
      </c>
      <c r="O72" s="11">
        <f>O68/O69</f>
        <v>2.869491525423729</v>
      </c>
      <c r="P72" s="11">
        <f>P68/P69</f>
        <v>2.871186440677965</v>
      </c>
      <c r="Q72" s="12">
        <f>(O68+P68)/Q69</f>
        <v>2.870338983050847</v>
      </c>
    </row>
    <row r="73" spans="14:17" ht="12.75">
      <c r="N73" s="5" t="s">
        <v>12</v>
      </c>
      <c r="O73" s="13">
        <f>STDEV(O2:O64)</f>
        <v>6.325189222664658</v>
      </c>
      <c r="P73" s="13">
        <f>STDEV(P2:P64)</f>
        <v>6.39784583486579</v>
      </c>
      <c r="Q73" s="13">
        <f>SQRT(Q65/Q69)</f>
        <v>0.21726341116374953</v>
      </c>
    </row>
    <row r="74" spans="14:17" ht="12.75">
      <c r="N74" s="5" t="s">
        <v>13</v>
      </c>
      <c r="Q74" s="14">
        <f>(Q73/Q72)*100</f>
        <v>7.569259674438279</v>
      </c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4.28125" style="0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193</v>
      </c>
      <c r="M1" s="158" t="s">
        <v>0</v>
      </c>
      <c r="N1" s="158" t="s">
        <v>1</v>
      </c>
      <c r="O1" s="158" t="s">
        <v>194</v>
      </c>
      <c r="P1" s="158" t="s">
        <v>194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59" t="s">
        <v>30</v>
      </c>
      <c r="N2" s="159" t="s">
        <v>31</v>
      </c>
      <c r="O2" s="160">
        <v>4.7</v>
      </c>
      <c r="P2" s="160">
        <v>5</v>
      </c>
      <c r="Q2" s="4">
        <f aca="true" t="shared" si="0" ref="Q2:Q60">(O2-P2)^2</f>
        <v>0.0899999999999999</v>
      </c>
      <c r="R2">
        <v>120</v>
      </c>
      <c r="S2">
        <f>0.8*R2</f>
        <v>96</v>
      </c>
      <c r="T2">
        <v>0</v>
      </c>
      <c r="U2">
        <f>$B$3</f>
        <v>0.1</v>
      </c>
    </row>
    <row r="3" spans="1:21" ht="12.75" customHeight="1">
      <c r="A3" s="15" t="s">
        <v>20</v>
      </c>
      <c r="B3">
        <v>0.1</v>
      </c>
      <c r="C3" t="s">
        <v>21</v>
      </c>
      <c r="M3" s="159" t="s">
        <v>30</v>
      </c>
      <c r="N3" s="159" t="s">
        <v>32</v>
      </c>
      <c r="O3" s="160">
        <v>4.1</v>
      </c>
      <c r="P3" s="160">
        <v>4.1</v>
      </c>
      <c r="Q3" s="4">
        <f t="shared" si="0"/>
        <v>0</v>
      </c>
      <c r="R3">
        <v>0</v>
      </c>
      <c r="S3">
        <v>0</v>
      </c>
      <c r="T3">
        <f>R2</f>
        <v>120</v>
      </c>
      <c r="U3">
        <f>$B$3</f>
        <v>0.1</v>
      </c>
    </row>
    <row r="4" spans="13:19" ht="12.75" customHeight="1">
      <c r="M4" s="159" t="s">
        <v>30</v>
      </c>
      <c r="N4" s="159" t="s">
        <v>33</v>
      </c>
      <c r="O4" s="160">
        <v>3.8</v>
      </c>
      <c r="P4" s="160">
        <v>4</v>
      </c>
      <c r="Q4" s="4">
        <f t="shared" si="0"/>
        <v>0.04000000000000007</v>
      </c>
      <c r="R4">
        <f>S2</f>
        <v>96</v>
      </c>
      <c r="S4">
        <f>R2</f>
        <v>120</v>
      </c>
    </row>
    <row r="5" spans="1:21" ht="12.75" customHeight="1">
      <c r="A5" s="15" t="s">
        <v>16</v>
      </c>
      <c r="M5" s="159" t="s">
        <v>30</v>
      </c>
      <c r="N5" s="159" t="s">
        <v>34</v>
      </c>
      <c r="O5" s="160">
        <v>11.4</v>
      </c>
      <c r="P5" s="160">
        <v>12.2</v>
      </c>
      <c r="Q5" s="4">
        <f t="shared" si="0"/>
        <v>0.6399999999999983</v>
      </c>
      <c r="T5">
        <f>$B$3</f>
        <v>0.1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59" t="s">
        <v>30</v>
      </c>
      <c r="N6" s="159" t="s">
        <v>35</v>
      </c>
      <c r="O6" s="160">
        <v>3.1</v>
      </c>
      <c r="P6" s="160">
        <v>3</v>
      </c>
      <c r="Q6" s="4">
        <f t="shared" si="0"/>
        <v>0.010000000000000018</v>
      </c>
      <c r="T6">
        <f>$B$3</f>
        <v>0.1</v>
      </c>
      <c r="U6">
        <f>+T3</f>
        <v>120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59" t="s">
        <v>30</v>
      </c>
      <c r="N7" s="159" t="s">
        <v>36</v>
      </c>
      <c r="O7" s="160">
        <v>24</v>
      </c>
      <c r="P7" s="160">
        <v>24.8</v>
      </c>
      <c r="Q7" s="4">
        <f t="shared" si="0"/>
        <v>0.6400000000000011</v>
      </c>
    </row>
    <row r="8" spans="1:17" ht="12.75" customHeight="1">
      <c r="A8" s="17" t="s">
        <v>4</v>
      </c>
      <c r="B8" s="18">
        <f>+O69</f>
        <v>59</v>
      </c>
      <c r="C8" s="18">
        <f>+O68</f>
        <v>889.3</v>
      </c>
      <c r="D8">
        <f>$B$3</f>
        <v>0.1</v>
      </c>
      <c r="E8" s="18">
        <f>+O70</f>
        <v>0.9</v>
      </c>
      <c r="F8" s="18">
        <f>+O71</f>
        <v>109.5</v>
      </c>
      <c r="G8" s="8">
        <f>+O72</f>
        <v>15.072881355932203</v>
      </c>
      <c r="H8" s="28">
        <f>O73</f>
        <v>20.2021578781564</v>
      </c>
      <c r="I8" s="28" t="s">
        <v>17</v>
      </c>
      <c r="J8" s="19" t="s">
        <v>17</v>
      </c>
      <c r="M8" s="159" t="s">
        <v>30</v>
      </c>
      <c r="N8" s="159" t="s">
        <v>37</v>
      </c>
      <c r="O8" s="160">
        <v>9.2</v>
      </c>
      <c r="P8" s="160">
        <v>9.2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888.8</v>
      </c>
      <c r="D9">
        <f>$B$3</f>
        <v>0.1</v>
      </c>
      <c r="E9" s="18">
        <f>+P70</f>
        <v>1</v>
      </c>
      <c r="F9" s="18">
        <f>+P71</f>
        <v>107</v>
      </c>
      <c r="G9" s="8">
        <f>P72</f>
        <v>15.064406779661017</v>
      </c>
      <c r="H9" s="28">
        <f>P73</f>
        <v>19.80372450786472</v>
      </c>
      <c r="I9" s="28" t="s">
        <v>17</v>
      </c>
      <c r="J9" s="19" t="s">
        <v>17</v>
      </c>
      <c r="M9" s="159" t="s">
        <v>38</v>
      </c>
      <c r="N9" s="159" t="s">
        <v>39</v>
      </c>
      <c r="O9" s="160">
        <v>5</v>
      </c>
      <c r="P9" s="160">
        <v>4.8</v>
      </c>
      <c r="Q9" s="4">
        <f t="shared" si="0"/>
        <v>0.04000000000000007</v>
      </c>
    </row>
    <row r="10" spans="1:17" ht="12.75" customHeight="1">
      <c r="A10" s="20" t="s">
        <v>6</v>
      </c>
      <c r="B10" s="21">
        <f>+Q69</f>
        <v>118</v>
      </c>
      <c r="C10" s="23">
        <f>+Q68</f>
        <v>1778.1</v>
      </c>
      <c r="D10" s="21">
        <f>$B$3</f>
        <v>0.1</v>
      </c>
      <c r="E10" s="21">
        <f>+Q70</f>
        <v>0.9</v>
      </c>
      <c r="F10" s="23">
        <f>+Q71</f>
        <v>109.5</v>
      </c>
      <c r="G10" s="30">
        <f>Q72</f>
        <v>15.06864406779661</v>
      </c>
      <c r="H10" s="29" t="s">
        <v>17</v>
      </c>
      <c r="I10" s="22">
        <f>Q73</f>
        <v>0.7646312947749077</v>
      </c>
      <c r="J10" s="24">
        <f>Q74</f>
        <v>5.074320498478101</v>
      </c>
      <c r="M10" s="159" t="s">
        <v>38</v>
      </c>
      <c r="N10" s="159" t="s">
        <v>40</v>
      </c>
      <c r="O10" s="160">
        <v>5.2</v>
      </c>
      <c r="P10" s="160">
        <v>4.8</v>
      </c>
      <c r="Q10" s="4">
        <f t="shared" si="0"/>
        <v>0.16000000000000028</v>
      </c>
    </row>
    <row r="11" spans="13:17" ht="12.75" customHeight="1">
      <c r="M11" s="159" t="s">
        <v>38</v>
      </c>
      <c r="N11" s="159" t="s">
        <v>41</v>
      </c>
      <c r="O11" s="160">
        <v>9.2</v>
      </c>
      <c r="P11" s="160">
        <v>9.3</v>
      </c>
      <c r="Q11" s="4">
        <f t="shared" si="0"/>
        <v>0.010000000000000285</v>
      </c>
    </row>
    <row r="12" spans="13:17" ht="12.75" customHeight="1">
      <c r="M12" s="159" t="s">
        <v>38</v>
      </c>
      <c r="N12" s="159" t="s">
        <v>42</v>
      </c>
      <c r="O12" s="160">
        <v>3.2</v>
      </c>
      <c r="P12" s="160">
        <v>3</v>
      </c>
      <c r="Q12" s="4">
        <f t="shared" si="0"/>
        <v>0.04000000000000007</v>
      </c>
    </row>
    <row r="13" spans="13:17" ht="12.75" customHeight="1">
      <c r="M13" s="159" t="s">
        <v>43</v>
      </c>
      <c r="N13" s="159" t="s">
        <v>44</v>
      </c>
      <c r="O13" s="160">
        <v>64.3</v>
      </c>
      <c r="P13" s="160">
        <v>64.3</v>
      </c>
      <c r="Q13" s="4">
        <f t="shared" si="0"/>
        <v>0</v>
      </c>
    </row>
    <row r="14" spans="13:17" ht="12.75" customHeight="1">
      <c r="M14" s="159" t="s">
        <v>43</v>
      </c>
      <c r="N14" s="159" t="s">
        <v>45</v>
      </c>
      <c r="O14" s="160">
        <v>22</v>
      </c>
      <c r="P14" s="160">
        <v>22</v>
      </c>
      <c r="Q14" s="4">
        <f t="shared" si="0"/>
        <v>0</v>
      </c>
    </row>
    <row r="15" spans="13:17" ht="12.75" customHeight="1">
      <c r="M15" s="159" t="s">
        <v>43</v>
      </c>
      <c r="N15" s="159" t="s">
        <v>46</v>
      </c>
      <c r="O15" s="160">
        <v>3.5</v>
      </c>
      <c r="P15" s="160">
        <v>3.3</v>
      </c>
      <c r="Q15" s="4">
        <f t="shared" si="0"/>
        <v>0.04000000000000007</v>
      </c>
    </row>
    <row r="16" spans="13:17" ht="12.75" customHeight="1">
      <c r="M16" s="159" t="s">
        <v>43</v>
      </c>
      <c r="N16" s="159" t="s">
        <v>47</v>
      </c>
      <c r="O16" s="160">
        <v>28.5</v>
      </c>
      <c r="P16" s="160">
        <v>26</v>
      </c>
      <c r="Q16" s="4">
        <f t="shared" si="0"/>
        <v>6.25</v>
      </c>
    </row>
    <row r="17" spans="13:17" ht="12.75" customHeight="1">
      <c r="M17" s="159" t="s">
        <v>43</v>
      </c>
      <c r="N17" s="159" t="s">
        <v>48</v>
      </c>
      <c r="O17" s="160">
        <v>1.1</v>
      </c>
      <c r="P17" s="160">
        <v>1.1</v>
      </c>
      <c r="Q17" s="4">
        <f t="shared" si="0"/>
        <v>0</v>
      </c>
    </row>
    <row r="18" spans="13:17" ht="12.75" customHeight="1">
      <c r="M18" s="159" t="s">
        <v>43</v>
      </c>
      <c r="N18" s="159" t="s">
        <v>49</v>
      </c>
      <c r="O18" s="160">
        <v>22.6</v>
      </c>
      <c r="P18" s="160">
        <v>25.4</v>
      </c>
      <c r="Q18" s="4">
        <f t="shared" si="0"/>
        <v>7.839999999999984</v>
      </c>
    </row>
    <row r="19" spans="13:17" ht="12.75" customHeight="1">
      <c r="M19" s="159" t="s">
        <v>50</v>
      </c>
      <c r="N19" s="159" t="s">
        <v>51</v>
      </c>
      <c r="O19" s="160">
        <v>35.7</v>
      </c>
      <c r="P19" s="160">
        <v>33</v>
      </c>
      <c r="Q19" s="4">
        <f t="shared" si="0"/>
        <v>7.290000000000015</v>
      </c>
    </row>
    <row r="20" spans="13:17" ht="12.75" customHeight="1">
      <c r="M20" s="159" t="s">
        <v>50</v>
      </c>
      <c r="N20" s="159" t="s">
        <v>52</v>
      </c>
      <c r="O20" s="160">
        <v>109.5</v>
      </c>
      <c r="P20" s="160">
        <v>107</v>
      </c>
      <c r="Q20" s="4">
        <f t="shared" si="0"/>
        <v>6.25</v>
      </c>
    </row>
    <row r="21" spans="13:17" ht="12.75" customHeight="1">
      <c r="M21" s="159" t="s">
        <v>50</v>
      </c>
      <c r="N21" s="159" t="s">
        <v>53</v>
      </c>
      <c r="O21" s="160">
        <v>3.2</v>
      </c>
      <c r="P21" s="160">
        <v>3</v>
      </c>
      <c r="Q21" s="4">
        <f t="shared" si="0"/>
        <v>0.04000000000000007</v>
      </c>
    </row>
    <row r="22" spans="13:17" ht="12.75" customHeight="1">
      <c r="M22" s="159" t="s">
        <v>50</v>
      </c>
      <c r="N22" s="159" t="s">
        <v>54</v>
      </c>
      <c r="O22" s="160">
        <v>13.2</v>
      </c>
      <c r="P22" s="160">
        <v>12.5</v>
      </c>
      <c r="Q22" s="4">
        <f t="shared" si="0"/>
        <v>0.489999999999999</v>
      </c>
    </row>
    <row r="23" spans="13:17" ht="12.75" customHeight="1">
      <c r="M23" s="159" t="s">
        <v>50</v>
      </c>
      <c r="N23" s="159" t="s">
        <v>55</v>
      </c>
      <c r="O23" s="160">
        <v>9.3</v>
      </c>
      <c r="P23" s="160">
        <v>8.9</v>
      </c>
      <c r="Q23" s="4">
        <f t="shared" si="0"/>
        <v>0.16000000000000028</v>
      </c>
    </row>
    <row r="24" spans="13:17" ht="12.75" customHeight="1">
      <c r="M24" s="159" t="s">
        <v>56</v>
      </c>
      <c r="N24" s="159" t="s">
        <v>57</v>
      </c>
      <c r="O24" s="160">
        <v>3.4</v>
      </c>
      <c r="P24" s="160">
        <v>3.4</v>
      </c>
      <c r="Q24" s="4">
        <f t="shared" si="0"/>
        <v>0</v>
      </c>
    </row>
    <row r="25" spans="13:17" ht="12.75" customHeight="1">
      <c r="M25" s="159" t="s">
        <v>56</v>
      </c>
      <c r="N25" s="159" t="s">
        <v>58</v>
      </c>
      <c r="O25" s="160">
        <v>14.1</v>
      </c>
      <c r="P25" s="160">
        <v>14.1</v>
      </c>
      <c r="Q25" s="4">
        <f t="shared" si="0"/>
        <v>0</v>
      </c>
    </row>
    <row r="26" spans="13:17" ht="12.75" customHeight="1">
      <c r="M26" s="159" t="s">
        <v>56</v>
      </c>
      <c r="N26" s="159" t="s">
        <v>59</v>
      </c>
      <c r="O26" s="160">
        <v>9.6</v>
      </c>
      <c r="P26" s="160">
        <v>11.5</v>
      </c>
      <c r="Q26" s="4">
        <f t="shared" si="0"/>
        <v>3.610000000000001</v>
      </c>
    </row>
    <row r="27" spans="13:17" ht="12.75" customHeight="1">
      <c r="M27" s="159" t="s">
        <v>56</v>
      </c>
      <c r="N27" s="159" t="s">
        <v>60</v>
      </c>
      <c r="O27" s="160">
        <v>12</v>
      </c>
      <c r="P27" s="160">
        <v>12</v>
      </c>
      <c r="Q27" s="4">
        <f t="shared" si="0"/>
        <v>0</v>
      </c>
    </row>
    <row r="28" spans="13:17" ht="12.75" customHeight="1">
      <c r="M28" s="159" t="s">
        <v>56</v>
      </c>
      <c r="N28" s="159" t="s">
        <v>61</v>
      </c>
      <c r="O28" s="160">
        <v>14.2</v>
      </c>
      <c r="P28" s="160">
        <v>15.9</v>
      </c>
      <c r="Q28" s="4">
        <f t="shared" si="0"/>
        <v>2.8900000000000037</v>
      </c>
    </row>
    <row r="29" spans="13:17" ht="12.75" customHeight="1">
      <c r="M29" s="159" t="s">
        <v>56</v>
      </c>
      <c r="N29" s="159" t="s">
        <v>62</v>
      </c>
      <c r="O29" s="160">
        <v>9.6</v>
      </c>
      <c r="P29" s="160">
        <v>10.6</v>
      </c>
      <c r="Q29" s="4">
        <f t="shared" si="0"/>
        <v>1</v>
      </c>
    </row>
    <row r="30" spans="13:17" ht="12.75" customHeight="1">
      <c r="M30" s="159" t="s">
        <v>56</v>
      </c>
      <c r="N30" s="159" t="s">
        <v>63</v>
      </c>
      <c r="O30" s="160">
        <v>11.4</v>
      </c>
      <c r="P30" s="160">
        <v>11.8</v>
      </c>
      <c r="Q30" s="4">
        <f t="shared" si="0"/>
        <v>0.16000000000000028</v>
      </c>
    </row>
    <row r="31" spans="13:17" ht="12.75" customHeight="1">
      <c r="M31" s="159" t="s">
        <v>64</v>
      </c>
      <c r="N31" s="159" t="s">
        <v>65</v>
      </c>
      <c r="O31" s="160">
        <v>3.9</v>
      </c>
      <c r="P31" s="160">
        <v>4.2</v>
      </c>
      <c r="Q31" s="4">
        <f t="shared" si="0"/>
        <v>0.09000000000000016</v>
      </c>
    </row>
    <row r="32" spans="13:17" ht="12.75" customHeight="1">
      <c r="M32" s="159" t="s">
        <v>64</v>
      </c>
      <c r="N32" s="159" t="s">
        <v>66</v>
      </c>
      <c r="O32" s="160">
        <v>4.3</v>
      </c>
      <c r="P32" s="160">
        <v>4.1</v>
      </c>
      <c r="Q32" s="4">
        <f t="shared" si="0"/>
        <v>0.04000000000000007</v>
      </c>
    </row>
    <row r="33" spans="13:17" ht="12.75" customHeight="1">
      <c r="M33" s="159" t="s">
        <v>64</v>
      </c>
      <c r="N33" s="159" t="s">
        <v>67</v>
      </c>
      <c r="O33" s="160">
        <v>2.8</v>
      </c>
      <c r="P33" s="160">
        <v>2.5</v>
      </c>
      <c r="Q33" s="4">
        <f t="shared" si="0"/>
        <v>0.0899999999999999</v>
      </c>
    </row>
    <row r="34" spans="13:17" ht="12.75" customHeight="1">
      <c r="M34" s="159" t="s">
        <v>64</v>
      </c>
      <c r="N34" s="159" t="s">
        <v>68</v>
      </c>
      <c r="O34" s="160">
        <v>3.7</v>
      </c>
      <c r="P34" s="160">
        <v>3.5</v>
      </c>
      <c r="Q34" s="4">
        <f t="shared" si="0"/>
        <v>0.04000000000000007</v>
      </c>
    </row>
    <row r="35" spans="13:17" ht="12.75" customHeight="1">
      <c r="M35" s="159" t="s">
        <v>69</v>
      </c>
      <c r="N35" s="159" t="s">
        <v>70</v>
      </c>
      <c r="O35" s="160">
        <v>7.8</v>
      </c>
      <c r="P35" s="160">
        <v>8.2</v>
      </c>
      <c r="Q35" s="4">
        <f t="shared" si="0"/>
        <v>0.1599999999999996</v>
      </c>
    </row>
    <row r="36" spans="13:17" ht="12.75" customHeight="1">
      <c r="M36" s="159" t="s">
        <v>69</v>
      </c>
      <c r="N36" s="159" t="s">
        <v>71</v>
      </c>
      <c r="O36" s="160">
        <v>16.4</v>
      </c>
      <c r="P36" s="160">
        <v>17.2</v>
      </c>
      <c r="Q36" s="4">
        <f t="shared" si="0"/>
        <v>0.6400000000000011</v>
      </c>
    </row>
    <row r="37" spans="13:17" ht="12.75" customHeight="1">
      <c r="M37" s="159" t="s">
        <v>69</v>
      </c>
      <c r="N37" s="159" t="s">
        <v>72</v>
      </c>
      <c r="O37" s="160">
        <v>16.4</v>
      </c>
      <c r="P37" s="160">
        <v>16.9</v>
      </c>
      <c r="Q37" s="4">
        <f t="shared" si="0"/>
        <v>0.25</v>
      </c>
    </row>
    <row r="38" spans="13:17" ht="12.75" customHeight="1">
      <c r="M38" s="159" t="s">
        <v>69</v>
      </c>
      <c r="N38" s="159" t="s">
        <v>73</v>
      </c>
      <c r="O38" s="160">
        <v>4.8</v>
      </c>
      <c r="P38" s="160">
        <v>4.6</v>
      </c>
      <c r="Q38" s="4">
        <f t="shared" si="0"/>
        <v>0.04000000000000007</v>
      </c>
    </row>
    <row r="39" spans="13:17" ht="12.75" customHeight="1">
      <c r="M39" s="159" t="s">
        <v>69</v>
      </c>
      <c r="N39" s="159" t="s">
        <v>74</v>
      </c>
      <c r="O39" s="160">
        <v>16.9</v>
      </c>
      <c r="P39" s="160">
        <v>16.8</v>
      </c>
      <c r="Q39" s="4">
        <f t="shared" si="0"/>
        <v>0.009999999999999573</v>
      </c>
    </row>
    <row r="40" spans="13:17" ht="12.75" customHeight="1">
      <c r="M40" s="159" t="s">
        <v>69</v>
      </c>
      <c r="N40" s="159" t="s">
        <v>75</v>
      </c>
      <c r="O40" s="160">
        <v>4.1</v>
      </c>
      <c r="P40" s="160">
        <v>4.4</v>
      </c>
      <c r="Q40" s="4">
        <f t="shared" si="0"/>
        <v>0.09000000000000043</v>
      </c>
    </row>
    <row r="41" spans="13:17" ht="12.75" customHeight="1">
      <c r="M41" s="159" t="s">
        <v>69</v>
      </c>
      <c r="N41" s="159" t="s">
        <v>76</v>
      </c>
      <c r="O41" s="160">
        <v>7</v>
      </c>
      <c r="P41" s="160">
        <v>7.1</v>
      </c>
      <c r="Q41" s="4">
        <f t="shared" si="0"/>
        <v>0.009999999999999929</v>
      </c>
    </row>
    <row r="42" spans="13:17" ht="12.75" customHeight="1">
      <c r="M42" s="159" t="s">
        <v>77</v>
      </c>
      <c r="N42" s="159" t="s">
        <v>78</v>
      </c>
      <c r="O42" s="160">
        <v>21.9</v>
      </c>
      <c r="P42" s="160">
        <v>22.3</v>
      </c>
      <c r="Q42" s="4">
        <f t="shared" si="0"/>
        <v>0.1600000000000017</v>
      </c>
    </row>
    <row r="43" spans="13:17" ht="12.75" customHeight="1">
      <c r="M43" s="159" t="s">
        <v>77</v>
      </c>
      <c r="N43" s="159" t="s">
        <v>79</v>
      </c>
      <c r="O43" s="160">
        <v>3.9</v>
      </c>
      <c r="P43" s="160">
        <v>4.1</v>
      </c>
      <c r="Q43" s="4">
        <f t="shared" si="0"/>
        <v>0.0399999999999999</v>
      </c>
    </row>
    <row r="44" spans="13:17" ht="12.75" customHeight="1">
      <c r="M44" s="159" t="s">
        <v>77</v>
      </c>
      <c r="N44" s="159" t="s">
        <v>80</v>
      </c>
      <c r="O44" s="160">
        <v>36.2</v>
      </c>
      <c r="P44" s="160">
        <v>39.9</v>
      </c>
      <c r="Q44" s="4">
        <f t="shared" si="0"/>
        <v>13.68999999999997</v>
      </c>
    </row>
    <row r="45" spans="13:17" ht="12.75" customHeight="1">
      <c r="M45" s="159" t="s">
        <v>77</v>
      </c>
      <c r="N45" s="159" t="s">
        <v>81</v>
      </c>
      <c r="O45" s="160">
        <v>4.2</v>
      </c>
      <c r="P45" s="160">
        <v>4.6</v>
      </c>
      <c r="Q45" s="4">
        <f t="shared" si="0"/>
        <v>0.1599999999999996</v>
      </c>
    </row>
    <row r="46" spans="13:17" ht="12.75" customHeight="1">
      <c r="M46" s="159" t="s">
        <v>77</v>
      </c>
      <c r="N46" s="159" t="s">
        <v>82</v>
      </c>
      <c r="O46" s="160">
        <v>9.9</v>
      </c>
      <c r="P46" s="160">
        <v>9.6</v>
      </c>
      <c r="Q46" s="4">
        <f t="shared" si="0"/>
        <v>0.09000000000000043</v>
      </c>
    </row>
    <row r="47" spans="13:17" ht="12.75" customHeight="1">
      <c r="M47" s="159" t="s">
        <v>77</v>
      </c>
      <c r="N47" s="159" t="s">
        <v>83</v>
      </c>
      <c r="O47" s="160">
        <v>4.3</v>
      </c>
      <c r="P47" s="160">
        <v>4.4</v>
      </c>
      <c r="Q47" s="4">
        <f t="shared" si="0"/>
        <v>0.010000000000000106</v>
      </c>
    </row>
    <row r="48" spans="13:17" ht="12.75" customHeight="1">
      <c r="M48" s="159" t="s">
        <v>77</v>
      </c>
      <c r="N48" s="159" t="s">
        <v>84</v>
      </c>
      <c r="O48" s="160">
        <v>2.1</v>
      </c>
      <c r="P48" s="160">
        <v>2.1</v>
      </c>
      <c r="Q48" s="4">
        <f t="shared" si="0"/>
        <v>0</v>
      </c>
    </row>
    <row r="49" spans="13:17" ht="12.75" customHeight="1">
      <c r="M49" s="159" t="s">
        <v>85</v>
      </c>
      <c r="N49" s="159" t="s">
        <v>86</v>
      </c>
      <c r="O49" s="160">
        <v>98.6</v>
      </c>
      <c r="P49" s="160">
        <v>95.2</v>
      </c>
      <c r="Q49" s="4">
        <f t="shared" si="0"/>
        <v>11.559999999999942</v>
      </c>
    </row>
    <row r="50" spans="13:17" ht="12.75" customHeight="1">
      <c r="M50" s="159" t="s">
        <v>87</v>
      </c>
      <c r="N50" s="159" t="s">
        <v>88</v>
      </c>
      <c r="O50" s="160">
        <v>15.9</v>
      </c>
      <c r="P50" s="160">
        <v>15.2</v>
      </c>
      <c r="Q50" s="4">
        <f t="shared" si="0"/>
        <v>0.4900000000000015</v>
      </c>
    </row>
    <row r="51" spans="13:17" ht="12.75" customHeight="1">
      <c r="M51" s="159" t="s">
        <v>87</v>
      </c>
      <c r="N51" s="159" t="s">
        <v>89</v>
      </c>
      <c r="O51" s="160">
        <v>9</v>
      </c>
      <c r="P51" s="160">
        <v>8.6</v>
      </c>
      <c r="Q51" s="4">
        <f t="shared" si="0"/>
        <v>0.16000000000000028</v>
      </c>
    </row>
    <row r="52" spans="13:17" ht="12.75" customHeight="1">
      <c r="M52" s="159" t="s">
        <v>87</v>
      </c>
      <c r="N52" s="159" t="s">
        <v>90</v>
      </c>
      <c r="O52" s="160">
        <v>15.2</v>
      </c>
      <c r="P52" s="160">
        <v>13.8</v>
      </c>
      <c r="Q52" s="4">
        <f t="shared" si="0"/>
        <v>1.959999999999996</v>
      </c>
    </row>
    <row r="53" spans="13:17" ht="12.75" customHeight="1">
      <c r="M53" s="159" t="s">
        <v>91</v>
      </c>
      <c r="N53" s="159" t="s">
        <v>92</v>
      </c>
      <c r="O53" s="160">
        <v>16.2</v>
      </c>
      <c r="P53" s="160">
        <v>16.8</v>
      </c>
      <c r="Q53" s="4">
        <f t="shared" si="0"/>
        <v>0.3600000000000017</v>
      </c>
    </row>
    <row r="54" spans="13:17" ht="12.75" customHeight="1">
      <c r="M54" s="159" t="s">
        <v>93</v>
      </c>
      <c r="N54" s="159" t="s">
        <v>94</v>
      </c>
      <c r="O54" s="160">
        <v>0.9</v>
      </c>
      <c r="P54" s="160">
        <v>1</v>
      </c>
      <c r="Q54" s="4">
        <f t="shared" si="0"/>
        <v>0.009999999999999995</v>
      </c>
    </row>
    <row r="55" spans="13:17" ht="12.75" customHeight="1">
      <c r="M55" s="159" t="s">
        <v>93</v>
      </c>
      <c r="N55" s="159" t="s">
        <v>95</v>
      </c>
      <c r="O55" s="160">
        <v>17</v>
      </c>
      <c r="P55" s="160">
        <v>17.4</v>
      </c>
      <c r="Q55" s="4">
        <f t="shared" si="0"/>
        <v>0.15999999999999887</v>
      </c>
    </row>
    <row r="56" spans="13:17" ht="12.75" customHeight="1">
      <c r="M56" s="159" t="s">
        <v>93</v>
      </c>
      <c r="N56" s="159" t="s">
        <v>96</v>
      </c>
      <c r="O56" s="160">
        <v>17.2</v>
      </c>
      <c r="P56" s="160">
        <v>17.2</v>
      </c>
      <c r="Q56" s="4">
        <f t="shared" si="0"/>
        <v>0</v>
      </c>
    </row>
    <row r="57" spans="13:17" ht="12.75" customHeight="1">
      <c r="M57" s="159" t="s">
        <v>93</v>
      </c>
      <c r="N57" s="159" t="s">
        <v>97</v>
      </c>
      <c r="O57" s="160">
        <v>6.4</v>
      </c>
      <c r="P57" s="160">
        <v>5.6</v>
      </c>
      <c r="Q57" s="4">
        <f t="shared" si="0"/>
        <v>0.6400000000000011</v>
      </c>
    </row>
    <row r="58" spans="13:17" ht="12.75" customHeight="1">
      <c r="M58" s="159" t="s">
        <v>93</v>
      </c>
      <c r="N58" s="159" t="s">
        <v>98</v>
      </c>
      <c r="O58" s="160">
        <v>37.3</v>
      </c>
      <c r="P58" s="160">
        <v>37.4</v>
      </c>
      <c r="Q58" s="4">
        <f t="shared" si="0"/>
        <v>0.010000000000000285</v>
      </c>
    </row>
    <row r="59" spans="13:17" ht="12.75" customHeight="1">
      <c r="M59" s="159" t="s">
        <v>93</v>
      </c>
      <c r="N59" s="159" t="s">
        <v>99</v>
      </c>
      <c r="O59" s="160">
        <v>13.1</v>
      </c>
      <c r="P59" s="160">
        <v>12.8</v>
      </c>
      <c r="Q59" s="4">
        <f t="shared" si="0"/>
        <v>0.08999999999999936</v>
      </c>
    </row>
    <row r="60" spans="13:17" ht="12.75" customHeight="1">
      <c r="M60" s="159" t="s">
        <v>100</v>
      </c>
      <c r="N60" s="159" t="s">
        <v>101</v>
      </c>
      <c r="O60" s="160">
        <v>1.8</v>
      </c>
      <c r="P60" s="160">
        <v>1.3</v>
      </c>
      <c r="Q60" s="4">
        <f t="shared" si="0"/>
        <v>0.25</v>
      </c>
    </row>
    <row r="61" spans="13:17" ht="12.75">
      <c r="M61" s="153"/>
      <c r="N61" s="153"/>
      <c r="O61" s="154"/>
      <c r="P61" s="154"/>
      <c r="Q61" s="4"/>
    </row>
    <row r="62" spans="13:17" ht="13.5" customHeight="1">
      <c r="M62" s="153"/>
      <c r="N62" s="153"/>
      <c r="O62" s="154"/>
      <c r="P62" s="154"/>
      <c r="Q62" s="4"/>
    </row>
    <row r="65" spans="16:17" ht="12.75">
      <c r="P65" s="5" t="s">
        <v>3</v>
      </c>
      <c r="Q65" s="31">
        <f>SUM(Q2:Q64)</f>
        <v>68.98999999999991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889.3</v>
      </c>
      <c r="P68">
        <f>SUM(P2:P64)</f>
        <v>888.8</v>
      </c>
      <c r="Q68" s="8">
        <f>+O68+P68</f>
        <v>1778.1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0.9</v>
      </c>
      <c r="P70">
        <f>MIN(P2:P64)</f>
        <v>1</v>
      </c>
      <c r="Q70" s="9">
        <f>MIN(O70:P70)</f>
        <v>0.9</v>
      </c>
    </row>
    <row r="71" spans="14:17" ht="12.75">
      <c r="N71" s="5" t="s">
        <v>10</v>
      </c>
      <c r="O71">
        <f>MAX(O2:O60)</f>
        <v>109.5</v>
      </c>
      <c r="P71">
        <f>MAX(P2:P60)</f>
        <v>107</v>
      </c>
      <c r="Q71" s="10">
        <f>MAX(O71:P71)</f>
        <v>109.5</v>
      </c>
    </row>
    <row r="72" spans="14:17" ht="12.75">
      <c r="N72" s="5" t="s">
        <v>11</v>
      </c>
      <c r="O72" s="11">
        <f>O68/O69</f>
        <v>15.072881355932203</v>
      </c>
      <c r="P72" s="11">
        <f>P68/P69</f>
        <v>15.064406779661017</v>
      </c>
      <c r="Q72" s="12">
        <f>(O68+P68)/Q69</f>
        <v>15.06864406779661</v>
      </c>
    </row>
    <row r="73" spans="14:17" ht="12.75">
      <c r="N73" s="5" t="s">
        <v>12</v>
      </c>
      <c r="O73" s="13">
        <f>STDEV(O2:O64)</f>
        <v>20.2021578781564</v>
      </c>
      <c r="P73" s="13">
        <f>STDEV(P2:P64)</f>
        <v>19.80372450786472</v>
      </c>
      <c r="Q73" s="13">
        <f>SQRT(Q65/Q69)</f>
        <v>0.7646312947749077</v>
      </c>
    </row>
    <row r="74" spans="14:17" ht="12.75">
      <c r="N74" s="5" t="s">
        <v>13</v>
      </c>
      <c r="Q74" s="14">
        <f>(Q73/Q72)*100</f>
        <v>5.074320498478101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105</v>
      </c>
      <c r="M1" s="181" t="s">
        <v>0</v>
      </c>
      <c r="N1" s="181" t="s">
        <v>1</v>
      </c>
      <c r="O1" s="181" t="s">
        <v>106</v>
      </c>
      <c r="P1" s="181" t="s">
        <v>106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82" t="s">
        <v>30</v>
      </c>
      <c r="N2" s="182" t="s">
        <v>31</v>
      </c>
      <c r="O2" s="183">
        <v>0.6</v>
      </c>
      <c r="P2" s="183">
        <v>0.3</v>
      </c>
      <c r="Q2" s="4">
        <f aca="true" t="shared" si="0" ref="Q2:Q60">(O2-P2)^2</f>
        <v>0.09</v>
      </c>
      <c r="R2">
        <v>450</v>
      </c>
      <c r="S2">
        <f>0.8*R2</f>
        <v>360</v>
      </c>
      <c r="T2">
        <v>0</v>
      </c>
      <c r="U2">
        <f>$B$3</f>
        <v>0.02</v>
      </c>
    </row>
    <row r="3" spans="1:21" ht="12.75" customHeight="1">
      <c r="A3" s="15" t="s">
        <v>20</v>
      </c>
      <c r="B3">
        <v>0.02</v>
      </c>
      <c r="C3" t="s">
        <v>21</v>
      </c>
      <c r="M3" s="182" t="s">
        <v>30</v>
      </c>
      <c r="N3" s="182" t="s">
        <v>32</v>
      </c>
      <c r="O3" s="183">
        <v>0.9</v>
      </c>
      <c r="P3" s="183">
        <v>0.5</v>
      </c>
      <c r="Q3" s="4">
        <f t="shared" si="0"/>
        <v>0.16000000000000003</v>
      </c>
      <c r="R3">
        <v>0</v>
      </c>
      <c r="S3">
        <v>0</v>
      </c>
      <c r="T3">
        <f>R2</f>
        <v>450</v>
      </c>
      <c r="U3">
        <f>$B$3</f>
        <v>0.02</v>
      </c>
    </row>
    <row r="4" spans="13:19" ht="12.75" customHeight="1">
      <c r="M4" s="182" t="s">
        <v>30</v>
      </c>
      <c r="N4" s="182" t="s">
        <v>33</v>
      </c>
      <c r="O4" s="183">
        <v>0.2</v>
      </c>
      <c r="P4" s="183">
        <v>0.2</v>
      </c>
      <c r="Q4" s="4">
        <f t="shared" si="0"/>
        <v>0</v>
      </c>
      <c r="R4">
        <f>S2</f>
        <v>360</v>
      </c>
      <c r="S4">
        <f>R2</f>
        <v>450</v>
      </c>
    </row>
    <row r="5" spans="1:21" ht="12.75" customHeight="1">
      <c r="A5" s="15" t="s">
        <v>16</v>
      </c>
      <c r="M5" s="182" t="s">
        <v>30</v>
      </c>
      <c r="N5" s="182" t="s">
        <v>34</v>
      </c>
      <c r="O5" s="183">
        <v>0.9</v>
      </c>
      <c r="P5" s="183">
        <v>0.8</v>
      </c>
      <c r="Q5" s="4">
        <f t="shared" si="0"/>
        <v>0.009999999999999995</v>
      </c>
      <c r="T5">
        <f>$B$3</f>
        <v>0.02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82" t="s">
        <v>30</v>
      </c>
      <c r="N6" s="182" t="s">
        <v>35</v>
      </c>
      <c r="O6" s="183">
        <v>1.2</v>
      </c>
      <c r="P6" s="183">
        <v>2.1</v>
      </c>
      <c r="Q6" s="4">
        <f t="shared" si="0"/>
        <v>0.8100000000000003</v>
      </c>
      <c r="T6">
        <f>$B$3</f>
        <v>0.02</v>
      </c>
      <c r="U6">
        <f>+T3</f>
        <v>450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82" t="s">
        <v>30</v>
      </c>
      <c r="N7" s="182" t="s">
        <v>36</v>
      </c>
      <c r="O7" s="183">
        <v>1.3</v>
      </c>
      <c r="P7" s="183">
        <v>0.9</v>
      </c>
      <c r="Q7" s="4">
        <f t="shared" si="0"/>
        <v>0.16000000000000003</v>
      </c>
    </row>
    <row r="8" spans="1:17" ht="12.75" customHeight="1">
      <c r="A8" s="17" t="s">
        <v>4</v>
      </c>
      <c r="B8" s="18">
        <f>+O68</f>
        <v>59</v>
      </c>
      <c r="C8" s="18">
        <f>+O67</f>
        <v>6576.999999999999</v>
      </c>
      <c r="D8">
        <f>$B$3</f>
        <v>0.02</v>
      </c>
      <c r="E8" s="18">
        <f>+O69</f>
        <v>0.1</v>
      </c>
      <c r="F8" s="18">
        <f>+O70</f>
        <v>5800</v>
      </c>
      <c r="G8" s="8">
        <f>+O71</f>
        <v>111.47457627118642</v>
      </c>
      <c r="H8" s="28">
        <f>O72</f>
        <v>755.5417317927719</v>
      </c>
      <c r="I8" s="28" t="s">
        <v>17</v>
      </c>
      <c r="J8" s="19" t="s">
        <v>17</v>
      </c>
      <c r="M8" s="182" t="s">
        <v>30</v>
      </c>
      <c r="N8" s="182" t="s">
        <v>37</v>
      </c>
      <c r="O8" s="183">
        <v>0.4</v>
      </c>
      <c r="P8" s="183">
        <v>0.1</v>
      </c>
      <c r="Q8" s="4">
        <f t="shared" si="0"/>
        <v>0.09000000000000002</v>
      </c>
    </row>
    <row r="9" spans="1:17" ht="12.75" customHeight="1">
      <c r="A9" s="17" t="s">
        <v>5</v>
      </c>
      <c r="B9" s="18">
        <f>+P68</f>
        <v>59</v>
      </c>
      <c r="C9" s="18">
        <f>+P67</f>
        <v>6600.700000000001</v>
      </c>
      <c r="D9">
        <f>$B$3</f>
        <v>0.02</v>
      </c>
      <c r="E9" s="18">
        <f>+P69</f>
        <v>0.1</v>
      </c>
      <c r="F9" s="18">
        <f>+P70</f>
        <v>5800</v>
      </c>
      <c r="G9" s="8">
        <f>P71</f>
        <v>111.87627118644069</v>
      </c>
      <c r="H9" s="28">
        <f>P72</f>
        <v>755.8508410460321</v>
      </c>
      <c r="I9" s="28" t="s">
        <v>17</v>
      </c>
      <c r="J9" s="19" t="s">
        <v>17</v>
      </c>
      <c r="M9" s="182" t="s">
        <v>38</v>
      </c>
      <c r="N9" s="182" t="s">
        <v>39</v>
      </c>
      <c r="O9" s="183">
        <v>0.1</v>
      </c>
      <c r="P9" s="183">
        <v>0.3</v>
      </c>
      <c r="Q9" s="4">
        <f t="shared" si="0"/>
        <v>0.039999999999999994</v>
      </c>
    </row>
    <row r="10" spans="1:17" ht="12.75" customHeight="1">
      <c r="A10" s="20" t="s">
        <v>6</v>
      </c>
      <c r="B10" s="21">
        <f>+Q68</f>
        <v>118</v>
      </c>
      <c r="C10" s="23">
        <f>+Q67</f>
        <v>13177.7</v>
      </c>
      <c r="D10" s="21">
        <f>$B$3</f>
        <v>0.02</v>
      </c>
      <c r="E10" s="21">
        <f>+Q69</f>
        <v>0.1</v>
      </c>
      <c r="F10" s="23">
        <f>+Q70</f>
        <v>5800</v>
      </c>
      <c r="G10" s="30">
        <f>Q71</f>
        <v>111.67542372881357</v>
      </c>
      <c r="H10" s="29" t="s">
        <v>17</v>
      </c>
      <c r="I10" s="22">
        <f>Q72</f>
        <v>3.394774149398414</v>
      </c>
      <c r="J10" s="24">
        <f>Q73</f>
        <v>3.039857863124922</v>
      </c>
      <c r="M10" s="182" t="s">
        <v>38</v>
      </c>
      <c r="N10" s="182" t="s">
        <v>40</v>
      </c>
      <c r="O10" s="183">
        <v>1.1</v>
      </c>
      <c r="P10" s="183">
        <v>0.8</v>
      </c>
      <c r="Q10" s="4">
        <f t="shared" si="0"/>
        <v>0.09000000000000002</v>
      </c>
    </row>
    <row r="11" spans="13:17" ht="12.75" customHeight="1">
      <c r="M11" s="182" t="s">
        <v>38</v>
      </c>
      <c r="N11" s="182" t="s">
        <v>41</v>
      </c>
      <c r="O11" s="183">
        <v>0.7</v>
      </c>
      <c r="P11" s="183">
        <v>1</v>
      </c>
      <c r="Q11" s="4">
        <f t="shared" si="0"/>
        <v>0.09000000000000002</v>
      </c>
    </row>
    <row r="12" spans="13:17" ht="12.75" customHeight="1">
      <c r="M12" s="182" t="s">
        <v>38</v>
      </c>
      <c r="N12" s="182" t="s">
        <v>42</v>
      </c>
      <c r="O12" s="183">
        <v>0.6</v>
      </c>
      <c r="P12" s="183">
        <v>0.5</v>
      </c>
      <c r="Q12" s="4">
        <f t="shared" si="0"/>
        <v>0.009999999999999995</v>
      </c>
    </row>
    <row r="13" spans="13:17" ht="12.75" customHeight="1">
      <c r="M13" s="182" t="s">
        <v>43</v>
      </c>
      <c r="N13" s="182" t="s">
        <v>44</v>
      </c>
      <c r="O13" s="183">
        <v>0.1</v>
      </c>
      <c r="P13" s="183">
        <v>0.1</v>
      </c>
      <c r="Q13" s="4">
        <f t="shared" si="0"/>
        <v>0</v>
      </c>
    </row>
    <row r="14" spans="13:17" ht="12.75" customHeight="1">
      <c r="M14" s="182" t="s">
        <v>43</v>
      </c>
      <c r="N14" s="182" t="s">
        <v>45</v>
      </c>
      <c r="O14" s="183">
        <v>0.9</v>
      </c>
      <c r="P14" s="183">
        <v>0.5</v>
      </c>
      <c r="Q14" s="4">
        <f t="shared" si="0"/>
        <v>0.16000000000000003</v>
      </c>
    </row>
    <row r="15" spans="13:17" ht="12.75" customHeight="1">
      <c r="M15" s="182" t="s">
        <v>43</v>
      </c>
      <c r="N15" s="182" t="s">
        <v>46</v>
      </c>
      <c r="O15" s="183">
        <v>0.1</v>
      </c>
      <c r="P15" s="183">
        <v>0.1</v>
      </c>
      <c r="Q15" s="4">
        <f t="shared" si="0"/>
        <v>0</v>
      </c>
    </row>
    <row r="16" spans="13:17" ht="12.75" customHeight="1">
      <c r="M16" s="182" t="s">
        <v>43</v>
      </c>
      <c r="N16" s="182" t="s">
        <v>47</v>
      </c>
      <c r="O16" s="183">
        <v>0.1</v>
      </c>
      <c r="P16" s="183">
        <v>0.1</v>
      </c>
      <c r="Q16" s="4">
        <f t="shared" si="0"/>
        <v>0</v>
      </c>
    </row>
    <row r="17" spans="13:17" ht="12.75" customHeight="1">
      <c r="M17" s="182" t="s">
        <v>43</v>
      </c>
      <c r="N17" s="182" t="s">
        <v>48</v>
      </c>
      <c r="O17" s="183">
        <v>0.1</v>
      </c>
      <c r="P17" s="183">
        <v>0.1</v>
      </c>
      <c r="Q17" s="4">
        <f t="shared" si="0"/>
        <v>0</v>
      </c>
    </row>
    <row r="18" spans="13:17" ht="12.75" customHeight="1">
      <c r="M18" s="182" t="s">
        <v>43</v>
      </c>
      <c r="N18" s="182" t="s">
        <v>49</v>
      </c>
      <c r="O18" s="183">
        <v>0.1</v>
      </c>
      <c r="P18" s="183">
        <v>0.1</v>
      </c>
      <c r="Q18" s="4">
        <f t="shared" si="0"/>
        <v>0</v>
      </c>
    </row>
    <row r="19" spans="13:17" ht="12.75" customHeight="1">
      <c r="M19" s="182" t="s">
        <v>50</v>
      </c>
      <c r="N19" s="182" t="s">
        <v>51</v>
      </c>
      <c r="O19" s="183">
        <v>11</v>
      </c>
      <c r="P19" s="183">
        <v>8</v>
      </c>
      <c r="Q19" s="4">
        <f t="shared" si="0"/>
        <v>9</v>
      </c>
    </row>
    <row r="20" spans="13:17" ht="12.75" customHeight="1">
      <c r="M20" s="182" t="s">
        <v>50</v>
      </c>
      <c r="N20" s="182" t="s">
        <v>52</v>
      </c>
      <c r="O20" s="183">
        <v>7</v>
      </c>
      <c r="P20" s="183">
        <v>2.5</v>
      </c>
      <c r="Q20" s="4">
        <f t="shared" si="0"/>
        <v>20.25</v>
      </c>
    </row>
    <row r="21" spans="13:17" ht="12.75" customHeight="1">
      <c r="M21" s="182" t="s">
        <v>50</v>
      </c>
      <c r="N21" s="182" t="s">
        <v>53</v>
      </c>
      <c r="O21" s="183">
        <v>4.7</v>
      </c>
      <c r="P21" s="183">
        <v>4.5</v>
      </c>
      <c r="Q21" s="4">
        <f t="shared" si="0"/>
        <v>0.04000000000000007</v>
      </c>
    </row>
    <row r="22" spans="13:17" ht="12.75" customHeight="1">
      <c r="M22" s="182" t="s">
        <v>50</v>
      </c>
      <c r="N22" s="182" t="s">
        <v>54</v>
      </c>
      <c r="O22" s="183">
        <v>1.2</v>
      </c>
      <c r="P22" s="183">
        <v>1.5</v>
      </c>
      <c r="Q22" s="4">
        <f t="shared" si="0"/>
        <v>0.09000000000000002</v>
      </c>
    </row>
    <row r="23" spans="13:17" ht="12.75" customHeight="1">
      <c r="M23" s="182" t="s">
        <v>50</v>
      </c>
      <c r="N23" s="182" t="s">
        <v>55</v>
      </c>
      <c r="O23" s="183">
        <v>0.1</v>
      </c>
      <c r="P23" s="183">
        <v>0.1</v>
      </c>
      <c r="Q23" s="4">
        <f t="shared" si="0"/>
        <v>0</v>
      </c>
    </row>
    <row r="24" spans="13:17" ht="12.75" customHeight="1">
      <c r="M24" s="182" t="s">
        <v>56</v>
      </c>
      <c r="N24" s="182" t="s">
        <v>57</v>
      </c>
      <c r="O24" s="183">
        <v>1.6</v>
      </c>
      <c r="P24" s="183">
        <v>1.5</v>
      </c>
      <c r="Q24" s="4">
        <f t="shared" si="0"/>
        <v>0.010000000000000018</v>
      </c>
    </row>
    <row r="25" spans="13:17" ht="12.75" customHeight="1">
      <c r="M25" s="182" t="s">
        <v>56</v>
      </c>
      <c r="N25" s="182" t="s">
        <v>58</v>
      </c>
      <c r="O25" s="183">
        <v>2.7</v>
      </c>
      <c r="P25" s="183">
        <v>2.9</v>
      </c>
      <c r="Q25" s="4">
        <f t="shared" si="0"/>
        <v>0.0399999999999999</v>
      </c>
    </row>
    <row r="26" spans="13:17" ht="12.75" customHeight="1">
      <c r="M26" s="182" t="s">
        <v>56</v>
      </c>
      <c r="N26" s="182" t="s">
        <v>59</v>
      </c>
      <c r="O26" s="183">
        <v>9.9</v>
      </c>
      <c r="P26" s="183">
        <v>5.9</v>
      </c>
      <c r="Q26" s="4">
        <f t="shared" si="0"/>
        <v>16</v>
      </c>
    </row>
    <row r="27" spans="13:17" ht="12.75" customHeight="1">
      <c r="M27" s="182" t="s">
        <v>56</v>
      </c>
      <c r="N27" s="182" t="s">
        <v>60</v>
      </c>
      <c r="O27" s="183">
        <v>5.1</v>
      </c>
      <c r="P27" s="183">
        <v>4.4</v>
      </c>
      <c r="Q27" s="4">
        <f t="shared" si="0"/>
        <v>0.489999999999999</v>
      </c>
    </row>
    <row r="28" spans="13:17" ht="12.75" customHeight="1">
      <c r="M28" s="182" t="s">
        <v>56</v>
      </c>
      <c r="N28" s="182" t="s">
        <v>61</v>
      </c>
      <c r="O28" s="183">
        <v>4.9</v>
      </c>
      <c r="P28" s="183">
        <v>4.6</v>
      </c>
      <c r="Q28" s="4">
        <f t="shared" si="0"/>
        <v>0.09000000000000043</v>
      </c>
    </row>
    <row r="29" spans="13:17" ht="12.75" customHeight="1">
      <c r="M29" s="182" t="s">
        <v>56</v>
      </c>
      <c r="N29" s="182" t="s">
        <v>62</v>
      </c>
      <c r="O29" s="183">
        <v>11.8</v>
      </c>
      <c r="P29" s="183">
        <v>9.7</v>
      </c>
      <c r="Q29" s="4">
        <f t="shared" si="0"/>
        <v>4.410000000000006</v>
      </c>
    </row>
    <row r="30" spans="13:17" ht="12.75" customHeight="1">
      <c r="M30" s="182" t="s">
        <v>56</v>
      </c>
      <c r="N30" s="182" t="s">
        <v>63</v>
      </c>
      <c r="O30" s="183">
        <v>6.6</v>
      </c>
      <c r="P30" s="183">
        <v>7.3</v>
      </c>
      <c r="Q30" s="4">
        <f t="shared" si="0"/>
        <v>0.49000000000000027</v>
      </c>
    </row>
    <row r="31" spans="13:17" ht="12.75" customHeight="1">
      <c r="M31" s="182" t="s">
        <v>64</v>
      </c>
      <c r="N31" s="182" t="s">
        <v>65</v>
      </c>
      <c r="O31" s="183">
        <v>1</v>
      </c>
      <c r="P31" s="183">
        <v>1</v>
      </c>
      <c r="Q31" s="4">
        <f t="shared" si="0"/>
        <v>0</v>
      </c>
    </row>
    <row r="32" spans="13:17" ht="12.75" customHeight="1">
      <c r="M32" s="182" t="s">
        <v>64</v>
      </c>
      <c r="N32" s="182" t="s">
        <v>66</v>
      </c>
      <c r="O32" s="183">
        <v>1.3</v>
      </c>
      <c r="P32" s="183">
        <v>1.3</v>
      </c>
      <c r="Q32" s="4">
        <f t="shared" si="0"/>
        <v>0</v>
      </c>
    </row>
    <row r="33" spans="13:17" ht="12.75" customHeight="1">
      <c r="M33" s="182" t="s">
        <v>64</v>
      </c>
      <c r="N33" s="182" t="s">
        <v>67</v>
      </c>
      <c r="O33" s="183">
        <v>1.1</v>
      </c>
      <c r="P33" s="183">
        <v>1.2</v>
      </c>
      <c r="Q33" s="4">
        <f t="shared" si="0"/>
        <v>0.009999999999999974</v>
      </c>
    </row>
    <row r="34" spans="13:17" ht="12.75" customHeight="1">
      <c r="M34" s="182" t="s">
        <v>64</v>
      </c>
      <c r="N34" s="182" t="s">
        <v>68</v>
      </c>
      <c r="O34" s="183">
        <v>0.8</v>
      </c>
      <c r="P34" s="183">
        <v>1.1</v>
      </c>
      <c r="Q34" s="4">
        <f t="shared" si="0"/>
        <v>0.09000000000000002</v>
      </c>
    </row>
    <row r="35" spans="13:17" ht="12.75" customHeight="1">
      <c r="M35" s="182" t="s">
        <v>69</v>
      </c>
      <c r="N35" s="182" t="s">
        <v>70</v>
      </c>
      <c r="O35" s="183">
        <v>3.4</v>
      </c>
      <c r="P35" s="183">
        <v>3.2</v>
      </c>
      <c r="Q35" s="4">
        <f t="shared" si="0"/>
        <v>0.0399999999999999</v>
      </c>
    </row>
    <row r="36" spans="13:17" ht="12.75" customHeight="1">
      <c r="M36" s="182" t="s">
        <v>69</v>
      </c>
      <c r="N36" s="182" t="s">
        <v>71</v>
      </c>
      <c r="O36" s="183">
        <v>0.8</v>
      </c>
      <c r="P36" s="183">
        <v>0.5</v>
      </c>
      <c r="Q36" s="4">
        <f t="shared" si="0"/>
        <v>0.09000000000000002</v>
      </c>
    </row>
    <row r="37" spans="13:17" ht="12.75" customHeight="1">
      <c r="M37" s="182" t="s">
        <v>69</v>
      </c>
      <c r="N37" s="182" t="s">
        <v>72</v>
      </c>
      <c r="O37" s="183">
        <v>0.6</v>
      </c>
      <c r="P37" s="183">
        <v>1.2</v>
      </c>
      <c r="Q37" s="4">
        <f t="shared" si="0"/>
        <v>0.36</v>
      </c>
    </row>
    <row r="38" spans="13:17" ht="12.75" customHeight="1">
      <c r="M38" s="182" t="s">
        <v>69</v>
      </c>
      <c r="N38" s="182" t="s">
        <v>73</v>
      </c>
      <c r="O38" s="183">
        <v>2.5</v>
      </c>
      <c r="P38" s="183">
        <v>2.7</v>
      </c>
      <c r="Q38" s="4">
        <f t="shared" si="0"/>
        <v>0.04000000000000007</v>
      </c>
    </row>
    <row r="39" spans="13:17" ht="12.75" customHeight="1">
      <c r="M39" s="182" t="s">
        <v>69</v>
      </c>
      <c r="N39" s="182" t="s">
        <v>74</v>
      </c>
      <c r="O39" s="183">
        <v>1</v>
      </c>
      <c r="P39" s="183">
        <v>0.4</v>
      </c>
      <c r="Q39" s="4">
        <f t="shared" si="0"/>
        <v>0.36</v>
      </c>
    </row>
    <row r="40" spans="13:17" ht="12.75" customHeight="1">
      <c r="M40" s="182" t="s">
        <v>69</v>
      </c>
      <c r="N40" s="182" t="s">
        <v>75</v>
      </c>
      <c r="O40" s="183">
        <v>2.3</v>
      </c>
      <c r="P40" s="183">
        <v>2.1</v>
      </c>
      <c r="Q40" s="4">
        <f t="shared" si="0"/>
        <v>0.0399999999999999</v>
      </c>
    </row>
    <row r="41" spans="13:17" ht="12.75" customHeight="1">
      <c r="M41" s="182" t="s">
        <v>69</v>
      </c>
      <c r="N41" s="182" t="s">
        <v>76</v>
      </c>
      <c r="O41" s="183">
        <v>1.8</v>
      </c>
      <c r="P41" s="183">
        <v>1.8</v>
      </c>
      <c r="Q41" s="4">
        <f t="shared" si="0"/>
        <v>0</v>
      </c>
    </row>
    <row r="42" spans="13:17" ht="12.75" customHeight="1">
      <c r="M42" s="182" t="s">
        <v>77</v>
      </c>
      <c r="N42" s="182" t="s">
        <v>78</v>
      </c>
      <c r="O42" s="183">
        <v>7</v>
      </c>
      <c r="P42" s="183">
        <v>6.7</v>
      </c>
      <c r="Q42" s="4">
        <f t="shared" si="0"/>
        <v>0.0899999999999999</v>
      </c>
    </row>
    <row r="43" spans="13:17" ht="12.75" customHeight="1">
      <c r="M43" s="182" t="s">
        <v>77</v>
      </c>
      <c r="N43" s="182" t="s">
        <v>79</v>
      </c>
      <c r="O43" s="183">
        <v>2.1</v>
      </c>
      <c r="P43" s="183">
        <v>2.2</v>
      </c>
      <c r="Q43" s="4">
        <f t="shared" si="0"/>
        <v>0.010000000000000018</v>
      </c>
    </row>
    <row r="44" spans="13:17" ht="12.75" customHeight="1">
      <c r="M44" s="182" t="s">
        <v>77</v>
      </c>
      <c r="N44" s="182" t="s">
        <v>80</v>
      </c>
      <c r="O44" s="183">
        <v>414</v>
      </c>
      <c r="P44" s="183">
        <v>447</v>
      </c>
      <c r="Q44" s="4">
        <f t="shared" si="0"/>
        <v>1089</v>
      </c>
    </row>
    <row r="45" spans="13:17" ht="12.75" customHeight="1">
      <c r="M45" s="182" t="s">
        <v>77</v>
      </c>
      <c r="N45" s="182" t="s">
        <v>81</v>
      </c>
      <c r="O45" s="183">
        <v>1.4</v>
      </c>
      <c r="P45" s="183">
        <v>1.5</v>
      </c>
      <c r="Q45" s="4">
        <f t="shared" si="0"/>
        <v>0.010000000000000018</v>
      </c>
    </row>
    <row r="46" spans="13:17" ht="12.75" customHeight="1">
      <c r="M46" s="182" t="s">
        <v>77</v>
      </c>
      <c r="N46" s="182" t="s">
        <v>82</v>
      </c>
      <c r="O46" s="183">
        <v>12</v>
      </c>
      <c r="P46" s="183">
        <v>8</v>
      </c>
      <c r="Q46" s="4">
        <f t="shared" si="0"/>
        <v>16</v>
      </c>
    </row>
    <row r="47" spans="13:17" ht="12.75" customHeight="1">
      <c r="M47" s="182" t="s">
        <v>77</v>
      </c>
      <c r="N47" s="182" t="s">
        <v>83</v>
      </c>
      <c r="O47" s="183">
        <v>1.4</v>
      </c>
      <c r="P47" s="183">
        <v>1.3</v>
      </c>
      <c r="Q47" s="4">
        <f t="shared" si="0"/>
        <v>0.009999999999999974</v>
      </c>
    </row>
    <row r="48" spans="13:17" ht="12.75" customHeight="1">
      <c r="M48" s="182" t="s">
        <v>77</v>
      </c>
      <c r="N48" s="182" t="s">
        <v>84</v>
      </c>
      <c r="O48" s="183">
        <v>6.6</v>
      </c>
      <c r="P48" s="183">
        <v>6.7</v>
      </c>
      <c r="Q48" s="4">
        <f t="shared" si="0"/>
        <v>0.010000000000000106</v>
      </c>
    </row>
    <row r="49" spans="13:17" ht="12.75" customHeight="1">
      <c r="M49" s="182" t="s">
        <v>85</v>
      </c>
      <c r="N49" s="182" t="s">
        <v>86</v>
      </c>
      <c r="O49" s="183">
        <v>4.9</v>
      </c>
      <c r="P49" s="183">
        <v>3</v>
      </c>
      <c r="Q49" s="4">
        <f t="shared" si="0"/>
        <v>3.610000000000001</v>
      </c>
    </row>
    <row r="50" spans="13:17" ht="12.75" customHeight="1">
      <c r="M50" s="182" t="s">
        <v>87</v>
      </c>
      <c r="N50" s="182" t="s">
        <v>88</v>
      </c>
      <c r="O50" s="183">
        <v>11</v>
      </c>
      <c r="P50" s="183">
        <v>10.6</v>
      </c>
      <c r="Q50" s="4">
        <f t="shared" si="0"/>
        <v>0.16000000000000028</v>
      </c>
    </row>
    <row r="51" spans="13:17" ht="12.75" customHeight="1">
      <c r="M51" s="182" t="s">
        <v>87</v>
      </c>
      <c r="N51" s="182" t="s">
        <v>89</v>
      </c>
      <c r="O51" s="183">
        <v>2.4</v>
      </c>
      <c r="P51" s="183">
        <v>2.2</v>
      </c>
      <c r="Q51" s="4">
        <f t="shared" si="0"/>
        <v>0.0399999999999999</v>
      </c>
    </row>
    <row r="52" spans="13:17" ht="12.75" customHeight="1">
      <c r="M52" s="182" t="s">
        <v>87</v>
      </c>
      <c r="N52" s="182" t="s">
        <v>90</v>
      </c>
      <c r="O52" s="183">
        <v>28</v>
      </c>
      <c r="P52" s="183">
        <v>34</v>
      </c>
      <c r="Q52" s="4">
        <f t="shared" si="0"/>
        <v>36</v>
      </c>
    </row>
    <row r="53" spans="13:17" ht="12.75" customHeight="1">
      <c r="M53" s="182" t="s">
        <v>91</v>
      </c>
      <c r="N53" s="182" t="s">
        <v>92</v>
      </c>
      <c r="O53" s="183">
        <v>5800</v>
      </c>
      <c r="P53" s="183">
        <v>5800</v>
      </c>
      <c r="Q53" s="4">
        <f t="shared" si="0"/>
        <v>0</v>
      </c>
    </row>
    <row r="54" spans="13:17" ht="12.75" customHeight="1">
      <c r="M54" s="182" t="s">
        <v>93</v>
      </c>
      <c r="N54" s="182" t="s">
        <v>94</v>
      </c>
      <c r="O54" s="183">
        <v>1.8</v>
      </c>
      <c r="P54" s="183">
        <v>1.8</v>
      </c>
      <c r="Q54" s="4">
        <f t="shared" si="0"/>
        <v>0</v>
      </c>
    </row>
    <row r="55" spans="13:17" ht="12.75" customHeight="1">
      <c r="M55" s="182" t="s">
        <v>93</v>
      </c>
      <c r="N55" s="182" t="s">
        <v>95</v>
      </c>
      <c r="O55" s="183">
        <v>1.2</v>
      </c>
      <c r="P55" s="183">
        <v>1.1</v>
      </c>
      <c r="Q55" s="4">
        <f t="shared" si="0"/>
        <v>0.009999999999999974</v>
      </c>
    </row>
    <row r="56" spans="13:17" ht="12.75" customHeight="1">
      <c r="M56" s="182" t="s">
        <v>93</v>
      </c>
      <c r="N56" s="182" t="s">
        <v>96</v>
      </c>
      <c r="O56" s="183">
        <v>3.4</v>
      </c>
      <c r="P56" s="183">
        <v>2.1</v>
      </c>
      <c r="Q56" s="4">
        <f t="shared" si="0"/>
        <v>1.6899999999999995</v>
      </c>
    </row>
    <row r="57" spans="13:17" ht="12.75" customHeight="1">
      <c r="M57" s="182" t="s">
        <v>93</v>
      </c>
      <c r="N57" s="182" t="s">
        <v>97</v>
      </c>
      <c r="O57" s="183">
        <v>3.5</v>
      </c>
      <c r="P57" s="183">
        <v>2.9</v>
      </c>
      <c r="Q57" s="4">
        <f t="shared" si="0"/>
        <v>0.3600000000000001</v>
      </c>
    </row>
    <row r="58" spans="13:17" ht="12.75" customHeight="1">
      <c r="M58" s="182" t="s">
        <v>93</v>
      </c>
      <c r="N58" s="182" t="s">
        <v>98</v>
      </c>
      <c r="O58" s="183">
        <v>169.5</v>
      </c>
      <c r="P58" s="183">
        <v>181</v>
      </c>
      <c r="Q58" s="4">
        <f t="shared" si="0"/>
        <v>132.25</v>
      </c>
    </row>
    <row r="59" spans="13:17" ht="12.75" customHeight="1">
      <c r="M59" s="182" t="s">
        <v>93</v>
      </c>
      <c r="N59" s="182" t="s">
        <v>99</v>
      </c>
      <c r="O59" s="183">
        <v>13</v>
      </c>
      <c r="P59" s="183">
        <v>8</v>
      </c>
      <c r="Q59" s="4">
        <f t="shared" si="0"/>
        <v>25</v>
      </c>
    </row>
    <row r="60" spans="13:17" ht="25.5">
      <c r="M60" s="182" t="s">
        <v>100</v>
      </c>
      <c r="N60" s="182" t="s">
        <v>101</v>
      </c>
      <c r="O60" s="183">
        <v>1.2</v>
      </c>
      <c r="P60" s="183">
        <v>2.7</v>
      </c>
      <c r="Q60" s="4">
        <f t="shared" si="0"/>
        <v>2.250000000000001</v>
      </c>
    </row>
    <row r="64" spans="16:17" ht="12.75">
      <c r="P64" s="5" t="s">
        <v>3</v>
      </c>
      <c r="Q64" s="31">
        <f>SUM(Q6:Q60)</f>
        <v>1359.8899999999999</v>
      </c>
    </row>
    <row r="66" spans="14:17" ht="12.75">
      <c r="N66" s="5"/>
      <c r="O66" s="6" t="s">
        <v>4</v>
      </c>
      <c r="P66" s="6" t="s">
        <v>5</v>
      </c>
      <c r="Q66" s="7" t="s">
        <v>6</v>
      </c>
    </row>
    <row r="67" spans="14:17" ht="12.75">
      <c r="N67" s="5" t="s">
        <v>7</v>
      </c>
      <c r="O67">
        <f>SUM(O2:O63)</f>
        <v>6576.999999999999</v>
      </c>
      <c r="P67">
        <f>SUM(P2:P63)</f>
        <v>6600.700000000001</v>
      </c>
      <c r="Q67" s="8">
        <f>+O67+P67</f>
        <v>13177.7</v>
      </c>
    </row>
    <row r="68" spans="14:17" ht="12.75">
      <c r="N68" s="5" t="s">
        <v>8</v>
      </c>
      <c r="O68">
        <f>COUNT(O2:O63)</f>
        <v>59</v>
      </c>
      <c r="P68">
        <f>COUNT(P2:P63)</f>
        <v>59</v>
      </c>
      <c r="Q68" s="9">
        <f>+P68+O68</f>
        <v>118</v>
      </c>
    </row>
    <row r="69" spans="14:17" ht="12.75">
      <c r="N69" s="5" t="s">
        <v>9</v>
      </c>
      <c r="O69">
        <f>MIN(O6:O63)</f>
        <v>0.1</v>
      </c>
      <c r="P69">
        <f>MIN(P6:P63)</f>
        <v>0.1</v>
      </c>
      <c r="Q69" s="9">
        <f>MIN(O69:P69)</f>
        <v>0.1</v>
      </c>
    </row>
    <row r="70" spans="14:17" ht="12.75">
      <c r="N70" s="5" t="s">
        <v>10</v>
      </c>
      <c r="O70">
        <f>MAX(O2:O59)</f>
        <v>5800</v>
      </c>
      <c r="P70">
        <f>MAX(P2:P59)</f>
        <v>5800</v>
      </c>
      <c r="Q70" s="10">
        <f>MAX(O70:P70)</f>
        <v>5800</v>
      </c>
    </row>
    <row r="71" spans="14:17" ht="12.75">
      <c r="N71" s="5" t="s">
        <v>11</v>
      </c>
      <c r="O71" s="11">
        <f>O67/O68</f>
        <v>111.47457627118642</v>
      </c>
      <c r="P71" s="11">
        <f>P67/P68</f>
        <v>111.87627118644069</v>
      </c>
      <c r="Q71" s="12">
        <f>(O67+P67)/Q68</f>
        <v>111.67542372881357</v>
      </c>
    </row>
    <row r="72" spans="14:17" ht="12.75">
      <c r="N72" s="5" t="s">
        <v>12</v>
      </c>
      <c r="O72" s="13">
        <f>STDEV(O2:O63)</f>
        <v>755.5417317927719</v>
      </c>
      <c r="P72" s="13">
        <f>STDEV(P2:P63)</f>
        <v>755.8508410460321</v>
      </c>
      <c r="Q72" s="13">
        <f>SQRT(Q64/Q68)</f>
        <v>3.394774149398414</v>
      </c>
    </row>
    <row r="73" spans="14:17" ht="12.75">
      <c r="N73" s="5" t="s">
        <v>13</v>
      </c>
      <c r="Q73" s="14">
        <f>(Q72/Q71)*100</f>
        <v>3.039857863124922</v>
      </c>
    </row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4.28125" style="0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195</v>
      </c>
      <c r="M1" s="161" t="s">
        <v>0</v>
      </c>
      <c r="N1" s="161" t="s">
        <v>1</v>
      </c>
      <c r="O1" s="161" t="s">
        <v>196</v>
      </c>
      <c r="P1" s="161" t="s">
        <v>196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62" t="s">
        <v>30</v>
      </c>
      <c r="N2" s="162" t="s">
        <v>31</v>
      </c>
      <c r="O2" s="163">
        <v>53</v>
      </c>
      <c r="P2" s="163">
        <v>52</v>
      </c>
      <c r="Q2" s="4">
        <f aca="true" t="shared" si="0" ref="Q2:Q60">(O2-P2)^2</f>
        <v>1</v>
      </c>
      <c r="R2">
        <v>150</v>
      </c>
      <c r="S2">
        <f>0.8*R2</f>
        <v>120</v>
      </c>
      <c r="T2">
        <v>0</v>
      </c>
      <c r="U2">
        <f>$B$3</f>
        <v>2</v>
      </c>
    </row>
    <row r="3" spans="1:21" ht="12.75" customHeight="1">
      <c r="A3" s="15" t="s">
        <v>20</v>
      </c>
      <c r="B3">
        <v>2</v>
      </c>
      <c r="C3" t="s">
        <v>21</v>
      </c>
      <c r="M3" s="162" t="s">
        <v>30</v>
      </c>
      <c r="N3" s="162" t="s">
        <v>32</v>
      </c>
      <c r="O3" s="163">
        <v>38</v>
      </c>
      <c r="P3" s="163">
        <v>35</v>
      </c>
      <c r="Q3" s="4">
        <f t="shared" si="0"/>
        <v>9</v>
      </c>
      <c r="R3">
        <v>0</v>
      </c>
      <c r="S3">
        <v>0</v>
      </c>
      <c r="T3">
        <f>R2</f>
        <v>150</v>
      </c>
      <c r="U3">
        <f>$B$3</f>
        <v>2</v>
      </c>
    </row>
    <row r="4" spans="13:19" ht="12.75" customHeight="1">
      <c r="M4" s="162" t="s">
        <v>30</v>
      </c>
      <c r="N4" s="162" t="s">
        <v>33</v>
      </c>
      <c r="O4" s="163">
        <v>56</v>
      </c>
      <c r="P4" s="163">
        <v>51</v>
      </c>
      <c r="Q4" s="4">
        <f t="shared" si="0"/>
        <v>25</v>
      </c>
      <c r="R4">
        <f>S2</f>
        <v>120</v>
      </c>
      <c r="S4">
        <f>R2</f>
        <v>150</v>
      </c>
    </row>
    <row r="5" spans="1:21" ht="12.75" customHeight="1">
      <c r="A5" s="15" t="s">
        <v>16</v>
      </c>
      <c r="M5" s="162" t="s">
        <v>30</v>
      </c>
      <c r="N5" s="162" t="s">
        <v>34</v>
      </c>
      <c r="O5" s="163">
        <v>27</v>
      </c>
      <c r="P5" s="163">
        <v>26</v>
      </c>
      <c r="Q5" s="4">
        <f t="shared" si="0"/>
        <v>1</v>
      </c>
      <c r="T5">
        <f>$B$3</f>
        <v>2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62" t="s">
        <v>30</v>
      </c>
      <c r="N6" s="162" t="s">
        <v>35</v>
      </c>
      <c r="O6" s="163">
        <v>27</v>
      </c>
      <c r="P6" s="163">
        <v>27</v>
      </c>
      <c r="Q6" s="4">
        <f t="shared" si="0"/>
        <v>0</v>
      </c>
      <c r="T6">
        <f>$B$3</f>
        <v>2</v>
      </c>
      <c r="U6">
        <f>+T3</f>
        <v>150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62" t="s">
        <v>30</v>
      </c>
      <c r="N7" s="162" t="s">
        <v>36</v>
      </c>
      <c r="O7" s="163">
        <v>140</v>
      </c>
      <c r="P7" s="163">
        <v>142</v>
      </c>
      <c r="Q7" s="4">
        <f t="shared" si="0"/>
        <v>4</v>
      </c>
    </row>
    <row r="8" spans="1:17" ht="12.75" customHeight="1">
      <c r="A8" s="17" t="s">
        <v>4</v>
      </c>
      <c r="B8" s="18">
        <f>+O69</f>
        <v>59</v>
      </c>
      <c r="C8" s="18">
        <f>+O68</f>
        <v>4174</v>
      </c>
      <c r="D8">
        <f>$B$3</f>
        <v>2</v>
      </c>
      <c r="E8" s="18">
        <f>+O70</f>
        <v>2</v>
      </c>
      <c r="F8" s="18">
        <f>+O71</f>
        <v>1605</v>
      </c>
      <c r="G8" s="8">
        <f>+O72</f>
        <v>70.7457627118644</v>
      </c>
      <c r="H8" s="28">
        <f>O73</f>
        <v>206.1544109291114</v>
      </c>
      <c r="I8" s="28" t="s">
        <v>17</v>
      </c>
      <c r="J8" s="19" t="s">
        <v>17</v>
      </c>
      <c r="M8" s="162" t="s">
        <v>30</v>
      </c>
      <c r="N8" s="162" t="s">
        <v>37</v>
      </c>
      <c r="O8" s="163">
        <v>67</v>
      </c>
      <c r="P8" s="163">
        <v>66</v>
      </c>
      <c r="Q8" s="4">
        <f t="shared" si="0"/>
        <v>1</v>
      </c>
    </row>
    <row r="9" spans="1:17" ht="12.75" customHeight="1">
      <c r="A9" s="17" t="s">
        <v>5</v>
      </c>
      <c r="B9" s="18">
        <f>+P69</f>
        <v>59</v>
      </c>
      <c r="C9" s="18">
        <f>+P68</f>
        <v>4099</v>
      </c>
      <c r="D9">
        <f>$B$3</f>
        <v>2</v>
      </c>
      <c r="E9" s="18">
        <f>+P70</f>
        <v>2</v>
      </c>
      <c r="F9" s="18">
        <f>+P71</f>
        <v>1575</v>
      </c>
      <c r="G9" s="8">
        <f>P72</f>
        <v>69.47457627118644</v>
      </c>
      <c r="H9" s="28">
        <f>P73</f>
        <v>202.36978409560942</v>
      </c>
      <c r="I9" s="28" t="s">
        <v>17</v>
      </c>
      <c r="J9" s="19" t="s">
        <v>17</v>
      </c>
      <c r="M9" s="162" t="s">
        <v>38</v>
      </c>
      <c r="N9" s="162" t="s">
        <v>39</v>
      </c>
      <c r="O9" s="163">
        <v>50</v>
      </c>
      <c r="P9" s="163">
        <v>47</v>
      </c>
      <c r="Q9" s="4">
        <f t="shared" si="0"/>
        <v>9</v>
      </c>
    </row>
    <row r="10" spans="1:17" ht="12.75" customHeight="1">
      <c r="A10" s="20" t="s">
        <v>6</v>
      </c>
      <c r="B10" s="21">
        <f>+Q69</f>
        <v>118</v>
      </c>
      <c r="C10" s="23">
        <f>+Q68</f>
        <v>8273</v>
      </c>
      <c r="D10" s="21">
        <f>$B$3</f>
        <v>2</v>
      </c>
      <c r="E10" s="21">
        <f>+Q70</f>
        <v>2</v>
      </c>
      <c r="F10" s="23">
        <f>+Q71</f>
        <v>1605</v>
      </c>
      <c r="G10" s="30">
        <f>Q72</f>
        <v>70.11016949152543</v>
      </c>
      <c r="H10" s="29" t="s">
        <v>17</v>
      </c>
      <c r="I10" s="22">
        <f>Q73</f>
        <v>3.2999743193659214</v>
      </c>
      <c r="J10" s="24">
        <f>Q74</f>
        <v>4.70684116626591</v>
      </c>
      <c r="M10" s="162" t="s">
        <v>38</v>
      </c>
      <c r="N10" s="162" t="s">
        <v>40</v>
      </c>
      <c r="O10" s="163">
        <v>40</v>
      </c>
      <c r="P10" s="163">
        <v>38</v>
      </c>
      <c r="Q10" s="4">
        <f t="shared" si="0"/>
        <v>4</v>
      </c>
    </row>
    <row r="11" spans="13:17" ht="12.75" customHeight="1">
      <c r="M11" s="162" t="s">
        <v>38</v>
      </c>
      <c r="N11" s="162" t="s">
        <v>41</v>
      </c>
      <c r="O11" s="163">
        <v>68</v>
      </c>
      <c r="P11" s="163">
        <v>65</v>
      </c>
      <c r="Q11" s="4">
        <f t="shared" si="0"/>
        <v>9</v>
      </c>
    </row>
    <row r="12" spans="13:17" ht="12.75" customHeight="1">
      <c r="M12" s="162" t="s">
        <v>38</v>
      </c>
      <c r="N12" s="162" t="s">
        <v>42</v>
      </c>
      <c r="O12" s="163">
        <v>40</v>
      </c>
      <c r="P12" s="163">
        <v>38</v>
      </c>
      <c r="Q12" s="4">
        <f t="shared" si="0"/>
        <v>4</v>
      </c>
    </row>
    <row r="13" spans="13:17" ht="12.75" customHeight="1">
      <c r="M13" s="162" t="s">
        <v>43</v>
      </c>
      <c r="N13" s="162" t="s">
        <v>44</v>
      </c>
      <c r="O13" s="163">
        <v>7</v>
      </c>
      <c r="P13" s="163">
        <v>7</v>
      </c>
      <c r="Q13" s="4">
        <f t="shared" si="0"/>
        <v>0</v>
      </c>
    </row>
    <row r="14" spans="13:17" ht="12.75" customHeight="1">
      <c r="M14" s="162" t="s">
        <v>43</v>
      </c>
      <c r="N14" s="162" t="s">
        <v>45</v>
      </c>
      <c r="O14" s="163">
        <v>106</v>
      </c>
      <c r="P14" s="163">
        <v>108</v>
      </c>
      <c r="Q14" s="4">
        <f t="shared" si="0"/>
        <v>4</v>
      </c>
    </row>
    <row r="15" spans="13:17" ht="12.75" customHeight="1">
      <c r="M15" s="162" t="s">
        <v>43</v>
      </c>
      <c r="N15" s="162" t="s">
        <v>46</v>
      </c>
      <c r="O15" s="163">
        <v>61</v>
      </c>
      <c r="P15" s="163">
        <v>59</v>
      </c>
      <c r="Q15" s="4">
        <f t="shared" si="0"/>
        <v>4</v>
      </c>
    </row>
    <row r="16" spans="13:17" ht="12.75" customHeight="1">
      <c r="M16" s="162" t="s">
        <v>43</v>
      </c>
      <c r="N16" s="162" t="s">
        <v>47</v>
      </c>
      <c r="O16" s="163">
        <v>124</v>
      </c>
      <c r="P16" s="163">
        <v>118</v>
      </c>
      <c r="Q16" s="4">
        <f t="shared" si="0"/>
        <v>36</v>
      </c>
    </row>
    <row r="17" spans="13:17" ht="12.75" customHeight="1">
      <c r="M17" s="162" t="s">
        <v>43</v>
      </c>
      <c r="N17" s="162" t="s">
        <v>48</v>
      </c>
      <c r="O17" s="163">
        <v>8</v>
      </c>
      <c r="P17" s="163">
        <v>7</v>
      </c>
      <c r="Q17" s="4">
        <f t="shared" si="0"/>
        <v>1</v>
      </c>
    </row>
    <row r="18" spans="13:17" ht="12.75" customHeight="1">
      <c r="M18" s="162" t="s">
        <v>43</v>
      </c>
      <c r="N18" s="162" t="s">
        <v>49</v>
      </c>
      <c r="O18" s="163">
        <v>104</v>
      </c>
      <c r="P18" s="163">
        <v>101</v>
      </c>
      <c r="Q18" s="4">
        <f t="shared" si="0"/>
        <v>9</v>
      </c>
    </row>
    <row r="19" spans="13:17" ht="12.75" customHeight="1">
      <c r="M19" s="162" t="s">
        <v>50</v>
      </c>
      <c r="N19" s="162" t="s">
        <v>51</v>
      </c>
      <c r="O19" s="163">
        <v>41</v>
      </c>
      <c r="P19" s="163">
        <v>40</v>
      </c>
      <c r="Q19" s="4">
        <f t="shared" si="0"/>
        <v>1</v>
      </c>
    </row>
    <row r="20" spans="13:17" ht="12.75" customHeight="1">
      <c r="M20" s="162" t="s">
        <v>50</v>
      </c>
      <c r="N20" s="162" t="s">
        <v>52</v>
      </c>
      <c r="O20" s="163">
        <v>86</v>
      </c>
      <c r="P20" s="163">
        <v>82</v>
      </c>
      <c r="Q20" s="4">
        <f t="shared" si="0"/>
        <v>16</v>
      </c>
    </row>
    <row r="21" spans="13:17" ht="12.75" customHeight="1">
      <c r="M21" s="162" t="s">
        <v>50</v>
      </c>
      <c r="N21" s="162" t="s">
        <v>53</v>
      </c>
      <c r="O21" s="163">
        <v>6</v>
      </c>
      <c r="P21" s="163">
        <v>5</v>
      </c>
      <c r="Q21" s="4">
        <f t="shared" si="0"/>
        <v>1</v>
      </c>
    </row>
    <row r="22" spans="13:17" ht="12.75" customHeight="1">
      <c r="M22" s="162" t="s">
        <v>50</v>
      </c>
      <c r="N22" s="162" t="s">
        <v>54</v>
      </c>
      <c r="O22" s="163">
        <v>76</v>
      </c>
      <c r="P22" s="163">
        <v>73</v>
      </c>
      <c r="Q22" s="4">
        <f t="shared" si="0"/>
        <v>9</v>
      </c>
    </row>
    <row r="23" spans="13:17" ht="12.75" customHeight="1">
      <c r="M23" s="162" t="s">
        <v>50</v>
      </c>
      <c r="N23" s="162" t="s">
        <v>55</v>
      </c>
      <c r="O23" s="163">
        <v>51</v>
      </c>
      <c r="P23" s="163">
        <v>47</v>
      </c>
      <c r="Q23" s="4">
        <f t="shared" si="0"/>
        <v>16</v>
      </c>
    </row>
    <row r="24" spans="13:17" ht="12.75" customHeight="1">
      <c r="M24" s="162" t="s">
        <v>56</v>
      </c>
      <c r="N24" s="162" t="s">
        <v>57</v>
      </c>
      <c r="O24" s="163">
        <v>11</v>
      </c>
      <c r="P24" s="163">
        <v>9</v>
      </c>
      <c r="Q24" s="4">
        <f t="shared" si="0"/>
        <v>4</v>
      </c>
    </row>
    <row r="25" spans="13:17" ht="12.75" customHeight="1">
      <c r="M25" s="162" t="s">
        <v>56</v>
      </c>
      <c r="N25" s="162" t="s">
        <v>58</v>
      </c>
      <c r="O25" s="163">
        <v>41</v>
      </c>
      <c r="P25" s="163">
        <v>39</v>
      </c>
      <c r="Q25" s="4">
        <f t="shared" si="0"/>
        <v>4</v>
      </c>
    </row>
    <row r="26" spans="13:17" ht="12.75" customHeight="1">
      <c r="M26" s="162" t="s">
        <v>56</v>
      </c>
      <c r="N26" s="162" t="s">
        <v>59</v>
      </c>
      <c r="O26" s="163">
        <v>35</v>
      </c>
      <c r="P26" s="163">
        <v>36</v>
      </c>
      <c r="Q26" s="4">
        <f t="shared" si="0"/>
        <v>1</v>
      </c>
    </row>
    <row r="27" spans="13:17" ht="12.75" customHeight="1">
      <c r="M27" s="162" t="s">
        <v>56</v>
      </c>
      <c r="N27" s="162" t="s">
        <v>60</v>
      </c>
      <c r="O27" s="163">
        <v>30</v>
      </c>
      <c r="P27" s="163">
        <v>28</v>
      </c>
      <c r="Q27" s="4">
        <f t="shared" si="0"/>
        <v>4</v>
      </c>
    </row>
    <row r="28" spans="13:17" ht="12.75" customHeight="1">
      <c r="M28" s="162" t="s">
        <v>56</v>
      </c>
      <c r="N28" s="162" t="s">
        <v>61</v>
      </c>
      <c r="O28" s="163">
        <v>65</v>
      </c>
      <c r="P28" s="163">
        <v>68</v>
      </c>
      <c r="Q28" s="4">
        <f t="shared" si="0"/>
        <v>9</v>
      </c>
    </row>
    <row r="29" spans="13:17" ht="12.75" customHeight="1">
      <c r="M29" s="162" t="s">
        <v>56</v>
      </c>
      <c r="N29" s="162" t="s">
        <v>62</v>
      </c>
      <c r="O29" s="163">
        <v>26</v>
      </c>
      <c r="P29" s="163">
        <v>26</v>
      </c>
      <c r="Q29" s="4">
        <f t="shared" si="0"/>
        <v>0</v>
      </c>
    </row>
    <row r="30" spans="13:17" ht="12.75" customHeight="1">
      <c r="M30" s="162" t="s">
        <v>56</v>
      </c>
      <c r="N30" s="162" t="s">
        <v>63</v>
      </c>
      <c r="O30" s="163">
        <v>24</v>
      </c>
      <c r="P30" s="163">
        <v>23</v>
      </c>
      <c r="Q30" s="4">
        <f t="shared" si="0"/>
        <v>1</v>
      </c>
    </row>
    <row r="31" spans="13:17" ht="12.75" customHeight="1">
      <c r="M31" s="162" t="s">
        <v>64</v>
      </c>
      <c r="N31" s="162" t="s">
        <v>65</v>
      </c>
      <c r="O31" s="163">
        <v>9</v>
      </c>
      <c r="P31" s="163">
        <v>9</v>
      </c>
      <c r="Q31" s="4">
        <f t="shared" si="0"/>
        <v>0</v>
      </c>
    </row>
    <row r="32" spans="13:17" ht="12.75" customHeight="1">
      <c r="M32" s="162" t="s">
        <v>64</v>
      </c>
      <c r="N32" s="162" t="s">
        <v>66</v>
      </c>
      <c r="O32" s="163">
        <v>5</v>
      </c>
      <c r="P32" s="163">
        <v>5</v>
      </c>
      <c r="Q32" s="4">
        <f t="shared" si="0"/>
        <v>0</v>
      </c>
    </row>
    <row r="33" spans="13:17" ht="12.75" customHeight="1">
      <c r="M33" s="162" t="s">
        <v>64</v>
      </c>
      <c r="N33" s="162" t="s">
        <v>67</v>
      </c>
      <c r="O33" s="163">
        <v>2</v>
      </c>
      <c r="P33" s="163">
        <v>2</v>
      </c>
      <c r="Q33" s="4">
        <f t="shared" si="0"/>
        <v>0</v>
      </c>
    </row>
    <row r="34" spans="13:17" ht="12.75" customHeight="1">
      <c r="M34" s="162" t="s">
        <v>64</v>
      </c>
      <c r="N34" s="162" t="s">
        <v>68</v>
      </c>
      <c r="O34" s="163">
        <v>4</v>
      </c>
      <c r="P34" s="163">
        <v>4</v>
      </c>
      <c r="Q34" s="4">
        <f t="shared" si="0"/>
        <v>0</v>
      </c>
    </row>
    <row r="35" spans="13:17" ht="12.75" customHeight="1">
      <c r="M35" s="162" t="s">
        <v>69</v>
      </c>
      <c r="N35" s="162" t="s">
        <v>70</v>
      </c>
      <c r="O35" s="163">
        <v>52</v>
      </c>
      <c r="P35" s="163">
        <v>52</v>
      </c>
      <c r="Q35" s="4">
        <f t="shared" si="0"/>
        <v>0</v>
      </c>
    </row>
    <row r="36" spans="13:17" ht="12.75" customHeight="1">
      <c r="M36" s="162" t="s">
        <v>69</v>
      </c>
      <c r="N36" s="162" t="s">
        <v>71</v>
      </c>
      <c r="O36" s="163">
        <v>67</v>
      </c>
      <c r="P36" s="163">
        <v>63</v>
      </c>
      <c r="Q36" s="4">
        <f t="shared" si="0"/>
        <v>16</v>
      </c>
    </row>
    <row r="37" spans="13:17" ht="12.75" customHeight="1">
      <c r="M37" s="162" t="s">
        <v>69</v>
      </c>
      <c r="N37" s="162" t="s">
        <v>72</v>
      </c>
      <c r="O37" s="163">
        <v>71</v>
      </c>
      <c r="P37" s="163">
        <v>76</v>
      </c>
      <c r="Q37" s="4">
        <f t="shared" si="0"/>
        <v>25</v>
      </c>
    </row>
    <row r="38" spans="13:17" ht="12.75" customHeight="1">
      <c r="M38" s="162" t="s">
        <v>69</v>
      </c>
      <c r="N38" s="162" t="s">
        <v>73</v>
      </c>
      <c r="O38" s="163">
        <v>2</v>
      </c>
      <c r="P38" s="163">
        <v>3</v>
      </c>
      <c r="Q38" s="4">
        <f t="shared" si="0"/>
        <v>1</v>
      </c>
    </row>
    <row r="39" spans="13:17" ht="12.75" customHeight="1">
      <c r="M39" s="162" t="s">
        <v>69</v>
      </c>
      <c r="N39" s="162" t="s">
        <v>74</v>
      </c>
      <c r="O39" s="163">
        <v>32</v>
      </c>
      <c r="P39" s="163">
        <v>31</v>
      </c>
      <c r="Q39" s="4">
        <f t="shared" si="0"/>
        <v>1</v>
      </c>
    </row>
    <row r="40" spans="13:17" ht="12.75" customHeight="1">
      <c r="M40" s="162" t="s">
        <v>69</v>
      </c>
      <c r="N40" s="162" t="s">
        <v>75</v>
      </c>
      <c r="O40" s="163">
        <v>29</v>
      </c>
      <c r="P40" s="163">
        <v>30</v>
      </c>
      <c r="Q40" s="4">
        <f t="shared" si="0"/>
        <v>1</v>
      </c>
    </row>
    <row r="41" spans="13:17" ht="12.75" customHeight="1">
      <c r="M41" s="162" t="s">
        <v>69</v>
      </c>
      <c r="N41" s="162" t="s">
        <v>76</v>
      </c>
      <c r="O41" s="163">
        <v>14</v>
      </c>
      <c r="P41" s="163">
        <v>15</v>
      </c>
      <c r="Q41" s="4">
        <f t="shared" si="0"/>
        <v>1</v>
      </c>
    </row>
    <row r="42" spans="13:17" ht="12.75" customHeight="1">
      <c r="M42" s="162" t="s">
        <v>77</v>
      </c>
      <c r="N42" s="162" t="s">
        <v>78</v>
      </c>
      <c r="O42" s="163">
        <v>81</v>
      </c>
      <c r="P42" s="163">
        <v>80</v>
      </c>
      <c r="Q42" s="4">
        <f t="shared" si="0"/>
        <v>1</v>
      </c>
    </row>
    <row r="43" spans="13:17" ht="12.75" customHeight="1">
      <c r="M43" s="162" t="s">
        <v>77</v>
      </c>
      <c r="N43" s="162" t="s">
        <v>79</v>
      </c>
      <c r="O43" s="163">
        <v>7</v>
      </c>
      <c r="P43" s="163">
        <v>7</v>
      </c>
      <c r="Q43" s="4">
        <f t="shared" si="0"/>
        <v>0</v>
      </c>
    </row>
    <row r="44" spans="13:17" ht="12.75" customHeight="1">
      <c r="M44" s="162" t="s">
        <v>77</v>
      </c>
      <c r="N44" s="162" t="s">
        <v>80</v>
      </c>
      <c r="O44" s="163">
        <v>104</v>
      </c>
      <c r="P44" s="163">
        <v>111</v>
      </c>
      <c r="Q44" s="4">
        <f t="shared" si="0"/>
        <v>49</v>
      </c>
    </row>
    <row r="45" spans="13:17" ht="12.75" customHeight="1">
      <c r="M45" s="162" t="s">
        <v>77</v>
      </c>
      <c r="N45" s="162" t="s">
        <v>81</v>
      </c>
      <c r="O45" s="163">
        <v>22</v>
      </c>
      <c r="P45" s="163">
        <v>21</v>
      </c>
      <c r="Q45" s="4">
        <f t="shared" si="0"/>
        <v>1</v>
      </c>
    </row>
    <row r="46" spans="13:17" ht="12.75" customHeight="1">
      <c r="M46" s="162" t="s">
        <v>77</v>
      </c>
      <c r="N46" s="162" t="s">
        <v>82</v>
      </c>
      <c r="O46" s="163">
        <v>33</v>
      </c>
      <c r="P46" s="163">
        <v>33</v>
      </c>
      <c r="Q46" s="4">
        <f t="shared" si="0"/>
        <v>0</v>
      </c>
    </row>
    <row r="47" spans="13:17" ht="12.75" customHeight="1">
      <c r="M47" s="162" t="s">
        <v>77</v>
      </c>
      <c r="N47" s="162" t="s">
        <v>83</v>
      </c>
      <c r="O47" s="163">
        <v>5</v>
      </c>
      <c r="P47" s="163">
        <v>5</v>
      </c>
      <c r="Q47" s="4">
        <f t="shared" si="0"/>
        <v>0</v>
      </c>
    </row>
    <row r="48" spans="13:17" ht="12.75" customHeight="1">
      <c r="M48" s="162" t="s">
        <v>77</v>
      </c>
      <c r="N48" s="162" t="s">
        <v>84</v>
      </c>
      <c r="O48" s="163">
        <v>15</v>
      </c>
      <c r="P48" s="163">
        <v>15</v>
      </c>
      <c r="Q48" s="4">
        <f t="shared" si="0"/>
        <v>0</v>
      </c>
    </row>
    <row r="49" spans="13:17" ht="12.75" customHeight="1">
      <c r="M49" s="162" t="s">
        <v>85</v>
      </c>
      <c r="N49" s="162" t="s">
        <v>86</v>
      </c>
      <c r="O49" s="163">
        <v>86</v>
      </c>
      <c r="P49" s="163">
        <v>83</v>
      </c>
      <c r="Q49" s="4">
        <f t="shared" si="0"/>
        <v>9</v>
      </c>
    </row>
    <row r="50" spans="13:17" ht="12.75" customHeight="1">
      <c r="M50" s="162" t="s">
        <v>87</v>
      </c>
      <c r="N50" s="162" t="s">
        <v>88</v>
      </c>
      <c r="O50" s="163">
        <v>79</v>
      </c>
      <c r="P50" s="163">
        <v>75</v>
      </c>
      <c r="Q50" s="4">
        <f t="shared" si="0"/>
        <v>16</v>
      </c>
    </row>
    <row r="51" spans="13:17" ht="12.75" customHeight="1">
      <c r="M51" s="162" t="s">
        <v>87</v>
      </c>
      <c r="N51" s="162" t="s">
        <v>89</v>
      </c>
      <c r="O51" s="163">
        <v>35</v>
      </c>
      <c r="P51" s="163">
        <v>33</v>
      </c>
      <c r="Q51" s="4">
        <f t="shared" si="0"/>
        <v>4</v>
      </c>
    </row>
    <row r="52" spans="13:17" ht="12.75" customHeight="1">
      <c r="M52" s="162" t="s">
        <v>87</v>
      </c>
      <c r="N52" s="162" t="s">
        <v>90</v>
      </c>
      <c r="O52" s="163">
        <v>35</v>
      </c>
      <c r="P52" s="163">
        <v>34</v>
      </c>
      <c r="Q52" s="4">
        <f t="shared" si="0"/>
        <v>1</v>
      </c>
    </row>
    <row r="53" spans="13:17" ht="12.75" customHeight="1">
      <c r="M53" s="162" t="s">
        <v>91</v>
      </c>
      <c r="N53" s="162" t="s">
        <v>92</v>
      </c>
      <c r="O53" s="163">
        <v>4</v>
      </c>
      <c r="P53" s="163">
        <v>9</v>
      </c>
      <c r="Q53" s="4">
        <f t="shared" si="0"/>
        <v>25</v>
      </c>
    </row>
    <row r="54" spans="13:17" ht="12.75" customHeight="1">
      <c r="M54" s="162" t="s">
        <v>93</v>
      </c>
      <c r="N54" s="162" t="s">
        <v>94</v>
      </c>
      <c r="O54" s="163">
        <v>125</v>
      </c>
      <c r="P54" s="163">
        <v>127</v>
      </c>
      <c r="Q54" s="4">
        <f t="shared" si="0"/>
        <v>4</v>
      </c>
    </row>
    <row r="55" spans="13:17" ht="12.75" customHeight="1">
      <c r="M55" s="162" t="s">
        <v>93</v>
      </c>
      <c r="N55" s="162" t="s">
        <v>95</v>
      </c>
      <c r="O55" s="163">
        <v>20</v>
      </c>
      <c r="P55" s="163">
        <v>17</v>
      </c>
      <c r="Q55" s="4">
        <f t="shared" si="0"/>
        <v>9</v>
      </c>
    </row>
    <row r="56" spans="13:17" ht="12.75" customHeight="1">
      <c r="M56" s="162" t="s">
        <v>93</v>
      </c>
      <c r="N56" s="162" t="s">
        <v>96</v>
      </c>
      <c r="O56" s="163">
        <v>9</v>
      </c>
      <c r="P56" s="163">
        <v>9</v>
      </c>
      <c r="Q56" s="4">
        <f t="shared" si="0"/>
        <v>0</v>
      </c>
    </row>
    <row r="57" spans="13:17" ht="12.75" customHeight="1">
      <c r="M57" s="162" t="s">
        <v>93</v>
      </c>
      <c r="N57" s="162" t="s">
        <v>97</v>
      </c>
      <c r="O57" s="163">
        <v>76</v>
      </c>
      <c r="P57" s="163">
        <v>73</v>
      </c>
      <c r="Q57" s="4">
        <f t="shared" si="0"/>
        <v>9</v>
      </c>
    </row>
    <row r="58" spans="13:17" ht="12.75" customHeight="1">
      <c r="M58" s="162" t="s">
        <v>93</v>
      </c>
      <c r="N58" s="162" t="s">
        <v>98</v>
      </c>
      <c r="O58" s="163">
        <v>1605</v>
      </c>
      <c r="P58" s="163">
        <v>1575</v>
      </c>
      <c r="Q58" s="4">
        <f t="shared" si="0"/>
        <v>900</v>
      </c>
    </row>
    <row r="59" spans="13:17" ht="12.75" customHeight="1">
      <c r="M59" s="162" t="s">
        <v>93</v>
      </c>
      <c r="N59" s="162" t="s">
        <v>99</v>
      </c>
      <c r="O59" s="163">
        <v>34</v>
      </c>
      <c r="P59" s="163">
        <v>31</v>
      </c>
      <c r="Q59" s="4">
        <f t="shared" si="0"/>
        <v>9</v>
      </c>
    </row>
    <row r="60" spans="13:17" ht="12.75" customHeight="1">
      <c r="M60" s="162" t="s">
        <v>100</v>
      </c>
      <c r="N60" s="162" t="s">
        <v>101</v>
      </c>
      <c r="O60" s="163">
        <v>4</v>
      </c>
      <c r="P60" s="163">
        <v>8</v>
      </c>
      <c r="Q60" s="4">
        <f t="shared" si="0"/>
        <v>16</v>
      </c>
    </row>
    <row r="61" spans="13:17" ht="12.75">
      <c r="M61" s="153"/>
      <c r="N61" s="153"/>
      <c r="O61" s="154"/>
      <c r="P61" s="154"/>
      <c r="Q61" s="4"/>
    </row>
    <row r="62" spans="13:17" ht="13.5" customHeight="1">
      <c r="M62" s="153"/>
      <c r="N62" s="153"/>
      <c r="O62" s="154"/>
      <c r="P62" s="154"/>
      <c r="Q62" s="4"/>
    </row>
    <row r="65" spans="16:17" ht="12.75">
      <c r="P65" s="5" t="s">
        <v>3</v>
      </c>
      <c r="Q65" s="31">
        <f>SUM(Q2:Q64)</f>
        <v>1285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4174</v>
      </c>
      <c r="P68">
        <f>SUM(P2:P64)</f>
        <v>4099</v>
      </c>
      <c r="Q68" s="8">
        <f>+O68+P68</f>
        <v>8273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2</v>
      </c>
      <c r="P70">
        <f>MIN(P2:P64)</f>
        <v>2</v>
      </c>
      <c r="Q70" s="9">
        <f>MIN(O70:P70)</f>
        <v>2</v>
      </c>
    </row>
    <row r="71" spans="14:17" ht="12.75">
      <c r="N71" s="5" t="s">
        <v>10</v>
      </c>
      <c r="O71">
        <f>MAX(O2:O60)</f>
        <v>1605</v>
      </c>
      <c r="P71">
        <f>MAX(P2:P60)</f>
        <v>1575</v>
      </c>
      <c r="Q71" s="10">
        <f>MAX(O71:P71)</f>
        <v>1605</v>
      </c>
    </row>
    <row r="72" spans="14:17" ht="12.75">
      <c r="N72" s="5" t="s">
        <v>11</v>
      </c>
      <c r="O72" s="11">
        <f>O68/O69</f>
        <v>70.7457627118644</v>
      </c>
      <c r="P72" s="11">
        <f>P68/P69</f>
        <v>69.47457627118644</v>
      </c>
      <c r="Q72" s="12">
        <f>(O68+P68)/Q69</f>
        <v>70.11016949152543</v>
      </c>
    </row>
    <row r="73" spans="14:17" ht="12.75">
      <c r="N73" s="5" t="s">
        <v>12</v>
      </c>
      <c r="O73" s="13">
        <f>STDEV(O2:O64)</f>
        <v>206.1544109291114</v>
      </c>
      <c r="P73" s="13">
        <f>STDEV(P2:P64)</f>
        <v>202.36978409560942</v>
      </c>
      <c r="Q73" s="13">
        <f>SQRT(Q65/Q69)</f>
        <v>3.2999743193659214</v>
      </c>
    </row>
    <row r="74" spans="14:17" ht="12.75">
      <c r="N74" s="5" t="s">
        <v>13</v>
      </c>
      <c r="Q74" s="14">
        <f>(Q73/Q72)*100</f>
        <v>4.70684116626591</v>
      </c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4.28125" style="0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197</v>
      </c>
      <c r="M1" s="164" t="s">
        <v>0</v>
      </c>
      <c r="N1" s="164" t="s">
        <v>1</v>
      </c>
      <c r="O1" s="164" t="s">
        <v>198</v>
      </c>
      <c r="P1" s="164" t="s">
        <v>198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65" t="s">
        <v>30</v>
      </c>
      <c r="N2" s="165" t="s">
        <v>31</v>
      </c>
      <c r="O2" s="166">
        <v>29.7</v>
      </c>
      <c r="P2" s="166">
        <v>26.4</v>
      </c>
      <c r="Q2" s="4">
        <f aca="true" t="shared" si="0" ref="Q2:Q60">(O2-P2)^2</f>
        <v>10.890000000000004</v>
      </c>
      <c r="R2">
        <v>200</v>
      </c>
      <c r="S2">
        <f>0.8*R2</f>
        <v>160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165" t="s">
        <v>30</v>
      </c>
      <c r="N3" s="165" t="s">
        <v>32</v>
      </c>
      <c r="O3" s="166">
        <v>18</v>
      </c>
      <c r="P3" s="166">
        <v>17.4</v>
      </c>
      <c r="Q3" s="4">
        <f t="shared" si="0"/>
        <v>0.3600000000000017</v>
      </c>
      <c r="R3">
        <v>0</v>
      </c>
      <c r="S3">
        <v>0</v>
      </c>
      <c r="T3">
        <f>R2</f>
        <v>200</v>
      </c>
      <c r="U3">
        <f>$B$3</f>
        <v>0.5</v>
      </c>
    </row>
    <row r="4" spans="13:19" ht="12.75" customHeight="1">
      <c r="M4" s="165" t="s">
        <v>30</v>
      </c>
      <c r="N4" s="165" t="s">
        <v>33</v>
      </c>
      <c r="O4" s="166">
        <v>19.6</v>
      </c>
      <c r="P4" s="166">
        <v>20.1</v>
      </c>
      <c r="Q4" s="4">
        <f t="shared" si="0"/>
        <v>0.25</v>
      </c>
      <c r="R4">
        <f>S2</f>
        <v>160</v>
      </c>
      <c r="S4">
        <f>R2</f>
        <v>200</v>
      </c>
    </row>
    <row r="5" spans="1:21" ht="12.75" customHeight="1">
      <c r="A5" s="15" t="s">
        <v>16</v>
      </c>
      <c r="M5" s="165" t="s">
        <v>30</v>
      </c>
      <c r="N5" s="165" t="s">
        <v>34</v>
      </c>
      <c r="O5" s="166">
        <v>8.4</v>
      </c>
      <c r="P5" s="166">
        <v>11.2</v>
      </c>
      <c r="Q5" s="4">
        <f t="shared" si="0"/>
        <v>7.839999999999994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65" t="s">
        <v>30</v>
      </c>
      <c r="N6" s="165" t="s">
        <v>35</v>
      </c>
      <c r="O6" s="166">
        <v>28.1</v>
      </c>
      <c r="P6" s="166">
        <v>26.9</v>
      </c>
      <c r="Q6" s="4">
        <f t="shared" si="0"/>
        <v>1.4400000000000068</v>
      </c>
      <c r="T6">
        <f>$B$3</f>
        <v>0.5</v>
      </c>
      <c r="U6">
        <f>+T3</f>
        <v>200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65" t="s">
        <v>30</v>
      </c>
      <c r="N7" s="165" t="s">
        <v>36</v>
      </c>
      <c r="O7" s="166">
        <v>38.8</v>
      </c>
      <c r="P7" s="166">
        <v>37.8</v>
      </c>
      <c r="Q7" s="4">
        <f t="shared" si="0"/>
        <v>1</v>
      </c>
    </row>
    <row r="8" spans="1:17" ht="12.75" customHeight="1">
      <c r="A8" s="17" t="s">
        <v>4</v>
      </c>
      <c r="B8" s="18">
        <f>+O69</f>
        <v>59</v>
      </c>
      <c r="C8" s="18">
        <f>+O68</f>
        <v>2283.5000000000005</v>
      </c>
      <c r="D8">
        <f>$B$3</f>
        <v>0.5</v>
      </c>
      <c r="E8" s="18">
        <f>+O70</f>
        <v>0.6</v>
      </c>
      <c r="F8" s="18">
        <f>+O71</f>
        <v>149.5</v>
      </c>
      <c r="G8" s="8">
        <f>+O72</f>
        <v>38.703389830508485</v>
      </c>
      <c r="H8" s="28">
        <f>O73</f>
        <v>34.76789524885088</v>
      </c>
      <c r="I8" s="28" t="s">
        <v>17</v>
      </c>
      <c r="J8" s="19" t="s">
        <v>17</v>
      </c>
      <c r="M8" s="165" t="s">
        <v>30</v>
      </c>
      <c r="N8" s="165" t="s">
        <v>37</v>
      </c>
      <c r="O8" s="166">
        <v>55.7</v>
      </c>
      <c r="P8" s="166">
        <v>56.6</v>
      </c>
      <c r="Q8" s="4">
        <f t="shared" si="0"/>
        <v>0.8099999999999974</v>
      </c>
    </row>
    <row r="9" spans="1:17" ht="12.75" customHeight="1">
      <c r="A9" s="17" t="s">
        <v>5</v>
      </c>
      <c r="B9" s="18">
        <f>+P69</f>
        <v>59</v>
      </c>
      <c r="C9" s="18">
        <f>+P68</f>
        <v>2320.5499999999997</v>
      </c>
      <c r="D9">
        <f>$B$3</f>
        <v>0.5</v>
      </c>
      <c r="E9" s="18">
        <f>+P70</f>
        <v>0.25</v>
      </c>
      <c r="F9" s="18">
        <f>+P71</f>
        <v>181</v>
      </c>
      <c r="G9" s="8">
        <f>P72</f>
        <v>39.33135593220339</v>
      </c>
      <c r="H9" s="28">
        <f>P73</f>
        <v>36.054712851711955</v>
      </c>
      <c r="I9" s="28" t="s">
        <v>17</v>
      </c>
      <c r="J9" s="19" t="s">
        <v>17</v>
      </c>
      <c r="M9" s="165" t="s">
        <v>38</v>
      </c>
      <c r="N9" s="165" t="s">
        <v>39</v>
      </c>
      <c r="O9" s="166">
        <v>18.9</v>
      </c>
      <c r="P9" s="166">
        <v>17.5</v>
      </c>
      <c r="Q9" s="4">
        <f t="shared" si="0"/>
        <v>1.959999999999996</v>
      </c>
    </row>
    <row r="10" spans="1:17" ht="12.75" customHeight="1">
      <c r="A10" s="20" t="s">
        <v>6</v>
      </c>
      <c r="B10" s="21">
        <f>+Q69</f>
        <v>118</v>
      </c>
      <c r="C10" s="23">
        <f>+Q68</f>
        <v>4604.05</v>
      </c>
      <c r="D10" s="21">
        <f>$B$3</f>
        <v>0.5</v>
      </c>
      <c r="E10" s="21">
        <f>+Q70</f>
        <v>0.25</v>
      </c>
      <c r="F10" s="23">
        <f>+Q71</f>
        <v>181</v>
      </c>
      <c r="G10" s="30">
        <f>Q72</f>
        <v>39.01737288135593</v>
      </c>
      <c r="H10" s="29" t="s">
        <v>17</v>
      </c>
      <c r="I10" s="22">
        <f>Q73</f>
        <v>7.456280767336752</v>
      </c>
      <c r="J10" s="24">
        <f>Q74</f>
        <v>19.11015585290639</v>
      </c>
      <c r="M10" s="165" t="s">
        <v>38</v>
      </c>
      <c r="N10" s="165" t="s">
        <v>40</v>
      </c>
      <c r="O10" s="166">
        <v>23.5</v>
      </c>
      <c r="P10" s="166">
        <v>22.1</v>
      </c>
      <c r="Q10" s="4">
        <f t="shared" si="0"/>
        <v>1.959999999999996</v>
      </c>
    </row>
    <row r="11" spans="13:17" ht="12.75" customHeight="1">
      <c r="M11" s="165" t="s">
        <v>38</v>
      </c>
      <c r="N11" s="165" t="s">
        <v>41</v>
      </c>
      <c r="O11" s="166">
        <v>47.7</v>
      </c>
      <c r="P11" s="166">
        <v>51.5</v>
      </c>
      <c r="Q11" s="4">
        <f t="shared" si="0"/>
        <v>14.439999999999978</v>
      </c>
    </row>
    <row r="12" spans="13:17" ht="12.75" customHeight="1">
      <c r="M12" s="165" t="s">
        <v>38</v>
      </c>
      <c r="N12" s="165" t="s">
        <v>42</v>
      </c>
      <c r="O12" s="166">
        <v>23.5</v>
      </c>
      <c r="P12" s="166">
        <v>19.4</v>
      </c>
      <c r="Q12" s="4">
        <f t="shared" si="0"/>
        <v>16.810000000000013</v>
      </c>
    </row>
    <row r="13" spans="13:17" ht="12.75" customHeight="1">
      <c r="M13" s="165" t="s">
        <v>43</v>
      </c>
      <c r="N13" s="165" t="s">
        <v>44</v>
      </c>
      <c r="O13" s="166">
        <v>149.5</v>
      </c>
      <c r="P13" s="166">
        <v>156.5</v>
      </c>
      <c r="Q13" s="4">
        <f t="shared" si="0"/>
        <v>49</v>
      </c>
    </row>
    <row r="14" spans="13:17" ht="12.75" customHeight="1">
      <c r="M14" s="165" t="s">
        <v>43</v>
      </c>
      <c r="N14" s="165" t="s">
        <v>45</v>
      </c>
      <c r="O14" s="166">
        <v>70.8</v>
      </c>
      <c r="P14" s="166">
        <v>70.9</v>
      </c>
      <c r="Q14" s="4">
        <f t="shared" si="0"/>
        <v>0.010000000000001705</v>
      </c>
    </row>
    <row r="15" spans="13:17" ht="12.75" customHeight="1">
      <c r="M15" s="165" t="s">
        <v>43</v>
      </c>
      <c r="N15" s="165" t="s">
        <v>46</v>
      </c>
      <c r="O15" s="166">
        <v>55.7</v>
      </c>
      <c r="P15" s="166">
        <v>59.8</v>
      </c>
      <c r="Q15" s="4">
        <f t="shared" si="0"/>
        <v>16.809999999999953</v>
      </c>
    </row>
    <row r="16" spans="13:17" ht="12.75" customHeight="1">
      <c r="M16" s="165" t="s">
        <v>43</v>
      </c>
      <c r="N16" s="165" t="s">
        <v>47</v>
      </c>
      <c r="O16" s="166">
        <v>72.5</v>
      </c>
      <c r="P16" s="166">
        <v>83.4</v>
      </c>
      <c r="Q16" s="4">
        <f t="shared" si="0"/>
        <v>118.81000000000013</v>
      </c>
    </row>
    <row r="17" spans="13:17" ht="12.75" customHeight="1">
      <c r="M17" s="165" t="s">
        <v>43</v>
      </c>
      <c r="N17" s="165" t="s">
        <v>48</v>
      </c>
      <c r="O17" s="166">
        <v>25.4</v>
      </c>
      <c r="P17" s="166">
        <v>24.7</v>
      </c>
      <c r="Q17" s="4">
        <f t="shared" si="0"/>
        <v>0.489999999999999</v>
      </c>
    </row>
    <row r="18" spans="13:17" ht="12.75" customHeight="1">
      <c r="M18" s="165" t="s">
        <v>43</v>
      </c>
      <c r="N18" s="165" t="s">
        <v>49</v>
      </c>
      <c r="O18" s="166">
        <v>67</v>
      </c>
      <c r="P18" s="166">
        <v>79</v>
      </c>
      <c r="Q18" s="4">
        <f t="shared" si="0"/>
        <v>144</v>
      </c>
    </row>
    <row r="19" spans="13:17" ht="12.75" customHeight="1">
      <c r="M19" s="165" t="s">
        <v>50</v>
      </c>
      <c r="N19" s="165" t="s">
        <v>51</v>
      </c>
      <c r="O19" s="166">
        <v>0.8</v>
      </c>
      <c r="P19" s="166">
        <v>0.25</v>
      </c>
      <c r="Q19" s="4">
        <f t="shared" si="0"/>
        <v>0.30250000000000005</v>
      </c>
    </row>
    <row r="20" spans="13:17" ht="12.75" customHeight="1">
      <c r="M20" s="165" t="s">
        <v>50</v>
      </c>
      <c r="N20" s="165" t="s">
        <v>52</v>
      </c>
      <c r="O20" s="166">
        <v>0.6</v>
      </c>
      <c r="P20" s="166">
        <v>1.3</v>
      </c>
      <c r="Q20" s="4">
        <f t="shared" si="0"/>
        <v>0.4900000000000001</v>
      </c>
    </row>
    <row r="21" spans="13:17" ht="12.75" customHeight="1">
      <c r="M21" s="165" t="s">
        <v>50</v>
      </c>
      <c r="N21" s="165" t="s">
        <v>53</v>
      </c>
      <c r="O21" s="166">
        <v>7.5</v>
      </c>
      <c r="P21" s="166">
        <v>6.1</v>
      </c>
      <c r="Q21" s="4">
        <f t="shared" si="0"/>
        <v>1.960000000000001</v>
      </c>
    </row>
    <row r="22" spans="13:17" ht="12.75" customHeight="1">
      <c r="M22" s="165" t="s">
        <v>50</v>
      </c>
      <c r="N22" s="165" t="s">
        <v>54</v>
      </c>
      <c r="O22" s="166">
        <v>92.4</v>
      </c>
      <c r="P22" s="166">
        <v>85.5</v>
      </c>
      <c r="Q22" s="4">
        <f t="shared" si="0"/>
        <v>47.61000000000008</v>
      </c>
    </row>
    <row r="23" spans="13:17" ht="12.75" customHeight="1">
      <c r="M23" s="165" t="s">
        <v>50</v>
      </c>
      <c r="N23" s="165" t="s">
        <v>55</v>
      </c>
      <c r="O23" s="166">
        <v>54.5</v>
      </c>
      <c r="P23" s="166">
        <v>58.2</v>
      </c>
      <c r="Q23" s="4">
        <f t="shared" si="0"/>
        <v>13.69000000000002</v>
      </c>
    </row>
    <row r="24" spans="13:17" ht="12.75" customHeight="1">
      <c r="M24" s="165" t="s">
        <v>56</v>
      </c>
      <c r="N24" s="165" t="s">
        <v>57</v>
      </c>
      <c r="O24" s="166">
        <v>22.1</v>
      </c>
      <c r="P24" s="166">
        <v>24.2</v>
      </c>
      <c r="Q24" s="4">
        <f t="shared" si="0"/>
        <v>4.409999999999991</v>
      </c>
    </row>
    <row r="25" spans="13:17" ht="12.75" customHeight="1">
      <c r="M25" s="165" t="s">
        <v>56</v>
      </c>
      <c r="N25" s="165" t="s">
        <v>58</v>
      </c>
      <c r="O25" s="166">
        <v>34.7</v>
      </c>
      <c r="P25" s="166">
        <v>43.8</v>
      </c>
      <c r="Q25" s="4">
        <f t="shared" si="0"/>
        <v>82.8099999999999</v>
      </c>
    </row>
    <row r="26" spans="13:17" ht="12.75" customHeight="1">
      <c r="M26" s="165" t="s">
        <v>56</v>
      </c>
      <c r="N26" s="165" t="s">
        <v>59</v>
      </c>
      <c r="O26" s="166">
        <v>50.1</v>
      </c>
      <c r="P26" s="166">
        <v>58.1</v>
      </c>
      <c r="Q26" s="4">
        <f t="shared" si="0"/>
        <v>64</v>
      </c>
    </row>
    <row r="27" spans="13:17" ht="12.75" customHeight="1">
      <c r="M27" s="165" t="s">
        <v>56</v>
      </c>
      <c r="N27" s="165" t="s">
        <v>60</v>
      </c>
      <c r="O27" s="166">
        <v>64.1</v>
      </c>
      <c r="P27" s="166">
        <v>63.3</v>
      </c>
      <c r="Q27" s="4">
        <f t="shared" si="0"/>
        <v>0.6399999999999955</v>
      </c>
    </row>
    <row r="28" spans="13:17" ht="12.75" customHeight="1">
      <c r="M28" s="165" t="s">
        <v>56</v>
      </c>
      <c r="N28" s="165" t="s">
        <v>61</v>
      </c>
      <c r="O28" s="166">
        <v>39.1</v>
      </c>
      <c r="P28" s="166">
        <v>45</v>
      </c>
      <c r="Q28" s="4">
        <f t="shared" si="0"/>
        <v>34.80999999999998</v>
      </c>
    </row>
    <row r="29" spans="13:17" ht="12.75" customHeight="1">
      <c r="M29" s="165" t="s">
        <v>56</v>
      </c>
      <c r="N29" s="165" t="s">
        <v>62</v>
      </c>
      <c r="O29" s="166">
        <v>61.7</v>
      </c>
      <c r="P29" s="166">
        <v>65.9</v>
      </c>
      <c r="Q29" s="4">
        <f t="shared" si="0"/>
        <v>17.640000000000025</v>
      </c>
    </row>
    <row r="30" spans="13:17" ht="12.75" customHeight="1">
      <c r="M30" s="165" t="s">
        <v>56</v>
      </c>
      <c r="N30" s="165" t="s">
        <v>63</v>
      </c>
      <c r="O30" s="166">
        <v>61.4</v>
      </c>
      <c r="P30" s="166">
        <v>61</v>
      </c>
      <c r="Q30" s="4">
        <f t="shared" si="0"/>
        <v>0.15999999999999887</v>
      </c>
    </row>
    <row r="31" spans="13:17" ht="12.75" customHeight="1">
      <c r="M31" s="165" t="s">
        <v>64</v>
      </c>
      <c r="N31" s="165" t="s">
        <v>65</v>
      </c>
      <c r="O31" s="166">
        <v>9.4</v>
      </c>
      <c r="P31" s="166">
        <v>7.2</v>
      </c>
      <c r="Q31" s="4">
        <f t="shared" si="0"/>
        <v>4.840000000000001</v>
      </c>
    </row>
    <row r="32" spans="13:17" ht="12.75" customHeight="1">
      <c r="M32" s="165" t="s">
        <v>64</v>
      </c>
      <c r="N32" s="165" t="s">
        <v>66</v>
      </c>
      <c r="O32" s="166">
        <v>12.8</v>
      </c>
      <c r="P32" s="166">
        <v>11.4</v>
      </c>
      <c r="Q32" s="4">
        <f t="shared" si="0"/>
        <v>1.960000000000001</v>
      </c>
    </row>
    <row r="33" spans="13:17" ht="12.75" customHeight="1">
      <c r="M33" s="165" t="s">
        <v>64</v>
      </c>
      <c r="N33" s="165" t="s">
        <v>67</v>
      </c>
      <c r="O33" s="166">
        <v>19.2</v>
      </c>
      <c r="P33" s="166">
        <v>22.3</v>
      </c>
      <c r="Q33" s="4">
        <f t="shared" si="0"/>
        <v>9.610000000000008</v>
      </c>
    </row>
    <row r="34" spans="13:17" ht="12.75" customHeight="1">
      <c r="M34" s="165" t="s">
        <v>64</v>
      </c>
      <c r="N34" s="165" t="s">
        <v>68</v>
      </c>
      <c r="O34" s="166">
        <v>22.5</v>
      </c>
      <c r="P34" s="166">
        <v>22.1</v>
      </c>
      <c r="Q34" s="4">
        <f t="shared" si="0"/>
        <v>0.15999999999999887</v>
      </c>
    </row>
    <row r="35" spans="13:17" ht="12.75" customHeight="1">
      <c r="M35" s="165" t="s">
        <v>69</v>
      </c>
      <c r="N35" s="165" t="s">
        <v>70</v>
      </c>
      <c r="O35" s="166">
        <v>21.1</v>
      </c>
      <c r="P35" s="166">
        <v>28.3</v>
      </c>
      <c r="Q35" s="4">
        <f t="shared" si="0"/>
        <v>51.83999999999999</v>
      </c>
    </row>
    <row r="36" spans="13:17" ht="12.75" customHeight="1">
      <c r="M36" s="165" t="s">
        <v>69</v>
      </c>
      <c r="N36" s="165" t="s">
        <v>71</v>
      </c>
      <c r="O36" s="166">
        <v>46.5</v>
      </c>
      <c r="P36" s="166">
        <v>64.9</v>
      </c>
      <c r="Q36" s="4">
        <f t="shared" si="0"/>
        <v>338.56000000000023</v>
      </c>
    </row>
    <row r="37" spans="13:17" ht="12.75" customHeight="1">
      <c r="M37" s="165" t="s">
        <v>69</v>
      </c>
      <c r="N37" s="165" t="s">
        <v>72</v>
      </c>
      <c r="O37" s="166">
        <v>55.3</v>
      </c>
      <c r="P37" s="166">
        <v>55.2</v>
      </c>
      <c r="Q37" s="4">
        <f t="shared" si="0"/>
        <v>0.009999999999998864</v>
      </c>
    </row>
    <row r="38" spans="13:17" ht="12.75" customHeight="1">
      <c r="M38" s="165" t="s">
        <v>69</v>
      </c>
      <c r="N38" s="165" t="s">
        <v>73</v>
      </c>
      <c r="O38" s="166">
        <v>27.9</v>
      </c>
      <c r="P38" s="166">
        <v>35.4</v>
      </c>
      <c r="Q38" s="4">
        <f t="shared" si="0"/>
        <v>56.25</v>
      </c>
    </row>
    <row r="39" spans="13:17" ht="12.75" customHeight="1">
      <c r="M39" s="165" t="s">
        <v>69</v>
      </c>
      <c r="N39" s="165" t="s">
        <v>74</v>
      </c>
      <c r="O39" s="166">
        <v>74.2</v>
      </c>
      <c r="P39" s="166">
        <v>76.1</v>
      </c>
      <c r="Q39" s="4">
        <f t="shared" si="0"/>
        <v>3.6099999999999675</v>
      </c>
    </row>
    <row r="40" spans="13:17" ht="12.75" customHeight="1">
      <c r="M40" s="165" t="s">
        <v>69</v>
      </c>
      <c r="N40" s="165" t="s">
        <v>75</v>
      </c>
      <c r="O40" s="166">
        <v>8.8</v>
      </c>
      <c r="P40" s="166">
        <v>5.3</v>
      </c>
      <c r="Q40" s="4">
        <f t="shared" si="0"/>
        <v>12.250000000000007</v>
      </c>
    </row>
    <row r="41" spans="13:17" ht="12.75" customHeight="1">
      <c r="M41" s="165" t="s">
        <v>69</v>
      </c>
      <c r="N41" s="165" t="s">
        <v>76</v>
      </c>
      <c r="O41" s="166">
        <v>12.5</v>
      </c>
      <c r="P41" s="166">
        <v>12.7</v>
      </c>
      <c r="Q41" s="4">
        <f t="shared" si="0"/>
        <v>0.039999999999999716</v>
      </c>
    </row>
    <row r="42" spans="13:17" ht="12.75" customHeight="1">
      <c r="M42" s="165" t="s">
        <v>77</v>
      </c>
      <c r="N42" s="165" t="s">
        <v>78</v>
      </c>
      <c r="O42" s="166">
        <v>12.6</v>
      </c>
      <c r="P42" s="166">
        <v>13.2</v>
      </c>
      <c r="Q42" s="4">
        <f t="shared" si="0"/>
        <v>0.3599999999999996</v>
      </c>
    </row>
    <row r="43" spans="13:17" ht="12.75" customHeight="1">
      <c r="M43" s="165" t="s">
        <v>77</v>
      </c>
      <c r="N43" s="165" t="s">
        <v>79</v>
      </c>
      <c r="O43" s="166">
        <v>35.2</v>
      </c>
      <c r="P43" s="166">
        <v>33.9</v>
      </c>
      <c r="Q43" s="4">
        <f t="shared" si="0"/>
        <v>1.690000000000011</v>
      </c>
    </row>
    <row r="44" spans="13:17" ht="12.75" customHeight="1">
      <c r="M44" s="165" t="s">
        <v>77</v>
      </c>
      <c r="N44" s="165" t="s">
        <v>80</v>
      </c>
      <c r="O44" s="166">
        <v>31</v>
      </c>
      <c r="P44" s="166">
        <v>34.1</v>
      </c>
      <c r="Q44" s="4">
        <f t="shared" si="0"/>
        <v>9.610000000000008</v>
      </c>
    </row>
    <row r="45" spans="13:17" ht="12.75" customHeight="1">
      <c r="M45" s="165" t="s">
        <v>77</v>
      </c>
      <c r="N45" s="165" t="s">
        <v>81</v>
      </c>
      <c r="O45" s="166">
        <v>29.1</v>
      </c>
      <c r="P45" s="166">
        <v>24.3</v>
      </c>
      <c r="Q45" s="4">
        <f t="shared" si="0"/>
        <v>23.040000000000006</v>
      </c>
    </row>
    <row r="46" spans="13:17" ht="12.75" customHeight="1">
      <c r="M46" s="165" t="s">
        <v>77</v>
      </c>
      <c r="N46" s="165" t="s">
        <v>82</v>
      </c>
      <c r="O46" s="166">
        <v>4.3</v>
      </c>
      <c r="P46" s="166">
        <v>5.8</v>
      </c>
      <c r="Q46" s="4">
        <f t="shared" si="0"/>
        <v>2.25</v>
      </c>
    </row>
    <row r="47" spans="13:17" ht="12.75" customHeight="1">
      <c r="M47" s="165" t="s">
        <v>77</v>
      </c>
      <c r="N47" s="165" t="s">
        <v>83</v>
      </c>
      <c r="O47" s="166">
        <v>48.2</v>
      </c>
      <c r="P47" s="166">
        <v>63.7</v>
      </c>
      <c r="Q47" s="4">
        <f t="shared" si="0"/>
        <v>240.25</v>
      </c>
    </row>
    <row r="48" spans="13:17" ht="12.75" customHeight="1">
      <c r="M48" s="165" t="s">
        <v>77</v>
      </c>
      <c r="N48" s="165" t="s">
        <v>84</v>
      </c>
      <c r="O48" s="166">
        <v>5.4</v>
      </c>
      <c r="P48" s="166">
        <v>5.4</v>
      </c>
      <c r="Q48" s="4">
        <f t="shared" si="0"/>
        <v>0</v>
      </c>
    </row>
    <row r="49" spans="13:17" ht="12.75" customHeight="1">
      <c r="M49" s="165" t="s">
        <v>85</v>
      </c>
      <c r="N49" s="165" t="s">
        <v>86</v>
      </c>
      <c r="O49" s="166">
        <v>149</v>
      </c>
      <c r="P49" s="166">
        <v>181</v>
      </c>
      <c r="Q49" s="4">
        <f t="shared" si="0"/>
        <v>1024</v>
      </c>
    </row>
    <row r="50" spans="13:17" ht="12.75" customHeight="1">
      <c r="M50" s="165" t="s">
        <v>87</v>
      </c>
      <c r="N50" s="165" t="s">
        <v>88</v>
      </c>
      <c r="O50" s="166">
        <v>111.5</v>
      </c>
      <c r="P50" s="166">
        <v>110</v>
      </c>
      <c r="Q50" s="4">
        <f t="shared" si="0"/>
        <v>2.25</v>
      </c>
    </row>
    <row r="51" spans="13:17" ht="12.75" customHeight="1">
      <c r="M51" s="165" t="s">
        <v>87</v>
      </c>
      <c r="N51" s="165" t="s">
        <v>89</v>
      </c>
      <c r="O51" s="166">
        <v>25.5</v>
      </c>
      <c r="P51" s="166">
        <v>30.6</v>
      </c>
      <c r="Q51" s="4">
        <f t="shared" si="0"/>
        <v>26.010000000000016</v>
      </c>
    </row>
    <row r="52" spans="13:17" ht="12.75" customHeight="1">
      <c r="M52" s="165" t="s">
        <v>87</v>
      </c>
      <c r="N52" s="165" t="s">
        <v>90</v>
      </c>
      <c r="O52" s="166">
        <v>113.5</v>
      </c>
      <c r="P52" s="166">
        <v>61.8</v>
      </c>
      <c r="Q52" s="4">
        <f t="shared" si="0"/>
        <v>2672.8900000000003</v>
      </c>
    </row>
    <row r="53" spans="13:17" ht="12.75" customHeight="1">
      <c r="M53" s="165" t="s">
        <v>91</v>
      </c>
      <c r="N53" s="165" t="s">
        <v>92</v>
      </c>
      <c r="O53" s="166">
        <v>2</v>
      </c>
      <c r="P53" s="166">
        <v>1</v>
      </c>
      <c r="Q53" s="4">
        <f t="shared" si="0"/>
        <v>1</v>
      </c>
    </row>
    <row r="54" spans="13:17" ht="12.75" customHeight="1">
      <c r="M54" s="165" t="s">
        <v>93</v>
      </c>
      <c r="N54" s="165" t="s">
        <v>94</v>
      </c>
      <c r="O54" s="166">
        <v>4.9</v>
      </c>
      <c r="P54" s="166">
        <v>3.7</v>
      </c>
      <c r="Q54" s="4">
        <f t="shared" si="0"/>
        <v>1.4400000000000004</v>
      </c>
    </row>
    <row r="55" spans="13:17" ht="12.75" customHeight="1">
      <c r="M55" s="165" t="s">
        <v>93</v>
      </c>
      <c r="N55" s="165" t="s">
        <v>95</v>
      </c>
      <c r="O55" s="166">
        <v>95.7</v>
      </c>
      <c r="P55" s="166">
        <v>58.5</v>
      </c>
      <c r="Q55" s="4">
        <f t="shared" si="0"/>
        <v>1383.8400000000001</v>
      </c>
    </row>
    <row r="56" spans="13:17" ht="12.75" customHeight="1">
      <c r="M56" s="165" t="s">
        <v>93</v>
      </c>
      <c r="N56" s="165" t="s">
        <v>96</v>
      </c>
      <c r="O56" s="166">
        <v>5.2</v>
      </c>
      <c r="P56" s="166">
        <v>2.1</v>
      </c>
      <c r="Q56" s="4">
        <f t="shared" si="0"/>
        <v>9.610000000000001</v>
      </c>
    </row>
    <row r="57" spans="13:17" ht="12.75" customHeight="1">
      <c r="M57" s="165" t="s">
        <v>93</v>
      </c>
      <c r="N57" s="165" t="s">
        <v>97</v>
      </c>
      <c r="O57" s="166">
        <v>12.8</v>
      </c>
      <c r="P57" s="166">
        <v>8</v>
      </c>
      <c r="Q57" s="4">
        <f t="shared" si="0"/>
        <v>23.040000000000006</v>
      </c>
    </row>
    <row r="58" spans="13:17" ht="12.75" customHeight="1">
      <c r="M58" s="165" t="s">
        <v>93</v>
      </c>
      <c r="N58" s="165" t="s">
        <v>98</v>
      </c>
      <c r="O58" s="166">
        <v>37.3</v>
      </c>
      <c r="P58" s="166">
        <v>38.9</v>
      </c>
      <c r="Q58" s="4">
        <f t="shared" si="0"/>
        <v>2.5600000000000045</v>
      </c>
    </row>
    <row r="59" spans="13:17" ht="12.75" customHeight="1">
      <c r="M59" s="165" t="s">
        <v>93</v>
      </c>
      <c r="N59" s="165" t="s">
        <v>99</v>
      </c>
      <c r="O59" s="166">
        <v>4.8</v>
      </c>
      <c r="P59" s="166">
        <v>6.2</v>
      </c>
      <c r="Q59" s="4">
        <f t="shared" si="0"/>
        <v>1.960000000000001</v>
      </c>
    </row>
    <row r="60" spans="13:17" ht="12.75" customHeight="1">
      <c r="M60" s="165" t="s">
        <v>100</v>
      </c>
      <c r="N60" s="165" t="s">
        <v>101</v>
      </c>
      <c r="O60" s="166">
        <v>3.5</v>
      </c>
      <c r="P60" s="166">
        <v>3.6</v>
      </c>
      <c r="Q60" s="4">
        <f t="shared" si="0"/>
        <v>0.010000000000000018</v>
      </c>
    </row>
    <row r="61" spans="13:17" ht="12.75">
      <c r="M61" s="153"/>
      <c r="N61" s="153"/>
      <c r="O61" s="154"/>
      <c r="P61" s="154"/>
      <c r="Q61" s="4"/>
    </row>
    <row r="62" spans="13:17" ht="13.5" customHeight="1">
      <c r="M62" s="153"/>
      <c r="N62" s="153"/>
      <c r="O62" s="154"/>
      <c r="P62" s="154"/>
      <c r="Q62" s="4"/>
    </row>
    <row r="65" spans="16:17" ht="12.75">
      <c r="P65" s="5" t="s">
        <v>3</v>
      </c>
      <c r="Q65" s="31">
        <f>SUM(Q2:Q64)</f>
        <v>6560.342500000001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SUM(O2:O64)</f>
        <v>2283.5000000000005</v>
      </c>
      <c r="P68">
        <f>SUM(P2:P64)</f>
        <v>2320.5499999999997</v>
      </c>
      <c r="Q68" s="8">
        <f>+O68+P68</f>
        <v>4604.05</v>
      </c>
    </row>
    <row r="69" spans="14:17" ht="12.75">
      <c r="N69" s="5" t="s">
        <v>8</v>
      </c>
      <c r="O69">
        <f>COUNT(O2:O64)</f>
        <v>59</v>
      </c>
      <c r="P69">
        <f>COUNT(P2:P64)</f>
        <v>59</v>
      </c>
      <c r="Q69" s="9">
        <f>+P69+O69</f>
        <v>118</v>
      </c>
    </row>
    <row r="70" spans="14:17" ht="12.75">
      <c r="N70" s="5" t="s">
        <v>9</v>
      </c>
      <c r="O70">
        <f>MIN(O2:O64)</f>
        <v>0.6</v>
      </c>
      <c r="P70">
        <f>MIN(P2:P64)</f>
        <v>0.25</v>
      </c>
      <c r="Q70" s="9">
        <f>MIN(O70:P70)</f>
        <v>0.25</v>
      </c>
    </row>
    <row r="71" spans="14:17" ht="12.75">
      <c r="N71" s="5" t="s">
        <v>10</v>
      </c>
      <c r="O71">
        <f>MAX(O2:O60)</f>
        <v>149.5</v>
      </c>
      <c r="P71">
        <f>MAX(P2:P60)</f>
        <v>181</v>
      </c>
      <c r="Q71" s="10">
        <f>MAX(O71:P71)</f>
        <v>181</v>
      </c>
    </row>
    <row r="72" spans="14:17" ht="12.75">
      <c r="N72" s="5" t="s">
        <v>11</v>
      </c>
      <c r="O72" s="11">
        <f>O68/O69</f>
        <v>38.703389830508485</v>
      </c>
      <c r="P72" s="11">
        <f>P68/P69</f>
        <v>39.33135593220339</v>
      </c>
      <c r="Q72" s="12">
        <f>(O68+P68)/Q69</f>
        <v>39.01737288135593</v>
      </c>
    </row>
    <row r="73" spans="14:17" ht="12.75">
      <c r="N73" s="5" t="s">
        <v>12</v>
      </c>
      <c r="O73" s="13">
        <f>STDEV(O2:O64)</f>
        <v>34.76789524885088</v>
      </c>
      <c r="P73" s="13">
        <f>STDEV(P2:P64)</f>
        <v>36.054712851711955</v>
      </c>
      <c r="Q73" s="13">
        <f>SQRT(Q65/Q69)</f>
        <v>7.456280767336752</v>
      </c>
    </row>
    <row r="74" spans="14:17" ht="12.75">
      <c r="N74" s="5" t="s">
        <v>13</v>
      </c>
      <c r="Q74" s="14">
        <f>(Q73/Q72)*100</f>
        <v>19.11015585290639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199</v>
      </c>
      <c r="M1" s="167" t="s">
        <v>0</v>
      </c>
      <c r="N1" s="167" t="s">
        <v>1</v>
      </c>
      <c r="O1" s="167" t="s">
        <v>200</v>
      </c>
      <c r="P1" s="167" t="s">
        <v>200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168" t="s">
        <v>30</v>
      </c>
      <c r="N2" s="168" t="s">
        <v>31</v>
      </c>
      <c r="O2" s="169">
        <v>5</v>
      </c>
      <c r="P2" s="169">
        <v>5</v>
      </c>
      <c r="Q2" s="4">
        <f aca="true" t="shared" si="0" ref="Q2:Q50">(O2-P2)^2</f>
        <v>0</v>
      </c>
      <c r="R2">
        <v>300</v>
      </c>
      <c r="S2">
        <f>0.8*R2</f>
        <v>240</v>
      </c>
      <c r="T2">
        <v>0</v>
      </c>
      <c r="U2">
        <f>$B$3</f>
        <v>10</v>
      </c>
    </row>
    <row r="3" spans="1:21" ht="12.75" customHeight="1">
      <c r="A3" s="15" t="s">
        <v>20</v>
      </c>
      <c r="B3">
        <v>10</v>
      </c>
      <c r="C3" t="s">
        <v>21</v>
      </c>
      <c r="M3" s="168" t="s">
        <v>30</v>
      </c>
      <c r="N3" s="168" t="s">
        <v>32</v>
      </c>
      <c r="O3" s="169">
        <v>5</v>
      </c>
      <c r="P3" s="169">
        <v>5</v>
      </c>
      <c r="Q3" s="4">
        <f t="shared" si="0"/>
        <v>0</v>
      </c>
      <c r="R3">
        <v>0</v>
      </c>
      <c r="S3">
        <v>0</v>
      </c>
      <c r="T3">
        <f>R2</f>
        <v>300</v>
      </c>
      <c r="U3">
        <f>$B$3</f>
        <v>10</v>
      </c>
    </row>
    <row r="4" spans="13:19" ht="12.75" customHeight="1">
      <c r="M4" s="168" t="s">
        <v>30</v>
      </c>
      <c r="N4" s="168" t="s">
        <v>33</v>
      </c>
      <c r="O4" s="169">
        <v>5</v>
      </c>
      <c r="P4" s="169">
        <v>5</v>
      </c>
      <c r="Q4" s="4">
        <f t="shared" si="0"/>
        <v>0</v>
      </c>
      <c r="R4">
        <f>S2</f>
        <v>240</v>
      </c>
      <c r="S4">
        <f>R2</f>
        <v>300</v>
      </c>
    </row>
    <row r="5" spans="1:21" ht="12.75" customHeight="1">
      <c r="A5" s="15" t="s">
        <v>16</v>
      </c>
      <c r="M5" s="168" t="s">
        <v>30</v>
      </c>
      <c r="N5" s="168" t="s">
        <v>34</v>
      </c>
      <c r="O5" s="169">
        <v>5</v>
      </c>
      <c r="P5" s="169">
        <v>5</v>
      </c>
      <c r="Q5" s="4">
        <f t="shared" si="0"/>
        <v>0</v>
      </c>
      <c r="T5">
        <f>$B$3</f>
        <v>10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168" t="s">
        <v>30</v>
      </c>
      <c r="N6" s="168" t="s">
        <v>35</v>
      </c>
      <c r="O6" s="169">
        <v>5</v>
      </c>
      <c r="P6" s="169">
        <v>5</v>
      </c>
      <c r="Q6" s="4">
        <f t="shared" si="0"/>
        <v>0</v>
      </c>
      <c r="T6">
        <f>$B$3</f>
        <v>10</v>
      </c>
      <c r="U6">
        <f>+T3</f>
        <v>300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168" t="s">
        <v>30</v>
      </c>
      <c r="N7" s="168" t="s">
        <v>36</v>
      </c>
      <c r="O7" s="169">
        <v>5</v>
      </c>
      <c r="P7" s="169">
        <v>5</v>
      </c>
      <c r="Q7" s="4">
        <f t="shared" si="0"/>
        <v>0</v>
      </c>
    </row>
    <row r="8" spans="1:17" ht="12.75" customHeight="1">
      <c r="A8" s="17" t="s">
        <v>4</v>
      </c>
      <c r="B8" s="18">
        <f>+O69</f>
        <v>49</v>
      </c>
      <c r="C8" s="18">
        <f>+O68</f>
        <v>2055</v>
      </c>
      <c r="D8">
        <f>$B$3</f>
        <v>10</v>
      </c>
      <c r="E8" s="18">
        <f>+O70</f>
        <v>5</v>
      </c>
      <c r="F8" s="18">
        <f>+O71</f>
        <v>280</v>
      </c>
      <c r="G8" s="8">
        <f>+O72</f>
        <v>41.93877551020408</v>
      </c>
      <c r="H8" s="28">
        <f>O73</f>
        <v>63.25227537516776</v>
      </c>
      <c r="I8" s="28" t="s">
        <v>17</v>
      </c>
      <c r="J8" s="19" t="s">
        <v>17</v>
      </c>
      <c r="M8" s="168" t="s">
        <v>30</v>
      </c>
      <c r="N8" s="168" t="s">
        <v>37</v>
      </c>
      <c r="O8" s="169">
        <v>5</v>
      </c>
      <c r="P8" s="169">
        <v>5</v>
      </c>
      <c r="Q8" s="4">
        <f t="shared" si="0"/>
        <v>0</v>
      </c>
    </row>
    <row r="9" spans="1:17" ht="12.75" customHeight="1">
      <c r="A9" s="17" t="s">
        <v>5</v>
      </c>
      <c r="B9" s="18">
        <f>+P69</f>
        <v>49</v>
      </c>
      <c r="C9" s="18">
        <f>+P68</f>
        <v>2315</v>
      </c>
      <c r="D9">
        <f>$B$3</f>
        <v>10</v>
      </c>
      <c r="E9" s="18">
        <f>+P70</f>
        <v>5</v>
      </c>
      <c r="F9" s="18">
        <f>+P71</f>
        <v>280</v>
      </c>
      <c r="G9" s="8">
        <f>P72</f>
        <v>47.244897959183675</v>
      </c>
      <c r="H9" s="28">
        <f>P73</f>
        <v>72.78007127991978</v>
      </c>
      <c r="I9" s="28" t="s">
        <v>17</v>
      </c>
      <c r="J9" s="19" t="s">
        <v>17</v>
      </c>
      <c r="M9" s="168" t="s">
        <v>38</v>
      </c>
      <c r="N9" s="168" t="s">
        <v>39</v>
      </c>
      <c r="O9" s="169">
        <v>5</v>
      </c>
      <c r="P9" s="169">
        <v>10</v>
      </c>
      <c r="Q9" s="4">
        <f t="shared" si="0"/>
        <v>25</v>
      </c>
    </row>
    <row r="10" spans="1:17" ht="12.75" customHeight="1">
      <c r="A10" s="20" t="s">
        <v>6</v>
      </c>
      <c r="B10" s="21">
        <f>+Q69</f>
        <v>98</v>
      </c>
      <c r="C10" s="23">
        <f>+Q68</f>
        <v>4370</v>
      </c>
      <c r="D10" s="21">
        <f>$B$3</f>
        <v>10</v>
      </c>
      <c r="E10" s="21">
        <f>+Q70</f>
        <v>5</v>
      </c>
      <c r="F10" s="23">
        <f>+Q71</f>
        <v>280</v>
      </c>
      <c r="G10" s="30">
        <f>Q72</f>
        <v>44.59183673469388</v>
      </c>
      <c r="H10" s="29" t="s">
        <v>17</v>
      </c>
      <c r="I10" s="22">
        <f>Q73</f>
        <v>14.8804761828569</v>
      </c>
      <c r="J10" s="24">
        <f>Q74</f>
        <v>33.3704042544617</v>
      </c>
      <c r="M10" s="168" t="s">
        <v>38</v>
      </c>
      <c r="N10" s="168" t="s">
        <v>40</v>
      </c>
      <c r="O10" s="169">
        <v>5</v>
      </c>
      <c r="P10" s="169">
        <v>5</v>
      </c>
      <c r="Q10" s="4">
        <f t="shared" si="0"/>
        <v>0</v>
      </c>
    </row>
    <row r="11" spans="13:17" ht="12.75" customHeight="1">
      <c r="M11" s="168" t="s">
        <v>38</v>
      </c>
      <c r="N11" s="168" t="s">
        <v>41</v>
      </c>
      <c r="O11" s="169">
        <v>5</v>
      </c>
      <c r="P11" s="169">
        <v>5</v>
      </c>
      <c r="Q11" s="4">
        <f t="shared" si="0"/>
        <v>0</v>
      </c>
    </row>
    <row r="12" spans="13:17" ht="12.75" customHeight="1">
      <c r="M12" s="168" t="s">
        <v>38</v>
      </c>
      <c r="N12" s="168" t="s">
        <v>42</v>
      </c>
      <c r="O12" s="169">
        <v>5</v>
      </c>
      <c r="P12" s="169">
        <v>5</v>
      </c>
      <c r="Q12" s="4">
        <f t="shared" si="0"/>
        <v>0</v>
      </c>
    </row>
    <row r="13" spans="13:17" ht="12.75" customHeight="1">
      <c r="M13" s="168" t="s">
        <v>43</v>
      </c>
      <c r="N13" s="168" t="s">
        <v>44</v>
      </c>
      <c r="O13" s="169">
        <v>5</v>
      </c>
      <c r="P13" s="169">
        <v>5</v>
      </c>
      <c r="Q13" s="4">
        <f t="shared" si="0"/>
        <v>0</v>
      </c>
    </row>
    <row r="14" spans="13:17" ht="12.75" customHeight="1">
      <c r="M14" s="168" t="s">
        <v>43</v>
      </c>
      <c r="N14" s="168" t="s">
        <v>45</v>
      </c>
      <c r="O14" s="169">
        <v>5</v>
      </c>
      <c r="P14" s="169">
        <v>5</v>
      </c>
      <c r="Q14" s="4">
        <f t="shared" si="0"/>
        <v>0</v>
      </c>
    </row>
    <row r="15" spans="13:17" ht="12.75" customHeight="1">
      <c r="M15" s="168" t="s">
        <v>43</v>
      </c>
      <c r="N15" s="168" t="s">
        <v>46</v>
      </c>
      <c r="O15" s="169">
        <v>5</v>
      </c>
      <c r="P15" s="169">
        <v>5</v>
      </c>
      <c r="Q15" s="4">
        <f t="shared" si="0"/>
        <v>0</v>
      </c>
    </row>
    <row r="16" spans="13:17" ht="12.75" customHeight="1">
      <c r="M16" s="168" t="s">
        <v>43</v>
      </c>
      <c r="N16" s="168" t="s">
        <v>47</v>
      </c>
      <c r="O16" s="169">
        <v>5</v>
      </c>
      <c r="P16" s="169">
        <v>5</v>
      </c>
      <c r="Q16" s="4">
        <f t="shared" si="0"/>
        <v>0</v>
      </c>
    </row>
    <row r="17" spans="13:17" ht="12.75" customHeight="1">
      <c r="M17" s="168" t="s">
        <v>43</v>
      </c>
      <c r="N17" s="168" t="s">
        <v>48</v>
      </c>
      <c r="O17" s="169">
        <v>5</v>
      </c>
      <c r="P17" s="169">
        <v>5</v>
      </c>
      <c r="Q17" s="4">
        <f t="shared" si="0"/>
        <v>0</v>
      </c>
    </row>
    <row r="18" spans="13:17" ht="12.75" customHeight="1">
      <c r="M18" s="168" t="s">
        <v>43</v>
      </c>
      <c r="N18" s="168" t="s">
        <v>49</v>
      </c>
      <c r="O18" s="169">
        <v>5</v>
      </c>
      <c r="P18" s="169">
        <v>5</v>
      </c>
      <c r="Q18" s="4">
        <f t="shared" si="0"/>
        <v>0</v>
      </c>
    </row>
    <row r="19" spans="13:17" ht="12.75" customHeight="1">
      <c r="M19" s="168" t="s">
        <v>50</v>
      </c>
      <c r="N19" s="168" t="s">
        <v>51</v>
      </c>
      <c r="O19" s="169">
        <v>150</v>
      </c>
      <c r="P19" s="169">
        <v>220</v>
      </c>
      <c r="Q19" s="4">
        <f t="shared" si="0"/>
        <v>4900</v>
      </c>
    </row>
    <row r="20" spans="13:17" ht="12.75" customHeight="1">
      <c r="M20" s="168" t="s">
        <v>50</v>
      </c>
      <c r="N20" s="168" t="s">
        <v>52</v>
      </c>
      <c r="O20" s="169">
        <v>140</v>
      </c>
      <c r="P20" s="169">
        <v>150</v>
      </c>
      <c r="Q20" s="4">
        <f t="shared" si="0"/>
        <v>100</v>
      </c>
    </row>
    <row r="21" spans="13:17" ht="12.75" customHeight="1">
      <c r="M21" s="168" t="s">
        <v>50</v>
      </c>
      <c r="N21" s="168" t="s">
        <v>53</v>
      </c>
      <c r="O21" s="169">
        <v>140</v>
      </c>
      <c r="P21" s="169">
        <v>150</v>
      </c>
      <c r="Q21" s="4">
        <f t="shared" si="0"/>
        <v>100</v>
      </c>
    </row>
    <row r="22" spans="13:17" ht="12.75" customHeight="1">
      <c r="M22" s="168" t="s">
        <v>50</v>
      </c>
      <c r="N22" s="168" t="s">
        <v>54</v>
      </c>
      <c r="O22" s="169">
        <v>5</v>
      </c>
      <c r="P22" s="169">
        <v>5</v>
      </c>
      <c r="Q22" s="4">
        <f t="shared" si="0"/>
        <v>0</v>
      </c>
    </row>
    <row r="23" spans="13:17" ht="12.75" customHeight="1">
      <c r="M23" s="168" t="s">
        <v>50</v>
      </c>
      <c r="N23" s="168" t="s">
        <v>55</v>
      </c>
      <c r="O23" s="169">
        <v>5</v>
      </c>
      <c r="P23" s="169">
        <v>5</v>
      </c>
      <c r="Q23" s="4">
        <f t="shared" si="0"/>
        <v>0</v>
      </c>
    </row>
    <row r="24" spans="13:17" ht="12.75" customHeight="1">
      <c r="M24" s="168" t="s">
        <v>56</v>
      </c>
      <c r="N24" s="168" t="s">
        <v>57</v>
      </c>
      <c r="O24" s="169">
        <v>110</v>
      </c>
      <c r="P24" s="169">
        <v>190</v>
      </c>
      <c r="Q24" s="4">
        <f t="shared" si="0"/>
        <v>6400</v>
      </c>
    </row>
    <row r="25" spans="13:17" ht="12.75" customHeight="1">
      <c r="M25" s="168" t="s">
        <v>56</v>
      </c>
      <c r="N25" s="168" t="s">
        <v>58</v>
      </c>
      <c r="O25" s="169">
        <v>10</v>
      </c>
      <c r="P25" s="169">
        <v>5</v>
      </c>
      <c r="Q25" s="4">
        <f t="shared" si="0"/>
        <v>25</v>
      </c>
    </row>
    <row r="26" spans="13:17" ht="12.75" customHeight="1">
      <c r="M26" s="168" t="s">
        <v>56</v>
      </c>
      <c r="N26" s="168" t="s">
        <v>59</v>
      </c>
      <c r="O26" s="169">
        <v>5</v>
      </c>
      <c r="P26" s="169">
        <v>10</v>
      </c>
      <c r="Q26" s="4">
        <f t="shared" si="0"/>
        <v>25</v>
      </c>
    </row>
    <row r="27" spans="13:17" ht="12.75" customHeight="1">
      <c r="M27" s="168" t="s">
        <v>56</v>
      </c>
      <c r="N27" s="168" t="s">
        <v>60</v>
      </c>
      <c r="O27" s="169">
        <v>5</v>
      </c>
      <c r="P27" s="169">
        <v>5</v>
      </c>
      <c r="Q27" s="4">
        <f t="shared" si="0"/>
        <v>0</v>
      </c>
    </row>
    <row r="28" spans="13:17" ht="12.75" customHeight="1">
      <c r="M28" s="168" t="s">
        <v>56</v>
      </c>
      <c r="N28" s="168" t="s">
        <v>61</v>
      </c>
      <c r="O28" s="169">
        <v>5</v>
      </c>
      <c r="P28" s="169">
        <v>5</v>
      </c>
      <c r="Q28" s="4">
        <f t="shared" si="0"/>
        <v>0</v>
      </c>
    </row>
    <row r="29" spans="13:17" ht="12.75" customHeight="1">
      <c r="M29" s="168" t="s">
        <v>56</v>
      </c>
      <c r="N29" s="168" t="s">
        <v>62</v>
      </c>
      <c r="O29" s="169">
        <v>10</v>
      </c>
      <c r="P29" s="169">
        <v>5</v>
      </c>
      <c r="Q29" s="4">
        <f t="shared" si="0"/>
        <v>25</v>
      </c>
    </row>
    <row r="30" spans="13:17" ht="12.75" customHeight="1">
      <c r="M30" s="168" t="s">
        <v>56</v>
      </c>
      <c r="N30" s="168" t="s">
        <v>63</v>
      </c>
      <c r="O30" s="169">
        <v>5</v>
      </c>
      <c r="P30" s="169">
        <v>5</v>
      </c>
      <c r="Q30" s="4">
        <f t="shared" si="0"/>
        <v>0</v>
      </c>
    </row>
    <row r="31" spans="13:17" ht="12.75" customHeight="1">
      <c r="M31" s="168" t="s">
        <v>64</v>
      </c>
      <c r="N31" s="168" t="s">
        <v>65</v>
      </c>
      <c r="O31" s="169">
        <v>190</v>
      </c>
      <c r="P31" s="169">
        <v>240</v>
      </c>
      <c r="Q31" s="4">
        <f t="shared" si="0"/>
        <v>2500</v>
      </c>
    </row>
    <row r="32" spans="13:17" ht="12.75" customHeight="1">
      <c r="M32" s="168" t="s">
        <v>64</v>
      </c>
      <c r="N32" s="168" t="s">
        <v>66</v>
      </c>
      <c r="O32" s="169">
        <v>100</v>
      </c>
      <c r="P32" s="169">
        <v>80</v>
      </c>
      <c r="Q32" s="4">
        <f t="shared" si="0"/>
        <v>400</v>
      </c>
    </row>
    <row r="33" spans="13:17" ht="12.75" customHeight="1">
      <c r="M33" s="168" t="s">
        <v>64</v>
      </c>
      <c r="N33" s="168" t="s">
        <v>67</v>
      </c>
      <c r="O33" s="169">
        <v>280</v>
      </c>
      <c r="P33" s="169">
        <v>280</v>
      </c>
      <c r="Q33" s="4">
        <f t="shared" si="0"/>
        <v>0</v>
      </c>
    </row>
    <row r="34" spans="13:17" ht="12.75" customHeight="1">
      <c r="M34" s="168" t="s">
        <v>64</v>
      </c>
      <c r="N34" s="168" t="s">
        <v>68</v>
      </c>
      <c r="O34" s="169">
        <v>110</v>
      </c>
      <c r="P34" s="169">
        <v>170</v>
      </c>
      <c r="Q34" s="4">
        <f t="shared" si="0"/>
        <v>3600</v>
      </c>
    </row>
    <row r="35" spans="13:17" ht="12.75" customHeight="1">
      <c r="M35" s="168" t="s">
        <v>69</v>
      </c>
      <c r="N35" s="168" t="s">
        <v>70</v>
      </c>
      <c r="O35" s="169">
        <v>20</v>
      </c>
      <c r="P35" s="169">
        <v>30</v>
      </c>
      <c r="Q35" s="4">
        <f t="shared" si="0"/>
        <v>100</v>
      </c>
    </row>
    <row r="36" spans="13:17" ht="12.75" customHeight="1">
      <c r="M36" s="168" t="s">
        <v>69</v>
      </c>
      <c r="N36" s="168" t="s">
        <v>71</v>
      </c>
      <c r="O36" s="169">
        <v>5</v>
      </c>
      <c r="P36" s="169">
        <v>5</v>
      </c>
      <c r="Q36" s="4">
        <f t="shared" si="0"/>
        <v>0</v>
      </c>
    </row>
    <row r="37" spans="13:17" ht="12.75" customHeight="1">
      <c r="M37" s="168" t="s">
        <v>69</v>
      </c>
      <c r="N37" s="168" t="s">
        <v>72</v>
      </c>
      <c r="O37" s="169">
        <v>5</v>
      </c>
      <c r="P37" s="169">
        <v>5</v>
      </c>
      <c r="Q37" s="4">
        <f t="shared" si="0"/>
        <v>0</v>
      </c>
    </row>
    <row r="38" spans="13:17" ht="12.75" customHeight="1">
      <c r="M38" s="168" t="s">
        <v>69</v>
      </c>
      <c r="N38" s="168" t="s">
        <v>73</v>
      </c>
      <c r="O38" s="169">
        <v>30</v>
      </c>
      <c r="P38" s="169">
        <v>40</v>
      </c>
      <c r="Q38" s="4">
        <f t="shared" si="0"/>
        <v>100</v>
      </c>
    </row>
    <row r="39" spans="13:17" ht="12.75" customHeight="1">
      <c r="M39" s="168" t="s">
        <v>69</v>
      </c>
      <c r="N39" s="168" t="s">
        <v>74</v>
      </c>
      <c r="O39" s="169">
        <v>5</v>
      </c>
      <c r="P39" s="169">
        <v>5</v>
      </c>
      <c r="Q39" s="4">
        <f t="shared" si="0"/>
        <v>0</v>
      </c>
    </row>
    <row r="40" spans="13:17" ht="12.75" customHeight="1">
      <c r="M40" s="168" t="s">
        <v>69</v>
      </c>
      <c r="N40" s="168" t="s">
        <v>75</v>
      </c>
      <c r="O40" s="169">
        <v>160</v>
      </c>
      <c r="P40" s="169">
        <v>110</v>
      </c>
      <c r="Q40" s="4">
        <f t="shared" si="0"/>
        <v>2500</v>
      </c>
    </row>
    <row r="41" spans="13:17" ht="12.75" customHeight="1">
      <c r="M41" s="168" t="s">
        <v>69</v>
      </c>
      <c r="N41" s="168" t="s">
        <v>76</v>
      </c>
      <c r="O41" s="169">
        <v>90</v>
      </c>
      <c r="P41" s="169">
        <v>90</v>
      </c>
      <c r="Q41" s="4">
        <f t="shared" si="0"/>
        <v>0</v>
      </c>
    </row>
    <row r="42" spans="13:17" ht="12.75" customHeight="1">
      <c r="M42" s="168" t="s">
        <v>77</v>
      </c>
      <c r="N42" s="168" t="s">
        <v>78</v>
      </c>
      <c r="O42" s="169">
        <v>5</v>
      </c>
      <c r="P42" s="169">
        <v>5</v>
      </c>
      <c r="Q42" s="4">
        <f t="shared" si="0"/>
        <v>0</v>
      </c>
    </row>
    <row r="43" spans="13:17" ht="12.75" customHeight="1">
      <c r="M43" s="168" t="s">
        <v>77</v>
      </c>
      <c r="N43" s="168" t="s">
        <v>79</v>
      </c>
      <c r="O43" s="169">
        <v>120</v>
      </c>
      <c r="P43" s="169">
        <v>120</v>
      </c>
      <c r="Q43" s="4">
        <f t="shared" si="0"/>
        <v>0</v>
      </c>
    </row>
    <row r="44" spans="13:17" ht="12.75" customHeight="1">
      <c r="M44" s="168" t="s">
        <v>77</v>
      </c>
      <c r="N44" s="168" t="s">
        <v>80</v>
      </c>
      <c r="O44" s="169">
        <v>5</v>
      </c>
      <c r="P44" s="169">
        <v>5</v>
      </c>
      <c r="Q44" s="4">
        <f t="shared" si="0"/>
        <v>0</v>
      </c>
    </row>
    <row r="45" spans="13:17" ht="12.75" customHeight="1">
      <c r="M45" s="168" t="s">
        <v>77</v>
      </c>
      <c r="N45" s="168" t="s">
        <v>81</v>
      </c>
      <c r="O45" s="169">
        <v>90</v>
      </c>
      <c r="P45" s="169">
        <v>110</v>
      </c>
      <c r="Q45" s="4">
        <f t="shared" si="0"/>
        <v>400</v>
      </c>
    </row>
    <row r="46" spans="13:17" ht="12.75" customHeight="1">
      <c r="M46" s="168" t="s">
        <v>77</v>
      </c>
      <c r="N46" s="168" t="s">
        <v>82</v>
      </c>
      <c r="O46" s="169">
        <v>10</v>
      </c>
      <c r="P46" s="169">
        <v>10</v>
      </c>
      <c r="Q46" s="4">
        <f t="shared" si="0"/>
        <v>0</v>
      </c>
    </row>
    <row r="47" spans="13:17" ht="12.75" customHeight="1">
      <c r="M47" s="168" t="s">
        <v>77</v>
      </c>
      <c r="N47" s="168" t="s">
        <v>83</v>
      </c>
      <c r="O47" s="169">
        <v>80</v>
      </c>
      <c r="P47" s="169">
        <v>100</v>
      </c>
      <c r="Q47" s="4">
        <f t="shared" si="0"/>
        <v>400</v>
      </c>
    </row>
    <row r="48" spans="13:17" ht="12.75" customHeight="1">
      <c r="M48" s="168" t="s">
        <v>77</v>
      </c>
      <c r="N48" s="168" t="s">
        <v>84</v>
      </c>
      <c r="O48" s="169">
        <v>50</v>
      </c>
      <c r="P48" s="169">
        <v>50</v>
      </c>
      <c r="Q48" s="4">
        <f t="shared" si="0"/>
        <v>0</v>
      </c>
    </row>
    <row r="49" spans="13:17" ht="12.75" customHeight="1">
      <c r="M49" s="168" t="s">
        <v>91</v>
      </c>
      <c r="N49" s="168" t="s">
        <v>92</v>
      </c>
      <c r="O49" s="169">
        <v>5</v>
      </c>
      <c r="P49" s="169">
        <v>5</v>
      </c>
      <c r="Q49" s="4">
        <f t="shared" si="0"/>
        <v>0</v>
      </c>
    </row>
    <row r="50" spans="13:17" ht="12.75" customHeight="1">
      <c r="M50" s="168" t="s">
        <v>100</v>
      </c>
      <c r="N50" s="168" t="s">
        <v>101</v>
      </c>
      <c r="O50" s="169">
        <v>20</v>
      </c>
      <c r="P50" s="169">
        <v>10</v>
      </c>
      <c r="Q50" s="4">
        <f t="shared" si="0"/>
        <v>100</v>
      </c>
    </row>
    <row r="51" spans="13:17" ht="12.75" customHeight="1">
      <c r="M51" s="40"/>
      <c r="N51" s="40"/>
      <c r="O51" s="170"/>
      <c r="P51" s="171"/>
      <c r="Q51" s="9"/>
    </row>
    <row r="52" spans="13:17" ht="12.75" customHeight="1">
      <c r="M52" s="40"/>
      <c r="N52" s="40"/>
      <c r="O52" s="170"/>
      <c r="P52" s="171"/>
      <c r="Q52" s="9"/>
    </row>
    <row r="53" spans="13:17" ht="12.75" customHeight="1">
      <c r="M53" s="40"/>
      <c r="N53" s="40"/>
      <c r="O53" s="170"/>
      <c r="P53" s="171"/>
      <c r="Q53" s="9"/>
    </row>
    <row r="54" spans="13:17" ht="12.75" customHeight="1">
      <c r="M54" s="40"/>
      <c r="N54" s="40"/>
      <c r="O54" s="170"/>
      <c r="P54" s="171"/>
      <c r="Q54" s="9"/>
    </row>
    <row r="55" spans="13:17" ht="12.75" customHeight="1">
      <c r="M55" s="40"/>
      <c r="N55" s="40"/>
      <c r="O55" s="170"/>
      <c r="P55" s="171"/>
      <c r="Q55" s="9"/>
    </row>
    <row r="56" spans="13:17" ht="12.75" customHeight="1">
      <c r="M56" s="40"/>
      <c r="N56" s="40"/>
      <c r="O56" s="170"/>
      <c r="P56" s="171"/>
      <c r="Q56" s="9"/>
    </row>
    <row r="57" spans="13:17" ht="12.75" customHeight="1">
      <c r="M57" s="40"/>
      <c r="N57" s="40"/>
      <c r="O57" s="170"/>
      <c r="P57" s="171"/>
      <c r="Q57" s="9"/>
    </row>
    <row r="58" spans="13:17" ht="12.75" customHeight="1">
      <c r="M58" s="40"/>
      <c r="N58" s="40"/>
      <c r="O58" s="170"/>
      <c r="P58" s="171"/>
      <c r="Q58" s="9"/>
    </row>
    <row r="59" spans="13:17" ht="12.75" customHeight="1">
      <c r="M59" s="40"/>
      <c r="N59" s="40"/>
      <c r="O59" s="170"/>
      <c r="P59" s="171"/>
      <c r="Q59" s="9"/>
    </row>
    <row r="60" spans="13:17" ht="12.75" customHeight="1">
      <c r="M60" s="40"/>
      <c r="N60" s="40"/>
      <c r="O60" s="170"/>
      <c r="P60" s="171"/>
      <c r="Q60" s="9"/>
    </row>
    <row r="65" spans="16:17" ht="12.75">
      <c r="P65" s="5" t="s">
        <v>3</v>
      </c>
      <c r="Q65" s="31">
        <f>SUM(Q2:Q50)</f>
        <v>21700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SUM(O2:O50)</f>
        <v>2055</v>
      </c>
      <c r="P68">
        <f>SUM(P2:P50)</f>
        <v>2315</v>
      </c>
      <c r="Q68" s="8">
        <f>+O68+P68</f>
        <v>4370</v>
      </c>
    </row>
    <row r="69" spans="14:17" ht="12.75">
      <c r="N69" s="5" t="s">
        <v>8</v>
      </c>
      <c r="O69">
        <f>COUNT(O2:O50)</f>
        <v>49</v>
      </c>
      <c r="P69">
        <f>COUNT(P2:P50)</f>
        <v>49</v>
      </c>
      <c r="Q69" s="9">
        <f>+P69+O69</f>
        <v>98</v>
      </c>
    </row>
    <row r="70" spans="14:17" ht="12.75">
      <c r="N70" s="5" t="s">
        <v>9</v>
      </c>
      <c r="O70">
        <f>MIN(O2:O50)</f>
        <v>5</v>
      </c>
      <c r="P70">
        <f>MIN(P2:P50)</f>
        <v>5</v>
      </c>
      <c r="Q70" s="9">
        <f>MIN(O70:P70)</f>
        <v>5</v>
      </c>
    </row>
    <row r="71" spans="14:17" ht="12.75">
      <c r="N71" s="5" t="s">
        <v>10</v>
      </c>
      <c r="O71">
        <f>MAX(O2:O50)</f>
        <v>280</v>
      </c>
      <c r="P71">
        <f>MAX(P2:P50)</f>
        <v>280</v>
      </c>
      <c r="Q71" s="10">
        <f>MAX(O71:P71)</f>
        <v>280</v>
      </c>
    </row>
    <row r="72" spans="14:17" ht="12.75">
      <c r="N72" s="5" t="s">
        <v>11</v>
      </c>
      <c r="O72" s="11">
        <f>O68/O69</f>
        <v>41.93877551020408</v>
      </c>
      <c r="P72" s="11">
        <f>P68/P69</f>
        <v>47.244897959183675</v>
      </c>
      <c r="Q72" s="12">
        <f>(O68+P68)/Q69</f>
        <v>44.59183673469388</v>
      </c>
    </row>
    <row r="73" spans="14:17" ht="12.75">
      <c r="N73" s="5" t="s">
        <v>12</v>
      </c>
      <c r="O73" s="13">
        <f>STDEV(O2:O50)</f>
        <v>63.25227537516776</v>
      </c>
      <c r="P73" s="13">
        <f>STDEV(P2:P50)</f>
        <v>72.78007127991978</v>
      </c>
      <c r="Q73" s="13">
        <f>SQRT(Q65/Q69)</f>
        <v>14.8804761828569</v>
      </c>
    </row>
    <row r="74" spans="14:17" ht="12.75">
      <c r="N74" s="5" t="s">
        <v>13</v>
      </c>
      <c r="Q74" s="14">
        <f>(Q73/Q72)*100</f>
        <v>33.3704042544617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107</v>
      </c>
      <c r="M1" s="39" t="s">
        <v>0</v>
      </c>
      <c r="N1" s="39" t="s">
        <v>1</v>
      </c>
      <c r="O1" s="39" t="s">
        <v>108</v>
      </c>
      <c r="P1" s="39" t="s">
        <v>108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40" t="s">
        <v>30</v>
      </c>
      <c r="N2" s="40" t="s">
        <v>31</v>
      </c>
      <c r="O2" s="41">
        <v>138.5</v>
      </c>
      <c r="P2" s="41">
        <v>140</v>
      </c>
      <c r="Q2" s="4">
        <f aca="true" t="shared" si="0" ref="Q2:Q60">(O2-P2)^2</f>
        <v>2.25</v>
      </c>
      <c r="R2">
        <v>4000</v>
      </c>
      <c r="S2">
        <f>0.8*R2</f>
        <v>3200</v>
      </c>
      <c r="T2">
        <v>0</v>
      </c>
      <c r="U2">
        <f>$B$3</f>
        <v>0.5</v>
      </c>
    </row>
    <row r="3" spans="1:21" ht="12.75" customHeight="1">
      <c r="A3" s="15" t="s">
        <v>20</v>
      </c>
      <c r="B3">
        <v>0.5</v>
      </c>
      <c r="C3" t="s">
        <v>21</v>
      </c>
      <c r="M3" s="40" t="s">
        <v>30</v>
      </c>
      <c r="N3" s="40" t="s">
        <v>32</v>
      </c>
      <c r="O3" s="41">
        <v>390</v>
      </c>
      <c r="P3" s="41">
        <v>360</v>
      </c>
      <c r="Q3" s="4">
        <f t="shared" si="0"/>
        <v>900</v>
      </c>
      <c r="R3">
        <v>0</v>
      </c>
      <c r="S3">
        <v>0</v>
      </c>
      <c r="T3">
        <f>R2</f>
        <v>4000</v>
      </c>
      <c r="U3">
        <f>$B$3</f>
        <v>0.5</v>
      </c>
    </row>
    <row r="4" spans="13:19" ht="12.75" customHeight="1">
      <c r="M4" s="40" t="s">
        <v>30</v>
      </c>
      <c r="N4" s="40" t="s">
        <v>33</v>
      </c>
      <c r="O4" s="41">
        <v>211</v>
      </c>
      <c r="P4" s="41">
        <v>195</v>
      </c>
      <c r="Q4" s="4">
        <f t="shared" si="0"/>
        <v>256</v>
      </c>
      <c r="R4">
        <f>S2</f>
        <v>3200</v>
      </c>
      <c r="S4">
        <f>R2</f>
        <v>4000</v>
      </c>
    </row>
    <row r="5" spans="1:21" ht="12.75" customHeight="1">
      <c r="A5" s="15" t="s">
        <v>16</v>
      </c>
      <c r="M5" s="40" t="s">
        <v>30</v>
      </c>
      <c r="N5" s="40" t="s">
        <v>34</v>
      </c>
      <c r="O5" s="41">
        <v>240</v>
      </c>
      <c r="P5" s="41">
        <v>250</v>
      </c>
      <c r="Q5" s="4">
        <f t="shared" si="0"/>
        <v>100</v>
      </c>
      <c r="T5">
        <f>$B$3</f>
        <v>0.5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0" t="s">
        <v>30</v>
      </c>
      <c r="N6" s="40" t="s">
        <v>35</v>
      </c>
      <c r="O6" s="41">
        <v>65.2</v>
      </c>
      <c r="P6" s="41">
        <v>70.4</v>
      </c>
      <c r="Q6" s="4">
        <f t="shared" si="0"/>
        <v>27.04000000000003</v>
      </c>
      <c r="T6">
        <f>$B$3</f>
        <v>0.5</v>
      </c>
      <c r="U6">
        <f>+T3</f>
        <v>4000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0" t="s">
        <v>30</v>
      </c>
      <c r="N7" s="40" t="s">
        <v>36</v>
      </c>
      <c r="O7" s="41">
        <v>640</v>
      </c>
      <c r="P7" s="41">
        <v>630</v>
      </c>
      <c r="Q7" s="4">
        <f t="shared" si="0"/>
        <v>100</v>
      </c>
    </row>
    <row r="8" spans="1:17" ht="12.75" customHeight="1">
      <c r="A8" s="17" t="s">
        <v>4</v>
      </c>
      <c r="B8" s="18">
        <f>+O69</f>
        <v>59</v>
      </c>
      <c r="C8" s="18">
        <f>+O68</f>
        <v>40851.2</v>
      </c>
      <c r="D8">
        <f>$B$3</f>
        <v>0.5</v>
      </c>
      <c r="E8" s="18">
        <f>+O70</f>
        <v>20</v>
      </c>
      <c r="F8" s="18">
        <f>+O71</f>
        <v>5090</v>
      </c>
      <c r="G8" s="8">
        <f>+O72</f>
        <v>692.393220338983</v>
      </c>
      <c r="H8" s="28">
        <f>O73</f>
        <v>1069.61935911871</v>
      </c>
      <c r="I8" s="28" t="s">
        <v>17</v>
      </c>
      <c r="J8" s="19" t="s">
        <v>17</v>
      </c>
      <c r="M8" s="40" t="s">
        <v>30</v>
      </c>
      <c r="N8" s="40" t="s">
        <v>37</v>
      </c>
      <c r="O8" s="41">
        <v>310</v>
      </c>
      <c r="P8" s="41">
        <v>310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40479.6</v>
      </c>
      <c r="D9">
        <f>$B$3</f>
        <v>0.5</v>
      </c>
      <c r="E9" s="18">
        <f>+P70</f>
        <v>20</v>
      </c>
      <c r="F9" s="18">
        <f>+P71</f>
        <v>5860</v>
      </c>
      <c r="G9" s="8">
        <f>P72</f>
        <v>686.0949152542372</v>
      </c>
      <c r="H9" s="28">
        <f>P73</f>
        <v>1088.904836952806</v>
      </c>
      <c r="I9" s="28" t="s">
        <v>17</v>
      </c>
      <c r="J9" s="19" t="s">
        <v>17</v>
      </c>
      <c r="M9" s="40" t="s">
        <v>38</v>
      </c>
      <c r="N9" s="40" t="s">
        <v>39</v>
      </c>
      <c r="O9" s="41">
        <v>129.5</v>
      </c>
      <c r="P9" s="41">
        <v>119.5</v>
      </c>
      <c r="Q9" s="4">
        <f t="shared" si="0"/>
        <v>100</v>
      </c>
    </row>
    <row r="10" spans="1:17" ht="12.75" customHeight="1">
      <c r="A10" s="20" t="s">
        <v>6</v>
      </c>
      <c r="B10" s="21">
        <f>+Q69</f>
        <v>118</v>
      </c>
      <c r="C10" s="23">
        <f>+Q68</f>
        <v>81330.79999999999</v>
      </c>
      <c r="D10" s="21">
        <f>$B$3</f>
        <v>0.5</v>
      </c>
      <c r="E10" s="21">
        <f>+Q70</f>
        <v>20</v>
      </c>
      <c r="F10" s="23">
        <f>+Q71</f>
        <v>5860</v>
      </c>
      <c r="G10" s="30">
        <f>Q72</f>
        <v>689.2440677966101</v>
      </c>
      <c r="H10" s="29" t="s">
        <v>17</v>
      </c>
      <c r="I10" s="22">
        <f>Q73</f>
        <v>123.41784682635748</v>
      </c>
      <c r="J10" s="24">
        <f>Q74</f>
        <v>17.90626174279631</v>
      </c>
      <c r="M10" s="40" t="s">
        <v>38</v>
      </c>
      <c r="N10" s="40" t="s">
        <v>40</v>
      </c>
      <c r="O10" s="41">
        <v>211</v>
      </c>
      <c r="P10" s="41">
        <v>200</v>
      </c>
      <c r="Q10" s="4">
        <f t="shared" si="0"/>
        <v>121</v>
      </c>
    </row>
    <row r="11" spans="13:17" ht="12.75" customHeight="1">
      <c r="M11" s="40" t="s">
        <v>38</v>
      </c>
      <c r="N11" s="40" t="s">
        <v>41</v>
      </c>
      <c r="O11" s="41">
        <v>390</v>
      </c>
      <c r="P11" s="41">
        <v>370</v>
      </c>
      <c r="Q11" s="4">
        <f t="shared" si="0"/>
        <v>400</v>
      </c>
    </row>
    <row r="12" spans="13:17" ht="12.75" customHeight="1">
      <c r="M12" s="40" t="s">
        <v>38</v>
      </c>
      <c r="N12" s="40" t="s">
        <v>42</v>
      </c>
      <c r="O12" s="41">
        <v>870</v>
      </c>
      <c r="P12" s="41">
        <v>840</v>
      </c>
      <c r="Q12" s="4">
        <f t="shared" si="0"/>
        <v>900</v>
      </c>
    </row>
    <row r="13" spans="13:17" ht="12.75" customHeight="1">
      <c r="M13" s="40" t="s">
        <v>43</v>
      </c>
      <c r="N13" s="40" t="s">
        <v>44</v>
      </c>
      <c r="O13" s="41">
        <v>178.5</v>
      </c>
      <c r="P13" s="41">
        <v>178.5</v>
      </c>
      <c r="Q13" s="4">
        <f t="shared" si="0"/>
        <v>0</v>
      </c>
    </row>
    <row r="14" spans="13:17" ht="12.75" customHeight="1">
      <c r="M14" s="40" t="s">
        <v>43</v>
      </c>
      <c r="N14" s="40" t="s">
        <v>45</v>
      </c>
      <c r="O14" s="41">
        <v>63.1</v>
      </c>
      <c r="P14" s="41">
        <v>61.7</v>
      </c>
      <c r="Q14" s="4">
        <f t="shared" si="0"/>
        <v>1.959999999999996</v>
      </c>
    </row>
    <row r="15" spans="13:17" ht="12.75" customHeight="1">
      <c r="M15" s="40" t="s">
        <v>43</v>
      </c>
      <c r="N15" s="40" t="s">
        <v>46</v>
      </c>
      <c r="O15" s="41">
        <v>380</v>
      </c>
      <c r="P15" s="41">
        <v>370</v>
      </c>
      <c r="Q15" s="4">
        <f t="shared" si="0"/>
        <v>100</v>
      </c>
    </row>
    <row r="16" spans="13:17" ht="12.75" customHeight="1">
      <c r="M16" s="40" t="s">
        <v>43</v>
      </c>
      <c r="N16" s="40" t="s">
        <v>47</v>
      </c>
      <c r="O16" s="41">
        <v>156</v>
      </c>
      <c r="P16" s="41">
        <v>144</v>
      </c>
      <c r="Q16" s="4">
        <f t="shared" si="0"/>
        <v>144</v>
      </c>
    </row>
    <row r="17" spans="13:17" ht="12.75" customHeight="1">
      <c r="M17" s="40" t="s">
        <v>43</v>
      </c>
      <c r="N17" s="40" t="s">
        <v>48</v>
      </c>
      <c r="O17" s="41">
        <v>40.7</v>
      </c>
      <c r="P17" s="41">
        <v>38.8</v>
      </c>
      <c r="Q17" s="4">
        <f t="shared" si="0"/>
        <v>3.6100000000000216</v>
      </c>
    </row>
    <row r="18" spans="13:17" ht="12.75" customHeight="1">
      <c r="M18" s="40" t="s">
        <v>43</v>
      </c>
      <c r="N18" s="40" t="s">
        <v>49</v>
      </c>
      <c r="O18" s="41">
        <v>47.7</v>
      </c>
      <c r="P18" s="41">
        <v>51.7</v>
      </c>
      <c r="Q18" s="4">
        <f t="shared" si="0"/>
        <v>16</v>
      </c>
    </row>
    <row r="19" spans="13:17" ht="12.75" customHeight="1">
      <c r="M19" s="40" t="s">
        <v>50</v>
      </c>
      <c r="N19" s="40" t="s">
        <v>51</v>
      </c>
      <c r="O19" s="41">
        <v>170</v>
      </c>
      <c r="P19" s="41">
        <v>160</v>
      </c>
      <c r="Q19" s="4">
        <f t="shared" si="0"/>
        <v>100</v>
      </c>
    </row>
    <row r="20" spans="13:17" ht="12.75" customHeight="1">
      <c r="M20" s="40" t="s">
        <v>50</v>
      </c>
      <c r="N20" s="40" t="s">
        <v>52</v>
      </c>
      <c r="O20" s="41">
        <v>210</v>
      </c>
      <c r="P20" s="41">
        <v>650</v>
      </c>
      <c r="Q20" s="4">
        <f t="shared" si="0"/>
        <v>193600</v>
      </c>
    </row>
    <row r="21" spans="13:17" ht="12.75" customHeight="1">
      <c r="M21" s="40" t="s">
        <v>50</v>
      </c>
      <c r="N21" s="40" t="s">
        <v>53</v>
      </c>
      <c r="O21" s="41">
        <v>300</v>
      </c>
      <c r="P21" s="41">
        <v>280</v>
      </c>
      <c r="Q21" s="4">
        <f t="shared" si="0"/>
        <v>400</v>
      </c>
    </row>
    <row r="22" spans="13:17" ht="12.75" customHeight="1">
      <c r="M22" s="40" t="s">
        <v>50</v>
      </c>
      <c r="N22" s="40" t="s">
        <v>54</v>
      </c>
      <c r="O22" s="41">
        <v>250</v>
      </c>
      <c r="P22" s="41">
        <v>240</v>
      </c>
      <c r="Q22" s="4">
        <f t="shared" si="0"/>
        <v>100</v>
      </c>
    </row>
    <row r="23" spans="13:17" ht="12.75" customHeight="1">
      <c r="M23" s="40" t="s">
        <v>50</v>
      </c>
      <c r="N23" s="40" t="s">
        <v>55</v>
      </c>
      <c r="O23" s="41">
        <v>960</v>
      </c>
      <c r="P23" s="41">
        <v>870</v>
      </c>
      <c r="Q23" s="4">
        <f t="shared" si="0"/>
        <v>8100</v>
      </c>
    </row>
    <row r="24" spans="13:17" ht="12.75" customHeight="1">
      <c r="M24" s="40" t="s">
        <v>56</v>
      </c>
      <c r="N24" s="40" t="s">
        <v>57</v>
      </c>
      <c r="O24" s="41">
        <v>260</v>
      </c>
      <c r="P24" s="41">
        <v>230</v>
      </c>
      <c r="Q24" s="4">
        <f t="shared" si="0"/>
        <v>900</v>
      </c>
    </row>
    <row r="25" spans="13:17" ht="12.75" customHeight="1">
      <c r="M25" s="40" t="s">
        <v>56</v>
      </c>
      <c r="N25" s="40" t="s">
        <v>58</v>
      </c>
      <c r="O25" s="41">
        <v>460</v>
      </c>
      <c r="P25" s="41">
        <v>490</v>
      </c>
      <c r="Q25" s="4">
        <f t="shared" si="0"/>
        <v>900</v>
      </c>
    </row>
    <row r="26" spans="13:17" ht="12.75" customHeight="1">
      <c r="M26" s="40" t="s">
        <v>56</v>
      </c>
      <c r="N26" s="40" t="s">
        <v>59</v>
      </c>
      <c r="O26" s="41">
        <v>390</v>
      </c>
      <c r="P26" s="41">
        <v>420</v>
      </c>
      <c r="Q26" s="4">
        <f t="shared" si="0"/>
        <v>900</v>
      </c>
    </row>
    <row r="27" spans="13:17" ht="12.75" customHeight="1">
      <c r="M27" s="40" t="s">
        <v>56</v>
      </c>
      <c r="N27" s="40" t="s">
        <v>60</v>
      </c>
      <c r="O27" s="41">
        <v>460</v>
      </c>
      <c r="P27" s="41">
        <v>450</v>
      </c>
      <c r="Q27" s="4">
        <f t="shared" si="0"/>
        <v>100</v>
      </c>
    </row>
    <row r="28" spans="13:17" ht="12.75" customHeight="1">
      <c r="M28" s="40" t="s">
        <v>56</v>
      </c>
      <c r="N28" s="40" t="s">
        <v>61</v>
      </c>
      <c r="O28" s="41">
        <v>280</v>
      </c>
      <c r="P28" s="41">
        <v>290</v>
      </c>
      <c r="Q28" s="4">
        <f t="shared" si="0"/>
        <v>100</v>
      </c>
    </row>
    <row r="29" spans="13:17" ht="12.75" customHeight="1">
      <c r="M29" s="40" t="s">
        <v>56</v>
      </c>
      <c r="N29" s="40" t="s">
        <v>62</v>
      </c>
      <c r="O29" s="41">
        <v>370</v>
      </c>
      <c r="P29" s="41">
        <v>370</v>
      </c>
      <c r="Q29" s="4">
        <f t="shared" si="0"/>
        <v>0</v>
      </c>
    </row>
    <row r="30" spans="13:17" ht="12.75" customHeight="1">
      <c r="M30" s="40" t="s">
        <v>56</v>
      </c>
      <c r="N30" s="40" t="s">
        <v>63</v>
      </c>
      <c r="O30" s="41">
        <v>320</v>
      </c>
      <c r="P30" s="41">
        <v>320</v>
      </c>
      <c r="Q30" s="4">
        <f t="shared" si="0"/>
        <v>0</v>
      </c>
    </row>
    <row r="31" spans="13:17" ht="12.75" customHeight="1">
      <c r="M31" s="40" t="s">
        <v>64</v>
      </c>
      <c r="N31" s="40" t="s">
        <v>65</v>
      </c>
      <c r="O31" s="41">
        <v>420</v>
      </c>
      <c r="P31" s="41">
        <v>410</v>
      </c>
      <c r="Q31" s="4">
        <f t="shared" si="0"/>
        <v>100</v>
      </c>
    </row>
    <row r="32" spans="13:17" ht="12.75" customHeight="1">
      <c r="M32" s="40" t="s">
        <v>64</v>
      </c>
      <c r="N32" s="40" t="s">
        <v>66</v>
      </c>
      <c r="O32" s="41">
        <v>1320</v>
      </c>
      <c r="P32" s="41">
        <v>1330</v>
      </c>
      <c r="Q32" s="4">
        <f t="shared" si="0"/>
        <v>100</v>
      </c>
    </row>
    <row r="33" spans="13:17" ht="12.75" customHeight="1">
      <c r="M33" s="40" t="s">
        <v>64</v>
      </c>
      <c r="N33" s="40" t="s">
        <v>67</v>
      </c>
      <c r="O33" s="41">
        <v>130</v>
      </c>
      <c r="P33" s="41">
        <v>150</v>
      </c>
      <c r="Q33" s="4">
        <f t="shared" si="0"/>
        <v>400</v>
      </c>
    </row>
    <row r="34" spans="13:17" ht="12.75" customHeight="1">
      <c r="M34" s="40" t="s">
        <v>64</v>
      </c>
      <c r="N34" s="40" t="s">
        <v>68</v>
      </c>
      <c r="O34" s="41">
        <v>60</v>
      </c>
      <c r="P34" s="41">
        <v>50</v>
      </c>
      <c r="Q34" s="4">
        <f t="shared" si="0"/>
        <v>100</v>
      </c>
    </row>
    <row r="35" spans="13:17" ht="12.75" customHeight="1">
      <c r="M35" s="40" t="s">
        <v>69</v>
      </c>
      <c r="N35" s="40" t="s">
        <v>70</v>
      </c>
      <c r="O35" s="41">
        <v>3180</v>
      </c>
      <c r="P35" s="41">
        <v>2240</v>
      </c>
      <c r="Q35" s="4">
        <f t="shared" si="0"/>
        <v>883600</v>
      </c>
    </row>
    <row r="36" spans="13:17" ht="12.75" customHeight="1">
      <c r="M36" s="40" t="s">
        <v>69</v>
      </c>
      <c r="N36" s="40" t="s">
        <v>71</v>
      </c>
      <c r="O36" s="41">
        <v>2670</v>
      </c>
      <c r="P36" s="41">
        <v>2510</v>
      </c>
      <c r="Q36" s="4">
        <f t="shared" si="0"/>
        <v>25600</v>
      </c>
    </row>
    <row r="37" spans="13:17" ht="12.75" customHeight="1">
      <c r="M37" s="40" t="s">
        <v>69</v>
      </c>
      <c r="N37" s="40" t="s">
        <v>72</v>
      </c>
      <c r="O37" s="41">
        <v>3410</v>
      </c>
      <c r="P37" s="41">
        <v>3600</v>
      </c>
      <c r="Q37" s="4">
        <f t="shared" si="0"/>
        <v>36100</v>
      </c>
    </row>
    <row r="38" spans="13:17" ht="12.75" customHeight="1">
      <c r="M38" s="40" t="s">
        <v>69</v>
      </c>
      <c r="N38" s="40" t="s">
        <v>73</v>
      </c>
      <c r="O38" s="41">
        <v>160</v>
      </c>
      <c r="P38" s="41">
        <v>150</v>
      </c>
      <c r="Q38" s="4">
        <f t="shared" si="0"/>
        <v>100</v>
      </c>
    </row>
    <row r="39" spans="13:17" ht="12.75" customHeight="1">
      <c r="M39" s="40" t="s">
        <v>69</v>
      </c>
      <c r="N39" s="40" t="s">
        <v>74</v>
      </c>
      <c r="O39" s="41">
        <v>1400</v>
      </c>
      <c r="P39" s="41">
        <v>1360</v>
      </c>
      <c r="Q39" s="4">
        <f t="shared" si="0"/>
        <v>1600</v>
      </c>
    </row>
    <row r="40" spans="13:17" ht="12.75" customHeight="1">
      <c r="M40" s="40" t="s">
        <v>69</v>
      </c>
      <c r="N40" s="40" t="s">
        <v>75</v>
      </c>
      <c r="O40" s="41">
        <v>140</v>
      </c>
      <c r="P40" s="41">
        <v>140</v>
      </c>
      <c r="Q40" s="4">
        <f t="shared" si="0"/>
        <v>0</v>
      </c>
    </row>
    <row r="41" spans="13:17" ht="12.75" customHeight="1">
      <c r="M41" s="40" t="s">
        <v>69</v>
      </c>
      <c r="N41" s="40" t="s">
        <v>76</v>
      </c>
      <c r="O41" s="41">
        <v>50</v>
      </c>
      <c r="P41" s="41">
        <v>50</v>
      </c>
      <c r="Q41" s="4">
        <f t="shared" si="0"/>
        <v>0</v>
      </c>
    </row>
    <row r="42" spans="13:17" ht="12.75" customHeight="1">
      <c r="M42" s="40" t="s">
        <v>77</v>
      </c>
      <c r="N42" s="40" t="s">
        <v>78</v>
      </c>
      <c r="O42" s="41">
        <v>1890</v>
      </c>
      <c r="P42" s="41">
        <v>1850</v>
      </c>
      <c r="Q42" s="4">
        <f t="shared" si="0"/>
        <v>1600</v>
      </c>
    </row>
    <row r="43" spans="13:17" ht="12.75" customHeight="1">
      <c r="M43" s="40" t="s">
        <v>77</v>
      </c>
      <c r="N43" s="40" t="s">
        <v>79</v>
      </c>
      <c r="O43" s="41">
        <v>3180</v>
      </c>
      <c r="P43" s="41">
        <v>3000</v>
      </c>
      <c r="Q43" s="4">
        <f t="shared" si="0"/>
        <v>32400</v>
      </c>
    </row>
    <row r="44" spans="13:17" ht="12.75" customHeight="1">
      <c r="M44" s="40" t="s">
        <v>77</v>
      </c>
      <c r="N44" s="40" t="s">
        <v>80</v>
      </c>
      <c r="O44" s="41">
        <v>810</v>
      </c>
      <c r="P44" s="41">
        <v>860</v>
      </c>
      <c r="Q44" s="4">
        <f t="shared" si="0"/>
        <v>2500</v>
      </c>
    </row>
    <row r="45" spans="13:17" ht="12.75" customHeight="1">
      <c r="M45" s="40" t="s">
        <v>77</v>
      </c>
      <c r="N45" s="40" t="s">
        <v>81</v>
      </c>
      <c r="O45" s="41">
        <v>80</v>
      </c>
      <c r="P45" s="41">
        <v>80</v>
      </c>
      <c r="Q45" s="4">
        <f t="shared" si="0"/>
        <v>0</v>
      </c>
    </row>
    <row r="46" spans="13:17" ht="12.75" customHeight="1">
      <c r="M46" s="40" t="s">
        <v>77</v>
      </c>
      <c r="N46" s="40" t="s">
        <v>82</v>
      </c>
      <c r="O46" s="41">
        <v>1360</v>
      </c>
      <c r="P46" s="41">
        <v>1300</v>
      </c>
      <c r="Q46" s="4">
        <f t="shared" si="0"/>
        <v>3600</v>
      </c>
    </row>
    <row r="47" spans="13:17" ht="12.75" customHeight="1">
      <c r="M47" s="40" t="s">
        <v>77</v>
      </c>
      <c r="N47" s="40" t="s">
        <v>83</v>
      </c>
      <c r="O47" s="41">
        <v>50</v>
      </c>
      <c r="P47" s="41">
        <v>50</v>
      </c>
      <c r="Q47" s="4">
        <f t="shared" si="0"/>
        <v>0</v>
      </c>
    </row>
    <row r="48" spans="13:17" ht="12.75" customHeight="1">
      <c r="M48" s="40" t="s">
        <v>77</v>
      </c>
      <c r="N48" s="40" t="s">
        <v>84</v>
      </c>
      <c r="O48" s="41">
        <v>150</v>
      </c>
      <c r="P48" s="41">
        <v>150</v>
      </c>
      <c r="Q48" s="4">
        <f t="shared" si="0"/>
        <v>0</v>
      </c>
    </row>
    <row r="49" spans="13:17" ht="12.75" customHeight="1">
      <c r="M49" s="40" t="s">
        <v>85</v>
      </c>
      <c r="N49" s="40" t="s">
        <v>86</v>
      </c>
      <c r="O49" s="41">
        <v>3780</v>
      </c>
      <c r="P49" s="41">
        <v>3710</v>
      </c>
      <c r="Q49" s="4">
        <f t="shared" si="0"/>
        <v>4900</v>
      </c>
    </row>
    <row r="50" spans="13:17" ht="12.75" customHeight="1">
      <c r="M50" s="40" t="s">
        <v>87</v>
      </c>
      <c r="N50" s="40" t="s">
        <v>88</v>
      </c>
      <c r="O50" s="41">
        <v>570</v>
      </c>
      <c r="P50" s="41">
        <v>550</v>
      </c>
      <c r="Q50" s="4">
        <f t="shared" si="0"/>
        <v>400</v>
      </c>
    </row>
    <row r="51" spans="13:17" ht="12.75" customHeight="1">
      <c r="M51" s="40" t="s">
        <v>87</v>
      </c>
      <c r="N51" s="40" t="s">
        <v>89</v>
      </c>
      <c r="O51" s="41">
        <v>300</v>
      </c>
      <c r="P51" s="41">
        <v>290</v>
      </c>
      <c r="Q51" s="4">
        <f t="shared" si="0"/>
        <v>100</v>
      </c>
    </row>
    <row r="52" spans="13:17" ht="12.75" customHeight="1">
      <c r="M52" s="40" t="s">
        <v>87</v>
      </c>
      <c r="N52" s="40" t="s">
        <v>90</v>
      </c>
      <c r="O52" s="41">
        <v>290</v>
      </c>
      <c r="P52" s="41">
        <v>280</v>
      </c>
      <c r="Q52" s="4">
        <f t="shared" si="0"/>
        <v>100</v>
      </c>
    </row>
    <row r="53" spans="13:17" ht="12.75" customHeight="1">
      <c r="M53" s="40" t="s">
        <v>91</v>
      </c>
      <c r="N53" s="40" t="s">
        <v>92</v>
      </c>
      <c r="O53" s="41">
        <v>20</v>
      </c>
      <c r="P53" s="41">
        <v>20</v>
      </c>
      <c r="Q53" s="4">
        <f t="shared" si="0"/>
        <v>0</v>
      </c>
    </row>
    <row r="54" spans="13:17" ht="12.75" customHeight="1">
      <c r="M54" s="40" t="s">
        <v>93</v>
      </c>
      <c r="N54" s="40" t="s">
        <v>94</v>
      </c>
      <c r="O54" s="41">
        <v>90</v>
      </c>
      <c r="P54" s="41">
        <v>50</v>
      </c>
      <c r="Q54" s="4">
        <f t="shared" si="0"/>
        <v>1600</v>
      </c>
    </row>
    <row r="55" spans="13:17" ht="12.75" customHeight="1">
      <c r="M55" s="40" t="s">
        <v>93</v>
      </c>
      <c r="N55" s="40" t="s">
        <v>95</v>
      </c>
      <c r="O55" s="41">
        <v>860</v>
      </c>
      <c r="P55" s="41">
        <v>830</v>
      </c>
      <c r="Q55" s="4">
        <f t="shared" si="0"/>
        <v>900</v>
      </c>
    </row>
    <row r="56" spans="13:17" ht="12.75" customHeight="1">
      <c r="M56" s="40" t="s">
        <v>93</v>
      </c>
      <c r="N56" s="40" t="s">
        <v>96</v>
      </c>
      <c r="O56" s="41">
        <v>250</v>
      </c>
      <c r="P56" s="41">
        <v>240</v>
      </c>
      <c r="Q56" s="4">
        <f t="shared" si="0"/>
        <v>100</v>
      </c>
    </row>
    <row r="57" spans="13:17" ht="12.75" customHeight="1">
      <c r="M57" s="40" t="s">
        <v>93</v>
      </c>
      <c r="N57" s="40" t="s">
        <v>97</v>
      </c>
      <c r="O57" s="41">
        <v>90</v>
      </c>
      <c r="P57" s="41">
        <v>100</v>
      </c>
      <c r="Q57" s="4">
        <f t="shared" si="0"/>
        <v>100</v>
      </c>
    </row>
    <row r="58" spans="13:17" ht="12.75" customHeight="1">
      <c r="M58" s="40" t="s">
        <v>93</v>
      </c>
      <c r="N58" s="40" t="s">
        <v>98</v>
      </c>
      <c r="O58" s="41">
        <v>5090</v>
      </c>
      <c r="P58" s="41">
        <v>5860</v>
      </c>
      <c r="Q58" s="4">
        <f t="shared" si="0"/>
        <v>592900</v>
      </c>
    </row>
    <row r="59" spans="13:17" ht="12.75" customHeight="1">
      <c r="M59" s="40" t="s">
        <v>93</v>
      </c>
      <c r="N59" s="40" t="s">
        <v>99</v>
      </c>
      <c r="O59" s="41">
        <v>140</v>
      </c>
      <c r="P59" s="41">
        <v>140</v>
      </c>
      <c r="Q59" s="4">
        <f t="shared" si="0"/>
        <v>0</v>
      </c>
    </row>
    <row r="60" spans="13:17" ht="12.75" customHeight="1">
      <c r="M60" s="40" t="s">
        <v>100</v>
      </c>
      <c r="N60" s="40" t="s">
        <v>101</v>
      </c>
      <c r="O60" s="41">
        <v>20</v>
      </c>
      <c r="P60" s="41">
        <v>30</v>
      </c>
      <c r="Q60" s="4">
        <f t="shared" si="0"/>
        <v>100</v>
      </c>
    </row>
    <row r="65" spans="16:17" ht="12.75">
      <c r="P65" s="5" t="s">
        <v>3</v>
      </c>
      <c r="Q65" s="31">
        <f>SUM(Q2:Q60)</f>
        <v>1797371.8599999999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40851.2</v>
      </c>
      <c r="P68">
        <f>SUM(P2:P60)</f>
        <v>40479.6</v>
      </c>
      <c r="Q68" s="8">
        <f>+O68+P68</f>
        <v>81330.79999999999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20</v>
      </c>
      <c r="P70">
        <f>MIN(P2:P60)</f>
        <v>20</v>
      </c>
      <c r="Q70" s="9">
        <f>MIN(O70:P70)</f>
        <v>20</v>
      </c>
    </row>
    <row r="71" spans="14:17" ht="12.75">
      <c r="N71" s="5" t="s">
        <v>10</v>
      </c>
      <c r="O71">
        <f>MAX(O2:O60)</f>
        <v>5090</v>
      </c>
      <c r="P71">
        <f>MAX(P2:P60)</f>
        <v>5860</v>
      </c>
      <c r="Q71" s="10">
        <f>MAX(O71:P71)</f>
        <v>5860</v>
      </c>
    </row>
    <row r="72" spans="14:17" ht="12.75">
      <c r="N72" s="5" t="s">
        <v>11</v>
      </c>
      <c r="O72" s="11">
        <f>O68/O69</f>
        <v>692.393220338983</v>
      </c>
      <c r="P72" s="11">
        <f>P68/P69</f>
        <v>686.0949152542372</v>
      </c>
      <c r="Q72" s="12">
        <f>(O68+P68)/Q69</f>
        <v>689.2440677966101</v>
      </c>
    </row>
    <row r="73" spans="14:17" ht="12.75">
      <c r="N73" s="5" t="s">
        <v>12</v>
      </c>
      <c r="O73" s="13">
        <f>STDEV(O2:O60)</f>
        <v>1069.61935911871</v>
      </c>
      <c r="P73" s="13">
        <f>STDEV(P2:P60)</f>
        <v>1088.904836952806</v>
      </c>
      <c r="Q73" s="13">
        <f>SQRT(Q65/Q69)</f>
        <v>123.41784682635748</v>
      </c>
    </row>
    <row r="74" spans="14:17" ht="12.75">
      <c r="N74" s="5" t="s">
        <v>13</v>
      </c>
      <c r="Q74" s="14">
        <f>(Q73/Q72)*100</f>
        <v>17.90626174279631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109</v>
      </c>
      <c r="M1" s="42" t="s">
        <v>0</v>
      </c>
      <c r="N1" s="42" t="s">
        <v>1</v>
      </c>
      <c r="O1" s="42" t="s">
        <v>110</v>
      </c>
      <c r="P1" s="42" t="s">
        <v>110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43" t="s">
        <v>30</v>
      </c>
      <c r="N2" s="43" t="s">
        <v>31</v>
      </c>
      <c r="O2" s="44">
        <v>0.18</v>
      </c>
      <c r="P2" s="44">
        <v>0.18</v>
      </c>
      <c r="Q2" s="4">
        <f aca="true" t="shared" si="0" ref="Q2:Q60">(O2-P2)^2</f>
        <v>0</v>
      </c>
      <c r="R2">
        <v>3</v>
      </c>
      <c r="S2">
        <f>0.8*R2</f>
        <v>2.4000000000000004</v>
      </c>
      <c r="T2">
        <v>0</v>
      </c>
      <c r="U2">
        <f>$B$3</f>
        <v>0.05</v>
      </c>
    </row>
    <row r="3" spans="1:21" ht="12.75" customHeight="1">
      <c r="A3" s="15" t="s">
        <v>20</v>
      </c>
      <c r="B3">
        <v>0.05</v>
      </c>
      <c r="C3" t="s">
        <v>21</v>
      </c>
      <c r="M3" s="43" t="s">
        <v>30</v>
      </c>
      <c r="N3" s="43" t="s">
        <v>32</v>
      </c>
      <c r="O3" s="44">
        <v>0.18</v>
      </c>
      <c r="P3" s="44">
        <v>0.2</v>
      </c>
      <c r="Q3" s="4">
        <f t="shared" si="0"/>
        <v>0.0004000000000000007</v>
      </c>
      <c r="R3">
        <v>0</v>
      </c>
      <c r="S3">
        <v>0</v>
      </c>
      <c r="T3">
        <f>R2</f>
        <v>3</v>
      </c>
      <c r="U3">
        <f>$B$3</f>
        <v>0.05</v>
      </c>
    </row>
    <row r="4" spans="13:19" ht="12.75" customHeight="1">
      <c r="M4" s="43" t="s">
        <v>30</v>
      </c>
      <c r="N4" s="43" t="s">
        <v>33</v>
      </c>
      <c r="O4" s="44">
        <v>0.18</v>
      </c>
      <c r="P4" s="44">
        <v>0.27</v>
      </c>
      <c r="Q4" s="4">
        <f t="shared" si="0"/>
        <v>0.008100000000000005</v>
      </c>
      <c r="R4">
        <f>S2</f>
        <v>2.4000000000000004</v>
      </c>
      <c r="S4">
        <f>R2</f>
        <v>3</v>
      </c>
    </row>
    <row r="5" spans="1:21" ht="12.75" customHeight="1">
      <c r="A5" s="15" t="s">
        <v>16</v>
      </c>
      <c r="M5" s="43" t="s">
        <v>30</v>
      </c>
      <c r="N5" s="43" t="s">
        <v>34</v>
      </c>
      <c r="O5" s="44">
        <v>1.42</v>
      </c>
      <c r="P5" s="44">
        <v>1.72</v>
      </c>
      <c r="Q5" s="4">
        <f t="shared" si="0"/>
        <v>0.09000000000000002</v>
      </c>
      <c r="T5">
        <f>$B$3</f>
        <v>0.05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43" t="s">
        <v>30</v>
      </c>
      <c r="N6" s="43" t="s">
        <v>35</v>
      </c>
      <c r="O6" s="44">
        <v>0.34</v>
      </c>
      <c r="P6" s="44">
        <v>0.5</v>
      </c>
      <c r="Q6" s="4">
        <f t="shared" si="0"/>
        <v>0.02559999999999999</v>
      </c>
      <c r="T6">
        <f>$B$3</f>
        <v>0.05</v>
      </c>
      <c r="U6">
        <f>+T3</f>
        <v>3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43" t="s">
        <v>30</v>
      </c>
      <c r="N7" s="43" t="s">
        <v>36</v>
      </c>
      <c r="O7" s="44">
        <v>0.16</v>
      </c>
      <c r="P7" s="44">
        <v>0.15</v>
      </c>
      <c r="Q7" s="4">
        <f t="shared" si="0"/>
        <v>0.00010000000000000018</v>
      </c>
    </row>
    <row r="8" spans="1:17" ht="12.75" customHeight="1">
      <c r="A8" s="17" t="s">
        <v>4</v>
      </c>
      <c r="B8" s="18">
        <f>+O69</f>
        <v>59</v>
      </c>
      <c r="C8" s="18">
        <f>+O68</f>
        <v>49.600000000000016</v>
      </c>
      <c r="D8">
        <f>$B$3</f>
        <v>0.05</v>
      </c>
      <c r="E8" s="18">
        <f>+O70</f>
        <v>0.025</v>
      </c>
      <c r="F8" s="18">
        <f>+O71</f>
        <v>3.45</v>
      </c>
      <c r="G8" s="8">
        <f>+O72</f>
        <v>0.8406779661016952</v>
      </c>
      <c r="H8" s="28">
        <f>O73</f>
        <v>0.8219963386250773</v>
      </c>
      <c r="I8" s="28" t="s">
        <v>17</v>
      </c>
      <c r="J8" s="19" t="s">
        <v>17</v>
      </c>
      <c r="M8" s="43" t="s">
        <v>30</v>
      </c>
      <c r="N8" s="43" t="s">
        <v>37</v>
      </c>
      <c r="O8" s="44">
        <v>0.21</v>
      </c>
      <c r="P8" s="44">
        <v>0.23</v>
      </c>
      <c r="Q8" s="4">
        <f t="shared" si="0"/>
        <v>0.0004000000000000007</v>
      </c>
    </row>
    <row r="9" spans="1:17" ht="12.75" customHeight="1">
      <c r="A9" s="17" t="s">
        <v>5</v>
      </c>
      <c r="B9" s="18">
        <f>+P69</f>
        <v>59</v>
      </c>
      <c r="C9" s="18">
        <f>+P68</f>
        <v>50.199999999999996</v>
      </c>
      <c r="D9">
        <f>$B$3</f>
        <v>0.05</v>
      </c>
      <c r="E9" s="18">
        <f>+P70</f>
        <v>0.025</v>
      </c>
      <c r="F9" s="18">
        <f>+P71</f>
        <v>3.49</v>
      </c>
      <c r="G9" s="8">
        <f>P72</f>
        <v>0.8508474576271186</v>
      </c>
      <c r="H9" s="28">
        <f>P73</f>
        <v>0.8492451783091595</v>
      </c>
      <c r="I9" s="28" t="s">
        <v>17</v>
      </c>
      <c r="J9" s="19" t="s">
        <v>17</v>
      </c>
      <c r="M9" s="43" t="s">
        <v>38</v>
      </c>
      <c r="N9" s="43" t="s">
        <v>39</v>
      </c>
      <c r="O9" s="44">
        <v>0.22</v>
      </c>
      <c r="P9" s="44">
        <v>0.17</v>
      </c>
      <c r="Q9" s="4">
        <f t="shared" si="0"/>
        <v>0.0024999999999999988</v>
      </c>
    </row>
    <row r="10" spans="1:17" ht="12.75" customHeight="1">
      <c r="A10" s="20" t="s">
        <v>6</v>
      </c>
      <c r="B10" s="21">
        <f>+Q69</f>
        <v>118</v>
      </c>
      <c r="C10" s="23">
        <f>+Q68</f>
        <v>99.80000000000001</v>
      </c>
      <c r="D10" s="21">
        <f>$B$3</f>
        <v>0.05</v>
      </c>
      <c r="E10" s="21">
        <f>+Q70</f>
        <v>0.025</v>
      </c>
      <c r="F10" s="23">
        <f>+Q71</f>
        <v>3.49</v>
      </c>
      <c r="G10" s="30">
        <f>Q72</f>
        <v>0.8457627118644069</v>
      </c>
      <c r="H10" s="29" t="s">
        <v>17</v>
      </c>
      <c r="I10" s="22">
        <f>Q73</f>
        <v>0.07476516908610974</v>
      </c>
      <c r="J10" s="24">
        <f>Q74</f>
        <v>8.839969891944838</v>
      </c>
      <c r="M10" s="43" t="s">
        <v>38</v>
      </c>
      <c r="N10" s="43" t="s">
        <v>40</v>
      </c>
      <c r="O10" s="44">
        <v>0.21</v>
      </c>
      <c r="P10" s="44">
        <v>0.17</v>
      </c>
      <c r="Q10" s="4">
        <f t="shared" si="0"/>
        <v>0.0015999999999999983</v>
      </c>
    </row>
    <row r="11" spans="13:17" ht="12.75" customHeight="1">
      <c r="M11" s="43" t="s">
        <v>38</v>
      </c>
      <c r="N11" s="43" t="s">
        <v>41</v>
      </c>
      <c r="O11" s="44">
        <v>0.48</v>
      </c>
      <c r="P11" s="44">
        <v>0.44</v>
      </c>
      <c r="Q11" s="4">
        <f t="shared" si="0"/>
        <v>0.0015999999999999983</v>
      </c>
    </row>
    <row r="12" spans="13:17" ht="12.75" customHeight="1">
      <c r="M12" s="43" t="s">
        <v>38</v>
      </c>
      <c r="N12" s="43" t="s">
        <v>42</v>
      </c>
      <c r="O12" s="44">
        <v>0.83</v>
      </c>
      <c r="P12" s="44">
        <v>0.68</v>
      </c>
      <c r="Q12" s="4">
        <f t="shared" si="0"/>
        <v>0.022499999999999975</v>
      </c>
    </row>
    <row r="13" spans="13:17" ht="12.75" customHeight="1">
      <c r="M13" s="43" t="s">
        <v>43</v>
      </c>
      <c r="N13" s="43" t="s">
        <v>44</v>
      </c>
      <c r="O13" s="44">
        <v>0.98</v>
      </c>
      <c r="P13" s="44">
        <v>1</v>
      </c>
      <c r="Q13" s="4">
        <f t="shared" si="0"/>
        <v>0.0004000000000000007</v>
      </c>
    </row>
    <row r="14" spans="13:17" ht="12.75" customHeight="1">
      <c r="M14" s="43" t="s">
        <v>43</v>
      </c>
      <c r="N14" s="43" t="s">
        <v>45</v>
      </c>
      <c r="O14" s="44">
        <v>0.38</v>
      </c>
      <c r="P14" s="44">
        <v>0.39</v>
      </c>
      <c r="Q14" s="4">
        <f t="shared" si="0"/>
        <v>0.00010000000000000018</v>
      </c>
    </row>
    <row r="15" spans="13:17" ht="12.75" customHeight="1">
      <c r="M15" s="43" t="s">
        <v>43</v>
      </c>
      <c r="N15" s="43" t="s">
        <v>46</v>
      </c>
      <c r="O15" s="44">
        <v>0.76</v>
      </c>
      <c r="P15" s="44">
        <v>0.58</v>
      </c>
      <c r="Q15" s="4">
        <f t="shared" si="0"/>
        <v>0.03240000000000002</v>
      </c>
    </row>
    <row r="16" spans="13:17" ht="12.75" customHeight="1">
      <c r="M16" s="43" t="s">
        <v>43</v>
      </c>
      <c r="N16" s="43" t="s">
        <v>47</v>
      </c>
      <c r="O16" s="44">
        <v>0.53</v>
      </c>
      <c r="P16" s="44">
        <v>0.51</v>
      </c>
      <c r="Q16" s="4">
        <f t="shared" si="0"/>
        <v>0.0004000000000000007</v>
      </c>
    </row>
    <row r="17" spans="13:17" ht="12.75" customHeight="1">
      <c r="M17" s="43" t="s">
        <v>43</v>
      </c>
      <c r="N17" s="43" t="s">
        <v>48</v>
      </c>
      <c r="O17" s="44">
        <v>0.47</v>
      </c>
      <c r="P17" s="44">
        <v>0.42</v>
      </c>
      <c r="Q17" s="4">
        <f t="shared" si="0"/>
        <v>0.0024999999999999988</v>
      </c>
    </row>
    <row r="18" spans="13:17" ht="12.75" customHeight="1">
      <c r="M18" s="43" t="s">
        <v>43</v>
      </c>
      <c r="N18" s="43" t="s">
        <v>49</v>
      </c>
      <c r="O18" s="44">
        <v>0.37</v>
      </c>
      <c r="P18" s="44">
        <v>0.44</v>
      </c>
      <c r="Q18" s="4">
        <f t="shared" si="0"/>
        <v>0.004900000000000001</v>
      </c>
    </row>
    <row r="19" spans="13:17" ht="12.75" customHeight="1">
      <c r="M19" s="43" t="s">
        <v>50</v>
      </c>
      <c r="N19" s="43" t="s">
        <v>51</v>
      </c>
      <c r="O19" s="44">
        <v>0.71</v>
      </c>
      <c r="P19" s="44">
        <v>0.64</v>
      </c>
      <c r="Q19" s="4">
        <f t="shared" si="0"/>
        <v>0.004899999999999993</v>
      </c>
    </row>
    <row r="20" spans="13:17" ht="12.75" customHeight="1">
      <c r="M20" s="43" t="s">
        <v>50</v>
      </c>
      <c r="N20" s="43" t="s">
        <v>52</v>
      </c>
      <c r="O20" s="44">
        <v>2.17</v>
      </c>
      <c r="P20" s="44">
        <v>2.31</v>
      </c>
      <c r="Q20" s="4">
        <f t="shared" si="0"/>
        <v>0.019600000000000034</v>
      </c>
    </row>
    <row r="21" spans="13:17" ht="12.75" customHeight="1">
      <c r="M21" s="43" t="s">
        <v>50</v>
      </c>
      <c r="N21" s="43" t="s">
        <v>53</v>
      </c>
      <c r="O21" s="44">
        <v>0.24</v>
      </c>
      <c r="P21" s="44">
        <v>0.26</v>
      </c>
      <c r="Q21" s="4">
        <f t="shared" si="0"/>
        <v>0.0004000000000000007</v>
      </c>
    </row>
    <row r="22" spans="13:17" ht="12.75" customHeight="1">
      <c r="M22" s="43" t="s">
        <v>50</v>
      </c>
      <c r="N22" s="43" t="s">
        <v>54</v>
      </c>
      <c r="O22" s="44">
        <v>0.6</v>
      </c>
      <c r="P22" s="44">
        <v>0.54</v>
      </c>
      <c r="Q22" s="4">
        <f t="shared" si="0"/>
        <v>0.003599999999999993</v>
      </c>
    </row>
    <row r="23" spans="13:17" ht="12.75" customHeight="1">
      <c r="M23" s="43" t="s">
        <v>50</v>
      </c>
      <c r="N23" s="43" t="s">
        <v>55</v>
      </c>
      <c r="O23" s="44">
        <v>0.66</v>
      </c>
      <c r="P23" s="44">
        <v>0.55</v>
      </c>
      <c r="Q23" s="4">
        <f t="shared" si="0"/>
        <v>0.012099999999999998</v>
      </c>
    </row>
    <row r="24" spans="13:17" ht="12.75" customHeight="1">
      <c r="M24" s="43" t="s">
        <v>56</v>
      </c>
      <c r="N24" s="43" t="s">
        <v>57</v>
      </c>
      <c r="O24" s="44">
        <v>0.36</v>
      </c>
      <c r="P24" s="44">
        <v>0.34</v>
      </c>
      <c r="Q24" s="4">
        <f t="shared" si="0"/>
        <v>0.0003999999999999985</v>
      </c>
    </row>
    <row r="25" spans="13:17" ht="12.75" customHeight="1">
      <c r="M25" s="43" t="s">
        <v>56</v>
      </c>
      <c r="N25" s="43" t="s">
        <v>58</v>
      </c>
      <c r="O25" s="44">
        <v>1.82</v>
      </c>
      <c r="P25" s="44">
        <v>1.97</v>
      </c>
      <c r="Q25" s="4">
        <f t="shared" si="0"/>
        <v>0.022499999999999975</v>
      </c>
    </row>
    <row r="26" spans="13:17" ht="12.75" customHeight="1">
      <c r="M26" s="43" t="s">
        <v>56</v>
      </c>
      <c r="N26" s="43" t="s">
        <v>59</v>
      </c>
      <c r="O26" s="44">
        <v>0.71</v>
      </c>
      <c r="P26" s="44">
        <v>0.95</v>
      </c>
      <c r="Q26" s="4">
        <f t="shared" si="0"/>
        <v>0.0576</v>
      </c>
    </row>
    <row r="27" spans="13:17" ht="12.75" customHeight="1">
      <c r="M27" s="43" t="s">
        <v>56</v>
      </c>
      <c r="N27" s="43" t="s">
        <v>60</v>
      </c>
      <c r="O27" s="44">
        <v>1.01</v>
      </c>
      <c r="P27" s="44">
        <v>0.95</v>
      </c>
      <c r="Q27" s="4">
        <f t="shared" si="0"/>
        <v>0.0036000000000000064</v>
      </c>
    </row>
    <row r="28" spans="13:17" ht="12.75" customHeight="1">
      <c r="M28" s="43" t="s">
        <v>56</v>
      </c>
      <c r="N28" s="43" t="s">
        <v>61</v>
      </c>
      <c r="O28" s="44">
        <v>0.76</v>
      </c>
      <c r="P28" s="44">
        <v>0.76</v>
      </c>
      <c r="Q28" s="4">
        <f t="shared" si="0"/>
        <v>0</v>
      </c>
    </row>
    <row r="29" spans="13:17" ht="12.75" customHeight="1">
      <c r="M29" s="43" t="s">
        <v>56</v>
      </c>
      <c r="N29" s="43" t="s">
        <v>62</v>
      </c>
      <c r="O29" s="44">
        <v>0.92</v>
      </c>
      <c r="P29" s="44">
        <v>0.84</v>
      </c>
      <c r="Q29" s="4">
        <f t="shared" si="0"/>
        <v>0.006400000000000012</v>
      </c>
    </row>
    <row r="30" spans="13:17" ht="12.75" customHeight="1">
      <c r="M30" s="43" t="s">
        <v>56</v>
      </c>
      <c r="N30" s="43" t="s">
        <v>63</v>
      </c>
      <c r="O30" s="44">
        <v>1.01</v>
      </c>
      <c r="P30" s="44">
        <v>1.11</v>
      </c>
      <c r="Q30" s="4">
        <f t="shared" si="0"/>
        <v>0.010000000000000018</v>
      </c>
    </row>
    <row r="31" spans="13:17" ht="12.75" customHeight="1">
      <c r="M31" s="43" t="s">
        <v>64</v>
      </c>
      <c r="N31" s="43" t="s">
        <v>65</v>
      </c>
      <c r="O31" s="44">
        <v>0.23</v>
      </c>
      <c r="P31" s="44">
        <v>0.33</v>
      </c>
      <c r="Q31" s="4">
        <f t="shared" si="0"/>
        <v>0.010000000000000002</v>
      </c>
    </row>
    <row r="32" spans="13:17" ht="12.75" customHeight="1">
      <c r="M32" s="43" t="s">
        <v>64</v>
      </c>
      <c r="N32" s="43" t="s">
        <v>66</v>
      </c>
      <c r="O32" s="44">
        <v>0.21</v>
      </c>
      <c r="P32" s="44">
        <v>0.2</v>
      </c>
      <c r="Q32" s="4">
        <f t="shared" si="0"/>
        <v>9.999999999999963E-05</v>
      </c>
    </row>
    <row r="33" spans="13:17" ht="12.75" customHeight="1">
      <c r="M33" s="43" t="s">
        <v>64</v>
      </c>
      <c r="N33" s="43" t="s">
        <v>67</v>
      </c>
      <c r="O33" s="44">
        <v>0.14</v>
      </c>
      <c r="P33" s="44">
        <v>0.22</v>
      </c>
      <c r="Q33" s="4">
        <f t="shared" si="0"/>
        <v>0.006399999999999998</v>
      </c>
    </row>
    <row r="34" spans="13:17" ht="12.75" customHeight="1">
      <c r="M34" s="43" t="s">
        <v>64</v>
      </c>
      <c r="N34" s="43" t="s">
        <v>68</v>
      </c>
      <c r="O34" s="44">
        <v>0.18</v>
      </c>
      <c r="P34" s="44">
        <v>0.15</v>
      </c>
      <c r="Q34" s="4">
        <f t="shared" si="0"/>
        <v>0.0009</v>
      </c>
    </row>
    <row r="35" spans="13:17" ht="12.75" customHeight="1">
      <c r="M35" s="43" t="s">
        <v>69</v>
      </c>
      <c r="N35" s="43" t="s">
        <v>70</v>
      </c>
      <c r="O35" s="44">
        <v>0.66</v>
      </c>
      <c r="P35" s="44">
        <v>0.63</v>
      </c>
      <c r="Q35" s="4">
        <f t="shared" si="0"/>
        <v>0.0009000000000000016</v>
      </c>
    </row>
    <row r="36" spans="13:17" ht="12.75" customHeight="1">
      <c r="M36" s="43" t="s">
        <v>69</v>
      </c>
      <c r="N36" s="43" t="s">
        <v>71</v>
      </c>
      <c r="O36" s="44">
        <v>2.39</v>
      </c>
      <c r="P36" s="44">
        <v>2.42</v>
      </c>
      <c r="Q36" s="4">
        <f t="shared" si="0"/>
        <v>0.0008999999999999883</v>
      </c>
    </row>
    <row r="37" spans="13:17" ht="12.75" customHeight="1">
      <c r="M37" s="43" t="s">
        <v>69</v>
      </c>
      <c r="N37" s="43" t="s">
        <v>72</v>
      </c>
      <c r="O37" s="44">
        <v>2.46</v>
      </c>
      <c r="P37" s="44">
        <v>2.89</v>
      </c>
      <c r="Q37" s="4">
        <f t="shared" si="0"/>
        <v>0.18490000000000015</v>
      </c>
    </row>
    <row r="38" spans="13:17" ht="12.75" customHeight="1">
      <c r="M38" s="43" t="s">
        <v>69</v>
      </c>
      <c r="N38" s="43" t="s">
        <v>73</v>
      </c>
      <c r="O38" s="44">
        <v>0.55</v>
      </c>
      <c r="P38" s="44">
        <v>0.45</v>
      </c>
      <c r="Q38" s="4">
        <f t="shared" si="0"/>
        <v>0.010000000000000007</v>
      </c>
    </row>
    <row r="39" spans="13:17" ht="12.75" customHeight="1">
      <c r="M39" s="43" t="s">
        <v>69</v>
      </c>
      <c r="N39" s="43" t="s">
        <v>74</v>
      </c>
      <c r="O39" s="44">
        <v>1.88</v>
      </c>
      <c r="P39" s="44">
        <v>1.86</v>
      </c>
      <c r="Q39" s="4">
        <f t="shared" si="0"/>
        <v>0.00039999999999999183</v>
      </c>
    </row>
    <row r="40" spans="13:17" ht="12.75" customHeight="1">
      <c r="M40" s="43" t="s">
        <v>69</v>
      </c>
      <c r="N40" s="43" t="s">
        <v>75</v>
      </c>
      <c r="O40" s="44">
        <v>0.08</v>
      </c>
      <c r="P40" s="44">
        <v>0.08</v>
      </c>
      <c r="Q40" s="4">
        <f t="shared" si="0"/>
        <v>0</v>
      </c>
    </row>
    <row r="41" spans="13:17" ht="12.75" customHeight="1">
      <c r="M41" s="43" t="s">
        <v>69</v>
      </c>
      <c r="N41" s="43" t="s">
        <v>76</v>
      </c>
      <c r="O41" s="44">
        <v>0.12</v>
      </c>
      <c r="P41" s="44">
        <v>0.14</v>
      </c>
      <c r="Q41" s="4">
        <f t="shared" si="0"/>
        <v>0.0004000000000000007</v>
      </c>
    </row>
    <row r="42" spans="13:17" ht="12.75" customHeight="1">
      <c r="M42" s="43" t="s">
        <v>77</v>
      </c>
      <c r="N42" s="43" t="s">
        <v>78</v>
      </c>
      <c r="O42" s="44">
        <v>0.89</v>
      </c>
      <c r="P42" s="44">
        <v>0.81</v>
      </c>
      <c r="Q42" s="4">
        <f t="shared" si="0"/>
        <v>0.006399999999999993</v>
      </c>
    </row>
    <row r="43" spans="13:17" ht="12.75" customHeight="1">
      <c r="M43" s="43" t="s">
        <v>77</v>
      </c>
      <c r="N43" s="43" t="s">
        <v>79</v>
      </c>
      <c r="O43" s="44">
        <v>0.15</v>
      </c>
      <c r="P43" s="44">
        <v>0.14</v>
      </c>
      <c r="Q43" s="4">
        <f t="shared" si="0"/>
        <v>9.999999999999963E-05</v>
      </c>
    </row>
    <row r="44" spans="13:17" ht="12.75" customHeight="1">
      <c r="M44" s="43" t="s">
        <v>77</v>
      </c>
      <c r="N44" s="43" t="s">
        <v>80</v>
      </c>
      <c r="O44" s="44">
        <v>0.69</v>
      </c>
      <c r="P44" s="44">
        <v>0.74</v>
      </c>
      <c r="Q44" s="4">
        <f t="shared" si="0"/>
        <v>0.0025000000000000044</v>
      </c>
    </row>
    <row r="45" spans="13:17" ht="12.75" customHeight="1">
      <c r="M45" s="43" t="s">
        <v>77</v>
      </c>
      <c r="N45" s="43" t="s">
        <v>81</v>
      </c>
      <c r="O45" s="44">
        <v>0.21</v>
      </c>
      <c r="P45" s="44">
        <v>0.2</v>
      </c>
      <c r="Q45" s="4">
        <f t="shared" si="0"/>
        <v>9.999999999999963E-05</v>
      </c>
    </row>
    <row r="46" spans="13:17" ht="12.75" customHeight="1">
      <c r="M46" s="43" t="s">
        <v>77</v>
      </c>
      <c r="N46" s="43" t="s">
        <v>82</v>
      </c>
      <c r="O46" s="44">
        <v>1.38</v>
      </c>
      <c r="P46" s="44">
        <v>1.51</v>
      </c>
      <c r="Q46" s="4">
        <f t="shared" si="0"/>
        <v>0.01690000000000003</v>
      </c>
    </row>
    <row r="47" spans="13:17" ht="12.75" customHeight="1">
      <c r="M47" s="43" t="s">
        <v>77</v>
      </c>
      <c r="N47" s="43" t="s">
        <v>83</v>
      </c>
      <c r="O47" s="44">
        <v>0.14</v>
      </c>
      <c r="P47" s="44">
        <v>0.17</v>
      </c>
      <c r="Q47" s="4">
        <f t="shared" si="0"/>
        <v>0.0009</v>
      </c>
    </row>
    <row r="48" spans="13:17" ht="12.75" customHeight="1">
      <c r="M48" s="43" t="s">
        <v>77</v>
      </c>
      <c r="N48" s="43" t="s">
        <v>84</v>
      </c>
      <c r="O48" s="44">
        <v>0.14</v>
      </c>
      <c r="P48" s="44">
        <v>0.17</v>
      </c>
      <c r="Q48" s="4">
        <f t="shared" si="0"/>
        <v>0.0009</v>
      </c>
    </row>
    <row r="49" spans="13:17" ht="12.75" customHeight="1">
      <c r="M49" s="43" t="s">
        <v>85</v>
      </c>
      <c r="N49" s="43" t="s">
        <v>86</v>
      </c>
      <c r="O49" s="44">
        <v>1.92</v>
      </c>
      <c r="P49" s="44">
        <v>1.85</v>
      </c>
      <c r="Q49" s="4">
        <f t="shared" si="0"/>
        <v>0.004899999999999977</v>
      </c>
    </row>
    <row r="50" spans="13:17" ht="12.75" customHeight="1">
      <c r="M50" s="43" t="s">
        <v>87</v>
      </c>
      <c r="N50" s="43" t="s">
        <v>88</v>
      </c>
      <c r="O50" s="44">
        <v>2.51</v>
      </c>
      <c r="P50" s="44">
        <v>2.35</v>
      </c>
      <c r="Q50" s="4">
        <f t="shared" si="0"/>
        <v>0.025599999999999904</v>
      </c>
    </row>
    <row r="51" spans="13:17" ht="12.75" customHeight="1">
      <c r="M51" s="43" t="s">
        <v>87</v>
      </c>
      <c r="N51" s="43" t="s">
        <v>89</v>
      </c>
      <c r="O51" s="44">
        <v>1.02</v>
      </c>
      <c r="P51" s="44">
        <v>0.95</v>
      </c>
      <c r="Q51" s="4">
        <f t="shared" si="0"/>
        <v>0.0049000000000000085</v>
      </c>
    </row>
    <row r="52" spans="13:17" ht="12.75" customHeight="1">
      <c r="M52" s="43" t="s">
        <v>87</v>
      </c>
      <c r="N52" s="43" t="s">
        <v>90</v>
      </c>
      <c r="O52" s="44">
        <v>1.22</v>
      </c>
      <c r="P52" s="44">
        <v>1.22</v>
      </c>
      <c r="Q52" s="4">
        <f t="shared" si="0"/>
        <v>0</v>
      </c>
    </row>
    <row r="53" spans="13:17" ht="12.75" customHeight="1">
      <c r="M53" s="43" t="s">
        <v>91</v>
      </c>
      <c r="N53" s="43" t="s">
        <v>92</v>
      </c>
      <c r="O53" s="44">
        <v>3.27</v>
      </c>
      <c r="P53" s="44">
        <v>3.36</v>
      </c>
      <c r="Q53" s="4">
        <f t="shared" si="0"/>
        <v>0.008099999999999975</v>
      </c>
    </row>
    <row r="54" spans="13:17" ht="12.75" customHeight="1">
      <c r="M54" s="43" t="s">
        <v>93</v>
      </c>
      <c r="N54" s="43" t="s">
        <v>94</v>
      </c>
      <c r="O54" s="44">
        <v>0.025</v>
      </c>
      <c r="P54" s="44">
        <v>0.025</v>
      </c>
      <c r="Q54" s="4">
        <f t="shared" si="0"/>
        <v>0</v>
      </c>
    </row>
    <row r="55" spans="13:17" ht="12.75" customHeight="1">
      <c r="M55" s="43" t="s">
        <v>93</v>
      </c>
      <c r="N55" s="43" t="s">
        <v>95</v>
      </c>
      <c r="O55" s="44">
        <v>3.45</v>
      </c>
      <c r="P55" s="44">
        <v>3.49</v>
      </c>
      <c r="Q55" s="4">
        <f t="shared" si="0"/>
        <v>0.001600000000000003</v>
      </c>
    </row>
    <row r="56" spans="13:17" ht="12.75" customHeight="1">
      <c r="M56" s="43" t="s">
        <v>93</v>
      </c>
      <c r="N56" s="43" t="s">
        <v>96</v>
      </c>
      <c r="O56" s="44">
        <v>2.02</v>
      </c>
      <c r="P56" s="44">
        <v>1.99</v>
      </c>
      <c r="Q56" s="4">
        <f t="shared" si="0"/>
        <v>0.0009000000000000016</v>
      </c>
    </row>
    <row r="57" spans="13:17" ht="12.75" customHeight="1">
      <c r="M57" s="43" t="s">
        <v>93</v>
      </c>
      <c r="N57" s="43" t="s">
        <v>97</v>
      </c>
      <c r="O57" s="44">
        <v>1.13</v>
      </c>
      <c r="P57" s="44">
        <v>0.94</v>
      </c>
      <c r="Q57" s="4">
        <f t="shared" si="0"/>
        <v>0.03609999999999998</v>
      </c>
    </row>
    <row r="58" spans="13:17" ht="12.75" customHeight="1">
      <c r="M58" s="43" t="s">
        <v>93</v>
      </c>
      <c r="N58" s="43" t="s">
        <v>98</v>
      </c>
      <c r="O58" s="44">
        <v>1.31</v>
      </c>
      <c r="P58" s="44">
        <v>1.3</v>
      </c>
      <c r="Q58" s="4">
        <f t="shared" si="0"/>
        <v>0.00010000000000000018</v>
      </c>
    </row>
    <row r="59" spans="13:17" ht="12.75" customHeight="1">
      <c r="M59" s="43" t="s">
        <v>93</v>
      </c>
      <c r="N59" s="43" t="s">
        <v>99</v>
      </c>
      <c r="O59" s="44">
        <v>0.33</v>
      </c>
      <c r="P59" s="44">
        <v>0.32</v>
      </c>
      <c r="Q59" s="4">
        <f t="shared" si="0"/>
        <v>0.00010000000000000018</v>
      </c>
    </row>
    <row r="60" spans="13:17" ht="12.75" customHeight="1">
      <c r="M60" s="43" t="s">
        <v>100</v>
      </c>
      <c r="N60" s="43" t="s">
        <v>101</v>
      </c>
      <c r="O60" s="44">
        <v>0.025</v>
      </c>
      <c r="P60" s="44">
        <v>0.025</v>
      </c>
      <c r="Q60" s="4">
        <f t="shared" si="0"/>
        <v>0</v>
      </c>
    </row>
    <row r="65" spans="16:17" ht="12.75">
      <c r="P65" s="5" t="s">
        <v>3</v>
      </c>
      <c r="Q65" s="31">
        <f>SUM(Q2:Q60)</f>
        <v>0.6596000000000002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49.600000000000016</v>
      </c>
      <c r="P68">
        <f>SUM(P2:P60)</f>
        <v>50.199999999999996</v>
      </c>
      <c r="Q68" s="8">
        <f>+O68+P68</f>
        <v>99.80000000000001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MIN(O2:O60)</f>
        <v>0.025</v>
      </c>
      <c r="P70">
        <f>MIN(P2:P60)</f>
        <v>0.025</v>
      </c>
      <c r="Q70" s="9">
        <f>MIN(O70:P70)</f>
        <v>0.025</v>
      </c>
    </row>
    <row r="71" spans="14:17" ht="12.75">
      <c r="N71" s="5" t="s">
        <v>10</v>
      </c>
      <c r="O71">
        <f>MAX(O2:O60)</f>
        <v>3.45</v>
      </c>
      <c r="P71">
        <f>MAX(P2:P60)</f>
        <v>3.49</v>
      </c>
      <c r="Q71" s="10">
        <f>MAX(O71:P71)</f>
        <v>3.49</v>
      </c>
    </row>
    <row r="72" spans="14:17" ht="12.75">
      <c r="N72" s="5" t="s">
        <v>11</v>
      </c>
      <c r="O72" s="11">
        <f>O68/O69</f>
        <v>0.8406779661016952</v>
      </c>
      <c r="P72" s="11">
        <f>P68/P69</f>
        <v>0.8508474576271186</v>
      </c>
      <c r="Q72" s="12">
        <f>(O68+P68)/Q69</f>
        <v>0.8457627118644069</v>
      </c>
    </row>
    <row r="73" spans="14:17" ht="12.75">
      <c r="N73" s="5" t="s">
        <v>12</v>
      </c>
      <c r="O73" s="13">
        <f>STDEV(O2:O60)</f>
        <v>0.8219963386250773</v>
      </c>
      <c r="P73" s="13">
        <f>STDEV(P2:P60)</f>
        <v>0.8492451783091595</v>
      </c>
      <c r="Q73" s="13">
        <f>SQRT(Q65/Q69)</f>
        <v>0.07476516908610974</v>
      </c>
    </row>
    <row r="74" spans="14:17" ht="12.75">
      <c r="N74" s="5" t="s">
        <v>13</v>
      </c>
      <c r="Q74" s="14">
        <f>(Q73/Q72)*100</f>
        <v>8.839969891944838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5" t="s">
        <v>111</v>
      </c>
      <c r="M1" s="32" t="s">
        <v>0</v>
      </c>
      <c r="N1" s="32" t="s">
        <v>1</v>
      </c>
      <c r="O1" s="32" t="s">
        <v>112</v>
      </c>
      <c r="P1" s="32" t="s">
        <v>112</v>
      </c>
      <c r="Q1" s="3" t="s">
        <v>2</v>
      </c>
      <c r="R1" s="3" t="s">
        <v>22</v>
      </c>
      <c r="S1" s="3" t="s">
        <v>23</v>
      </c>
      <c r="T1" s="3" t="s">
        <v>24</v>
      </c>
      <c r="U1" s="3" t="s">
        <v>25</v>
      </c>
    </row>
    <row r="2" spans="1:21" ht="12.75" customHeight="1">
      <c r="A2" s="15" t="s">
        <v>28</v>
      </c>
      <c r="M2" s="33" t="s">
        <v>30</v>
      </c>
      <c r="N2" s="33" t="s">
        <v>31</v>
      </c>
      <c r="O2" s="34">
        <v>0.03</v>
      </c>
      <c r="P2" s="34">
        <v>0.03</v>
      </c>
      <c r="Q2" s="4">
        <f aca="true" t="shared" si="0" ref="Q2:Q60">(O2-P2)^2</f>
        <v>0</v>
      </c>
      <c r="R2">
        <v>1</v>
      </c>
      <c r="S2">
        <f>0.8*R2</f>
        <v>0.8</v>
      </c>
      <c r="T2">
        <v>0</v>
      </c>
      <c r="U2">
        <f>$B$3</f>
        <v>0.01</v>
      </c>
    </row>
    <row r="3" spans="1:21" ht="12.75" customHeight="1">
      <c r="A3" s="15" t="s">
        <v>20</v>
      </c>
      <c r="B3">
        <v>0.01</v>
      </c>
      <c r="C3" t="s">
        <v>21</v>
      </c>
      <c r="M3" s="33" t="s">
        <v>30</v>
      </c>
      <c r="N3" s="33" t="s">
        <v>32</v>
      </c>
      <c r="O3" s="34">
        <v>0.01</v>
      </c>
      <c r="P3" s="34">
        <v>0.01</v>
      </c>
      <c r="Q3" s="4">
        <f t="shared" si="0"/>
        <v>0</v>
      </c>
      <c r="R3">
        <v>0</v>
      </c>
      <c r="S3">
        <v>0</v>
      </c>
      <c r="T3">
        <f>R2</f>
        <v>1</v>
      </c>
      <c r="U3">
        <f>$B$3</f>
        <v>0.01</v>
      </c>
    </row>
    <row r="4" spans="13:19" ht="12.75" customHeight="1">
      <c r="M4" s="33" t="s">
        <v>30</v>
      </c>
      <c r="N4" s="33" t="s">
        <v>33</v>
      </c>
      <c r="O4" s="34">
        <v>0.02</v>
      </c>
      <c r="P4" s="34">
        <v>0.02</v>
      </c>
      <c r="Q4" s="4">
        <f t="shared" si="0"/>
        <v>0</v>
      </c>
      <c r="R4">
        <f>S2</f>
        <v>0.8</v>
      </c>
      <c r="S4">
        <f>R2</f>
        <v>1</v>
      </c>
    </row>
    <row r="5" spans="1:21" ht="12.75" customHeight="1">
      <c r="A5" s="15" t="s">
        <v>16</v>
      </c>
      <c r="M5" s="33" t="s">
        <v>30</v>
      </c>
      <c r="N5" s="33" t="s">
        <v>34</v>
      </c>
      <c r="O5" s="34">
        <v>0.08</v>
      </c>
      <c r="P5" s="34">
        <v>0.09</v>
      </c>
      <c r="Q5" s="4">
        <f t="shared" si="0"/>
        <v>9.99999999999999E-05</v>
      </c>
      <c r="T5">
        <f>$B$3</f>
        <v>0.01</v>
      </c>
      <c r="U5">
        <f>+T2</f>
        <v>0</v>
      </c>
    </row>
    <row r="6" spans="1:21" ht="12.75" customHeight="1" thickBot="1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M6" s="33" t="s">
        <v>30</v>
      </c>
      <c r="N6" s="33" t="s">
        <v>35</v>
      </c>
      <c r="O6" s="34">
        <v>0.03</v>
      </c>
      <c r="P6" s="34">
        <v>0.03</v>
      </c>
      <c r="Q6" s="4">
        <f t="shared" si="0"/>
        <v>0</v>
      </c>
      <c r="T6">
        <f>$B$3</f>
        <v>0.01</v>
      </c>
      <c r="U6">
        <f>+T3</f>
        <v>1</v>
      </c>
    </row>
    <row r="7" spans="1:17" ht="12.75" customHeight="1" thickBot="1">
      <c r="A7" s="25" t="s">
        <v>14</v>
      </c>
      <c r="B7" s="26" t="s">
        <v>8</v>
      </c>
      <c r="C7" s="26" t="s">
        <v>7</v>
      </c>
      <c r="D7" s="26" t="s">
        <v>26</v>
      </c>
      <c r="E7" s="26" t="s">
        <v>9</v>
      </c>
      <c r="F7" s="26" t="s">
        <v>10</v>
      </c>
      <c r="G7" s="26" t="s">
        <v>11</v>
      </c>
      <c r="H7" s="26" t="s">
        <v>18</v>
      </c>
      <c r="I7" s="26" t="s">
        <v>19</v>
      </c>
      <c r="J7" s="27" t="s">
        <v>13</v>
      </c>
      <c r="M7" s="33" t="s">
        <v>30</v>
      </c>
      <c r="N7" s="33" t="s">
        <v>36</v>
      </c>
      <c r="O7" s="34">
        <v>0.01</v>
      </c>
      <c r="P7" s="34">
        <v>0.01</v>
      </c>
      <c r="Q7" s="4">
        <f t="shared" si="0"/>
        <v>0</v>
      </c>
    </row>
    <row r="8" spans="1:17" ht="12.75" customHeight="1">
      <c r="A8" s="17" t="s">
        <v>4</v>
      </c>
      <c r="B8" s="18">
        <f>+O69</f>
        <v>59</v>
      </c>
      <c r="C8" s="18">
        <f>+O68</f>
        <v>14.335000000000004</v>
      </c>
      <c r="D8">
        <f>$B$3</f>
        <v>0.01</v>
      </c>
      <c r="E8" s="18">
        <f>+O70</f>
        <v>0.005</v>
      </c>
      <c r="F8" s="18">
        <f>+O71</f>
        <v>9.89</v>
      </c>
      <c r="G8" s="8">
        <f>+O72</f>
        <v>0.24296610169491534</v>
      </c>
      <c r="H8" s="28">
        <f>O73</f>
        <v>1.2832891867237592</v>
      </c>
      <c r="I8" s="28" t="s">
        <v>17</v>
      </c>
      <c r="J8" s="19" t="s">
        <v>17</v>
      </c>
      <c r="M8" s="33" t="s">
        <v>30</v>
      </c>
      <c r="N8" s="33" t="s">
        <v>37</v>
      </c>
      <c r="O8" s="34">
        <v>0.02</v>
      </c>
      <c r="P8" s="34">
        <v>0.02</v>
      </c>
      <c r="Q8" s="4">
        <f t="shared" si="0"/>
        <v>0</v>
      </c>
    </row>
    <row r="9" spans="1:17" ht="12.75" customHeight="1">
      <c r="A9" s="17" t="s">
        <v>5</v>
      </c>
      <c r="B9" s="18">
        <f>+P69</f>
        <v>59</v>
      </c>
      <c r="C9" s="18">
        <f>+P68</f>
        <v>14.495000000000003</v>
      </c>
      <c r="D9">
        <f>$B$3</f>
        <v>0.01</v>
      </c>
      <c r="E9" s="18">
        <f>+P70</f>
        <v>0.005</v>
      </c>
      <c r="F9" s="18">
        <f>+P71</f>
        <v>10</v>
      </c>
      <c r="G9" s="8">
        <f>P72</f>
        <v>0.24567796610169496</v>
      </c>
      <c r="H9" s="28">
        <f>P73</f>
        <v>1.296889002251661</v>
      </c>
      <c r="I9" s="28" t="s">
        <v>17</v>
      </c>
      <c r="J9" s="19" t="s">
        <v>17</v>
      </c>
      <c r="M9" s="33" t="s">
        <v>38</v>
      </c>
      <c r="N9" s="33" t="s">
        <v>39</v>
      </c>
      <c r="O9" s="34">
        <v>0.01</v>
      </c>
      <c r="P9" s="34">
        <v>0.01</v>
      </c>
      <c r="Q9" s="4">
        <f t="shared" si="0"/>
        <v>0</v>
      </c>
    </row>
    <row r="10" spans="1:17" ht="12.75" customHeight="1">
      <c r="A10" s="20" t="s">
        <v>6</v>
      </c>
      <c r="B10" s="21">
        <f>+Q69</f>
        <v>118</v>
      </c>
      <c r="C10" s="23">
        <f>+Q68</f>
        <v>28.830000000000005</v>
      </c>
      <c r="D10" s="21">
        <f>$B$3</f>
        <v>0.01</v>
      </c>
      <c r="E10" s="21">
        <f>+Q70</f>
        <v>0.005</v>
      </c>
      <c r="F10" s="23">
        <f>+Q71</f>
        <v>10</v>
      </c>
      <c r="G10" s="30">
        <f>Q72</f>
        <v>0.24432203389830512</v>
      </c>
      <c r="H10" s="29" t="s">
        <v>17</v>
      </c>
      <c r="I10" s="22">
        <f>Q73</f>
        <v>0.01522431151208317</v>
      </c>
      <c r="J10" s="24">
        <f>Q74</f>
        <v>6.2312478613451745</v>
      </c>
      <c r="M10" s="33" t="s">
        <v>38</v>
      </c>
      <c r="N10" s="33" t="s">
        <v>40</v>
      </c>
      <c r="O10" s="34">
        <v>0.02</v>
      </c>
      <c r="P10" s="34">
        <v>0.1</v>
      </c>
      <c r="Q10" s="4">
        <f t="shared" si="0"/>
        <v>0.0064</v>
      </c>
    </row>
    <row r="11" spans="13:17" ht="12.75" customHeight="1">
      <c r="M11" s="33" t="s">
        <v>38</v>
      </c>
      <c r="N11" s="33" t="s">
        <v>41</v>
      </c>
      <c r="O11" s="34">
        <v>0.03</v>
      </c>
      <c r="P11" s="34">
        <v>0.03</v>
      </c>
      <c r="Q11" s="4">
        <f t="shared" si="0"/>
        <v>0</v>
      </c>
    </row>
    <row r="12" spans="13:17" ht="12.75" customHeight="1">
      <c r="M12" s="33" t="s">
        <v>38</v>
      </c>
      <c r="N12" s="33" t="s">
        <v>42</v>
      </c>
      <c r="O12" s="34">
        <v>0.01</v>
      </c>
      <c r="P12" s="34">
        <v>0.01</v>
      </c>
      <c r="Q12" s="4">
        <f t="shared" si="0"/>
        <v>0</v>
      </c>
    </row>
    <row r="13" spans="13:17" ht="12.75" customHeight="1">
      <c r="M13" s="33" t="s">
        <v>43</v>
      </c>
      <c r="N13" s="33" t="s">
        <v>44</v>
      </c>
      <c r="O13" s="34">
        <v>0.21</v>
      </c>
      <c r="P13" s="34">
        <v>0.21</v>
      </c>
      <c r="Q13" s="4">
        <f t="shared" si="0"/>
        <v>0</v>
      </c>
    </row>
    <row r="14" spans="13:17" ht="12.75" customHeight="1">
      <c r="M14" s="33" t="s">
        <v>43</v>
      </c>
      <c r="N14" s="33" t="s">
        <v>45</v>
      </c>
      <c r="O14" s="34">
        <v>0.01</v>
      </c>
      <c r="P14" s="34">
        <v>0.01</v>
      </c>
      <c r="Q14" s="4">
        <f t="shared" si="0"/>
        <v>0</v>
      </c>
    </row>
    <row r="15" spans="13:17" ht="12.75" customHeight="1">
      <c r="M15" s="33" t="s">
        <v>43</v>
      </c>
      <c r="N15" s="33" t="s">
        <v>46</v>
      </c>
      <c r="O15" s="34">
        <v>0.01</v>
      </c>
      <c r="P15" s="34">
        <v>0.005</v>
      </c>
      <c r="Q15" s="4">
        <f t="shared" si="0"/>
        <v>2.5E-05</v>
      </c>
    </row>
    <row r="16" spans="13:17" ht="12.75" customHeight="1">
      <c r="M16" s="33" t="s">
        <v>43</v>
      </c>
      <c r="N16" s="33" t="s">
        <v>47</v>
      </c>
      <c r="O16" s="34">
        <v>0.01</v>
      </c>
      <c r="P16" s="34">
        <v>0.02</v>
      </c>
      <c r="Q16" s="4">
        <f t="shared" si="0"/>
        <v>0.0001</v>
      </c>
    </row>
    <row r="17" spans="13:17" ht="12.75" customHeight="1">
      <c r="M17" s="33" t="s">
        <v>43</v>
      </c>
      <c r="N17" s="33" t="s">
        <v>48</v>
      </c>
      <c r="O17" s="34">
        <v>0.03</v>
      </c>
      <c r="P17" s="34">
        <v>0.02</v>
      </c>
      <c r="Q17" s="4">
        <f t="shared" si="0"/>
        <v>9.999999999999996E-05</v>
      </c>
    </row>
    <row r="18" spans="13:17" ht="12.75" customHeight="1">
      <c r="M18" s="33" t="s">
        <v>43</v>
      </c>
      <c r="N18" s="33" t="s">
        <v>49</v>
      </c>
      <c r="O18" s="34">
        <v>0.02</v>
      </c>
      <c r="P18" s="34">
        <v>0.02</v>
      </c>
      <c r="Q18" s="4">
        <f t="shared" si="0"/>
        <v>0</v>
      </c>
    </row>
    <row r="19" spans="13:17" ht="12.75" customHeight="1">
      <c r="M19" s="33" t="s">
        <v>50</v>
      </c>
      <c r="N19" s="33" t="s">
        <v>51</v>
      </c>
      <c r="O19" s="34">
        <v>0.02</v>
      </c>
      <c r="P19" s="34">
        <v>0.02</v>
      </c>
      <c r="Q19" s="4">
        <f t="shared" si="0"/>
        <v>0</v>
      </c>
    </row>
    <row r="20" spans="13:17" ht="12.75" customHeight="1">
      <c r="M20" s="33" t="s">
        <v>50</v>
      </c>
      <c r="N20" s="33" t="s">
        <v>52</v>
      </c>
      <c r="O20" s="34">
        <v>0.07</v>
      </c>
      <c r="P20" s="34">
        <v>0.07</v>
      </c>
      <c r="Q20" s="4">
        <f t="shared" si="0"/>
        <v>0</v>
      </c>
    </row>
    <row r="21" spans="13:17" ht="12.75" customHeight="1">
      <c r="M21" s="33" t="s">
        <v>50</v>
      </c>
      <c r="N21" s="33" t="s">
        <v>53</v>
      </c>
      <c r="O21" s="34">
        <v>0.03</v>
      </c>
      <c r="P21" s="34">
        <v>0.03</v>
      </c>
      <c r="Q21" s="4">
        <f t="shared" si="0"/>
        <v>0</v>
      </c>
    </row>
    <row r="22" spans="13:17" ht="12.75" customHeight="1">
      <c r="M22" s="33" t="s">
        <v>50</v>
      </c>
      <c r="N22" s="33" t="s">
        <v>54</v>
      </c>
      <c r="O22" s="34">
        <v>0.01</v>
      </c>
      <c r="P22" s="34">
        <v>0.01</v>
      </c>
      <c r="Q22" s="4">
        <f t="shared" si="0"/>
        <v>0</v>
      </c>
    </row>
    <row r="23" spans="13:17" ht="12.75" customHeight="1">
      <c r="M23" s="33" t="s">
        <v>50</v>
      </c>
      <c r="N23" s="33" t="s">
        <v>55</v>
      </c>
      <c r="O23" s="34">
        <v>0.03</v>
      </c>
      <c r="P23" s="34">
        <v>0.02</v>
      </c>
      <c r="Q23" s="4">
        <f t="shared" si="0"/>
        <v>9.999999999999996E-05</v>
      </c>
    </row>
    <row r="24" spans="13:17" ht="12.75" customHeight="1">
      <c r="M24" s="33" t="s">
        <v>56</v>
      </c>
      <c r="N24" s="33" t="s">
        <v>57</v>
      </c>
      <c r="O24" s="34">
        <v>0.04</v>
      </c>
      <c r="P24" s="34">
        <v>0.04</v>
      </c>
      <c r="Q24" s="4">
        <f t="shared" si="0"/>
        <v>0</v>
      </c>
    </row>
    <row r="25" spans="13:17" ht="12.75" customHeight="1">
      <c r="M25" s="33" t="s">
        <v>56</v>
      </c>
      <c r="N25" s="33" t="s">
        <v>58</v>
      </c>
      <c r="O25" s="34">
        <v>0.09</v>
      </c>
      <c r="P25" s="34">
        <v>0.1</v>
      </c>
      <c r="Q25" s="4">
        <f t="shared" si="0"/>
        <v>0.00010000000000000018</v>
      </c>
    </row>
    <row r="26" spans="13:17" ht="12.75" customHeight="1">
      <c r="M26" s="33" t="s">
        <v>56</v>
      </c>
      <c r="N26" s="33" t="s">
        <v>59</v>
      </c>
      <c r="O26" s="34">
        <v>0.12</v>
      </c>
      <c r="P26" s="34">
        <v>0.14</v>
      </c>
      <c r="Q26" s="4">
        <f t="shared" si="0"/>
        <v>0.0004000000000000007</v>
      </c>
    </row>
    <row r="27" spans="13:17" ht="12.75" customHeight="1">
      <c r="M27" s="33" t="s">
        <v>56</v>
      </c>
      <c r="N27" s="33" t="s">
        <v>60</v>
      </c>
      <c r="O27" s="34">
        <v>0.09</v>
      </c>
      <c r="P27" s="34">
        <v>0.08</v>
      </c>
      <c r="Q27" s="4">
        <f t="shared" si="0"/>
        <v>9.99999999999999E-05</v>
      </c>
    </row>
    <row r="28" spans="13:17" ht="12.75" customHeight="1">
      <c r="M28" s="33" t="s">
        <v>56</v>
      </c>
      <c r="N28" s="33" t="s">
        <v>61</v>
      </c>
      <c r="O28" s="34">
        <v>0.06</v>
      </c>
      <c r="P28" s="34">
        <v>0.06</v>
      </c>
      <c r="Q28" s="4">
        <f t="shared" si="0"/>
        <v>0</v>
      </c>
    </row>
    <row r="29" spans="13:17" ht="12.75" customHeight="1">
      <c r="M29" s="33" t="s">
        <v>56</v>
      </c>
      <c r="N29" s="33" t="s">
        <v>62</v>
      </c>
      <c r="O29" s="34">
        <v>0.15</v>
      </c>
      <c r="P29" s="34">
        <v>0.15</v>
      </c>
      <c r="Q29" s="4">
        <f t="shared" si="0"/>
        <v>0</v>
      </c>
    </row>
    <row r="30" spans="13:17" ht="12.75" customHeight="1">
      <c r="M30" s="33" t="s">
        <v>56</v>
      </c>
      <c r="N30" s="33" t="s">
        <v>63</v>
      </c>
      <c r="O30" s="34">
        <v>0.14</v>
      </c>
      <c r="P30" s="34">
        <v>0.15</v>
      </c>
      <c r="Q30" s="4">
        <f t="shared" si="0"/>
        <v>9.999999999999963E-05</v>
      </c>
    </row>
    <row r="31" spans="13:17" ht="12.75" customHeight="1">
      <c r="M31" s="33" t="s">
        <v>64</v>
      </c>
      <c r="N31" s="33" t="s">
        <v>65</v>
      </c>
      <c r="O31" s="34">
        <v>0.01</v>
      </c>
      <c r="P31" s="34">
        <v>0.01</v>
      </c>
      <c r="Q31" s="4">
        <f t="shared" si="0"/>
        <v>0</v>
      </c>
    </row>
    <row r="32" spans="13:17" ht="12.75" customHeight="1">
      <c r="M32" s="33" t="s">
        <v>64</v>
      </c>
      <c r="N32" s="33" t="s">
        <v>66</v>
      </c>
      <c r="O32" s="34">
        <v>0.02</v>
      </c>
      <c r="P32" s="34">
        <v>0.02</v>
      </c>
      <c r="Q32" s="4">
        <f t="shared" si="0"/>
        <v>0</v>
      </c>
    </row>
    <row r="33" spans="13:17" ht="12.75" customHeight="1">
      <c r="M33" s="33" t="s">
        <v>64</v>
      </c>
      <c r="N33" s="33" t="s">
        <v>67</v>
      </c>
      <c r="O33" s="34">
        <v>0.03</v>
      </c>
      <c r="P33" s="34">
        <v>0.03</v>
      </c>
      <c r="Q33" s="4">
        <f t="shared" si="0"/>
        <v>0</v>
      </c>
    </row>
    <row r="34" spans="13:17" ht="12.75" customHeight="1">
      <c r="M34" s="33" t="s">
        <v>64</v>
      </c>
      <c r="N34" s="33" t="s">
        <v>68</v>
      </c>
      <c r="O34" s="34">
        <v>0.03</v>
      </c>
      <c r="P34" s="34">
        <v>0.02</v>
      </c>
      <c r="Q34" s="4">
        <f t="shared" si="0"/>
        <v>9.999999999999996E-05</v>
      </c>
    </row>
    <row r="35" spans="13:17" ht="12.75" customHeight="1">
      <c r="M35" s="33" t="s">
        <v>69</v>
      </c>
      <c r="N35" s="33" t="s">
        <v>70</v>
      </c>
      <c r="O35" s="34">
        <v>0.07</v>
      </c>
      <c r="P35" s="34">
        <v>0.08</v>
      </c>
      <c r="Q35" s="4">
        <f t="shared" si="0"/>
        <v>9.99999999999999E-05</v>
      </c>
    </row>
    <row r="36" spans="13:17" ht="12.75" customHeight="1">
      <c r="M36" s="33" t="s">
        <v>69</v>
      </c>
      <c r="N36" s="33" t="s">
        <v>71</v>
      </c>
      <c r="O36" s="34">
        <v>0.02</v>
      </c>
      <c r="P36" s="34">
        <v>0.02</v>
      </c>
      <c r="Q36" s="4">
        <f t="shared" si="0"/>
        <v>0</v>
      </c>
    </row>
    <row r="37" spans="13:17" ht="12.75" customHeight="1">
      <c r="M37" s="33" t="s">
        <v>69</v>
      </c>
      <c r="N37" s="33" t="s">
        <v>72</v>
      </c>
      <c r="O37" s="34">
        <v>0.02</v>
      </c>
      <c r="P37" s="34">
        <v>0.03</v>
      </c>
      <c r="Q37" s="4">
        <f t="shared" si="0"/>
        <v>9.999999999999996E-05</v>
      </c>
    </row>
    <row r="38" spans="13:17" ht="12.75" customHeight="1">
      <c r="M38" s="33" t="s">
        <v>69</v>
      </c>
      <c r="N38" s="33" t="s">
        <v>73</v>
      </c>
      <c r="O38" s="34">
        <v>0.05</v>
      </c>
      <c r="P38" s="34">
        <v>0.04</v>
      </c>
      <c r="Q38" s="4">
        <f t="shared" si="0"/>
        <v>0.00010000000000000005</v>
      </c>
    </row>
    <row r="39" spans="13:17" ht="12.75" customHeight="1">
      <c r="M39" s="33" t="s">
        <v>69</v>
      </c>
      <c r="N39" s="33" t="s">
        <v>74</v>
      </c>
      <c r="O39" s="34">
        <v>0.06</v>
      </c>
      <c r="P39" s="34">
        <v>0.06</v>
      </c>
      <c r="Q39" s="4">
        <f t="shared" si="0"/>
        <v>0</v>
      </c>
    </row>
    <row r="40" spans="13:17" ht="12.75" customHeight="1">
      <c r="M40" s="33" t="s">
        <v>69</v>
      </c>
      <c r="N40" s="33" t="s">
        <v>75</v>
      </c>
      <c r="O40" s="34">
        <v>0.005</v>
      </c>
      <c r="P40" s="34">
        <v>0.02</v>
      </c>
      <c r="Q40" s="4">
        <f t="shared" si="0"/>
        <v>0.000225</v>
      </c>
    </row>
    <row r="41" spans="13:17" ht="12.75" customHeight="1">
      <c r="M41" s="33" t="s">
        <v>69</v>
      </c>
      <c r="N41" s="33" t="s">
        <v>76</v>
      </c>
      <c r="O41" s="34">
        <v>0.005</v>
      </c>
      <c r="P41" s="34">
        <v>0.005</v>
      </c>
      <c r="Q41" s="4">
        <f t="shared" si="0"/>
        <v>0</v>
      </c>
    </row>
    <row r="42" spans="13:17" ht="12.75" customHeight="1">
      <c r="M42" s="33" t="s">
        <v>77</v>
      </c>
      <c r="N42" s="33" t="s">
        <v>78</v>
      </c>
      <c r="O42" s="34">
        <v>0.14</v>
      </c>
      <c r="P42" s="34">
        <v>0.14</v>
      </c>
      <c r="Q42" s="4">
        <f t="shared" si="0"/>
        <v>0</v>
      </c>
    </row>
    <row r="43" spans="13:17" ht="12.75" customHeight="1">
      <c r="M43" s="33" t="s">
        <v>77</v>
      </c>
      <c r="N43" s="33" t="s">
        <v>79</v>
      </c>
      <c r="O43" s="34">
        <v>0.005</v>
      </c>
      <c r="P43" s="34">
        <v>0.005</v>
      </c>
      <c r="Q43" s="4">
        <f t="shared" si="0"/>
        <v>0</v>
      </c>
    </row>
    <row r="44" spans="13:17" ht="12.75" customHeight="1">
      <c r="M44" s="33" t="s">
        <v>77</v>
      </c>
      <c r="N44" s="33" t="s">
        <v>80</v>
      </c>
      <c r="O44" s="34">
        <v>0.11</v>
      </c>
      <c r="P44" s="34">
        <v>0.12</v>
      </c>
      <c r="Q44" s="4">
        <f t="shared" si="0"/>
        <v>9.99999999999999E-05</v>
      </c>
    </row>
    <row r="45" spans="13:17" ht="12.75" customHeight="1">
      <c r="M45" s="33" t="s">
        <v>77</v>
      </c>
      <c r="N45" s="33" t="s">
        <v>81</v>
      </c>
      <c r="O45" s="34">
        <v>0.005</v>
      </c>
      <c r="P45" s="34">
        <v>0.005</v>
      </c>
      <c r="Q45" s="4">
        <f t="shared" si="0"/>
        <v>0</v>
      </c>
    </row>
    <row r="46" spans="13:17" ht="12.75" customHeight="1">
      <c r="M46" s="33" t="s">
        <v>77</v>
      </c>
      <c r="N46" s="33" t="s">
        <v>82</v>
      </c>
      <c r="O46" s="34">
        <v>0.005</v>
      </c>
      <c r="P46" s="34">
        <v>0.005</v>
      </c>
      <c r="Q46" s="4">
        <f t="shared" si="0"/>
        <v>0</v>
      </c>
    </row>
    <row r="47" spans="13:17" ht="12.75" customHeight="1">
      <c r="M47" s="33" t="s">
        <v>77</v>
      </c>
      <c r="N47" s="33" t="s">
        <v>83</v>
      </c>
      <c r="O47" s="34">
        <v>0.005</v>
      </c>
      <c r="P47" s="34">
        <v>0.005</v>
      </c>
      <c r="Q47" s="4">
        <f t="shared" si="0"/>
        <v>0</v>
      </c>
    </row>
    <row r="48" spans="13:17" ht="12.75" customHeight="1">
      <c r="M48" s="33" t="s">
        <v>77</v>
      </c>
      <c r="N48" s="33" t="s">
        <v>84</v>
      </c>
      <c r="O48" s="34">
        <v>0.34</v>
      </c>
      <c r="P48" s="34">
        <v>0.33</v>
      </c>
      <c r="Q48" s="4">
        <f t="shared" si="0"/>
        <v>0.00010000000000000018</v>
      </c>
    </row>
    <row r="49" spans="13:17" ht="12.75" customHeight="1">
      <c r="M49" s="33" t="s">
        <v>85</v>
      </c>
      <c r="N49" s="33" t="s">
        <v>86</v>
      </c>
      <c r="O49" s="34">
        <v>0.15</v>
      </c>
      <c r="P49" s="34">
        <v>0.15</v>
      </c>
      <c r="Q49" s="4">
        <f t="shared" si="0"/>
        <v>0</v>
      </c>
    </row>
    <row r="50" spans="13:17" ht="12.75" customHeight="1">
      <c r="M50" s="33" t="s">
        <v>87</v>
      </c>
      <c r="N50" s="33" t="s">
        <v>88</v>
      </c>
      <c r="O50" s="34">
        <v>0.68</v>
      </c>
      <c r="P50" s="34">
        <v>0.66</v>
      </c>
      <c r="Q50" s="4">
        <f t="shared" si="0"/>
        <v>0.0004000000000000007</v>
      </c>
    </row>
    <row r="51" spans="13:17" ht="12.75" customHeight="1">
      <c r="M51" s="33" t="s">
        <v>87</v>
      </c>
      <c r="N51" s="33" t="s">
        <v>89</v>
      </c>
      <c r="O51" s="34">
        <v>0.15</v>
      </c>
      <c r="P51" s="34">
        <v>0.14</v>
      </c>
      <c r="Q51" s="4">
        <f t="shared" si="0"/>
        <v>9.999999999999963E-05</v>
      </c>
    </row>
    <row r="52" spans="13:17" ht="12.75" customHeight="1">
      <c r="M52" s="33" t="s">
        <v>87</v>
      </c>
      <c r="N52" s="33" t="s">
        <v>90</v>
      </c>
      <c r="O52" s="34">
        <v>0.34</v>
      </c>
      <c r="P52" s="34">
        <v>0.28</v>
      </c>
      <c r="Q52" s="4">
        <f t="shared" si="0"/>
        <v>0.0036</v>
      </c>
    </row>
    <row r="53" spans="13:17" ht="12.75" customHeight="1">
      <c r="M53" s="33" t="s">
        <v>91</v>
      </c>
      <c r="N53" s="33" t="s">
        <v>92</v>
      </c>
      <c r="O53" s="34">
        <v>9.89</v>
      </c>
      <c r="P53" s="34">
        <v>10</v>
      </c>
      <c r="Q53" s="4">
        <f t="shared" si="0"/>
        <v>0.012099999999999875</v>
      </c>
    </row>
    <row r="54" spans="13:17" ht="12.75" customHeight="1">
      <c r="M54" s="33" t="s">
        <v>93</v>
      </c>
      <c r="N54" s="33" t="s">
        <v>94</v>
      </c>
      <c r="O54" s="34">
        <v>0.005</v>
      </c>
      <c r="P54" s="34">
        <v>0.005</v>
      </c>
      <c r="Q54" s="4">
        <f t="shared" si="0"/>
        <v>0</v>
      </c>
    </row>
    <row r="55" spans="13:17" ht="12.75" customHeight="1">
      <c r="M55" s="33" t="s">
        <v>93</v>
      </c>
      <c r="N55" s="33" t="s">
        <v>95</v>
      </c>
      <c r="O55" s="34">
        <v>0.46</v>
      </c>
      <c r="P55" s="34">
        <v>0.43</v>
      </c>
      <c r="Q55" s="4">
        <f t="shared" si="0"/>
        <v>0.0009000000000000016</v>
      </c>
    </row>
    <row r="56" spans="13:17" ht="12.75" customHeight="1">
      <c r="M56" s="33" t="s">
        <v>93</v>
      </c>
      <c r="N56" s="33" t="s">
        <v>96</v>
      </c>
      <c r="O56" s="34">
        <v>0.21</v>
      </c>
      <c r="P56" s="34">
        <v>0.2</v>
      </c>
      <c r="Q56" s="4">
        <f t="shared" si="0"/>
        <v>9.999999999999963E-05</v>
      </c>
    </row>
    <row r="57" spans="13:17" ht="12.75" customHeight="1">
      <c r="M57" s="33" t="s">
        <v>93</v>
      </c>
      <c r="N57" s="33" t="s">
        <v>97</v>
      </c>
      <c r="O57" s="34">
        <v>0.04</v>
      </c>
      <c r="P57" s="34">
        <v>0.07</v>
      </c>
      <c r="Q57" s="4">
        <f t="shared" si="0"/>
        <v>0.0009000000000000003</v>
      </c>
    </row>
    <row r="58" spans="13:17" ht="12.75" customHeight="1">
      <c r="M58" s="33" t="s">
        <v>93</v>
      </c>
      <c r="N58" s="33" t="s">
        <v>98</v>
      </c>
      <c r="O58" s="34">
        <v>0.06</v>
      </c>
      <c r="P58" s="34">
        <v>0.09</v>
      </c>
      <c r="Q58" s="4">
        <f t="shared" si="0"/>
        <v>0.0009</v>
      </c>
    </row>
    <row r="59" spans="13:17" ht="12.75" customHeight="1">
      <c r="M59" s="33" t="s">
        <v>93</v>
      </c>
      <c r="N59" s="33" t="s">
        <v>99</v>
      </c>
      <c r="O59" s="34">
        <v>0.005</v>
      </c>
      <c r="P59" s="34">
        <v>0.005</v>
      </c>
      <c r="Q59" s="4">
        <f t="shared" si="0"/>
        <v>0</v>
      </c>
    </row>
    <row r="60" spans="13:17" ht="12.75" customHeight="1">
      <c r="M60" s="33" t="s">
        <v>100</v>
      </c>
      <c r="N60" s="33" t="s">
        <v>101</v>
      </c>
      <c r="O60" s="34">
        <v>0.005</v>
      </c>
      <c r="P60" s="34">
        <v>0.005</v>
      </c>
      <c r="Q60" s="4">
        <f t="shared" si="0"/>
        <v>0</v>
      </c>
    </row>
    <row r="65" spans="16:17" ht="12.75">
      <c r="P65" s="5" t="s">
        <v>3</v>
      </c>
      <c r="Q65" s="31">
        <f>SUM(Q2:Q60)</f>
        <v>0.027349999999999878</v>
      </c>
    </row>
    <row r="67" spans="14:17" ht="12.75">
      <c r="N67" s="5"/>
      <c r="O67" s="6" t="s">
        <v>4</v>
      </c>
      <c r="P67" s="6" t="s">
        <v>5</v>
      </c>
      <c r="Q67" s="7" t="s">
        <v>6</v>
      </c>
    </row>
    <row r="68" spans="14:17" ht="12.75">
      <c r="N68" s="5" t="s">
        <v>7</v>
      </c>
      <c r="O68">
        <f>SUM(O2:O60)</f>
        <v>14.335000000000004</v>
      </c>
      <c r="P68">
        <f>SUM(P2:P60)</f>
        <v>14.495000000000003</v>
      </c>
      <c r="Q68" s="8">
        <f>+O68+P68</f>
        <v>28.830000000000005</v>
      </c>
    </row>
    <row r="69" spans="14:17" ht="12.75">
      <c r="N69" s="5" t="s">
        <v>8</v>
      </c>
      <c r="O69">
        <f>COUNT(O2:O60)</f>
        <v>59</v>
      </c>
      <c r="P69">
        <f>COUNT(P2:P60)</f>
        <v>59</v>
      </c>
      <c r="Q69" s="9">
        <f>+P69+O69</f>
        <v>118</v>
      </c>
    </row>
    <row r="70" spans="14:17" ht="12.75">
      <c r="N70" s="5" t="s">
        <v>9</v>
      </c>
      <c r="O70">
        <f>MIN(O2:O50)</f>
        <v>0.005</v>
      </c>
      <c r="P70">
        <f>MIN(P2:P50)</f>
        <v>0.005</v>
      </c>
      <c r="Q70" s="9">
        <f>MIN(O70:P70)</f>
        <v>0.005</v>
      </c>
    </row>
    <row r="71" spans="14:17" ht="12.75">
      <c r="N71" s="5" t="s">
        <v>10</v>
      </c>
      <c r="O71">
        <f>MAX(O2:O60)</f>
        <v>9.89</v>
      </c>
      <c r="P71">
        <f>MAX(P2:P60)</f>
        <v>10</v>
      </c>
      <c r="Q71" s="10">
        <f>MAX(O71:P71)</f>
        <v>10</v>
      </c>
    </row>
    <row r="72" spans="14:17" ht="12.75">
      <c r="N72" s="5" t="s">
        <v>11</v>
      </c>
      <c r="O72" s="11">
        <f>O68/O69</f>
        <v>0.24296610169491534</v>
      </c>
      <c r="P72" s="11">
        <f>P68/P69</f>
        <v>0.24567796610169496</v>
      </c>
      <c r="Q72" s="12">
        <f>(O68+P68)/Q69</f>
        <v>0.24432203389830512</v>
      </c>
    </row>
    <row r="73" spans="14:17" ht="12.75">
      <c r="N73" s="5" t="s">
        <v>12</v>
      </c>
      <c r="O73" s="13">
        <f>STDEV(O2:O60)</f>
        <v>1.2832891867237592</v>
      </c>
      <c r="P73" s="13">
        <f>STDEV(P2:P60)</f>
        <v>1.296889002251661</v>
      </c>
      <c r="Q73" s="13">
        <f>SQRT(Q65/Q69)</f>
        <v>0.01522431151208317</v>
      </c>
    </row>
    <row r="74" spans="14:17" ht="12.75">
      <c r="N74" s="5" t="s">
        <v>13</v>
      </c>
      <c r="Q74" s="14">
        <f>(Q73/Q72)*100</f>
        <v>6.2312478613451745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2007-07-26T18:56:27Z</cp:lastPrinted>
  <dcterms:created xsi:type="dcterms:W3CDTF">2007-07-24T19:30:29Z</dcterms:created>
  <dcterms:modified xsi:type="dcterms:W3CDTF">2007-07-31T18:59:28Z</dcterms:modified>
  <cp:category/>
  <cp:version/>
  <cp:contentType/>
  <cp:contentStatus/>
</cp:coreProperties>
</file>