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25" windowWidth="18060" windowHeight="11895" activeTab="0"/>
  </bookViews>
  <sheets>
    <sheet name="SummaryTable" sheetId="1" r:id="rId1"/>
    <sheet name="GraphPrecision" sheetId="2" r:id="rId2"/>
    <sheet name="GraphAccuracy" sheetId="3" r:id="rId3"/>
    <sheet name="Ag-AA61" sheetId="4" r:id="rId4"/>
    <sheet name="Ag-AA63" sheetId="5" r:id="rId5"/>
    <sheet name="As-AA61" sheetId="6" r:id="rId6"/>
    <sheet name="As-AA63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<sst xmlns="http://schemas.openxmlformats.org/spreadsheetml/2006/main" count="621" uniqueCount="55">
  <si>
    <t>Record ID</t>
  </si>
  <si>
    <t>Analysis Job ID</t>
  </si>
  <si>
    <t>Sample ID</t>
  </si>
  <si>
    <t>Upper Target</t>
  </si>
  <si>
    <t>Lower Target</t>
  </si>
  <si>
    <t>%RSD</t>
  </si>
  <si>
    <t>Lower Control Limit</t>
  </si>
  <si>
    <t>Upper Control Limit</t>
  </si>
  <si>
    <t>Target Value</t>
  </si>
  <si>
    <t>LOR</t>
  </si>
  <si>
    <t>N</t>
  </si>
  <si>
    <t>Mean</t>
  </si>
  <si>
    <t>StdDev</t>
  </si>
  <si>
    <t>%Recovery</t>
  </si>
  <si>
    <t>Standard</t>
  </si>
  <si>
    <t>SUMMARY</t>
  </si>
  <si>
    <t>Summary of QA/QC Results by Element &amp; Method</t>
  </si>
  <si>
    <t>Method</t>
  </si>
  <si>
    <t>VA03036586</t>
  </si>
  <si>
    <t>BMAA-02</t>
  </si>
  <si>
    <t>Ag-AA61</t>
  </si>
  <si>
    <t>Trace Ag - four-acid digestion</t>
  </si>
  <si>
    <t>Ag_ppm_AA61</t>
  </si>
  <si>
    <t>VA03027047</t>
  </si>
  <si>
    <t>VA03027048</t>
  </si>
  <si>
    <t>VA03027049</t>
  </si>
  <si>
    <t>VA03027110</t>
  </si>
  <si>
    <t>VA03036364</t>
  </si>
  <si>
    <t>VA03036365</t>
  </si>
  <si>
    <t>VA03036585</t>
  </si>
  <si>
    <t>VA03036651</t>
  </si>
  <si>
    <t>VA03036652</t>
  </si>
  <si>
    <t>VA03036653</t>
  </si>
  <si>
    <t>VA04002538</t>
  </si>
  <si>
    <t>Ag-AA63</t>
  </si>
  <si>
    <t>Ag_ppm_AA63</t>
  </si>
  <si>
    <t>VA03008102</t>
  </si>
  <si>
    <t>VA03008103</t>
  </si>
  <si>
    <t>VA03008104</t>
  </si>
  <si>
    <t>VA03008109</t>
  </si>
  <si>
    <t>VA03008336</t>
  </si>
  <si>
    <t>VA03008338</t>
  </si>
  <si>
    <t>VA03018047</t>
  </si>
  <si>
    <t>VA03018048</t>
  </si>
  <si>
    <t>VA03018049</t>
  </si>
  <si>
    <t>VA03018150</t>
  </si>
  <si>
    <t>VA03018151</t>
  </si>
  <si>
    <t>VA03018152</t>
  </si>
  <si>
    <t>VA03018153</t>
  </si>
  <si>
    <t>As-AA61</t>
  </si>
  <si>
    <t>As Multi-acid digestion</t>
  </si>
  <si>
    <t>As_ppm_AA61</t>
  </si>
  <si>
    <t>As-AA63</t>
  </si>
  <si>
    <t>Trace As - four-acid digestion</t>
  </si>
  <si>
    <t>As_ppm_AA63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</si>
</sst>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0"/>
    <numFmt numFmtId="169" formatCode="0.0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20.5"/>
      <name val="Arial"/>
      <family val="0"/>
    </font>
    <font>
      <b/>
      <sz val="15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wrapText="1"/>
      <protection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1" fillId="2" borderId="5" xfId="22" applyFont="1" applyFill="1" applyBorder="1" applyAlignment="1">
      <alignment horizontal="center"/>
      <protection/>
    </xf>
    <xf numFmtId="0" fontId="1" fillId="0" borderId="6" xfId="22" applyFont="1" applyFill="1" applyBorder="1" applyAlignment="1">
      <alignment horizontal="right" wrapText="1"/>
      <protection/>
    </xf>
    <xf numFmtId="0" fontId="1" fillId="0" borderId="6" xfId="22" applyFont="1" applyFill="1" applyBorder="1" applyAlignment="1">
      <alignment wrapText="1"/>
      <protection/>
    </xf>
    <xf numFmtId="0" fontId="1" fillId="2" borderId="5" xfId="19" applyFont="1" applyFill="1" applyBorder="1" applyAlignment="1">
      <alignment horizontal="center"/>
      <protection/>
    </xf>
    <xf numFmtId="0" fontId="1" fillId="0" borderId="6" xfId="19" applyFont="1" applyFill="1" applyBorder="1" applyAlignment="1">
      <alignment horizontal="right" wrapText="1"/>
      <protection/>
    </xf>
    <xf numFmtId="0" fontId="1" fillId="0" borderId="6" xfId="19" applyFont="1" applyFill="1" applyBorder="1" applyAlignment="1">
      <alignment wrapText="1"/>
      <protection/>
    </xf>
    <xf numFmtId="0" fontId="1" fillId="2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right" wrapText="1"/>
      <protection/>
    </xf>
    <xf numFmtId="0" fontId="1" fillId="0" borderId="6" xfId="20" applyFont="1" applyFill="1" applyBorder="1" applyAlignment="1">
      <alignment wrapText="1"/>
      <protection/>
    </xf>
    <xf numFmtId="0" fontId="1" fillId="2" borderId="5" xfId="21" applyFont="1" applyFill="1" applyBorder="1" applyAlignment="1">
      <alignment horizontal="center"/>
      <protection/>
    </xf>
    <xf numFmtId="0" fontId="1" fillId="0" borderId="6" xfId="21" applyFont="1" applyFill="1" applyBorder="1" applyAlignment="1">
      <alignment horizontal="right" wrapText="1"/>
      <protection/>
    </xf>
    <xf numFmtId="0" fontId="1" fillId="0" borderId="6" xfId="21" applyFont="1" applyFill="1" applyBorder="1" applyAlignment="1">
      <alignment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Ag-AA63" xfId="19"/>
    <cellStyle name="Normal_As-AA61" xfId="20"/>
    <cellStyle name="Normal_As-AA63" xfId="21"/>
    <cellStyle name="Normal_Au-ICP23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Ag-AA61</c:v>
                </c:pt>
                <c:pt idx="1">
                  <c:v>Ag-AA63</c:v>
                </c:pt>
                <c:pt idx="2">
                  <c:v>As-AA61</c:v>
                </c:pt>
                <c:pt idx="3">
                  <c:v>As-AA63</c:v>
                </c:pt>
              </c:strCache>
            </c:strRef>
          </c:cat>
          <c:val>
            <c:numRef>
              <c:f>SummaryTable!$I$6:$I$54</c:f>
              <c:numCache>
                <c:ptCount val="49"/>
                <c:pt idx="0">
                  <c:v>3.087271422981204</c:v>
                </c:pt>
                <c:pt idx="1">
                  <c:v>6.795434748110382</c:v>
                </c:pt>
                <c:pt idx="2">
                  <c:v>4.977989322407398</c:v>
                </c:pt>
                <c:pt idx="3">
                  <c:v>5.561222426083664</c:v>
                </c:pt>
              </c:numCache>
            </c:numRef>
          </c:val>
          <c:smooth val="0"/>
        </c:ser>
        <c:marker val="1"/>
        <c:axId val="57439318"/>
        <c:axId val="47191815"/>
      </c:lineChart>
      <c:catAx>
        <c:axId val="5743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191815"/>
        <c:crosses val="autoZero"/>
        <c:auto val="1"/>
        <c:lblOffset val="100"/>
        <c:tickLblSkip val="1"/>
        <c:noMultiLvlLbl val="0"/>
      </c:catAx>
      <c:valAx>
        <c:axId val="4719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7439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Standard G2000
Accuracy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Ag-AA61</c:v>
                </c:pt>
                <c:pt idx="1">
                  <c:v>Ag-AA63</c:v>
                </c:pt>
                <c:pt idx="2">
                  <c:v>As-AA61</c:v>
                </c:pt>
                <c:pt idx="3">
                  <c:v>As-AA63</c:v>
                </c:pt>
              </c:strCache>
            </c:strRef>
          </c:cat>
          <c:val>
            <c:numRef>
              <c:f>SummaryTable!$J$6:$J$54</c:f>
              <c:numCache>
                <c:ptCount val="49"/>
                <c:pt idx="0">
                  <c:v>102.99539170506912</c:v>
                </c:pt>
                <c:pt idx="1">
                  <c:v>102.30632761679479</c:v>
                </c:pt>
                <c:pt idx="2">
                  <c:v>101.19447555057859</c:v>
                </c:pt>
                <c:pt idx="3">
                  <c:v>96.18488628026411</c:v>
                </c:pt>
              </c:numCache>
            </c:numRef>
          </c:val>
          <c:smooth val="0"/>
        </c:ser>
        <c:marker val="1"/>
        <c:axId val="22073152"/>
        <c:axId val="64440641"/>
      </c:lineChart>
      <c:catAx>
        <c:axId val="2207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440641"/>
        <c:crosses val="autoZero"/>
        <c:auto val="1"/>
        <c:lblOffset val="100"/>
        <c:tickLblSkip val="1"/>
        <c:noMultiLvlLbl val="0"/>
      </c:catAx>
      <c:valAx>
        <c:axId val="64440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2073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BMAA-02
Ag ppm (AA61)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'Ag-AA61'!$N$2:$N$63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'Ag-AA61'!$O$2:$O$63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'Ag-AA61'!$P$2:$P$63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marker val="1"/>
        <c:axId val="43094858"/>
        <c:axId val="52309403"/>
      </c:line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09403"/>
        <c:crosses val="autoZero"/>
        <c:auto val="1"/>
        <c:lblOffset val="100"/>
        <c:noMultiLvlLbl val="0"/>
      </c:catAx>
      <c:valAx>
        <c:axId val="52309403"/>
        <c:scaling>
          <c:orientation val="minMax"/>
          <c:max val="1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309485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PGMS-3
Pd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'Ag-AA63'!$N$2:$N$14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'Ag-AA63'!$O$2:$O$14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'Ag-AA63'!$P$2:$P$14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22580"/>
        <c:axId val="9203221"/>
      </c:lineChart>
      <c:catAx>
        <c:axId val="1022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03221"/>
        <c:crosses val="autoZero"/>
        <c:auto val="1"/>
        <c:lblOffset val="100"/>
        <c:noMultiLvlLbl val="0"/>
      </c:catAx>
      <c:valAx>
        <c:axId val="9203221"/>
        <c:scaling>
          <c:orientation val="minMax"/>
          <c:max val="0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022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BMAA-02
Ag ppm (AA63)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'Ag-AA63'!$N$2:$N$90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'Ag-AA63'!$O$2:$O$90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'Ag-AA63'!$P$2:$P$90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</c:ser>
        <c:marker val="1"/>
        <c:axId val="15720126"/>
        <c:axId val="7263407"/>
      </c:lineChart>
      <c:catAx>
        <c:axId val="1572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63407"/>
        <c:crosses val="autoZero"/>
        <c:auto val="1"/>
        <c:lblOffset val="100"/>
        <c:noMultiLvlLbl val="0"/>
      </c:catAx>
      <c:valAx>
        <c:axId val="7263407"/>
        <c:scaling>
          <c:orientation val="minMax"/>
          <c:max val="1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572012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PGMS-3
Pd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'Ag-AA63'!$N$2:$N$14</c:f>
              <c:numCache>
                <c:ptCount val="13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'Ag-AA63'!$O$2:$O$14</c:f>
              <c:numCache>
                <c:ptCount val="13"/>
                <c:pt idx="0">
                  <c:v>11.9</c:v>
                </c:pt>
                <c:pt idx="1">
                  <c:v>11.9</c:v>
                </c:pt>
                <c:pt idx="2">
                  <c:v>11.9</c:v>
                </c:pt>
                <c:pt idx="3">
                  <c:v>11.9</c:v>
                </c:pt>
                <c:pt idx="4">
                  <c:v>11.9</c:v>
                </c:pt>
                <c:pt idx="5">
                  <c:v>11.9</c:v>
                </c:pt>
                <c:pt idx="6">
                  <c:v>11.9</c:v>
                </c:pt>
                <c:pt idx="7">
                  <c:v>11.9</c:v>
                </c:pt>
                <c:pt idx="8">
                  <c:v>11.9</c:v>
                </c:pt>
                <c:pt idx="9">
                  <c:v>11.9</c:v>
                </c:pt>
                <c:pt idx="10">
                  <c:v>11.9</c:v>
                </c:pt>
                <c:pt idx="11">
                  <c:v>11.9</c:v>
                </c:pt>
                <c:pt idx="12">
                  <c:v>11.9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'Ag-AA63'!$P$2:$P$14</c:f>
              <c:numCache>
                <c:ptCount val="13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14.7</c:v>
                </c:pt>
                <c:pt idx="11">
                  <c:v>14.7</c:v>
                </c:pt>
                <c:pt idx="12">
                  <c:v>14.7</c:v>
                </c:pt>
              </c:numCache>
            </c:numRef>
          </c:val>
          <c:smooth val="0"/>
        </c:ser>
        <c:marker val="1"/>
        <c:axId val="65370664"/>
        <c:axId val="51465065"/>
      </c:line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65065"/>
        <c:crosses val="autoZero"/>
        <c:auto val="1"/>
        <c:lblOffset val="100"/>
        <c:noMultiLvlLbl val="0"/>
      </c:catAx>
      <c:valAx>
        <c:axId val="51465065"/>
        <c:scaling>
          <c:orientation val="minMax"/>
          <c:max val="0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5370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BMAA-02
As ppm (AA61)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'As-AA61'!$N$2:$N$58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'As-AA61'!$O$2:$O$58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'As-AA61'!$P$2:$P$58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marker val="1"/>
        <c:axId val="60532402"/>
        <c:axId val="7920707"/>
      </c:line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0707"/>
        <c:crosses val="autoZero"/>
        <c:auto val="1"/>
        <c:lblOffset val="100"/>
        <c:noMultiLvlLbl val="0"/>
      </c:catAx>
      <c:valAx>
        <c:axId val="7920707"/>
        <c:scaling>
          <c:orientation val="minMax"/>
          <c:max val="2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0532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PGMS-3
Pd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'Ag-AA63'!$N$2:$N$14</c:f>
              <c:numCache>
                <c:ptCount val="13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'Ag-AA63'!$O$2:$O$14</c:f>
              <c:numCache>
                <c:ptCount val="13"/>
                <c:pt idx="0">
                  <c:v>11.9</c:v>
                </c:pt>
                <c:pt idx="1">
                  <c:v>11.9</c:v>
                </c:pt>
                <c:pt idx="2">
                  <c:v>11.9</c:v>
                </c:pt>
                <c:pt idx="3">
                  <c:v>11.9</c:v>
                </c:pt>
                <c:pt idx="4">
                  <c:v>11.9</c:v>
                </c:pt>
                <c:pt idx="5">
                  <c:v>11.9</c:v>
                </c:pt>
                <c:pt idx="6">
                  <c:v>11.9</c:v>
                </c:pt>
                <c:pt idx="7">
                  <c:v>11.9</c:v>
                </c:pt>
                <c:pt idx="8">
                  <c:v>11.9</c:v>
                </c:pt>
                <c:pt idx="9">
                  <c:v>11.9</c:v>
                </c:pt>
                <c:pt idx="10">
                  <c:v>11.9</c:v>
                </c:pt>
                <c:pt idx="11">
                  <c:v>11.9</c:v>
                </c:pt>
                <c:pt idx="12">
                  <c:v>11.9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'Ag-AA63'!$P$2:$P$14</c:f>
              <c:numCache>
                <c:ptCount val="13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14.7</c:v>
                </c:pt>
                <c:pt idx="11">
                  <c:v>14.7</c:v>
                </c:pt>
                <c:pt idx="12">
                  <c:v>14.7</c:v>
                </c:pt>
              </c:numCache>
            </c:numRef>
          </c:val>
          <c:smooth val="0"/>
        </c:ser>
        <c:marker val="1"/>
        <c:axId val="4177500"/>
        <c:axId val="37597501"/>
      </c:lineChart>
      <c:catAx>
        <c:axId val="417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97501"/>
        <c:crosses val="autoZero"/>
        <c:auto val="1"/>
        <c:lblOffset val="100"/>
        <c:noMultiLvlLbl val="0"/>
      </c:catAx>
      <c:valAx>
        <c:axId val="37597501"/>
        <c:scaling>
          <c:orientation val="minMax"/>
          <c:max val="0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177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BMAA-02
As ppm (AA63)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'As-AA63'!$N$2:$N$59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'As-AA63'!$O$2:$O$59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'As-AA63'!$P$2:$P$59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2833190"/>
        <c:axId val="25498711"/>
      </c:lineChart>
      <c:catAx>
        <c:axId val="283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98711"/>
        <c:crosses val="autoZero"/>
        <c:auto val="1"/>
        <c:lblOffset val="100"/>
        <c:noMultiLvlLbl val="0"/>
      </c:catAx>
      <c:valAx>
        <c:axId val="25498711"/>
        <c:scaling>
          <c:orientation val="minMax"/>
          <c:max val="2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833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4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3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4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"/>
    </sheetView>
  </sheetViews>
  <sheetFormatPr defaultColWidth="9.140625" defaultRowHeight="12.75"/>
  <cols>
    <col min="4" max="4" width="11.421875" style="0" bestFit="1" customWidth="1"/>
    <col min="5" max="6" width="17.00390625" style="0" bestFit="1" customWidth="1"/>
    <col min="7" max="7" width="12.00390625" style="0" bestFit="1" customWidth="1"/>
    <col min="10" max="10" width="10.28125" style="0" bestFit="1" customWidth="1"/>
  </cols>
  <sheetData>
    <row r="1" spans="1:2" ht="12.75">
      <c r="A1" s="13" t="s">
        <v>14</v>
      </c>
      <c r="B1" s="13" t="s">
        <v>19</v>
      </c>
    </row>
    <row r="2" ht="12.75">
      <c r="A2" s="13" t="s">
        <v>16</v>
      </c>
    </row>
    <row r="4" spans="1:10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3.5" thickBot="1">
      <c r="A5" s="11" t="s">
        <v>17</v>
      </c>
      <c r="B5" s="11" t="s">
        <v>9</v>
      </c>
      <c r="C5" s="11" t="s">
        <v>10</v>
      </c>
      <c r="D5" s="11" t="s">
        <v>8</v>
      </c>
      <c r="E5" s="11" t="s">
        <v>6</v>
      </c>
      <c r="F5" s="11" t="s">
        <v>7</v>
      </c>
      <c r="G5" s="11" t="s">
        <v>11</v>
      </c>
      <c r="H5" s="11" t="s">
        <v>12</v>
      </c>
      <c r="I5" s="11" t="s">
        <v>5</v>
      </c>
      <c r="J5" s="11" t="s">
        <v>13</v>
      </c>
    </row>
    <row r="6" spans="1:10" ht="12.75">
      <c r="A6" s="8" t="str">
        <f>'Ag-AA61'!A2</f>
        <v>Ag-AA61</v>
      </c>
      <c r="B6" s="8">
        <f>'Ag-AA61'!A7</f>
        <v>0.5</v>
      </c>
      <c r="C6" s="8">
        <f>'Ag-AA61'!B7</f>
        <v>62</v>
      </c>
      <c r="D6" s="8">
        <f>'Ag-AA61'!C7</f>
        <v>13.3</v>
      </c>
      <c r="E6" s="8">
        <f>'Ag-AA61'!D7</f>
        <v>11.9</v>
      </c>
      <c r="F6" s="8">
        <f>'Ag-AA61'!E7</f>
        <v>14.7</v>
      </c>
      <c r="G6" s="9">
        <f>'Ag-AA61'!F7</f>
        <v>13.698387096774194</v>
      </c>
      <c r="H6" s="9">
        <f>'Ag-AA61'!G7</f>
        <v>0.4229063902480544</v>
      </c>
      <c r="I6" s="10">
        <f>'Ag-AA61'!H7</f>
        <v>3.087271422981204</v>
      </c>
      <c r="J6" s="10">
        <f>'Ag-AA61'!I7</f>
        <v>102.99539170506912</v>
      </c>
    </row>
    <row r="7" spans="1:10" ht="12.75">
      <c r="A7" s="8" t="str">
        <f>'Ag-AA63'!A2</f>
        <v>Ag-AA63</v>
      </c>
      <c r="B7" s="8">
        <f>'Ag-AA63'!A7</f>
        <v>1</v>
      </c>
      <c r="C7" s="8">
        <f>'Ag-AA63'!B7</f>
        <v>89</v>
      </c>
      <c r="D7" s="8">
        <f>'Ag-AA63'!C7</f>
        <v>13.3</v>
      </c>
      <c r="E7" s="8">
        <f>'Ag-AA63'!D7</f>
        <v>11.9</v>
      </c>
      <c r="F7" s="8">
        <f>'Ag-AA63'!E7</f>
        <v>14.7</v>
      </c>
      <c r="G7" s="9">
        <f>'Ag-AA63'!F7</f>
        <v>13.606741573033707</v>
      </c>
      <c r="H7" s="9">
        <f>'Ag-AA63'!G7</f>
        <v>0.9246372449395137</v>
      </c>
      <c r="I7" s="10">
        <f>'Ag-AA63'!H7</f>
        <v>6.795434748110382</v>
      </c>
      <c r="J7" s="10">
        <f>'Ag-AA63'!I7</f>
        <v>102.30632761679479</v>
      </c>
    </row>
    <row r="8" spans="1:10" ht="12.75">
      <c r="A8" s="8" t="str">
        <f>'As-AA61'!$A$2</f>
        <v>As-AA61</v>
      </c>
      <c r="B8" s="8">
        <f>'As-AA61'!$A$7</f>
        <v>5</v>
      </c>
      <c r="C8" s="8">
        <f>'As-AA61'!$B$7</f>
        <v>57</v>
      </c>
      <c r="D8" s="8">
        <f>'As-AA61'!$C$7</f>
        <v>188</v>
      </c>
      <c r="E8" s="8">
        <f>'As-AA61'!$D$7</f>
        <v>170</v>
      </c>
      <c r="F8" s="8">
        <f>'As-AA61'!$E$7</f>
        <v>206</v>
      </c>
      <c r="G8" s="9">
        <f>'As-AA61'!$F$7</f>
        <v>190.24561403508773</v>
      </c>
      <c r="H8" s="9">
        <f>'As-AA61'!$G$7</f>
        <v>9.470406353015056</v>
      </c>
      <c r="I8" s="10">
        <f>'As-AA61'!$H$7</f>
        <v>4.977989322407398</v>
      </c>
      <c r="J8" s="10">
        <f>'As-AA61'!$I$7</f>
        <v>101.19447555057859</v>
      </c>
    </row>
    <row r="9" spans="1:10" ht="12.75">
      <c r="A9" s="8" t="str">
        <f>'As-AA63'!$A$2</f>
        <v>As-AA63</v>
      </c>
      <c r="B9" s="8">
        <f>'As-AA63'!$A$7</f>
        <v>5</v>
      </c>
      <c r="C9" s="8">
        <f>'As-AA63'!$B$7</f>
        <v>58</v>
      </c>
      <c r="D9" s="8">
        <f>'As-AA63'!$C$7</f>
        <v>188</v>
      </c>
      <c r="E9" s="8">
        <f>'As-AA63'!$D$7</f>
        <v>170</v>
      </c>
      <c r="F9" s="8">
        <f>'As-AA63'!$E$7</f>
        <v>206</v>
      </c>
      <c r="G9" s="9">
        <f>'As-AA63'!$F$7</f>
        <v>180.82758620689654</v>
      </c>
      <c r="H9" s="9">
        <f>'As-AA63'!$G$7</f>
        <v>10.0562242766837</v>
      </c>
      <c r="I9" s="10">
        <f>'As-AA63'!$H$7</f>
        <v>5.561222426083664</v>
      </c>
      <c r="J9" s="10">
        <f>'As-AA63'!$I$7</f>
        <v>96.18488628026411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BMAA-02</v>
      </c>
      <c r="K1" s="14" t="s">
        <v>0</v>
      </c>
      <c r="L1" s="14" t="s">
        <v>1</v>
      </c>
      <c r="M1" s="14" t="s">
        <v>2</v>
      </c>
      <c r="N1" s="14" t="s">
        <v>22</v>
      </c>
      <c r="O1" s="1" t="s">
        <v>4</v>
      </c>
      <c r="P1" s="1" t="s">
        <v>3</v>
      </c>
    </row>
    <row r="2" spans="1:16" ht="12.75">
      <c r="A2" s="13" t="s">
        <v>20</v>
      </c>
      <c r="K2" s="15">
        <v>1429</v>
      </c>
      <c r="L2" s="16" t="s">
        <v>23</v>
      </c>
      <c r="M2" s="16" t="s">
        <v>19</v>
      </c>
      <c r="N2" s="15">
        <v>14.1</v>
      </c>
      <c r="O2">
        <f aca="true" t="shared" si="0" ref="O2:O63">$D$7</f>
        <v>11.9</v>
      </c>
      <c r="P2">
        <f aca="true" t="shared" si="1" ref="P2:P63">$E$7</f>
        <v>14.7</v>
      </c>
    </row>
    <row r="3" spans="1:16" ht="12.75">
      <c r="A3" s="13" t="s">
        <v>21</v>
      </c>
      <c r="K3" s="15">
        <v>1430</v>
      </c>
      <c r="L3" s="16" t="s">
        <v>23</v>
      </c>
      <c r="M3" s="16" t="s">
        <v>19</v>
      </c>
      <c r="N3" s="15">
        <v>14.2</v>
      </c>
      <c r="O3">
        <f t="shared" si="0"/>
        <v>11.9</v>
      </c>
      <c r="P3">
        <f t="shared" si="1"/>
        <v>14.7</v>
      </c>
    </row>
    <row r="4" spans="11:16" ht="12.75">
      <c r="K4" s="15">
        <v>1431</v>
      </c>
      <c r="L4" s="16" t="s">
        <v>23</v>
      </c>
      <c r="M4" s="16" t="s">
        <v>19</v>
      </c>
      <c r="N4" s="15">
        <v>13.4</v>
      </c>
      <c r="O4">
        <f t="shared" si="0"/>
        <v>11.9</v>
      </c>
      <c r="P4">
        <f t="shared" si="1"/>
        <v>14.7</v>
      </c>
    </row>
    <row r="5" spans="1:16" ht="12.75">
      <c r="A5" t="s">
        <v>15</v>
      </c>
      <c r="K5" s="15">
        <v>1432</v>
      </c>
      <c r="L5" s="16" t="s">
        <v>23</v>
      </c>
      <c r="M5" s="16" t="s">
        <v>19</v>
      </c>
      <c r="N5" s="15">
        <v>13.8</v>
      </c>
      <c r="O5">
        <f t="shared" si="0"/>
        <v>11.9</v>
      </c>
      <c r="P5">
        <f t="shared" si="1"/>
        <v>14.7</v>
      </c>
    </row>
    <row r="6" spans="1:16" ht="12.75" customHeight="1">
      <c r="A6" s="7" t="str">
        <f>+M71</f>
        <v>LOR</v>
      </c>
      <c r="B6" s="7" t="str">
        <f>+M72</f>
        <v>N</v>
      </c>
      <c r="C6" s="7" t="str">
        <f>+M70</f>
        <v>Target Value</v>
      </c>
      <c r="D6" s="7" t="str">
        <f>+M68</f>
        <v>Lower Control Limit</v>
      </c>
      <c r="E6" s="7" t="str">
        <f>+M69</f>
        <v>Upper Control Limit</v>
      </c>
      <c r="F6" s="7" t="str">
        <f>+M64</f>
        <v>Mean</v>
      </c>
      <c r="G6" s="7" t="str">
        <f>+M65</f>
        <v>StdDev</v>
      </c>
      <c r="H6" s="7" t="str">
        <f>+M66</f>
        <v>%RSD</v>
      </c>
      <c r="I6" s="7" t="str">
        <f>+M67</f>
        <v>%Recovery</v>
      </c>
      <c r="K6" s="15">
        <v>1433</v>
      </c>
      <c r="L6" s="16" t="s">
        <v>23</v>
      </c>
      <c r="M6" s="16" t="s">
        <v>19</v>
      </c>
      <c r="N6" s="15">
        <v>13.8</v>
      </c>
      <c r="O6">
        <f t="shared" si="0"/>
        <v>11.9</v>
      </c>
      <c r="P6">
        <f t="shared" si="1"/>
        <v>14.7</v>
      </c>
    </row>
    <row r="7" spans="1:16" ht="12.75" customHeight="1">
      <c r="A7" s="5">
        <f>+N71</f>
        <v>0.5</v>
      </c>
      <c r="B7" s="5">
        <f>+N72</f>
        <v>62</v>
      </c>
      <c r="C7" s="5">
        <f>+N70</f>
        <v>13.3</v>
      </c>
      <c r="D7" s="5">
        <f>+N68</f>
        <v>11.9</v>
      </c>
      <c r="E7" s="5">
        <f>+N69</f>
        <v>14.7</v>
      </c>
      <c r="F7" s="5">
        <f>N64</f>
        <v>13.698387096774194</v>
      </c>
      <c r="G7" s="6">
        <f>N65</f>
        <v>0.4229063902480544</v>
      </c>
      <c r="H7" s="3">
        <f>N66</f>
        <v>3.087271422981204</v>
      </c>
      <c r="I7" s="3">
        <f>+N67</f>
        <v>102.99539170506912</v>
      </c>
      <c r="K7" s="15">
        <v>1533</v>
      </c>
      <c r="L7" s="16" t="s">
        <v>24</v>
      </c>
      <c r="M7" s="16" t="s">
        <v>19</v>
      </c>
      <c r="N7" s="15">
        <v>13.7</v>
      </c>
      <c r="O7">
        <f t="shared" si="0"/>
        <v>11.9</v>
      </c>
      <c r="P7">
        <f t="shared" si="1"/>
        <v>14.7</v>
      </c>
    </row>
    <row r="8" spans="11:16" ht="12.75" customHeight="1">
      <c r="K8" s="15">
        <v>1534</v>
      </c>
      <c r="L8" s="16" t="s">
        <v>24</v>
      </c>
      <c r="M8" s="16" t="s">
        <v>19</v>
      </c>
      <c r="N8" s="15">
        <v>14.2</v>
      </c>
      <c r="O8">
        <f t="shared" si="0"/>
        <v>11.9</v>
      </c>
      <c r="P8">
        <f t="shared" si="1"/>
        <v>14.7</v>
      </c>
    </row>
    <row r="9" spans="11:16" ht="12.75" customHeight="1">
      <c r="K9" s="15">
        <v>1535</v>
      </c>
      <c r="L9" s="16" t="s">
        <v>24</v>
      </c>
      <c r="M9" s="16" t="s">
        <v>19</v>
      </c>
      <c r="N9" s="15">
        <v>13.4</v>
      </c>
      <c r="O9">
        <f t="shared" si="0"/>
        <v>11.9</v>
      </c>
      <c r="P9">
        <f t="shared" si="1"/>
        <v>14.7</v>
      </c>
    </row>
    <row r="10" spans="11:16" ht="12.75" customHeight="1">
      <c r="K10" s="15">
        <v>1536</v>
      </c>
      <c r="L10" s="16" t="s">
        <v>24</v>
      </c>
      <c r="M10" s="16" t="s">
        <v>19</v>
      </c>
      <c r="N10" s="15">
        <v>14.2</v>
      </c>
      <c r="O10">
        <f t="shared" si="0"/>
        <v>11.9</v>
      </c>
      <c r="P10">
        <f t="shared" si="1"/>
        <v>14.7</v>
      </c>
    </row>
    <row r="11" spans="11:16" ht="12.75" customHeight="1">
      <c r="K11" s="15">
        <v>1589</v>
      </c>
      <c r="L11" s="16" t="s">
        <v>25</v>
      </c>
      <c r="M11" s="16" t="s">
        <v>19</v>
      </c>
      <c r="N11" s="15">
        <v>14.1</v>
      </c>
      <c r="O11">
        <f t="shared" si="0"/>
        <v>11.9</v>
      </c>
      <c r="P11">
        <f t="shared" si="1"/>
        <v>14.7</v>
      </c>
    </row>
    <row r="12" spans="11:16" ht="12.75" customHeight="1">
      <c r="K12" s="15">
        <v>1590</v>
      </c>
      <c r="L12" s="16" t="s">
        <v>25</v>
      </c>
      <c r="M12" s="16" t="s">
        <v>19</v>
      </c>
      <c r="N12" s="15">
        <v>13</v>
      </c>
      <c r="O12">
        <f t="shared" si="0"/>
        <v>11.9</v>
      </c>
      <c r="P12">
        <f t="shared" si="1"/>
        <v>14.7</v>
      </c>
    </row>
    <row r="13" spans="11:16" ht="12.75" customHeight="1">
      <c r="K13" s="15">
        <v>1591</v>
      </c>
      <c r="L13" s="16" t="s">
        <v>25</v>
      </c>
      <c r="M13" s="16" t="s">
        <v>19</v>
      </c>
      <c r="N13" s="15">
        <v>14.6</v>
      </c>
      <c r="O13">
        <f t="shared" si="0"/>
        <v>11.9</v>
      </c>
      <c r="P13">
        <f t="shared" si="1"/>
        <v>14.7</v>
      </c>
    </row>
    <row r="14" spans="11:16" ht="12.75" customHeight="1">
      <c r="K14" s="15">
        <v>1592</v>
      </c>
      <c r="L14" s="16" t="s">
        <v>25</v>
      </c>
      <c r="M14" s="16" t="s">
        <v>19</v>
      </c>
      <c r="N14" s="15">
        <v>13.6</v>
      </c>
      <c r="O14">
        <f t="shared" si="0"/>
        <v>11.9</v>
      </c>
      <c r="P14">
        <f t="shared" si="1"/>
        <v>14.7</v>
      </c>
    </row>
    <row r="15" spans="11:16" ht="12.75" customHeight="1">
      <c r="K15" s="15">
        <v>1593</v>
      </c>
      <c r="L15" s="16" t="s">
        <v>25</v>
      </c>
      <c r="M15" s="16" t="s">
        <v>19</v>
      </c>
      <c r="N15" s="15">
        <v>13.7</v>
      </c>
      <c r="O15">
        <f t="shared" si="0"/>
        <v>11.9</v>
      </c>
      <c r="P15">
        <f t="shared" si="1"/>
        <v>14.7</v>
      </c>
    </row>
    <row r="16" spans="11:16" ht="12.75" customHeight="1">
      <c r="K16" s="15">
        <v>1594</v>
      </c>
      <c r="L16" s="16" t="s">
        <v>25</v>
      </c>
      <c r="M16" s="16" t="s">
        <v>19</v>
      </c>
      <c r="N16" s="15">
        <v>13.8</v>
      </c>
      <c r="O16">
        <f t="shared" si="0"/>
        <v>11.9</v>
      </c>
      <c r="P16">
        <f t="shared" si="1"/>
        <v>14.7</v>
      </c>
    </row>
    <row r="17" spans="11:16" ht="12.75" customHeight="1">
      <c r="K17" s="15">
        <v>1692</v>
      </c>
      <c r="L17" s="16" t="s">
        <v>26</v>
      </c>
      <c r="M17" s="16" t="s">
        <v>19</v>
      </c>
      <c r="N17" s="15">
        <v>13.6</v>
      </c>
      <c r="O17">
        <f t="shared" si="0"/>
        <v>11.9</v>
      </c>
      <c r="P17">
        <f t="shared" si="1"/>
        <v>14.7</v>
      </c>
    </row>
    <row r="18" spans="11:16" ht="12.75" customHeight="1">
      <c r="K18" s="15">
        <v>1693</v>
      </c>
      <c r="L18" s="16" t="s">
        <v>26</v>
      </c>
      <c r="M18" s="16" t="s">
        <v>19</v>
      </c>
      <c r="N18" s="15">
        <v>13.1</v>
      </c>
      <c r="O18">
        <f t="shared" si="0"/>
        <v>11.9</v>
      </c>
      <c r="P18">
        <f t="shared" si="1"/>
        <v>14.7</v>
      </c>
    </row>
    <row r="19" spans="11:16" ht="12.75" customHeight="1">
      <c r="K19" s="15">
        <v>1694</v>
      </c>
      <c r="L19" s="16" t="s">
        <v>26</v>
      </c>
      <c r="M19" s="16" t="s">
        <v>19</v>
      </c>
      <c r="N19" s="15">
        <v>13.8</v>
      </c>
      <c r="O19">
        <f t="shared" si="0"/>
        <v>11.9</v>
      </c>
      <c r="P19">
        <f t="shared" si="1"/>
        <v>14.7</v>
      </c>
    </row>
    <row r="20" spans="11:16" ht="12.75" customHeight="1">
      <c r="K20" s="15">
        <v>1695</v>
      </c>
      <c r="L20" s="16" t="s">
        <v>26</v>
      </c>
      <c r="M20" s="16" t="s">
        <v>19</v>
      </c>
      <c r="N20" s="15">
        <v>13.7</v>
      </c>
      <c r="O20">
        <f t="shared" si="0"/>
        <v>11.9</v>
      </c>
      <c r="P20">
        <f t="shared" si="1"/>
        <v>14.7</v>
      </c>
    </row>
    <row r="21" spans="11:16" ht="12.75" customHeight="1">
      <c r="K21" s="15">
        <v>1696</v>
      </c>
      <c r="L21" s="16" t="s">
        <v>26</v>
      </c>
      <c r="M21" s="16" t="s">
        <v>19</v>
      </c>
      <c r="N21" s="15">
        <v>13.7</v>
      </c>
      <c r="O21">
        <f t="shared" si="0"/>
        <v>11.9</v>
      </c>
      <c r="P21">
        <f t="shared" si="1"/>
        <v>14.7</v>
      </c>
    </row>
    <row r="22" spans="11:16" ht="12.75" customHeight="1">
      <c r="K22" s="15">
        <v>1697</v>
      </c>
      <c r="L22" s="16" t="s">
        <v>26</v>
      </c>
      <c r="M22" s="16" t="s">
        <v>19</v>
      </c>
      <c r="N22" s="15">
        <v>13.8</v>
      </c>
      <c r="O22">
        <f t="shared" si="0"/>
        <v>11.9</v>
      </c>
      <c r="P22">
        <f t="shared" si="1"/>
        <v>14.7</v>
      </c>
    </row>
    <row r="23" spans="11:16" ht="12.75" customHeight="1">
      <c r="K23" s="15">
        <v>1698</v>
      </c>
      <c r="L23" s="16" t="s">
        <v>26</v>
      </c>
      <c r="M23" s="16" t="s">
        <v>19</v>
      </c>
      <c r="N23" s="15">
        <v>13.5</v>
      </c>
      <c r="O23">
        <f t="shared" si="0"/>
        <v>11.9</v>
      </c>
      <c r="P23">
        <f t="shared" si="1"/>
        <v>14.7</v>
      </c>
    </row>
    <row r="24" spans="11:16" ht="12.75" customHeight="1">
      <c r="K24" s="15">
        <v>2028</v>
      </c>
      <c r="L24" s="16" t="s">
        <v>27</v>
      </c>
      <c r="M24" s="16" t="s">
        <v>19</v>
      </c>
      <c r="N24" s="15">
        <v>13.5</v>
      </c>
      <c r="O24">
        <f t="shared" si="0"/>
        <v>11.9</v>
      </c>
      <c r="P24">
        <f t="shared" si="1"/>
        <v>14.7</v>
      </c>
    </row>
    <row r="25" spans="11:16" ht="12.75" customHeight="1">
      <c r="K25" s="15">
        <v>2029</v>
      </c>
      <c r="L25" s="16" t="s">
        <v>27</v>
      </c>
      <c r="M25" s="16" t="s">
        <v>19</v>
      </c>
      <c r="N25" s="15">
        <v>13.7</v>
      </c>
      <c r="O25">
        <f t="shared" si="0"/>
        <v>11.9</v>
      </c>
      <c r="P25">
        <f t="shared" si="1"/>
        <v>14.7</v>
      </c>
    </row>
    <row r="26" spans="11:16" ht="12.75" customHeight="1">
      <c r="K26" s="15">
        <v>2030</v>
      </c>
      <c r="L26" s="16" t="s">
        <v>27</v>
      </c>
      <c r="M26" s="16" t="s">
        <v>19</v>
      </c>
      <c r="N26" s="15">
        <v>13.2</v>
      </c>
      <c r="O26">
        <f t="shared" si="0"/>
        <v>11.9</v>
      </c>
      <c r="P26">
        <f t="shared" si="1"/>
        <v>14.7</v>
      </c>
    </row>
    <row r="27" spans="11:16" ht="12.75" customHeight="1">
      <c r="K27" s="15">
        <v>2031</v>
      </c>
      <c r="L27" s="16" t="s">
        <v>27</v>
      </c>
      <c r="M27" s="16" t="s">
        <v>19</v>
      </c>
      <c r="N27" s="15">
        <v>13.7</v>
      </c>
      <c r="O27">
        <f t="shared" si="0"/>
        <v>11.9</v>
      </c>
      <c r="P27">
        <f t="shared" si="1"/>
        <v>14.7</v>
      </c>
    </row>
    <row r="28" spans="11:16" ht="12.75" customHeight="1">
      <c r="K28" s="15">
        <v>2032</v>
      </c>
      <c r="L28" s="16" t="s">
        <v>27</v>
      </c>
      <c r="M28" s="16" t="s">
        <v>19</v>
      </c>
      <c r="N28" s="15">
        <v>13.2</v>
      </c>
      <c r="O28">
        <f t="shared" si="0"/>
        <v>11.9</v>
      </c>
      <c r="P28">
        <f t="shared" si="1"/>
        <v>14.7</v>
      </c>
    </row>
    <row r="29" spans="11:16" ht="12.75" customHeight="1">
      <c r="K29" s="15">
        <v>2033</v>
      </c>
      <c r="L29" s="16" t="s">
        <v>27</v>
      </c>
      <c r="M29" s="16" t="s">
        <v>19</v>
      </c>
      <c r="N29" s="15">
        <v>12.9</v>
      </c>
      <c r="O29">
        <f t="shared" si="0"/>
        <v>11.9</v>
      </c>
      <c r="P29">
        <f t="shared" si="1"/>
        <v>14.7</v>
      </c>
    </row>
    <row r="30" spans="11:16" ht="12.75" customHeight="1">
      <c r="K30" s="15">
        <v>2104</v>
      </c>
      <c r="L30" s="16" t="s">
        <v>28</v>
      </c>
      <c r="M30" s="16" t="s">
        <v>19</v>
      </c>
      <c r="N30" s="15">
        <v>12.9</v>
      </c>
      <c r="O30">
        <f t="shared" si="0"/>
        <v>11.9</v>
      </c>
      <c r="P30">
        <f t="shared" si="1"/>
        <v>14.7</v>
      </c>
    </row>
    <row r="31" spans="11:16" ht="12.75" customHeight="1">
      <c r="K31" s="15">
        <v>2105</v>
      </c>
      <c r="L31" s="16" t="s">
        <v>28</v>
      </c>
      <c r="M31" s="16" t="s">
        <v>19</v>
      </c>
      <c r="N31" s="15">
        <v>13.7</v>
      </c>
      <c r="O31">
        <f t="shared" si="0"/>
        <v>11.9</v>
      </c>
      <c r="P31">
        <f t="shared" si="1"/>
        <v>14.7</v>
      </c>
    </row>
    <row r="32" spans="11:16" ht="12.75" customHeight="1">
      <c r="K32" s="15">
        <v>2106</v>
      </c>
      <c r="L32" s="16" t="s">
        <v>28</v>
      </c>
      <c r="M32" s="16" t="s">
        <v>19</v>
      </c>
      <c r="N32" s="15">
        <v>13.9</v>
      </c>
      <c r="O32">
        <f t="shared" si="0"/>
        <v>11.9</v>
      </c>
      <c r="P32">
        <f t="shared" si="1"/>
        <v>14.7</v>
      </c>
    </row>
    <row r="33" spans="11:16" ht="12.75" customHeight="1">
      <c r="K33" s="15">
        <v>2107</v>
      </c>
      <c r="L33" s="16" t="s">
        <v>28</v>
      </c>
      <c r="M33" s="16" t="s">
        <v>19</v>
      </c>
      <c r="N33" s="15">
        <v>13.5</v>
      </c>
      <c r="O33">
        <f t="shared" si="0"/>
        <v>11.9</v>
      </c>
      <c r="P33">
        <f t="shared" si="1"/>
        <v>14.7</v>
      </c>
    </row>
    <row r="34" spans="11:16" ht="12.75" customHeight="1">
      <c r="K34" s="15">
        <v>2108</v>
      </c>
      <c r="L34" s="16" t="s">
        <v>28</v>
      </c>
      <c r="M34" s="16" t="s">
        <v>19</v>
      </c>
      <c r="N34" s="15">
        <v>14</v>
      </c>
      <c r="O34">
        <f t="shared" si="0"/>
        <v>11.9</v>
      </c>
      <c r="P34">
        <f t="shared" si="1"/>
        <v>14.7</v>
      </c>
    </row>
    <row r="35" spans="11:16" ht="12.75" customHeight="1">
      <c r="K35" s="15">
        <v>2109</v>
      </c>
      <c r="L35" s="16" t="s">
        <v>28</v>
      </c>
      <c r="M35" s="16" t="s">
        <v>19</v>
      </c>
      <c r="N35" s="15">
        <v>13.2</v>
      </c>
      <c r="O35">
        <f t="shared" si="0"/>
        <v>11.9</v>
      </c>
      <c r="P35">
        <f t="shared" si="1"/>
        <v>14.7</v>
      </c>
    </row>
    <row r="36" spans="11:16" ht="12.75" customHeight="1">
      <c r="K36" s="15">
        <v>2110</v>
      </c>
      <c r="L36" s="16" t="s">
        <v>28</v>
      </c>
      <c r="M36" s="16" t="s">
        <v>19</v>
      </c>
      <c r="N36" s="15">
        <v>14.2</v>
      </c>
      <c r="O36">
        <f t="shared" si="0"/>
        <v>11.9</v>
      </c>
      <c r="P36">
        <f t="shared" si="1"/>
        <v>14.7</v>
      </c>
    </row>
    <row r="37" spans="11:16" ht="12.75" customHeight="1">
      <c r="K37" s="15">
        <v>2232</v>
      </c>
      <c r="L37" s="16" t="s">
        <v>29</v>
      </c>
      <c r="M37" s="16" t="s">
        <v>19</v>
      </c>
      <c r="N37" s="15">
        <v>14.2</v>
      </c>
      <c r="O37">
        <f t="shared" si="0"/>
        <v>11.9</v>
      </c>
      <c r="P37">
        <f t="shared" si="1"/>
        <v>14.7</v>
      </c>
    </row>
    <row r="38" spans="11:16" ht="12.75" customHeight="1">
      <c r="K38" s="15">
        <v>2233</v>
      </c>
      <c r="L38" s="16" t="s">
        <v>29</v>
      </c>
      <c r="M38" s="16" t="s">
        <v>19</v>
      </c>
      <c r="N38" s="15">
        <v>14.2</v>
      </c>
      <c r="O38">
        <f t="shared" si="0"/>
        <v>11.9</v>
      </c>
      <c r="P38">
        <f t="shared" si="1"/>
        <v>14.7</v>
      </c>
    </row>
    <row r="39" spans="11:16" ht="12.75" customHeight="1">
      <c r="K39" s="15">
        <v>2234</v>
      </c>
      <c r="L39" s="16" t="s">
        <v>29</v>
      </c>
      <c r="M39" s="16" t="s">
        <v>19</v>
      </c>
      <c r="N39" s="15">
        <v>14.1</v>
      </c>
      <c r="O39">
        <f t="shared" si="0"/>
        <v>11.9</v>
      </c>
      <c r="P39">
        <f t="shared" si="1"/>
        <v>14.7</v>
      </c>
    </row>
    <row r="40" spans="11:16" ht="12.75" customHeight="1">
      <c r="K40" s="15">
        <v>2235</v>
      </c>
      <c r="L40" s="16" t="s">
        <v>29</v>
      </c>
      <c r="M40" s="16" t="s">
        <v>19</v>
      </c>
      <c r="N40" s="15">
        <v>13.9</v>
      </c>
      <c r="O40">
        <f t="shared" si="0"/>
        <v>11.9</v>
      </c>
      <c r="P40">
        <f t="shared" si="1"/>
        <v>14.7</v>
      </c>
    </row>
    <row r="41" spans="11:16" ht="12.75" customHeight="1">
      <c r="K41" s="15">
        <v>2236</v>
      </c>
      <c r="L41" s="16" t="s">
        <v>29</v>
      </c>
      <c r="M41" s="16" t="s">
        <v>19</v>
      </c>
      <c r="N41" s="15">
        <v>14</v>
      </c>
      <c r="O41">
        <f t="shared" si="0"/>
        <v>11.9</v>
      </c>
      <c r="P41">
        <f t="shared" si="1"/>
        <v>14.7</v>
      </c>
    </row>
    <row r="42" spans="11:16" ht="12.75" customHeight="1">
      <c r="K42" s="15">
        <v>2237</v>
      </c>
      <c r="L42" s="16" t="s">
        <v>29</v>
      </c>
      <c r="M42" s="16" t="s">
        <v>19</v>
      </c>
      <c r="N42" s="15">
        <v>13.5</v>
      </c>
      <c r="O42">
        <f t="shared" si="0"/>
        <v>11.9</v>
      </c>
      <c r="P42">
        <f t="shared" si="1"/>
        <v>14.7</v>
      </c>
    </row>
    <row r="43" spans="11:16" ht="12.75" customHeight="1">
      <c r="K43" s="15">
        <v>2238</v>
      </c>
      <c r="L43" s="16" t="s">
        <v>29</v>
      </c>
      <c r="M43" s="16" t="s">
        <v>19</v>
      </c>
      <c r="N43" s="15">
        <v>14.2</v>
      </c>
      <c r="O43">
        <f t="shared" si="0"/>
        <v>11.9</v>
      </c>
      <c r="P43">
        <f t="shared" si="1"/>
        <v>14.7</v>
      </c>
    </row>
    <row r="44" spans="11:16" ht="12.75" customHeight="1">
      <c r="K44" s="15">
        <v>2334</v>
      </c>
      <c r="L44" s="16" t="s">
        <v>18</v>
      </c>
      <c r="M44" s="16" t="s">
        <v>19</v>
      </c>
      <c r="N44" s="15">
        <v>14.2</v>
      </c>
      <c r="O44">
        <f t="shared" si="0"/>
        <v>11.9</v>
      </c>
      <c r="P44">
        <f t="shared" si="1"/>
        <v>14.7</v>
      </c>
    </row>
    <row r="45" spans="11:16" ht="12.75" customHeight="1">
      <c r="K45" s="15">
        <v>2360</v>
      </c>
      <c r="L45" s="16" t="s">
        <v>30</v>
      </c>
      <c r="M45" s="16" t="s">
        <v>19</v>
      </c>
      <c r="N45" s="15">
        <v>14.2</v>
      </c>
      <c r="O45">
        <f t="shared" si="0"/>
        <v>11.9</v>
      </c>
      <c r="P45">
        <f t="shared" si="1"/>
        <v>14.7</v>
      </c>
    </row>
    <row r="46" spans="11:16" ht="12.75" customHeight="1">
      <c r="K46" s="15">
        <v>2361</v>
      </c>
      <c r="L46" s="16" t="s">
        <v>30</v>
      </c>
      <c r="M46" s="16" t="s">
        <v>19</v>
      </c>
      <c r="N46" s="15">
        <v>13.9</v>
      </c>
      <c r="O46">
        <f t="shared" si="0"/>
        <v>11.9</v>
      </c>
      <c r="P46">
        <f t="shared" si="1"/>
        <v>14.7</v>
      </c>
    </row>
    <row r="47" spans="11:16" ht="12.75" customHeight="1">
      <c r="K47" s="15">
        <v>2362</v>
      </c>
      <c r="L47" s="16" t="s">
        <v>30</v>
      </c>
      <c r="M47" s="16" t="s">
        <v>19</v>
      </c>
      <c r="N47" s="15">
        <v>14.1</v>
      </c>
      <c r="O47">
        <f t="shared" si="0"/>
        <v>11.9</v>
      </c>
      <c r="P47">
        <f t="shared" si="1"/>
        <v>14.7</v>
      </c>
    </row>
    <row r="48" spans="11:16" ht="12.75" customHeight="1">
      <c r="K48" s="15">
        <v>2363</v>
      </c>
      <c r="L48" s="16" t="s">
        <v>30</v>
      </c>
      <c r="M48" s="16" t="s">
        <v>19</v>
      </c>
      <c r="N48" s="15">
        <v>13.8</v>
      </c>
      <c r="O48">
        <f t="shared" si="0"/>
        <v>11.9</v>
      </c>
      <c r="P48">
        <f t="shared" si="1"/>
        <v>14.7</v>
      </c>
    </row>
    <row r="49" spans="11:16" ht="12.75" customHeight="1">
      <c r="K49" s="15">
        <v>2364</v>
      </c>
      <c r="L49" s="16" t="s">
        <v>30</v>
      </c>
      <c r="M49" s="16" t="s">
        <v>19</v>
      </c>
      <c r="N49" s="15">
        <v>13.5</v>
      </c>
      <c r="O49">
        <f t="shared" si="0"/>
        <v>11.9</v>
      </c>
      <c r="P49">
        <f t="shared" si="1"/>
        <v>14.7</v>
      </c>
    </row>
    <row r="50" spans="11:16" ht="12.75" customHeight="1">
      <c r="K50" s="15">
        <v>2365</v>
      </c>
      <c r="L50" s="16" t="s">
        <v>30</v>
      </c>
      <c r="M50" s="16" t="s">
        <v>19</v>
      </c>
      <c r="N50" s="15">
        <v>13.7</v>
      </c>
      <c r="O50">
        <f t="shared" si="0"/>
        <v>11.9</v>
      </c>
      <c r="P50">
        <f t="shared" si="1"/>
        <v>14.7</v>
      </c>
    </row>
    <row r="51" spans="11:16" ht="12.75" customHeight="1">
      <c r="K51" s="15">
        <v>2366</v>
      </c>
      <c r="L51" s="16" t="s">
        <v>30</v>
      </c>
      <c r="M51" s="16" t="s">
        <v>19</v>
      </c>
      <c r="N51" s="15">
        <v>14.2</v>
      </c>
      <c r="O51">
        <f t="shared" si="0"/>
        <v>11.9</v>
      </c>
      <c r="P51">
        <f t="shared" si="1"/>
        <v>14.7</v>
      </c>
    </row>
    <row r="52" spans="11:16" ht="12.75" customHeight="1">
      <c r="K52" s="15">
        <v>2432</v>
      </c>
      <c r="L52" s="16" t="s">
        <v>31</v>
      </c>
      <c r="M52" s="16" t="s">
        <v>19</v>
      </c>
      <c r="N52" s="15">
        <v>13.6</v>
      </c>
      <c r="O52">
        <f t="shared" si="0"/>
        <v>11.9</v>
      </c>
      <c r="P52">
        <f t="shared" si="1"/>
        <v>14.7</v>
      </c>
    </row>
    <row r="53" spans="11:16" ht="12.75" customHeight="1">
      <c r="K53" s="15">
        <v>2433</v>
      </c>
      <c r="L53" s="16" t="s">
        <v>31</v>
      </c>
      <c r="M53" s="16" t="s">
        <v>19</v>
      </c>
      <c r="N53" s="15">
        <v>13.1</v>
      </c>
      <c r="O53">
        <f t="shared" si="0"/>
        <v>11.9</v>
      </c>
      <c r="P53">
        <f t="shared" si="1"/>
        <v>14.7</v>
      </c>
    </row>
    <row r="54" spans="11:16" ht="12.75" customHeight="1">
      <c r="K54" s="15">
        <v>2434</v>
      </c>
      <c r="L54" s="16" t="s">
        <v>31</v>
      </c>
      <c r="M54" s="16" t="s">
        <v>19</v>
      </c>
      <c r="N54" s="15">
        <v>13.9</v>
      </c>
      <c r="O54">
        <f t="shared" si="0"/>
        <v>11.9</v>
      </c>
      <c r="P54">
        <f t="shared" si="1"/>
        <v>14.7</v>
      </c>
    </row>
    <row r="55" spans="11:16" ht="12.75" customHeight="1">
      <c r="K55" s="15">
        <v>2435</v>
      </c>
      <c r="L55" s="16" t="s">
        <v>31</v>
      </c>
      <c r="M55" s="16" t="s">
        <v>19</v>
      </c>
      <c r="N55" s="15">
        <v>14.1</v>
      </c>
      <c r="O55">
        <f t="shared" si="0"/>
        <v>11.9</v>
      </c>
      <c r="P55">
        <f t="shared" si="1"/>
        <v>14.7</v>
      </c>
    </row>
    <row r="56" spans="11:16" ht="12.75" customHeight="1">
      <c r="K56" s="15">
        <v>2436</v>
      </c>
      <c r="L56" s="16" t="s">
        <v>31</v>
      </c>
      <c r="M56" s="16" t="s">
        <v>19</v>
      </c>
      <c r="N56" s="15">
        <v>13.5</v>
      </c>
      <c r="O56">
        <f t="shared" si="0"/>
        <v>11.9</v>
      </c>
      <c r="P56">
        <f t="shared" si="1"/>
        <v>14.7</v>
      </c>
    </row>
    <row r="57" spans="11:16" ht="12.75" customHeight="1">
      <c r="K57" s="15">
        <v>2437</v>
      </c>
      <c r="L57" s="16" t="s">
        <v>31</v>
      </c>
      <c r="M57" s="16" t="s">
        <v>19</v>
      </c>
      <c r="N57" s="15">
        <v>12.9</v>
      </c>
      <c r="O57">
        <f t="shared" si="0"/>
        <v>11.9</v>
      </c>
      <c r="P57">
        <f t="shared" si="1"/>
        <v>14.7</v>
      </c>
    </row>
    <row r="58" spans="11:16" ht="12.75" customHeight="1">
      <c r="K58" s="15">
        <v>2507</v>
      </c>
      <c r="L58" s="16" t="s">
        <v>32</v>
      </c>
      <c r="M58" s="16" t="s">
        <v>19</v>
      </c>
      <c r="N58" s="15">
        <v>12.9</v>
      </c>
      <c r="O58">
        <f t="shared" si="0"/>
        <v>11.9</v>
      </c>
      <c r="P58">
        <f t="shared" si="1"/>
        <v>14.7</v>
      </c>
    </row>
    <row r="59" spans="11:16" ht="12.75" customHeight="1">
      <c r="K59" s="15">
        <v>2508</v>
      </c>
      <c r="L59" s="16" t="s">
        <v>32</v>
      </c>
      <c r="M59" s="16" t="s">
        <v>19</v>
      </c>
      <c r="N59" s="15">
        <v>13.2</v>
      </c>
      <c r="O59">
        <f t="shared" si="0"/>
        <v>11.9</v>
      </c>
      <c r="P59">
        <f t="shared" si="1"/>
        <v>14.7</v>
      </c>
    </row>
    <row r="60" spans="11:16" ht="12.75" customHeight="1">
      <c r="K60" s="15">
        <v>2509</v>
      </c>
      <c r="L60" s="16" t="s">
        <v>32</v>
      </c>
      <c r="M60" s="16" t="s">
        <v>19</v>
      </c>
      <c r="N60" s="15">
        <v>13.9</v>
      </c>
      <c r="O60">
        <f t="shared" si="0"/>
        <v>11.9</v>
      </c>
      <c r="P60">
        <f t="shared" si="1"/>
        <v>14.7</v>
      </c>
    </row>
    <row r="61" spans="11:16" ht="12.75" customHeight="1">
      <c r="K61" s="15">
        <v>2510</v>
      </c>
      <c r="L61" s="16" t="s">
        <v>32</v>
      </c>
      <c r="M61" s="16" t="s">
        <v>19</v>
      </c>
      <c r="N61" s="15">
        <v>14.1</v>
      </c>
      <c r="O61">
        <f t="shared" si="0"/>
        <v>11.9</v>
      </c>
      <c r="P61">
        <f t="shared" si="1"/>
        <v>14.7</v>
      </c>
    </row>
    <row r="62" spans="11:16" ht="12.75" customHeight="1">
      <c r="K62" s="15">
        <v>2674</v>
      </c>
      <c r="L62" s="16" t="s">
        <v>33</v>
      </c>
      <c r="M62" s="16" t="s">
        <v>19</v>
      </c>
      <c r="N62" s="15">
        <v>13</v>
      </c>
      <c r="O62">
        <f t="shared" si="0"/>
        <v>11.9</v>
      </c>
      <c r="P62">
        <f t="shared" si="1"/>
        <v>14.7</v>
      </c>
    </row>
    <row r="63" spans="11:16" ht="12.75" customHeight="1">
      <c r="K63" s="15">
        <v>2675</v>
      </c>
      <c r="L63" s="16" t="s">
        <v>33</v>
      </c>
      <c r="M63" s="16" t="s">
        <v>19</v>
      </c>
      <c r="N63" s="15">
        <v>13</v>
      </c>
      <c r="O63">
        <f t="shared" si="0"/>
        <v>11.9</v>
      </c>
      <c r="P63">
        <f t="shared" si="1"/>
        <v>14.7</v>
      </c>
    </row>
    <row r="64" spans="13:14" ht="12.75" customHeight="1">
      <c r="M64" s="2" t="s">
        <v>11</v>
      </c>
      <c r="N64" s="6">
        <f>AVERAGE(N2:N63)</f>
        <v>13.698387096774194</v>
      </c>
    </row>
    <row r="65" spans="13:14" ht="12.75" customHeight="1">
      <c r="M65" s="2" t="s">
        <v>12</v>
      </c>
      <c r="N65" s="4">
        <f>STDEV(N2:N63)</f>
        <v>0.4229063902480544</v>
      </c>
    </row>
    <row r="66" spans="13:14" ht="12.75" customHeight="1">
      <c r="M66" s="2" t="s">
        <v>5</v>
      </c>
      <c r="N66" s="3">
        <f>N65/N64*100</f>
        <v>3.087271422981204</v>
      </c>
    </row>
    <row r="67" spans="13:14" ht="12.75" customHeight="1">
      <c r="M67" s="2" t="s">
        <v>13</v>
      </c>
      <c r="N67" s="3">
        <f>N64/N70*100</f>
        <v>102.99539170506912</v>
      </c>
    </row>
    <row r="68" spans="13:14" ht="12.75" customHeight="1">
      <c r="M68" s="2" t="s">
        <v>6</v>
      </c>
      <c r="N68" s="5">
        <v>11.9</v>
      </c>
    </row>
    <row r="69" spans="13:14" ht="12.75" customHeight="1">
      <c r="M69" s="2" t="s">
        <v>7</v>
      </c>
      <c r="N69" s="5">
        <v>14.7</v>
      </c>
    </row>
    <row r="70" spans="13:14" ht="12.75" customHeight="1">
      <c r="M70" s="2" t="s">
        <v>8</v>
      </c>
      <c r="N70" s="5">
        <f>(N68+N69)/2</f>
        <v>13.3</v>
      </c>
    </row>
    <row r="71" spans="13:14" ht="12.75" customHeight="1">
      <c r="M71" s="2" t="s">
        <v>9</v>
      </c>
      <c r="N71" s="5">
        <v>0.5</v>
      </c>
    </row>
    <row r="72" spans="13:14" ht="12.75" customHeight="1">
      <c r="M72" s="2" t="s">
        <v>10</v>
      </c>
      <c r="N72" s="5">
        <f>COUNT(N2:N63)</f>
        <v>62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BMAA-02</v>
      </c>
      <c r="K1" s="17" t="s">
        <v>0</v>
      </c>
      <c r="L1" s="17" t="s">
        <v>1</v>
      </c>
      <c r="M1" s="17" t="s">
        <v>2</v>
      </c>
      <c r="N1" s="17" t="s">
        <v>35</v>
      </c>
      <c r="O1" s="1" t="s">
        <v>4</v>
      </c>
      <c r="P1" s="1" t="s">
        <v>3</v>
      </c>
    </row>
    <row r="2" spans="1:16" ht="12.75">
      <c r="A2" s="13" t="s">
        <v>34</v>
      </c>
      <c r="K2" s="18">
        <v>1</v>
      </c>
      <c r="L2" s="19" t="s">
        <v>36</v>
      </c>
      <c r="M2" s="19" t="s">
        <v>19</v>
      </c>
      <c r="N2" s="18">
        <v>13</v>
      </c>
      <c r="O2">
        <f aca="true" t="shared" si="0" ref="O2:O65">$D$7</f>
        <v>11.9</v>
      </c>
      <c r="P2">
        <f aca="true" t="shared" si="1" ref="P2:P65">$E$7</f>
        <v>14.7</v>
      </c>
    </row>
    <row r="3" spans="1:16" ht="12.75">
      <c r="A3" s="13" t="s">
        <v>21</v>
      </c>
      <c r="K3" s="18">
        <v>2</v>
      </c>
      <c r="L3" s="19" t="s">
        <v>36</v>
      </c>
      <c r="M3" s="19" t="s">
        <v>19</v>
      </c>
      <c r="N3" s="18">
        <v>12</v>
      </c>
      <c r="O3">
        <f t="shared" si="0"/>
        <v>11.9</v>
      </c>
      <c r="P3">
        <f t="shared" si="1"/>
        <v>14.7</v>
      </c>
    </row>
    <row r="4" spans="11:16" ht="12.75">
      <c r="K4" s="18">
        <v>3</v>
      </c>
      <c r="L4" s="19" t="s">
        <v>36</v>
      </c>
      <c r="M4" s="19" t="s">
        <v>19</v>
      </c>
      <c r="N4" s="18">
        <v>13</v>
      </c>
      <c r="O4">
        <f t="shared" si="0"/>
        <v>11.9</v>
      </c>
      <c r="P4">
        <f t="shared" si="1"/>
        <v>14.7</v>
      </c>
    </row>
    <row r="5" spans="1:16" ht="12.75">
      <c r="A5" t="s">
        <v>15</v>
      </c>
      <c r="K5" s="18">
        <v>4</v>
      </c>
      <c r="L5" s="19" t="s">
        <v>36</v>
      </c>
      <c r="M5" s="19" t="s">
        <v>19</v>
      </c>
      <c r="N5" s="18">
        <v>13</v>
      </c>
      <c r="O5">
        <f t="shared" si="0"/>
        <v>11.9</v>
      </c>
      <c r="P5">
        <f t="shared" si="1"/>
        <v>14.7</v>
      </c>
    </row>
    <row r="6" spans="1:16" ht="12.75" customHeight="1">
      <c r="A6" s="7" t="str">
        <f>+M98</f>
        <v>LOR</v>
      </c>
      <c r="B6" s="7" t="str">
        <f>+M99</f>
        <v>N</v>
      </c>
      <c r="C6" s="7" t="str">
        <f>+M97</f>
        <v>Target Value</v>
      </c>
      <c r="D6" s="7" t="str">
        <f>+M95</f>
        <v>Lower Control Limit</v>
      </c>
      <c r="E6" s="7" t="str">
        <f>+M96</f>
        <v>Upper Control Limit</v>
      </c>
      <c r="F6" s="7" t="str">
        <f>+M91</f>
        <v>Mean</v>
      </c>
      <c r="G6" s="7" t="str">
        <f>+M92</f>
        <v>StdDev</v>
      </c>
      <c r="H6" s="7" t="str">
        <f>+M93</f>
        <v>%RSD</v>
      </c>
      <c r="I6" s="7" t="str">
        <f>+M94</f>
        <v>%Recovery</v>
      </c>
      <c r="K6" s="18">
        <v>5</v>
      </c>
      <c r="L6" s="19" t="s">
        <v>36</v>
      </c>
      <c r="M6" s="19" t="s">
        <v>19</v>
      </c>
      <c r="N6" s="18">
        <v>14</v>
      </c>
      <c r="O6">
        <f t="shared" si="0"/>
        <v>11.9</v>
      </c>
      <c r="P6">
        <f t="shared" si="1"/>
        <v>14.7</v>
      </c>
    </row>
    <row r="7" spans="1:16" ht="12.75" customHeight="1">
      <c r="A7" s="5">
        <f>+N98</f>
        <v>1</v>
      </c>
      <c r="B7" s="5">
        <f>+N99</f>
        <v>89</v>
      </c>
      <c r="C7" s="5">
        <f>+N97</f>
        <v>13.3</v>
      </c>
      <c r="D7" s="5">
        <f>+N95</f>
        <v>11.9</v>
      </c>
      <c r="E7" s="5">
        <f>+N96</f>
        <v>14.7</v>
      </c>
      <c r="F7" s="5">
        <f>N91</f>
        <v>13.606741573033707</v>
      </c>
      <c r="G7" s="6">
        <f>N92</f>
        <v>0.9246372449395137</v>
      </c>
      <c r="H7" s="3">
        <f>N93</f>
        <v>6.795434748110382</v>
      </c>
      <c r="I7" s="3">
        <f>+N94</f>
        <v>102.30632761679479</v>
      </c>
      <c r="K7" s="18">
        <v>6</v>
      </c>
      <c r="L7" s="19" t="s">
        <v>36</v>
      </c>
      <c r="M7" s="19" t="s">
        <v>19</v>
      </c>
      <c r="N7" s="18">
        <v>13</v>
      </c>
      <c r="O7">
        <f t="shared" si="0"/>
        <v>11.9</v>
      </c>
      <c r="P7">
        <f t="shared" si="1"/>
        <v>14.7</v>
      </c>
    </row>
    <row r="8" spans="11:16" ht="12.75" customHeight="1">
      <c r="K8" s="18">
        <v>131</v>
      </c>
      <c r="L8" s="19" t="s">
        <v>37</v>
      </c>
      <c r="M8" s="19" t="s">
        <v>19</v>
      </c>
      <c r="N8" s="18">
        <v>13</v>
      </c>
      <c r="O8">
        <f t="shared" si="0"/>
        <v>11.9</v>
      </c>
      <c r="P8">
        <f t="shared" si="1"/>
        <v>14.7</v>
      </c>
    </row>
    <row r="9" spans="11:16" ht="12.75" customHeight="1">
      <c r="K9" s="18">
        <v>132</v>
      </c>
      <c r="L9" s="19" t="s">
        <v>37</v>
      </c>
      <c r="M9" s="19" t="s">
        <v>19</v>
      </c>
      <c r="N9" s="18">
        <v>14</v>
      </c>
      <c r="O9">
        <f t="shared" si="0"/>
        <v>11.9</v>
      </c>
      <c r="P9">
        <f t="shared" si="1"/>
        <v>14.7</v>
      </c>
    </row>
    <row r="10" spans="11:16" ht="12.75" customHeight="1">
      <c r="K10" s="18">
        <v>133</v>
      </c>
      <c r="L10" s="19" t="s">
        <v>37</v>
      </c>
      <c r="M10" s="19" t="s">
        <v>19</v>
      </c>
      <c r="N10" s="18">
        <v>13</v>
      </c>
      <c r="O10">
        <f t="shared" si="0"/>
        <v>11.9</v>
      </c>
      <c r="P10">
        <f t="shared" si="1"/>
        <v>14.7</v>
      </c>
    </row>
    <row r="11" spans="11:16" ht="12.75" customHeight="1">
      <c r="K11" s="18">
        <v>134</v>
      </c>
      <c r="L11" s="19" t="s">
        <v>37</v>
      </c>
      <c r="M11" s="19" t="s">
        <v>19</v>
      </c>
      <c r="N11" s="18">
        <v>13</v>
      </c>
      <c r="O11">
        <f t="shared" si="0"/>
        <v>11.9</v>
      </c>
      <c r="P11">
        <f t="shared" si="1"/>
        <v>14.7</v>
      </c>
    </row>
    <row r="12" spans="11:16" ht="12.75" customHeight="1">
      <c r="K12" s="18">
        <v>135</v>
      </c>
      <c r="L12" s="19" t="s">
        <v>37</v>
      </c>
      <c r="M12" s="19" t="s">
        <v>19</v>
      </c>
      <c r="N12" s="18">
        <v>13</v>
      </c>
      <c r="O12">
        <f t="shared" si="0"/>
        <v>11.9</v>
      </c>
      <c r="P12">
        <f t="shared" si="1"/>
        <v>14.7</v>
      </c>
    </row>
    <row r="13" spans="11:16" ht="12.75" customHeight="1">
      <c r="K13" s="18">
        <v>136</v>
      </c>
      <c r="L13" s="19" t="s">
        <v>37</v>
      </c>
      <c r="M13" s="19" t="s">
        <v>19</v>
      </c>
      <c r="N13" s="18">
        <v>11</v>
      </c>
      <c r="O13">
        <f t="shared" si="0"/>
        <v>11.9</v>
      </c>
      <c r="P13">
        <f t="shared" si="1"/>
        <v>14.7</v>
      </c>
    </row>
    <row r="14" spans="11:16" ht="12.75" customHeight="1">
      <c r="K14" s="18">
        <v>137</v>
      </c>
      <c r="L14" s="19" t="s">
        <v>37</v>
      </c>
      <c r="M14" s="19" t="s">
        <v>19</v>
      </c>
      <c r="N14" s="18">
        <v>12</v>
      </c>
      <c r="O14">
        <f t="shared" si="0"/>
        <v>11.9</v>
      </c>
      <c r="P14">
        <f t="shared" si="1"/>
        <v>14.7</v>
      </c>
    </row>
    <row r="15" spans="11:16" ht="12.75" customHeight="1">
      <c r="K15" s="18">
        <v>217</v>
      </c>
      <c r="L15" s="19" t="s">
        <v>38</v>
      </c>
      <c r="M15" s="19" t="s">
        <v>19</v>
      </c>
      <c r="N15" s="18">
        <v>12</v>
      </c>
      <c r="O15">
        <f t="shared" si="0"/>
        <v>11.9</v>
      </c>
      <c r="P15">
        <f t="shared" si="1"/>
        <v>14.7</v>
      </c>
    </row>
    <row r="16" spans="11:16" ht="12.75" customHeight="1">
      <c r="K16" s="18">
        <v>218</v>
      </c>
      <c r="L16" s="19" t="s">
        <v>38</v>
      </c>
      <c r="M16" s="19" t="s">
        <v>19</v>
      </c>
      <c r="N16" s="18">
        <v>13</v>
      </c>
      <c r="O16">
        <f t="shared" si="0"/>
        <v>11.9</v>
      </c>
      <c r="P16">
        <f t="shared" si="1"/>
        <v>14.7</v>
      </c>
    </row>
    <row r="17" spans="11:16" ht="12.75" customHeight="1">
      <c r="K17" s="18">
        <v>219</v>
      </c>
      <c r="L17" s="19" t="s">
        <v>38</v>
      </c>
      <c r="M17" s="19" t="s">
        <v>19</v>
      </c>
      <c r="N17" s="18">
        <v>13</v>
      </c>
      <c r="O17">
        <f t="shared" si="0"/>
        <v>11.9</v>
      </c>
      <c r="P17">
        <f t="shared" si="1"/>
        <v>14.7</v>
      </c>
    </row>
    <row r="18" spans="11:16" ht="12.75" customHeight="1">
      <c r="K18" s="18">
        <v>220</v>
      </c>
      <c r="L18" s="19" t="s">
        <v>38</v>
      </c>
      <c r="M18" s="19" t="s">
        <v>19</v>
      </c>
      <c r="N18" s="18">
        <v>13</v>
      </c>
      <c r="O18">
        <f t="shared" si="0"/>
        <v>11.9</v>
      </c>
      <c r="P18">
        <f t="shared" si="1"/>
        <v>14.7</v>
      </c>
    </row>
    <row r="19" spans="11:16" ht="12.75" customHeight="1">
      <c r="K19" s="18">
        <v>221</v>
      </c>
      <c r="L19" s="19" t="s">
        <v>38</v>
      </c>
      <c r="M19" s="19" t="s">
        <v>19</v>
      </c>
      <c r="N19" s="18">
        <v>13</v>
      </c>
      <c r="O19">
        <f t="shared" si="0"/>
        <v>11.9</v>
      </c>
      <c r="P19">
        <f t="shared" si="1"/>
        <v>14.7</v>
      </c>
    </row>
    <row r="20" spans="11:16" ht="12.75" customHeight="1">
      <c r="K20" s="18">
        <v>222</v>
      </c>
      <c r="L20" s="19" t="s">
        <v>38</v>
      </c>
      <c r="M20" s="19" t="s">
        <v>19</v>
      </c>
      <c r="N20" s="18">
        <v>13</v>
      </c>
      <c r="O20">
        <f t="shared" si="0"/>
        <v>11.9</v>
      </c>
      <c r="P20">
        <f t="shared" si="1"/>
        <v>14.7</v>
      </c>
    </row>
    <row r="21" spans="11:16" ht="12.75" customHeight="1">
      <c r="K21" s="18">
        <v>223</v>
      </c>
      <c r="L21" s="19" t="s">
        <v>38</v>
      </c>
      <c r="M21" s="19" t="s">
        <v>19</v>
      </c>
      <c r="N21" s="18">
        <v>14</v>
      </c>
      <c r="O21">
        <f t="shared" si="0"/>
        <v>11.9</v>
      </c>
      <c r="P21">
        <f t="shared" si="1"/>
        <v>14.7</v>
      </c>
    </row>
    <row r="22" spans="11:16" ht="12.75" customHeight="1">
      <c r="K22" s="18">
        <v>224</v>
      </c>
      <c r="L22" s="19" t="s">
        <v>38</v>
      </c>
      <c r="M22" s="19" t="s">
        <v>19</v>
      </c>
      <c r="N22" s="18">
        <v>14</v>
      </c>
      <c r="O22">
        <f t="shared" si="0"/>
        <v>11.9</v>
      </c>
      <c r="P22">
        <f t="shared" si="1"/>
        <v>14.7</v>
      </c>
    </row>
    <row r="23" spans="11:16" ht="12.75" customHeight="1">
      <c r="K23" s="18">
        <v>431</v>
      </c>
      <c r="L23" s="19" t="s">
        <v>39</v>
      </c>
      <c r="M23" s="19" t="s">
        <v>19</v>
      </c>
      <c r="N23" s="18">
        <v>12</v>
      </c>
      <c r="O23">
        <f t="shared" si="0"/>
        <v>11.9</v>
      </c>
      <c r="P23">
        <f t="shared" si="1"/>
        <v>14.7</v>
      </c>
    </row>
    <row r="24" spans="11:16" ht="12.75" customHeight="1">
      <c r="K24" s="18">
        <v>432</v>
      </c>
      <c r="L24" s="19" t="s">
        <v>39</v>
      </c>
      <c r="M24" s="19" t="s">
        <v>19</v>
      </c>
      <c r="N24" s="18">
        <v>13</v>
      </c>
      <c r="O24">
        <f t="shared" si="0"/>
        <v>11.9</v>
      </c>
      <c r="P24">
        <f t="shared" si="1"/>
        <v>14.7</v>
      </c>
    </row>
    <row r="25" spans="11:16" ht="12.75" customHeight="1">
      <c r="K25" s="18">
        <v>433</v>
      </c>
      <c r="L25" s="19" t="s">
        <v>39</v>
      </c>
      <c r="M25" s="19" t="s">
        <v>19</v>
      </c>
      <c r="N25" s="18">
        <v>13</v>
      </c>
      <c r="O25">
        <f t="shared" si="0"/>
        <v>11.9</v>
      </c>
      <c r="P25">
        <f t="shared" si="1"/>
        <v>14.7</v>
      </c>
    </row>
    <row r="26" spans="11:16" ht="12.75" customHeight="1">
      <c r="K26" s="18">
        <v>434</v>
      </c>
      <c r="L26" s="19" t="s">
        <v>39</v>
      </c>
      <c r="M26" s="19" t="s">
        <v>19</v>
      </c>
      <c r="N26" s="18">
        <v>13</v>
      </c>
      <c r="O26">
        <f t="shared" si="0"/>
        <v>11.9</v>
      </c>
      <c r="P26">
        <f t="shared" si="1"/>
        <v>14.7</v>
      </c>
    </row>
    <row r="27" spans="11:16" ht="12.75" customHeight="1">
      <c r="K27" s="18">
        <v>435</v>
      </c>
      <c r="L27" s="19" t="s">
        <v>39</v>
      </c>
      <c r="M27" s="19" t="s">
        <v>19</v>
      </c>
      <c r="N27" s="18">
        <v>13</v>
      </c>
      <c r="O27">
        <f t="shared" si="0"/>
        <v>11.9</v>
      </c>
      <c r="P27">
        <f t="shared" si="1"/>
        <v>14.7</v>
      </c>
    </row>
    <row r="28" spans="11:16" ht="12.75" customHeight="1">
      <c r="K28" s="18">
        <v>436</v>
      </c>
      <c r="L28" s="19" t="s">
        <v>39</v>
      </c>
      <c r="M28" s="19" t="s">
        <v>19</v>
      </c>
      <c r="N28" s="18">
        <v>13</v>
      </c>
      <c r="O28">
        <f t="shared" si="0"/>
        <v>11.9</v>
      </c>
      <c r="P28">
        <f t="shared" si="1"/>
        <v>14.7</v>
      </c>
    </row>
    <row r="29" spans="11:16" ht="12.75" customHeight="1">
      <c r="K29" s="18">
        <v>437</v>
      </c>
      <c r="L29" s="19" t="s">
        <v>39</v>
      </c>
      <c r="M29" s="19" t="s">
        <v>19</v>
      </c>
      <c r="N29" s="18">
        <v>12</v>
      </c>
      <c r="O29">
        <f t="shared" si="0"/>
        <v>11.9</v>
      </c>
      <c r="P29">
        <f t="shared" si="1"/>
        <v>14.7</v>
      </c>
    </row>
    <row r="30" spans="11:16" ht="12.75" customHeight="1">
      <c r="K30" s="18">
        <v>574</v>
      </c>
      <c r="L30" s="19" t="s">
        <v>40</v>
      </c>
      <c r="M30" s="19" t="s">
        <v>19</v>
      </c>
      <c r="N30" s="18">
        <v>14</v>
      </c>
      <c r="O30">
        <f t="shared" si="0"/>
        <v>11.9</v>
      </c>
      <c r="P30">
        <f t="shared" si="1"/>
        <v>14.7</v>
      </c>
    </row>
    <row r="31" spans="11:16" ht="12.75" customHeight="1">
      <c r="K31" s="18">
        <v>575</v>
      </c>
      <c r="L31" s="19" t="s">
        <v>40</v>
      </c>
      <c r="M31" s="19" t="s">
        <v>19</v>
      </c>
      <c r="N31" s="18">
        <v>13</v>
      </c>
      <c r="O31">
        <f t="shared" si="0"/>
        <v>11.9</v>
      </c>
      <c r="P31">
        <f t="shared" si="1"/>
        <v>14.7</v>
      </c>
    </row>
    <row r="32" spans="11:16" ht="12.75" customHeight="1">
      <c r="K32" s="18">
        <v>576</v>
      </c>
      <c r="L32" s="19" t="s">
        <v>40</v>
      </c>
      <c r="M32" s="19" t="s">
        <v>19</v>
      </c>
      <c r="N32" s="18">
        <v>15</v>
      </c>
      <c r="O32">
        <f t="shared" si="0"/>
        <v>11.9</v>
      </c>
      <c r="P32">
        <f t="shared" si="1"/>
        <v>14.7</v>
      </c>
    </row>
    <row r="33" spans="11:16" ht="12.75" customHeight="1">
      <c r="K33" s="18">
        <v>577</v>
      </c>
      <c r="L33" s="19" t="s">
        <v>40</v>
      </c>
      <c r="M33" s="19" t="s">
        <v>19</v>
      </c>
      <c r="N33" s="18">
        <v>15</v>
      </c>
      <c r="O33">
        <f t="shared" si="0"/>
        <v>11.9</v>
      </c>
      <c r="P33">
        <f t="shared" si="1"/>
        <v>14.7</v>
      </c>
    </row>
    <row r="34" spans="11:16" ht="12.75" customHeight="1">
      <c r="K34" s="18">
        <v>578</v>
      </c>
      <c r="L34" s="19" t="s">
        <v>40</v>
      </c>
      <c r="M34" s="19" t="s">
        <v>19</v>
      </c>
      <c r="N34" s="18">
        <v>13</v>
      </c>
      <c r="O34">
        <f t="shared" si="0"/>
        <v>11.9</v>
      </c>
      <c r="P34">
        <f t="shared" si="1"/>
        <v>14.7</v>
      </c>
    </row>
    <row r="35" spans="11:16" ht="12.75" customHeight="1">
      <c r="K35" s="18">
        <v>579</v>
      </c>
      <c r="L35" s="19" t="s">
        <v>40</v>
      </c>
      <c r="M35" s="19" t="s">
        <v>19</v>
      </c>
      <c r="N35" s="18">
        <v>13</v>
      </c>
      <c r="O35">
        <f t="shared" si="0"/>
        <v>11.9</v>
      </c>
      <c r="P35">
        <f t="shared" si="1"/>
        <v>14.7</v>
      </c>
    </row>
    <row r="36" spans="11:16" ht="12.75" customHeight="1">
      <c r="K36" s="18">
        <v>646</v>
      </c>
      <c r="L36" s="19" t="s">
        <v>41</v>
      </c>
      <c r="M36" s="19" t="s">
        <v>19</v>
      </c>
      <c r="N36" s="18">
        <v>13</v>
      </c>
      <c r="O36">
        <f t="shared" si="0"/>
        <v>11.9</v>
      </c>
      <c r="P36">
        <f t="shared" si="1"/>
        <v>14.7</v>
      </c>
    </row>
    <row r="37" spans="11:16" ht="12.75" customHeight="1">
      <c r="K37" s="18">
        <v>647</v>
      </c>
      <c r="L37" s="19" t="s">
        <v>41</v>
      </c>
      <c r="M37" s="19" t="s">
        <v>19</v>
      </c>
      <c r="N37" s="18">
        <v>13</v>
      </c>
      <c r="O37">
        <f t="shared" si="0"/>
        <v>11.9</v>
      </c>
      <c r="P37">
        <f t="shared" si="1"/>
        <v>14.7</v>
      </c>
    </row>
    <row r="38" spans="11:16" ht="12.75" customHeight="1">
      <c r="K38" s="18">
        <v>648</v>
      </c>
      <c r="L38" s="19" t="s">
        <v>41</v>
      </c>
      <c r="M38" s="19" t="s">
        <v>19</v>
      </c>
      <c r="N38" s="18">
        <v>14</v>
      </c>
      <c r="O38">
        <f t="shared" si="0"/>
        <v>11.9</v>
      </c>
      <c r="P38">
        <f t="shared" si="1"/>
        <v>14.7</v>
      </c>
    </row>
    <row r="39" spans="11:16" ht="12.75" customHeight="1">
      <c r="K39" s="18">
        <v>649</v>
      </c>
      <c r="L39" s="19" t="s">
        <v>41</v>
      </c>
      <c r="M39" s="19" t="s">
        <v>19</v>
      </c>
      <c r="N39" s="18">
        <v>13</v>
      </c>
      <c r="O39">
        <f t="shared" si="0"/>
        <v>11.9</v>
      </c>
      <c r="P39">
        <f t="shared" si="1"/>
        <v>14.7</v>
      </c>
    </row>
    <row r="40" spans="11:16" ht="12.75" customHeight="1">
      <c r="K40" s="18">
        <v>650</v>
      </c>
      <c r="L40" s="19" t="s">
        <v>41</v>
      </c>
      <c r="M40" s="19" t="s">
        <v>19</v>
      </c>
      <c r="N40" s="18">
        <v>13</v>
      </c>
      <c r="O40">
        <f t="shared" si="0"/>
        <v>11.9</v>
      </c>
      <c r="P40">
        <f t="shared" si="1"/>
        <v>14.7</v>
      </c>
    </row>
    <row r="41" spans="11:16" ht="12.75" customHeight="1">
      <c r="K41" s="18">
        <v>651</v>
      </c>
      <c r="L41" s="19" t="s">
        <v>41</v>
      </c>
      <c r="M41" s="19" t="s">
        <v>19</v>
      </c>
      <c r="N41" s="18">
        <v>13</v>
      </c>
      <c r="O41">
        <f t="shared" si="0"/>
        <v>11.9</v>
      </c>
      <c r="P41">
        <f t="shared" si="1"/>
        <v>14.7</v>
      </c>
    </row>
    <row r="42" spans="11:16" ht="12.75" customHeight="1">
      <c r="K42" s="18">
        <v>652</v>
      </c>
      <c r="L42" s="19" t="s">
        <v>41</v>
      </c>
      <c r="M42" s="19" t="s">
        <v>19</v>
      </c>
      <c r="N42" s="18">
        <v>13</v>
      </c>
      <c r="O42">
        <f t="shared" si="0"/>
        <v>11.9</v>
      </c>
      <c r="P42">
        <f t="shared" si="1"/>
        <v>14.7</v>
      </c>
    </row>
    <row r="43" spans="11:16" ht="12.75" customHeight="1">
      <c r="K43" s="18">
        <v>725</v>
      </c>
      <c r="L43" s="19" t="s">
        <v>42</v>
      </c>
      <c r="M43" s="19" t="s">
        <v>19</v>
      </c>
      <c r="N43" s="18">
        <v>13</v>
      </c>
      <c r="O43">
        <f t="shared" si="0"/>
        <v>11.9</v>
      </c>
      <c r="P43">
        <f t="shared" si="1"/>
        <v>14.7</v>
      </c>
    </row>
    <row r="44" spans="11:16" ht="12.75" customHeight="1">
      <c r="K44" s="18">
        <v>726</v>
      </c>
      <c r="L44" s="19" t="s">
        <v>42</v>
      </c>
      <c r="M44" s="19" t="s">
        <v>19</v>
      </c>
      <c r="N44" s="18">
        <v>15</v>
      </c>
      <c r="O44">
        <f t="shared" si="0"/>
        <v>11.9</v>
      </c>
      <c r="P44">
        <f t="shared" si="1"/>
        <v>14.7</v>
      </c>
    </row>
    <row r="45" spans="11:16" ht="12.75" customHeight="1">
      <c r="K45" s="18">
        <v>727</v>
      </c>
      <c r="L45" s="19" t="s">
        <v>42</v>
      </c>
      <c r="M45" s="19" t="s">
        <v>19</v>
      </c>
      <c r="N45" s="18">
        <v>14</v>
      </c>
      <c r="O45">
        <f t="shared" si="0"/>
        <v>11.9</v>
      </c>
      <c r="P45">
        <f t="shared" si="1"/>
        <v>14.7</v>
      </c>
    </row>
    <row r="46" spans="11:16" ht="12.75" customHeight="1">
      <c r="K46" s="18">
        <v>728</v>
      </c>
      <c r="L46" s="19" t="s">
        <v>42</v>
      </c>
      <c r="M46" s="19" t="s">
        <v>19</v>
      </c>
      <c r="N46" s="18">
        <v>14</v>
      </c>
      <c r="O46">
        <f t="shared" si="0"/>
        <v>11.9</v>
      </c>
      <c r="P46">
        <f t="shared" si="1"/>
        <v>14.7</v>
      </c>
    </row>
    <row r="47" spans="11:16" ht="12.75" customHeight="1">
      <c r="K47" s="18">
        <v>729</v>
      </c>
      <c r="L47" s="19" t="s">
        <v>42</v>
      </c>
      <c r="M47" s="19" t="s">
        <v>19</v>
      </c>
      <c r="N47" s="18">
        <v>14</v>
      </c>
      <c r="O47">
        <f t="shared" si="0"/>
        <v>11.9</v>
      </c>
      <c r="P47">
        <f t="shared" si="1"/>
        <v>14.7</v>
      </c>
    </row>
    <row r="48" spans="11:16" ht="12.75" customHeight="1">
      <c r="K48" s="18">
        <v>730</v>
      </c>
      <c r="L48" s="19" t="s">
        <v>42</v>
      </c>
      <c r="M48" s="19" t="s">
        <v>19</v>
      </c>
      <c r="N48" s="18">
        <v>14</v>
      </c>
      <c r="O48">
        <f t="shared" si="0"/>
        <v>11.9</v>
      </c>
      <c r="P48">
        <f t="shared" si="1"/>
        <v>14.7</v>
      </c>
    </row>
    <row r="49" spans="11:16" ht="12.75" customHeight="1">
      <c r="K49" s="18">
        <v>731</v>
      </c>
      <c r="L49" s="19" t="s">
        <v>42</v>
      </c>
      <c r="M49" s="19" t="s">
        <v>19</v>
      </c>
      <c r="N49" s="18">
        <v>13</v>
      </c>
      <c r="O49">
        <f t="shared" si="0"/>
        <v>11.9</v>
      </c>
      <c r="P49">
        <f t="shared" si="1"/>
        <v>14.7</v>
      </c>
    </row>
    <row r="50" spans="11:16" ht="12.75" customHeight="1">
      <c r="K50" s="18">
        <v>798</v>
      </c>
      <c r="L50" s="19" t="s">
        <v>43</v>
      </c>
      <c r="M50" s="19" t="s">
        <v>19</v>
      </c>
      <c r="N50" s="18">
        <v>14</v>
      </c>
      <c r="O50">
        <f t="shared" si="0"/>
        <v>11.9</v>
      </c>
      <c r="P50">
        <f t="shared" si="1"/>
        <v>14.7</v>
      </c>
    </row>
    <row r="51" spans="11:16" ht="12.75" customHeight="1">
      <c r="K51" s="18">
        <v>799</v>
      </c>
      <c r="L51" s="19" t="s">
        <v>43</v>
      </c>
      <c r="M51" s="19" t="s">
        <v>19</v>
      </c>
      <c r="N51" s="18">
        <v>15</v>
      </c>
      <c r="O51">
        <f t="shared" si="0"/>
        <v>11.9</v>
      </c>
      <c r="P51">
        <f t="shared" si="1"/>
        <v>14.7</v>
      </c>
    </row>
    <row r="52" spans="11:16" ht="12.75" customHeight="1">
      <c r="K52" s="18">
        <v>800</v>
      </c>
      <c r="L52" s="19" t="s">
        <v>43</v>
      </c>
      <c r="M52" s="19" t="s">
        <v>19</v>
      </c>
      <c r="N52" s="18">
        <v>14</v>
      </c>
      <c r="O52">
        <f t="shared" si="0"/>
        <v>11.9</v>
      </c>
      <c r="P52">
        <f t="shared" si="1"/>
        <v>14.7</v>
      </c>
    </row>
    <row r="53" spans="11:16" ht="12.75" customHeight="1">
      <c r="K53" s="18">
        <v>801</v>
      </c>
      <c r="L53" s="19" t="s">
        <v>43</v>
      </c>
      <c r="M53" s="19" t="s">
        <v>19</v>
      </c>
      <c r="N53" s="18">
        <v>14</v>
      </c>
      <c r="O53">
        <f t="shared" si="0"/>
        <v>11.9</v>
      </c>
      <c r="P53">
        <f t="shared" si="1"/>
        <v>14.7</v>
      </c>
    </row>
    <row r="54" spans="11:16" ht="12.75" customHeight="1">
      <c r="K54" s="18">
        <v>802</v>
      </c>
      <c r="L54" s="19" t="s">
        <v>43</v>
      </c>
      <c r="M54" s="19" t="s">
        <v>19</v>
      </c>
      <c r="N54" s="18">
        <v>15</v>
      </c>
      <c r="O54">
        <f t="shared" si="0"/>
        <v>11.9</v>
      </c>
      <c r="P54">
        <f t="shared" si="1"/>
        <v>14.7</v>
      </c>
    </row>
    <row r="55" spans="11:16" ht="12.75" customHeight="1">
      <c r="K55" s="18">
        <v>803</v>
      </c>
      <c r="L55" s="19" t="s">
        <v>43</v>
      </c>
      <c r="M55" s="19" t="s">
        <v>19</v>
      </c>
      <c r="N55" s="18">
        <v>16</v>
      </c>
      <c r="O55">
        <f t="shared" si="0"/>
        <v>11.9</v>
      </c>
      <c r="P55">
        <f t="shared" si="1"/>
        <v>14.7</v>
      </c>
    </row>
    <row r="56" spans="11:16" ht="12.75" customHeight="1">
      <c r="K56" s="18">
        <v>804</v>
      </c>
      <c r="L56" s="19" t="s">
        <v>43</v>
      </c>
      <c r="M56" s="19" t="s">
        <v>19</v>
      </c>
      <c r="N56" s="18">
        <v>16</v>
      </c>
      <c r="O56">
        <f t="shared" si="0"/>
        <v>11.9</v>
      </c>
      <c r="P56">
        <f t="shared" si="1"/>
        <v>14.7</v>
      </c>
    </row>
    <row r="57" spans="11:16" ht="12.75" customHeight="1">
      <c r="K57" s="18">
        <v>805</v>
      </c>
      <c r="L57" s="19" t="s">
        <v>43</v>
      </c>
      <c r="M57" s="19" t="s">
        <v>19</v>
      </c>
      <c r="N57" s="18">
        <v>15</v>
      </c>
      <c r="O57">
        <f t="shared" si="0"/>
        <v>11.9</v>
      </c>
      <c r="P57">
        <f t="shared" si="1"/>
        <v>14.7</v>
      </c>
    </row>
    <row r="58" spans="11:16" ht="12.75" customHeight="1">
      <c r="K58" s="18">
        <v>870</v>
      </c>
      <c r="L58" s="19" t="s">
        <v>44</v>
      </c>
      <c r="M58" s="19" t="s">
        <v>19</v>
      </c>
      <c r="N58" s="18">
        <v>13</v>
      </c>
      <c r="O58">
        <f t="shared" si="0"/>
        <v>11.9</v>
      </c>
      <c r="P58">
        <f t="shared" si="1"/>
        <v>14.7</v>
      </c>
    </row>
    <row r="59" spans="11:16" ht="12.75" customHeight="1">
      <c r="K59" s="18">
        <v>871</v>
      </c>
      <c r="L59" s="19" t="s">
        <v>44</v>
      </c>
      <c r="M59" s="19" t="s">
        <v>19</v>
      </c>
      <c r="N59" s="18">
        <v>14</v>
      </c>
      <c r="O59">
        <f t="shared" si="0"/>
        <v>11.9</v>
      </c>
      <c r="P59">
        <f t="shared" si="1"/>
        <v>14.7</v>
      </c>
    </row>
    <row r="60" spans="11:16" ht="12.75" customHeight="1">
      <c r="K60" s="18">
        <v>872</v>
      </c>
      <c r="L60" s="19" t="s">
        <v>44</v>
      </c>
      <c r="M60" s="19" t="s">
        <v>19</v>
      </c>
      <c r="N60" s="18">
        <v>15</v>
      </c>
      <c r="O60">
        <f t="shared" si="0"/>
        <v>11.9</v>
      </c>
      <c r="P60">
        <f t="shared" si="1"/>
        <v>14.7</v>
      </c>
    </row>
    <row r="61" spans="11:16" ht="12.75" customHeight="1">
      <c r="K61" s="18">
        <v>873</v>
      </c>
      <c r="L61" s="19" t="s">
        <v>44</v>
      </c>
      <c r="M61" s="19" t="s">
        <v>19</v>
      </c>
      <c r="N61" s="18">
        <v>14</v>
      </c>
      <c r="O61">
        <f t="shared" si="0"/>
        <v>11.9</v>
      </c>
      <c r="P61">
        <f t="shared" si="1"/>
        <v>14.7</v>
      </c>
    </row>
    <row r="62" spans="11:16" ht="12.75" customHeight="1">
      <c r="K62" s="18">
        <v>874</v>
      </c>
      <c r="L62" s="19" t="s">
        <v>44</v>
      </c>
      <c r="M62" s="19" t="s">
        <v>19</v>
      </c>
      <c r="N62" s="18">
        <v>15</v>
      </c>
      <c r="O62">
        <f t="shared" si="0"/>
        <v>11.9</v>
      </c>
      <c r="P62">
        <f t="shared" si="1"/>
        <v>14.7</v>
      </c>
    </row>
    <row r="63" spans="11:16" ht="12.75" customHeight="1">
      <c r="K63" s="18">
        <v>875</v>
      </c>
      <c r="L63" s="19" t="s">
        <v>44</v>
      </c>
      <c r="M63" s="19" t="s">
        <v>19</v>
      </c>
      <c r="N63" s="18">
        <v>15</v>
      </c>
      <c r="O63">
        <f t="shared" si="0"/>
        <v>11.9</v>
      </c>
      <c r="P63">
        <f t="shared" si="1"/>
        <v>14.7</v>
      </c>
    </row>
    <row r="64" spans="11:16" ht="12.75" customHeight="1">
      <c r="K64" s="18">
        <v>876</v>
      </c>
      <c r="L64" s="19" t="s">
        <v>44</v>
      </c>
      <c r="M64" s="19" t="s">
        <v>19</v>
      </c>
      <c r="N64" s="18">
        <v>12</v>
      </c>
      <c r="O64">
        <f t="shared" si="0"/>
        <v>11.9</v>
      </c>
      <c r="P64">
        <f t="shared" si="1"/>
        <v>14.7</v>
      </c>
    </row>
    <row r="65" spans="11:16" ht="12.75" customHeight="1">
      <c r="K65" s="18">
        <v>877</v>
      </c>
      <c r="L65" s="19" t="s">
        <v>44</v>
      </c>
      <c r="M65" s="19" t="s">
        <v>19</v>
      </c>
      <c r="N65" s="18">
        <v>14</v>
      </c>
      <c r="O65">
        <f t="shared" si="0"/>
        <v>11.9</v>
      </c>
      <c r="P65">
        <f t="shared" si="1"/>
        <v>14.7</v>
      </c>
    </row>
    <row r="66" spans="11:16" ht="12.75" customHeight="1">
      <c r="K66" s="18">
        <v>955</v>
      </c>
      <c r="L66" s="19" t="s">
        <v>45</v>
      </c>
      <c r="M66" s="19" t="s">
        <v>19</v>
      </c>
      <c r="N66" s="18">
        <v>14</v>
      </c>
      <c r="O66">
        <f aca="true" t="shared" si="2" ref="O66:O90">$D$7</f>
        <v>11.9</v>
      </c>
      <c r="P66">
        <f aca="true" t="shared" si="3" ref="P66:P90">$E$7</f>
        <v>14.7</v>
      </c>
    </row>
    <row r="67" spans="11:16" ht="12.75" customHeight="1">
      <c r="K67" s="18">
        <v>956</v>
      </c>
      <c r="L67" s="19" t="s">
        <v>45</v>
      </c>
      <c r="M67" s="19" t="s">
        <v>19</v>
      </c>
      <c r="N67" s="18">
        <v>15</v>
      </c>
      <c r="O67">
        <f t="shared" si="2"/>
        <v>11.9</v>
      </c>
      <c r="P67">
        <f t="shared" si="3"/>
        <v>14.7</v>
      </c>
    </row>
    <row r="68" spans="11:16" ht="12.75" customHeight="1">
      <c r="K68" s="18">
        <v>957</v>
      </c>
      <c r="L68" s="19" t="s">
        <v>45</v>
      </c>
      <c r="M68" s="19" t="s">
        <v>19</v>
      </c>
      <c r="N68" s="18">
        <v>14</v>
      </c>
      <c r="O68">
        <f t="shared" si="2"/>
        <v>11.9</v>
      </c>
      <c r="P68">
        <f t="shared" si="3"/>
        <v>14.7</v>
      </c>
    </row>
    <row r="69" spans="11:16" ht="12.75" customHeight="1">
      <c r="K69" s="18">
        <v>958</v>
      </c>
      <c r="L69" s="19" t="s">
        <v>45</v>
      </c>
      <c r="M69" s="19" t="s">
        <v>19</v>
      </c>
      <c r="N69" s="18">
        <v>13</v>
      </c>
      <c r="O69">
        <f t="shared" si="2"/>
        <v>11.9</v>
      </c>
      <c r="P69">
        <f t="shared" si="3"/>
        <v>14.7</v>
      </c>
    </row>
    <row r="70" spans="11:16" ht="12.75" customHeight="1">
      <c r="K70" s="18">
        <v>1007</v>
      </c>
      <c r="L70" s="19" t="s">
        <v>46</v>
      </c>
      <c r="M70" s="19" t="s">
        <v>19</v>
      </c>
      <c r="N70" s="18">
        <v>13</v>
      </c>
      <c r="O70">
        <f t="shared" si="2"/>
        <v>11.9</v>
      </c>
      <c r="P70">
        <f t="shared" si="3"/>
        <v>14.7</v>
      </c>
    </row>
    <row r="71" spans="11:16" ht="12.75" customHeight="1">
      <c r="K71" s="18">
        <v>1008</v>
      </c>
      <c r="L71" s="19" t="s">
        <v>46</v>
      </c>
      <c r="M71" s="19" t="s">
        <v>19</v>
      </c>
      <c r="N71" s="18">
        <v>14</v>
      </c>
      <c r="O71">
        <f t="shared" si="2"/>
        <v>11.9</v>
      </c>
      <c r="P71">
        <f t="shared" si="3"/>
        <v>14.7</v>
      </c>
    </row>
    <row r="72" spans="11:16" ht="12.75" customHeight="1">
      <c r="K72" s="18">
        <v>1009</v>
      </c>
      <c r="L72" s="19" t="s">
        <v>46</v>
      </c>
      <c r="M72" s="19" t="s">
        <v>19</v>
      </c>
      <c r="N72" s="18">
        <v>13</v>
      </c>
      <c r="O72">
        <f t="shared" si="2"/>
        <v>11.9</v>
      </c>
      <c r="P72">
        <f t="shared" si="3"/>
        <v>14.7</v>
      </c>
    </row>
    <row r="73" spans="11:16" ht="12.75" customHeight="1">
      <c r="K73" s="18">
        <v>1010</v>
      </c>
      <c r="L73" s="19" t="s">
        <v>46</v>
      </c>
      <c r="M73" s="19" t="s">
        <v>19</v>
      </c>
      <c r="N73" s="18">
        <v>14</v>
      </c>
      <c r="O73">
        <f t="shared" si="2"/>
        <v>11.9</v>
      </c>
      <c r="P73">
        <f t="shared" si="3"/>
        <v>14.7</v>
      </c>
    </row>
    <row r="74" spans="11:16" ht="12.75" customHeight="1">
      <c r="K74" s="18">
        <v>1011</v>
      </c>
      <c r="L74" s="19" t="s">
        <v>46</v>
      </c>
      <c r="M74" s="19" t="s">
        <v>19</v>
      </c>
      <c r="N74" s="18">
        <v>14</v>
      </c>
      <c r="O74">
        <f t="shared" si="2"/>
        <v>11.9</v>
      </c>
      <c r="P74">
        <f t="shared" si="3"/>
        <v>14.7</v>
      </c>
    </row>
    <row r="75" spans="11:16" ht="12.75" customHeight="1">
      <c r="K75" s="18">
        <v>1012</v>
      </c>
      <c r="L75" s="19" t="s">
        <v>46</v>
      </c>
      <c r="M75" s="19" t="s">
        <v>19</v>
      </c>
      <c r="N75" s="18">
        <v>14</v>
      </c>
      <c r="O75">
        <f t="shared" si="2"/>
        <v>11.9</v>
      </c>
      <c r="P75">
        <f t="shared" si="3"/>
        <v>14.7</v>
      </c>
    </row>
    <row r="76" spans="11:16" ht="12.75" customHeight="1">
      <c r="K76" s="18">
        <v>1013</v>
      </c>
      <c r="L76" s="19" t="s">
        <v>46</v>
      </c>
      <c r="M76" s="19" t="s">
        <v>19</v>
      </c>
      <c r="N76" s="18">
        <v>13</v>
      </c>
      <c r="O76">
        <f t="shared" si="2"/>
        <v>11.9</v>
      </c>
      <c r="P76">
        <f t="shared" si="3"/>
        <v>14.7</v>
      </c>
    </row>
    <row r="77" spans="11:16" ht="12.75" customHeight="1">
      <c r="K77" s="18">
        <v>1014</v>
      </c>
      <c r="L77" s="19" t="s">
        <v>46</v>
      </c>
      <c r="M77" s="19" t="s">
        <v>19</v>
      </c>
      <c r="N77" s="18">
        <v>14</v>
      </c>
      <c r="O77">
        <f t="shared" si="2"/>
        <v>11.9</v>
      </c>
      <c r="P77">
        <f t="shared" si="3"/>
        <v>14.7</v>
      </c>
    </row>
    <row r="78" spans="11:16" ht="12.75" customHeight="1">
      <c r="K78" s="18">
        <v>1015</v>
      </c>
      <c r="L78" s="19" t="s">
        <v>46</v>
      </c>
      <c r="M78" s="19" t="s">
        <v>19</v>
      </c>
      <c r="N78" s="18">
        <v>14</v>
      </c>
      <c r="O78">
        <f t="shared" si="2"/>
        <v>11.9</v>
      </c>
      <c r="P78">
        <f t="shared" si="3"/>
        <v>14.7</v>
      </c>
    </row>
    <row r="79" spans="11:16" ht="12.75" customHeight="1">
      <c r="K79" s="18">
        <v>1106</v>
      </c>
      <c r="L79" s="19" t="s">
        <v>47</v>
      </c>
      <c r="M79" s="19" t="s">
        <v>19</v>
      </c>
      <c r="N79" s="18">
        <v>13</v>
      </c>
      <c r="O79">
        <f t="shared" si="2"/>
        <v>11.9</v>
      </c>
      <c r="P79">
        <f t="shared" si="3"/>
        <v>14.7</v>
      </c>
    </row>
    <row r="80" spans="11:16" ht="12.75" customHeight="1">
      <c r="K80" s="18">
        <v>1107</v>
      </c>
      <c r="L80" s="19" t="s">
        <v>47</v>
      </c>
      <c r="M80" s="19" t="s">
        <v>19</v>
      </c>
      <c r="N80" s="18">
        <v>15</v>
      </c>
      <c r="O80">
        <f t="shared" si="2"/>
        <v>11.9</v>
      </c>
      <c r="P80">
        <f t="shared" si="3"/>
        <v>14.7</v>
      </c>
    </row>
    <row r="81" spans="11:16" ht="12.75" customHeight="1">
      <c r="K81" s="18">
        <v>1108</v>
      </c>
      <c r="L81" s="19" t="s">
        <v>47</v>
      </c>
      <c r="M81" s="19" t="s">
        <v>19</v>
      </c>
      <c r="N81" s="18">
        <v>14</v>
      </c>
      <c r="O81">
        <f t="shared" si="2"/>
        <v>11.9</v>
      </c>
      <c r="P81">
        <f t="shared" si="3"/>
        <v>14.7</v>
      </c>
    </row>
    <row r="82" spans="11:16" ht="12.75" customHeight="1">
      <c r="K82" s="18">
        <v>1109</v>
      </c>
      <c r="L82" s="19" t="s">
        <v>47</v>
      </c>
      <c r="M82" s="19" t="s">
        <v>19</v>
      </c>
      <c r="N82" s="18">
        <v>14</v>
      </c>
      <c r="O82">
        <f t="shared" si="2"/>
        <v>11.9</v>
      </c>
      <c r="P82">
        <f t="shared" si="3"/>
        <v>14.7</v>
      </c>
    </row>
    <row r="83" spans="11:16" ht="12.75" customHeight="1">
      <c r="K83" s="18">
        <v>1110</v>
      </c>
      <c r="L83" s="19" t="s">
        <v>47</v>
      </c>
      <c r="M83" s="19" t="s">
        <v>19</v>
      </c>
      <c r="N83" s="18">
        <v>14</v>
      </c>
      <c r="O83">
        <f t="shared" si="2"/>
        <v>11.9</v>
      </c>
      <c r="P83">
        <f t="shared" si="3"/>
        <v>14.7</v>
      </c>
    </row>
    <row r="84" spans="11:16" ht="12.75" customHeight="1">
      <c r="K84" s="18">
        <v>1111</v>
      </c>
      <c r="L84" s="19" t="s">
        <v>47</v>
      </c>
      <c r="M84" s="19" t="s">
        <v>19</v>
      </c>
      <c r="N84" s="18">
        <v>15</v>
      </c>
      <c r="O84">
        <f t="shared" si="2"/>
        <v>11.9</v>
      </c>
      <c r="P84">
        <f t="shared" si="3"/>
        <v>14.7</v>
      </c>
    </row>
    <row r="85" spans="11:16" ht="12.75" customHeight="1">
      <c r="K85" s="18">
        <v>1112</v>
      </c>
      <c r="L85" s="19" t="s">
        <v>47</v>
      </c>
      <c r="M85" s="19" t="s">
        <v>19</v>
      </c>
      <c r="N85" s="18">
        <v>13</v>
      </c>
      <c r="O85">
        <f t="shared" si="2"/>
        <v>11.9</v>
      </c>
      <c r="P85">
        <f t="shared" si="3"/>
        <v>14.7</v>
      </c>
    </row>
    <row r="86" spans="11:16" ht="12.75" customHeight="1">
      <c r="K86" s="18">
        <v>1113</v>
      </c>
      <c r="L86" s="19" t="s">
        <v>47</v>
      </c>
      <c r="M86" s="19" t="s">
        <v>19</v>
      </c>
      <c r="N86" s="18">
        <v>14</v>
      </c>
      <c r="O86">
        <f t="shared" si="2"/>
        <v>11.9</v>
      </c>
      <c r="P86">
        <f t="shared" si="3"/>
        <v>14.7</v>
      </c>
    </row>
    <row r="87" spans="11:16" ht="12.75" customHeight="1">
      <c r="K87" s="18">
        <v>1191</v>
      </c>
      <c r="L87" s="19" t="s">
        <v>48</v>
      </c>
      <c r="M87" s="19" t="s">
        <v>19</v>
      </c>
      <c r="N87" s="18">
        <v>14</v>
      </c>
      <c r="O87">
        <f t="shared" si="2"/>
        <v>11.9</v>
      </c>
      <c r="P87">
        <f t="shared" si="3"/>
        <v>14.7</v>
      </c>
    </row>
    <row r="88" spans="11:16" ht="12.75" customHeight="1">
      <c r="K88" s="18">
        <v>1192</v>
      </c>
      <c r="L88" s="19" t="s">
        <v>48</v>
      </c>
      <c r="M88" s="19" t="s">
        <v>19</v>
      </c>
      <c r="N88" s="18">
        <v>14</v>
      </c>
      <c r="O88">
        <f t="shared" si="2"/>
        <v>11.9</v>
      </c>
      <c r="P88">
        <f t="shared" si="3"/>
        <v>14.7</v>
      </c>
    </row>
    <row r="89" spans="11:16" ht="12.75" customHeight="1">
      <c r="K89" s="18">
        <v>1193</v>
      </c>
      <c r="L89" s="19" t="s">
        <v>48</v>
      </c>
      <c r="M89" s="19" t="s">
        <v>19</v>
      </c>
      <c r="N89" s="18">
        <v>14</v>
      </c>
      <c r="O89">
        <f t="shared" si="2"/>
        <v>11.9</v>
      </c>
      <c r="P89">
        <f t="shared" si="3"/>
        <v>14.7</v>
      </c>
    </row>
    <row r="90" spans="11:16" ht="12.75" customHeight="1">
      <c r="K90" s="18">
        <v>1194</v>
      </c>
      <c r="L90" s="19" t="s">
        <v>48</v>
      </c>
      <c r="M90" s="19" t="s">
        <v>19</v>
      </c>
      <c r="N90" s="18">
        <v>14</v>
      </c>
      <c r="O90">
        <f t="shared" si="2"/>
        <v>11.9</v>
      </c>
      <c r="P90">
        <f t="shared" si="3"/>
        <v>14.7</v>
      </c>
    </row>
    <row r="91" spans="13:14" ht="12.75" customHeight="1">
      <c r="M91" s="2" t="s">
        <v>11</v>
      </c>
      <c r="N91" s="6">
        <f>AVERAGE(N2:N90)</f>
        <v>13.606741573033707</v>
      </c>
    </row>
    <row r="92" spans="13:14" ht="12.75" customHeight="1">
      <c r="M92" s="2" t="s">
        <v>12</v>
      </c>
      <c r="N92" s="4">
        <f>STDEV(N2:N90)</f>
        <v>0.9246372449395137</v>
      </c>
    </row>
    <row r="93" spans="13:14" ht="12.75" customHeight="1">
      <c r="M93" s="2" t="s">
        <v>5</v>
      </c>
      <c r="N93" s="3">
        <f>N92/N91*100</f>
        <v>6.795434748110382</v>
      </c>
    </row>
    <row r="94" spans="13:14" ht="12.75" customHeight="1">
      <c r="M94" s="2" t="s">
        <v>13</v>
      </c>
      <c r="N94" s="3">
        <f>N91/N97*100</f>
        <v>102.30632761679479</v>
      </c>
    </row>
    <row r="95" spans="13:14" ht="12.75" customHeight="1">
      <c r="M95" s="2" t="s">
        <v>6</v>
      </c>
      <c r="N95" s="5">
        <v>11.9</v>
      </c>
    </row>
    <row r="96" spans="13:14" ht="12.75" customHeight="1">
      <c r="M96" s="2" t="s">
        <v>7</v>
      </c>
      <c r="N96" s="5">
        <v>14.7</v>
      </c>
    </row>
    <row r="97" spans="13:14" ht="12.75" customHeight="1">
      <c r="M97" s="2" t="s">
        <v>8</v>
      </c>
      <c r="N97" s="5">
        <f>(N95+N96)/2</f>
        <v>13.3</v>
      </c>
    </row>
    <row r="98" spans="13:14" ht="12.75" customHeight="1">
      <c r="M98" s="2" t="s">
        <v>9</v>
      </c>
      <c r="N98" s="5">
        <v>1</v>
      </c>
    </row>
    <row r="99" spans="13:14" ht="12.75" customHeight="1">
      <c r="M99" s="2" t="s">
        <v>10</v>
      </c>
      <c r="N99" s="5">
        <f>COUNT(N2:N90)</f>
        <v>89</v>
      </c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BMAA-02</v>
      </c>
      <c r="K1" s="20" t="s">
        <v>0</v>
      </c>
      <c r="L1" s="20" t="s">
        <v>1</v>
      </c>
      <c r="M1" s="20" t="s">
        <v>2</v>
      </c>
      <c r="N1" s="20" t="s">
        <v>51</v>
      </c>
      <c r="O1" s="1" t="s">
        <v>4</v>
      </c>
      <c r="P1" s="1" t="s">
        <v>3</v>
      </c>
    </row>
    <row r="2" spans="1:16" ht="12.75">
      <c r="A2" s="13" t="s">
        <v>49</v>
      </c>
      <c r="K2" s="21">
        <v>1429</v>
      </c>
      <c r="L2" s="22" t="s">
        <v>23</v>
      </c>
      <c r="M2" s="22" t="s">
        <v>19</v>
      </c>
      <c r="N2" s="21">
        <v>188</v>
      </c>
      <c r="O2">
        <f aca="true" t="shared" si="0" ref="O2:O58">$D$7</f>
        <v>170</v>
      </c>
      <c r="P2">
        <f aca="true" t="shared" si="1" ref="P2:P58">$E$7</f>
        <v>206</v>
      </c>
    </row>
    <row r="3" spans="1:16" ht="12.75">
      <c r="A3" s="13" t="s">
        <v>53</v>
      </c>
      <c r="K3" s="21">
        <v>1430</v>
      </c>
      <c r="L3" s="22" t="s">
        <v>23</v>
      </c>
      <c r="M3" s="22" t="s">
        <v>19</v>
      </c>
      <c r="N3" s="21">
        <v>192</v>
      </c>
      <c r="O3">
        <f t="shared" si="0"/>
        <v>170</v>
      </c>
      <c r="P3">
        <f t="shared" si="1"/>
        <v>206</v>
      </c>
    </row>
    <row r="4" spans="11:16" ht="12.75">
      <c r="K4" s="21">
        <v>1431</v>
      </c>
      <c r="L4" s="22" t="s">
        <v>23</v>
      </c>
      <c r="M4" s="22" t="s">
        <v>19</v>
      </c>
      <c r="N4" s="21">
        <v>189</v>
      </c>
      <c r="O4">
        <f t="shared" si="0"/>
        <v>170</v>
      </c>
      <c r="P4">
        <f t="shared" si="1"/>
        <v>206</v>
      </c>
    </row>
    <row r="5" spans="1:16" ht="12.75">
      <c r="A5" t="s">
        <v>15</v>
      </c>
      <c r="K5" s="21">
        <v>1432</v>
      </c>
      <c r="L5" s="22" t="s">
        <v>23</v>
      </c>
      <c r="M5" s="22" t="s">
        <v>19</v>
      </c>
      <c r="N5" s="21">
        <v>184</v>
      </c>
      <c r="O5">
        <f t="shared" si="0"/>
        <v>170</v>
      </c>
      <c r="P5">
        <f t="shared" si="1"/>
        <v>206</v>
      </c>
    </row>
    <row r="6" spans="1:16" ht="12.75" customHeight="1">
      <c r="A6" s="7" t="str">
        <f>+M66</f>
        <v>LOR</v>
      </c>
      <c r="B6" s="7" t="str">
        <f>+M67</f>
        <v>N</v>
      </c>
      <c r="C6" s="7" t="str">
        <f>+M65</f>
        <v>Target Value</v>
      </c>
      <c r="D6" s="7" t="str">
        <f>+M63</f>
        <v>Lower Control Limit</v>
      </c>
      <c r="E6" s="7" t="str">
        <f>+M64</f>
        <v>Upper Control Limit</v>
      </c>
      <c r="F6" s="7" t="str">
        <f>+M59</f>
        <v>Mean</v>
      </c>
      <c r="G6" s="7" t="str">
        <f>+M60</f>
        <v>StdDev</v>
      </c>
      <c r="H6" s="7" t="str">
        <f>+M61</f>
        <v>%RSD</v>
      </c>
      <c r="I6" s="7" t="str">
        <f>+M62</f>
        <v>%Recovery</v>
      </c>
      <c r="K6" s="21">
        <v>1433</v>
      </c>
      <c r="L6" s="22" t="s">
        <v>23</v>
      </c>
      <c r="M6" s="22" t="s">
        <v>19</v>
      </c>
      <c r="N6" s="21">
        <v>201</v>
      </c>
      <c r="O6">
        <f t="shared" si="0"/>
        <v>170</v>
      </c>
      <c r="P6">
        <f t="shared" si="1"/>
        <v>206</v>
      </c>
    </row>
    <row r="7" spans="1:16" ht="12.75" customHeight="1">
      <c r="A7" s="5">
        <f>+N66</f>
        <v>5</v>
      </c>
      <c r="B7" s="5">
        <f>+N67</f>
        <v>57</v>
      </c>
      <c r="C7" s="5">
        <f>+N65</f>
        <v>188</v>
      </c>
      <c r="D7" s="5">
        <f>+N63</f>
        <v>170</v>
      </c>
      <c r="E7" s="5">
        <f>+N64</f>
        <v>206</v>
      </c>
      <c r="F7" s="5">
        <f>N59</f>
        <v>190.24561403508773</v>
      </c>
      <c r="G7" s="6">
        <f>N60</f>
        <v>9.470406353015056</v>
      </c>
      <c r="H7" s="3">
        <f>N61</f>
        <v>4.977989322407398</v>
      </c>
      <c r="I7" s="3">
        <f>+N62</f>
        <v>101.19447555057859</v>
      </c>
      <c r="K7" s="21">
        <v>1533</v>
      </c>
      <c r="L7" s="22" t="s">
        <v>24</v>
      </c>
      <c r="M7" s="22" t="s">
        <v>19</v>
      </c>
      <c r="N7" s="21">
        <v>176</v>
      </c>
      <c r="O7">
        <f t="shared" si="0"/>
        <v>170</v>
      </c>
      <c r="P7">
        <f t="shared" si="1"/>
        <v>206</v>
      </c>
    </row>
    <row r="8" spans="11:16" ht="12.75" customHeight="1">
      <c r="K8" s="21">
        <v>1535</v>
      </c>
      <c r="L8" s="22" t="s">
        <v>24</v>
      </c>
      <c r="M8" s="22" t="s">
        <v>19</v>
      </c>
      <c r="N8" s="21">
        <v>186</v>
      </c>
      <c r="O8">
        <f t="shared" si="0"/>
        <v>170</v>
      </c>
      <c r="P8">
        <f t="shared" si="1"/>
        <v>206</v>
      </c>
    </row>
    <row r="9" spans="11:16" ht="12.75" customHeight="1">
      <c r="K9" s="21">
        <v>1536</v>
      </c>
      <c r="L9" s="22" t="s">
        <v>24</v>
      </c>
      <c r="M9" s="22" t="s">
        <v>19</v>
      </c>
      <c r="N9" s="21">
        <v>174</v>
      </c>
      <c r="O9">
        <f t="shared" si="0"/>
        <v>170</v>
      </c>
      <c r="P9">
        <f t="shared" si="1"/>
        <v>206</v>
      </c>
    </row>
    <row r="10" spans="11:16" ht="12.75" customHeight="1">
      <c r="K10" s="21">
        <v>1537</v>
      </c>
      <c r="L10" s="22" t="s">
        <v>24</v>
      </c>
      <c r="M10" s="22" t="s">
        <v>19</v>
      </c>
      <c r="N10" s="21">
        <v>187</v>
      </c>
      <c r="O10">
        <f t="shared" si="0"/>
        <v>170</v>
      </c>
      <c r="P10">
        <f t="shared" si="1"/>
        <v>206</v>
      </c>
    </row>
    <row r="11" spans="11:16" ht="12.75" customHeight="1">
      <c r="K11" s="21">
        <v>1588</v>
      </c>
      <c r="L11" s="22" t="s">
        <v>25</v>
      </c>
      <c r="M11" s="22" t="s">
        <v>19</v>
      </c>
      <c r="N11" s="21">
        <v>187</v>
      </c>
      <c r="O11">
        <f t="shared" si="0"/>
        <v>170</v>
      </c>
      <c r="P11">
        <f t="shared" si="1"/>
        <v>206</v>
      </c>
    </row>
    <row r="12" spans="11:16" ht="12.75" customHeight="1">
      <c r="K12" s="21">
        <v>1589</v>
      </c>
      <c r="L12" s="22" t="s">
        <v>25</v>
      </c>
      <c r="M12" s="22" t="s">
        <v>19</v>
      </c>
      <c r="N12" s="21">
        <v>166</v>
      </c>
      <c r="O12">
        <f t="shared" si="0"/>
        <v>170</v>
      </c>
      <c r="P12">
        <f t="shared" si="1"/>
        <v>206</v>
      </c>
    </row>
    <row r="13" spans="11:16" ht="12.75" customHeight="1">
      <c r="K13" s="21">
        <v>1590</v>
      </c>
      <c r="L13" s="22" t="s">
        <v>25</v>
      </c>
      <c r="M13" s="22" t="s">
        <v>19</v>
      </c>
      <c r="N13" s="21">
        <v>182</v>
      </c>
      <c r="O13">
        <f t="shared" si="0"/>
        <v>170</v>
      </c>
      <c r="P13">
        <f t="shared" si="1"/>
        <v>206</v>
      </c>
    </row>
    <row r="14" spans="11:16" ht="12.75" customHeight="1">
      <c r="K14" s="21">
        <v>1591</v>
      </c>
      <c r="L14" s="22" t="s">
        <v>25</v>
      </c>
      <c r="M14" s="22" t="s">
        <v>19</v>
      </c>
      <c r="N14" s="21">
        <v>178</v>
      </c>
      <c r="O14">
        <f t="shared" si="0"/>
        <v>170</v>
      </c>
      <c r="P14">
        <f t="shared" si="1"/>
        <v>206</v>
      </c>
    </row>
    <row r="15" spans="11:16" ht="12.75" customHeight="1">
      <c r="K15" s="21">
        <v>1592</v>
      </c>
      <c r="L15" s="22" t="s">
        <v>25</v>
      </c>
      <c r="M15" s="22" t="s">
        <v>19</v>
      </c>
      <c r="N15" s="21">
        <v>185</v>
      </c>
      <c r="O15">
        <f t="shared" si="0"/>
        <v>170</v>
      </c>
      <c r="P15">
        <f t="shared" si="1"/>
        <v>206</v>
      </c>
    </row>
    <row r="16" spans="11:16" ht="12.75" customHeight="1">
      <c r="K16" s="21">
        <v>1593</v>
      </c>
      <c r="L16" s="22" t="s">
        <v>25</v>
      </c>
      <c r="M16" s="22" t="s">
        <v>19</v>
      </c>
      <c r="N16" s="21">
        <v>189</v>
      </c>
      <c r="O16">
        <f t="shared" si="0"/>
        <v>170</v>
      </c>
      <c r="P16">
        <f t="shared" si="1"/>
        <v>206</v>
      </c>
    </row>
    <row r="17" spans="11:16" ht="12.75" customHeight="1">
      <c r="K17" s="21">
        <v>1594</v>
      </c>
      <c r="L17" s="22" t="s">
        <v>25</v>
      </c>
      <c r="M17" s="22" t="s">
        <v>19</v>
      </c>
      <c r="N17" s="21">
        <v>196</v>
      </c>
      <c r="O17">
        <f t="shared" si="0"/>
        <v>170</v>
      </c>
      <c r="P17">
        <f t="shared" si="1"/>
        <v>206</v>
      </c>
    </row>
    <row r="18" spans="11:16" ht="12.75" customHeight="1">
      <c r="K18" s="21">
        <v>1595</v>
      </c>
      <c r="L18" s="22" t="s">
        <v>25</v>
      </c>
      <c r="M18" s="22" t="s">
        <v>19</v>
      </c>
      <c r="N18" s="21">
        <v>198</v>
      </c>
      <c r="O18">
        <f t="shared" si="0"/>
        <v>170</v>
      </c>
      <c r="P18">
        <f t="shared" si="1"/>
        <v>206</v>
      </c>
    </row>
    <row r="19" spans="11:16" ht="12.75" customHeight="1">
      <c r="K19" s="21">
        <v>1692</v>
      </c>
      <c r="L19" s="22" t="s">
        <v>26</v>
      </c>
      <c r="M19" s="22" t="s">
        <v>19</v>
      </c>
      <c r="N19" s="21">
        <v>185</v>
      </c>
      <c r="O19">
        <f t="shared" si="0"/>
        <v>170</v>
      </c>
      <c r="P19">
        <f t="shared" si="1"/>
        <v>206</v>
      </c>
    </row>
    <row r="20" spans="11:16" ht="12.75" customHeight="1">
      <c r="K20" s="21">
        <v>1694</v>
      </c>
      <c r="L20" s="22" t="s">
        <v>26</v>
      </c>
      <c r="M20" s="22" t="s">
        <v>19</v>
      </c>
      <c r="N20" s="21">
        <v>185</v>
      </c>
      <c r="O20">
        <f t="shared" si="0"/>
        <v>170</v>
      </c>
      <c r="P20">
        <f t="shared" si="1"/>
        <v>206</v>
      </c>
    </row>
    <row r="21" spans="11:16" ht="12.75" customHeight="1">
      <c r="K21" s="21">
        <v>1695</v>
      </c>
      <c r="L21" s="22" t="s">
        <v>26</v>
      </c>
      <c r="M21" s="22" t="s">
        <v>19</v>
      </c>
      <c r="N21" s="21">
        <v>193</v>
      </c>
      <c r="O21">
        <f t="shared" si="0"/>
        <v>170</v>
      </c>
      <c r="P21">
        <f t="shared" si="1"/>
        <v>206</v>
      </c>
    </row>
    <row r="22" spans="11:16" ht="12.75" customHeight="1">
      <c r="K22" s="21">
        <v>1696</v>
      </c>
      <c r="L22" s="22" t="s">
        <v>26</v>
      </c>
      <c r="M22" s="22" t="s">
        <v>19</v>
      </c>
      <c r="N22" s="21">
        <v>200</v>
      </c>
      <c r="O22">
        <f t="shared" si="0"/>
        <v>170</v>
      </c>
      <c r="P22">
        <f t="shared" si="1"/>
        <v>206</v>
      </c>
    </row>
    <row r="23" spans="11:16" ht="12.75" customHeight="1">
      <c r="K23" s="21">
        <v>1697</v>
      </c>
      <c r="L23" s="22" t="s">
        <v>26</v>
      </c>
      <c r="M23" s="22" t="s">
        <v>19</v>
      </c>
      <c r="N23" s="21">
        <v>199</v>
      </c>
      <c r="O23">
        <f t="shared" si="0"/>
        <v>170</v>
      </c>
      <c r="P23">
        <f t="shared" si="1"/>
        <v>206</v>
      </c>
    </row>
    <row r="24" spans="11:16" ht="12.75" customHeight="1">
      <c r="K24" s="21">
        <v>1698</v>
      </c>
      <c r="L24" s="22" t="s">
        <v>26</v>
      </c>
      <c r="M24" s="22" t="s">
        <v>19</v>
      </c>
      <c r="N24" s="21">
        <v>204</v>
      </c>
      <c r="O24">
        <f t="shared" si="0"/>
        <v>170</v>
      </c>
      <c r="P24">
        <f t="shared" si="1"/>
        <v>206</v>
      </c>
    </row>
    <row r="25" spans="11:16" ht="12.75" customHeight="1">
      <c r="K25" s="21">
        <v>2028</v>
      </c>
      <c r="L25" s="22" t="s">
        <v>27</v>
      </c>
      <c r="M25" s="22" t="s">
        <v>19</v>
      </c>
      <c r="N25" s="21">
        <v>200</v>
      </c>
      <c r="O25">
        <f t="shared" si="0"/>
        <v>170</v>
      </c>
      <c r="P25">
        <f t="shared" si="1"/>
        <v>206</v>
      </c>
    </row>
    <row r="26" spans="11:16" ht="12.75" customHeight="1">
      <c r="K26" s="21">
        <v>2029</v>
      </c>
      <c r="L26" s="22" t="s">
        <v>27</v>
      </c>
      <c r="M26" s="22" t="s">
        <v>19</v>
      </c>
      <c r="N26" s="21">
        <v>191</v>
      </c>
      <c r="O26">
        <f t="shared" si="0"/>
        <v>170</v>
      </c>
      <c r="P26">
        <f t="shared" si="1"/>
        <v>206</v>
      </c>
    </row>
    <row r="27" spans="11:16" ht="12.75" customHeight="1">
      <c r="K27" s="21">
        <v>2030</v>
      </c>
      <c r="L27" s="22" t="s">
        <v>27</v>
      </c>
      <c r="M27" s="22" t="s">
        <v>19</v>
      </c>
      <c r="N27" s="21">
        <v>182</v>
      </c>
      <c r="O27">
        <f t="shared" si="0"/>
        <v>170</v>
      </c>
      <c r="P27">
        <f t="shared" si="1"/>
        <v>206</v>
      </c>
    </row>
    <row r="28" spans="11:16" ht="12.75" customHeight="1">
      <c r="K28" s="21">
        <v>2031</v>
      </c>
      <c r="L28" s="22" t="s">
        <v>27</v>
      </c>
      <c r="M28" s="22" t="s">
        <v>19</v>
      </c>
      <c r="N28" s="21">
        <v>193</v>
      </c>
      <c r="O28">
        <f t="shared" si="0"/>
        <v>170</v>
      </c>
      <c r="P28">
        <f t="shared" si="1"/>
        <v>206</v>
      </c>
    </row>
    <row r="29" spans="11:16" ht="12.75" customHeight="1">
      <c r="K29" s="21">
        <v>2032</v>
      </c>
      <c r="L29" s="22" t="s">
        <v>27</v>
      </c>
      <c r="M29" s="22" t="s">
        <v>19</v>
      </c>
      <c r="N29" s="21">
        <v>189</v>
      </c>
      <c r="O29">
        <f t="shared" si="0"/>
        <v>170</v>
      </c>
      <c r="P29">
        <f t="shared" si="1"/>
        <v>206</v>
      </c>
    </row>
    <row r="30" spans="11:16" ht="12.75" customHeight="1">
      <c r="K30" s="21">
        <v>2033</v>
      </c>
      <c r="L30" s="22" t="s">
        <v>27</v>
      </c>
      <c r="M30" s="22" t="s">
        <v>19</v>
      </c>
      <c r="N30" s="21">
        <v>196</v>
      </c>
      <c r="O30">
        <f t="shared" si="0"/>
        <v>170</v>
      </c>
      <c r="P30">
        <f t="shared" si="1"/>
        <v>206</v>
      </c>
    </row>
    <row r="31" spans="11:16" ht="12.75" customHeight="1">
      <c r="K31" s="21">
        <v>2104</v>
      </c>
      <c r="L31" s="22" t="s">
        <v>28</v>
      </c>
      <c r="M31" s="22" t="s">
        <v>19</v>
      </c>
      <c r="N31" s="21">
        <v>196</v>
      </c>
      <c r="O31">
        <f t="shared" si="0"/>
        <v>170</v>
      </c>
      <c r="P31">
        <f t="shared" si="1"/>
        <v>206</v>
      </c>
    </row>
    <row r="32" spans="11:16" ht="12.75" customHeight="1">
      <c r="K32" s="21">
        <v>2105</v>
      </c>
      <c r="L32" s="22" t="s">
        <v>28</v>
      </c>
      <c r="M32" s="22" t="s">
        <v>19</v>
      </c>
      <c r="N32" s="21">
        <v>194</v>
      </c>
      <c r="O32">
        <f t="shared" si="0"/>
        <v>170</v>
      </c>
      <c r="P32">
        <f t="shared" si="1"/>
        <v>206</v>
      </c>
    </row>
    <row r="33" spans="11:16" ht="12.75" customHeight="1">
      <c r="K33" s="21">
        <v>2106</v>
      </c>
      <c r="L33" s="22" t="s">
        <v>28</v>
      </c>
      <c r="M33" s="22" t="s">
        <v>19</v>
      </c>
      <c r="N33" s="21">
        <v>206</v>
      </c>
      <c r="O33">
        <f t="shared" si="0"/>
        <v>170</v>
      </c>
      <c r="P33">
        <f t="shared" si="1"/>
        <v>206</v>
      </c>
    </row>
    <row r="34" spans="11:16" ht="12.75" customHeight="1">
      <c r="K34" s="21">
        <v>2107</v>
      </c>
      <c r="L34" s="22" t="s">
        <v>28</v>
      </c>
      <c r="M34" s="22" t="s">
        <v>19</v>
      </c>
      <c r="N34" s="21">
        <v>191</v>
      </c>
      <c r="O34">
        <f t="shared" si="0"/>
        <v>170</v>
      </c>
      <c r="P34">
        <f t="shared" si="1"/>
        <v>206</v>
      </c>
    </row>
    <row r="35" spans="11:16" ht="12.75" customHeight="1">
      <c r="K35" s="21">
        <v>2108</v>
      </c>
      <c r="L35" s="22" t="s">
        <v>28</v>
      </c>
      <c r="M35" s="22" t="s">
        <v>19</v>
      </c>
      <c r="N35" s="21">
        <v>203</v>
      </c>
      <c r="O35">
        <f t="shared" si="0"/>
        <v>170</v>
      </c>
      <c r="P35">
        <f t="shared" si="1"/>
        <v>206</v>
      </c>
    </row>
    <row r="36" spans="11:16" ht="12.75" customHeight="1">
      <c r="K36" s="21">
        <v>2109</v>
      </c>
      <c r="L36" s="22" t="s">
        <v>28</v>
      </c>
      <c r="M36" s="22" t="s">
        <v>19</v>
      </c>
      <c r="N36" s="21">
        <v>181</v>
      </c>
      <c r="O36">
        <f t="shared" si="0"/>
        <v>170</v>
      </c>
      <c r="P36">
        <f t="shared" si="1"/>
        <v>206</v>
      </c>
    </row>
    <row r="37" spans="11:16" ht="12.75" customHeight="1">
      <c r="K37" s="21">
        <v>2110</v>
      </c>
      <c r="L37" s="22" t="s">
        <v>28</v>
      </c>
      <c r="M37" s="22" t="s">
        <v>19</v>
      </c>
      <c r="N37" s="21">
        <v>201</v>
      </c>
      <c r="O37">
        <f t="shared" si="0"/>
        <v>170</v>
      </c>
      <c r="P37">
        <f t="shared" si="1"/>
        <v>206</v>
      </c>
    </row>
    <row r="38" spans="11:16" ht="12.75" customHeight="1">
      <c r="K38" s="21">
        <v>2232</v>
      </c>
      <c r="L38" s="22" t="s">
        <v>29</v>
      </c>
      <c r="M38" s="22" t="s">
        <v>19</v>
      </c>
      <c r="N38" s="21">
        <v>201</v>
      </c>
      <c r="O38">
        <f t="shared" si="0"/>
        <v>170</v>
      </c>
      <c r="P38">
        <f t="shared" si="1"/>
        <v>206</v>
      </c>
    </row>
    <row r="39" spans="11:16" ht="12.75" customHeight="1">
      <c r="K39" s="21">
        <v>2233</v>
      </c>
      <c r="L39" s="22" t="s">
        <v>29</v>
      </c>
      <c r="M39" s="22" t="s">
        <v>19</v>
      </c>
      <c r="N39" s="21">
        <v>201</v>
      </c>
      <c r="O39">
        <f t="shared" si="0"/>
        <v>170</v>
      </c>
      <c r="P39">
        <f t="shared" si="1"/>
        <v>206</v>
      </c>
    </row>
    <row r="40" spans="11:16" ht="12.75" customHeight="1">
      <c r="K40" s="21">
        <v>2234</v>
      </c>
      <c r="L40" s="22" t="s">
        <v>29</v>
      </c>
      <c r="M40" s="22" t="s">
        <v>19</v>
      </c>
      <c r="N40" s="21">
        <v>186</v>
      </c>
      <c r="O40">
        <f t="shared" si="0"/>
        <v>170</v>
      </c>
      <c r="P40">
        <f t="shared" si="1"/>
        <v>206</v>
      </c>
    </row>
    <row r="41" spans="11:16" ht="12.75" customHeight="1">
      <c r="K41" s="21">
        <v>2235</v>
      </c>
      <c r="L41" s="22" t="s">
        <v>29</v>
      </c>
      <c r="M41" s="22" t="s">
        <v>19</v>
      </c>
      <c r="N41" s="21">
        <v>183</v>
      </c>
      <c r="O41">
        <f t="shared" si="0"/>
        <v>170</v>
      </c>
      <c r="P41">
        <f t="shared" si="1"/>
        <v>206</v>
      </c>
    </row>
    <row r="42" spans="11:16" ht="12.75" customHeight="1">
      <c r="K42" s="21">
        <v>2236</v>
      </c>
      <c r="L42" s="22" t="s">
        <v>29</v>
      </c>
      <c r="M42" s="22" t="s">
        <v>19</v>
      </c>
      <c r="N42" s="21">
        <v>191</v>
      </c>
      <c r="O42">
        <f t="shared" si="0"/>
        <v>170</v>
      </c>
      <c r="P42">
        <f t="shared" si="1"/>
        <v>206</v>
      </c>
    </row>
    <row r="43" spans="11:16" ht="12.75" customHeight="1">
      <c r="K43" s="21">
        <v>2237</v>
      </c>
      <c r="L43" s="22" t="s">
        <v>29</v>
      </c>
      <c r="M43" s="22" t="s">
        <v>19</v>
      </c>
      <c r="N43" s="21">
        <v>197</v>
      </c>
      <c r="O43">
        <f t="shared" si="0"/>
        <v>170</v>
      </c>
      <c r="P43">
        <f t="shared" si="1"/>
        <v>206</v>
      </c>
    </row>
    <row r="44" spans="11:16" ht="12.75" customHeight="1">
      <c r="K44" s="21">
        <v>2238</v>
      </c>
      <c r="L44" s="22" t="s">
        <v>29</v>
      </c>
      <c r="M44" s="22" t="s">
        <v>19</v>
      </c>
      <c r="N44" s="21">
        <v>190</v>
      </c>
      <c r="O44">
        <f t="shared" si="0"/>
        <v>170</v>
      </c>
      <c r="P44">
        <f t="shared" si="1"/>
        <v>206</v>
      </c>
    </row>
    <row r="45" spans="11:16" ht="12.75" customHeight="1">
      <c r="K45" s="21">
        <v>2334</v>
      </c>
      <c r="L45" s="22" t="s">
        <v>18</v>
      </c>
      <c r="M45" s="22" t="s">
        <v>19</v>
      </c>
      <c r="N45" s="21">
        <v>190</v>
      </c>
      <c r="O45">
        <f t="shared" si="0"/>
        <v>170</v>
      </c>
      <c r="P45">
        <f t="shared" si="1"/>
        <v>206</v>
      </c>
    </row>
    <row r="46" spans="11:16" ht="12.75" customHeight="1">
      <c r="K46" s="21">
        <v>2360</v>
      </c>
      <c r="L46" s="22" t="s">
        <v>30</v>
      </c>
      <c r="M46" s="22" t="s">
        <v>19</v>
      </c>
      <c r="N46" s="21">
        <v>190</v>
      </c>
      <c r="O46">
        <f t="shared" si="0"/>
        <v>170</v>
      </c>
      <c r="P46">
        <f t="shared" si="1"/>
        <v>206</v>
      </c>
    </row>
    <row r="47" spans="11:16" ht="12.75" customHeight="1">
      <c r="K47" s="21">
        <v>2361</v>
      </c>
      <c r="L47" s="22" t="s">
        <v>30</v>
      </c>
      <c r="M47" s="22" t="s">
        <v>19</v>
      </c>
      <c r="N47" s="21">
        <v>206</v>
      </c>
      <c r="O47">
        <f t="shared" si="0"/>
        <v>170</v>
      </c>
      <c r="P47">
        <f t="shared" si="1"/>
        <v>206</v>
      </c>
    </row>
    <row r="48" spans="11:16" ht="12.75" customHeight="1">
      <c r="K48" s="21">
        <v>2362</v>
      </c>
      <c r="L48" s="22" t="s">
        <v>30</v>
      </c>
      <c r="M48" s="22" t="s">
        <v>19</v>
      </c>
      <c r="N48" s="21">
        <v>199</v>
      </c>
      <c r="O48">
        <f t="shared" si="0"/>
        <v>170</v>
      </c>
      <c r="P48">
        <f t="shared" si="1"/>
        <v>206</v>
      </c>
    </row>
    <row r="49" spans="11:16" ht="12.75" customHeight="1">
      <c r="K49" s="21">
        <v>2363</v>
      </c>
      <c r="L49" s="22" t="s">
        <v>30</v>
      </c>
      <c r="M49" s="22" t="s">
        <v>19</v>
      </c>
      <c r="N49" s="21">
        <v>195</v>
      </c>
      <c r="O49">
        <f t="shared" si="0"/>
        <v>170</v>
      </c>
      <c r="P49">
        <f t="shared" si="1"/>
        <v>206</v>
      </c>
    </row>
    <row r="50" spans="11:16" ht="12.75" customHeight="1">
      <c r="K50" s="21">
        <v>2364</v>
      </c>
      <c r="L50" s="22" t="s">
        <v>30</v>
      </c>
      <c r="M50" s="22" t="s">
        <v>19</v>
      </c>
      <c r="N50" s="21">
        <v>200</v>
      </c>
      <c r="O50">
        <f t="shared" si="0"/>
        <v>170</v>
      </c>
      <c r="P50">
        <f t="shared" si="1"/>
        <v>206</v>
      </c>
    </row>
    <row r="51" spans="11:16" ht="12.75" customHeight="1">
      <c r="K51" s="21">
        <v>2365</v>
      </c>
      <c r="L51" s="22" t="s">
        <v>30</v>
      </c>
      <c r="M51" s="22" t="s">
        <v>19</v>
      </c>
      <c r="N51" s="21">
        <v>190</v>
      </c>
      <c r="O51">
        <f t="shared" si="0"/>
        <v>170</v>
      </c>
      <c r="P51">
        <f t="shared" si="1"/>
        <v>206</v>
      </c>
    </row>
    <row r="52" spans="11:16" ht="12.75" customHeight="1">
      <c r="K52" s="21">
        <v>2366</v>
      </c>
      <c r="L52" s="22" t="s">
        <v>30</v>
      </c>
      <c r="M52" s="22" t="s">
        <v>19</v>
      </c>
      <c r="N52" s="21">
        <v>208</v>
      </c>
      <c r="O52">
        <f t="shared" si="0"/>
        <v>170</v>
      </c>
      <c r="P52">
        <f t="shared" si="1"/>
        <v>206</v>
      </c>
    </row>
    <row r="53" spans="11:16" ht="12.75" customHeight="1">
      <c r="K53" s="21">
        <v>2432</v>
      </c>
      <c r="L53" s="22" t="s">
        <v>31</v>
      </c>
      <c r="M53" s="22" t="s">
        <v>19</v>
      </c>
      <c r="N53" s="21">
        <v>184</v>
      </c>
      <c r="O53">
        <f t="shared" si="0"/>
        <v>170</v>
      </c>
      <c r="P53">
        <f t="shared" si="1"/>
        <v>206</v>
      </c>
    </row>
    <row r="54" spans="11:16" ht="12.75" customHeight="1">
      <c r="K54" s="21">
        <v>2436</v>
      </c>
      <c r="L54" s="22" t="s">
        <v>31</v>
      </c>
      <c r="M54" s="22" t="s">
        <v>19</v>
      </c>
      <c r="N54" s="21">
        <v>184</v>
      </c>
      <c r="O54">
        <f t="shared" si="0"/>
        <v>170</v>
      </c>
      <c r="P54">
        <f t="shared" si="1"/>
        <v>206</v>
      </c>
    </row>
    <row r="55" spans="11:16" ht="12.75" customHeight="1">
      <c r="K55" s="21">
        <v>2437</v>
      </c>
      <c r="L55" s="22" t="s">
        <v>31</v>
      </c>
      <c r="M55" s="22" t="s">
        <v>19</v>
      </c>
      <c r="N55" s="21">
        <v>177</v>
      </c>
      <c r="O55">
        <f t="shared" si="0"/>
        <v>170</v>
      </c>
      <c r="P55">
        <f t="shared" si="1"/>
        <v>206</v>
      </c>
    </row>
    <row r="56" spans="11:16" ht="12.75" customHeight="1">
      <c r="K56" s="21">
        <v>2507</v>
      </c>
      <c r="L56" s="22" t="s">
        <v>32</v>
      </c>
      <c r="M56" s="22" t="s">
        <v>19</v>
      </c>
      <c r="N56" s="21">
        <v>177</v>
      </c>
      <c r="O56">
        <f t="shared" si="0"/>
        <v>170</v>
      </c>
      <c r="P56">
        <f t="shared" si="1"/>
        <v>206</v>
      </c>
    </row>
    <row r="57" spans="11:16" ht="12.75" customHeight="1">
      <c r="K57" s="21">
        <v>2674</v>
      </c>
      <c r="L57" s="22" t="s">
        <v>33</v>
      </c>
      <c r="M57" s="22" t="s">
        <v>19</v>
      </c>
      <c r="N57" s="21">
        <v>168</v>
      </c>
      <c r="O57">
        <f t="shared" si="0"/>
        <v>170</v>
      </c>
      <c r="P57">
        <f t="shared" si="1"/>
        <v>206</v>
      </c>
    </row>
    <row r="58" spans="11:16" ht="12.75" customHeight="1">
      <c r="K58" s="21">
        <v>2675</v>
      </c>
      <c r="L58" s="22" t="s">
        <v>33</v>
      </c>
      <c r="M58" s="22" t="s">
        <v>19</v>
      </c>
      <c r="N58" s="21">
        <v>180</v>
      </c>
      <c r="O58">
        <f t="shared" si="0"/>
        <v>170</v>
      </c>
      <c r="P58">
        <f t="shared" si="1"/>
        <v>206</v>
      </c>
    </row>
    <row r="59" spans="13:14" ht="12.75" customHeight="1">
      <c r="M59" s="2" t="s">
        <v>11</v>
      </c>
      <c r="N59" s="6">
        <f>AVERAGE(N2:N58)</f>
        <v>190.24561403508773</v>
      </c>
    </row>
    <row r="60" spans="13:14" ht="12.75" customHeight="1">
      <c r="M60" s="2" t="s">
        <v>12</v>
      </c>
      <c r="N60" s="4">
        <f>STDEV(N2:N58)</f>
        <v>9.470406353015056</v>
      </c>
    </row>
    <row r="61" spans="13:14" ht="12.75" customHeight="1">
      <c r="M61" s="2" t="s">
        <v>5</v>
      </c>
      <c r="N61" s="3">
        <f>N60/N59*100</f>
        <v>4.977989322407398</v>
      </c>
    </row>
    <row r="62" spans="13:14" ht="12.75" customHeight="1">
      <c r="M62" s="2" t="s">
        <v>13</v>
      </c>
      <c r="N62" s="3">
        <f>N59/N65*100</f>
        <v>101.19447555057859</v>
      </c>
    </row>
    <row r="63" spans="13:14" ht="12.75" customHeight="1">
      <c r="M63" s="2" t="s">
        <v>6</v>
      </c>
      <c r="N63" s="5">
        <v>170</v>
      </c>
    </row>
    <row r="64" spans="13:14" ht="12.75" customHeight="1">
      <c r="M64" s="2" t="s">
        <v>7</v>
      </c>
      <c r="N64" s="5">
        <v>206</v>
      </c>
    </row>
    <row r="65" spans="13:14" ht="12.75" customHeight="1">
      <c r="M65" s="2" t="s">
        <v>8</v>
      </c>
      <c r="N65" s="5">
        <f>(N63+N64)/2</f>
        <v>188</v>
      </c>
    </row>
    <row r="66" spans="13:14" ht="12.75" customHeight="1">
      <c r="M66" s="2" t="s">
        <v>9</v>
      </c>
      <c r="N66" s="5">
        <v>5</v>
      </c>
    </row>
    <row r="67" spans="13:14" ht="12.75" customHeight="1">
      <c r="M67" s="2" t="s">
        <v>10</v>
      </c>
      <c r="N67" s="5">
        <f>COUNT(N2:N58)</f>
        <v>57</v>
      </c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BMAA-02</v>
      </c>
      <c r="K1" s="23" t="s">
        <v>0</v>
      </c>
      <c r="L1" s="23" t="s">
        <v>1</v>
      </c>
      <c r="M1" s="23" t="s">
        <v>2</v>
      </c>
      <c r="N1" s="23" t="s">
        <v>54</v>
      </c>
      <c r="O1" s="1" t="s">
        <v>4</v>
      </c>
      <c r="P1" s="1" t="s">
        <v>3</v>
      </c>
    </row>
    <row r="2" spans="1:16" ht="12.75">
      <c r="A2" s="13" t="s">
        <v>52</v>
      </c>
      <c r="K2" s="24">
        <v>2</v>
      </c>
      <c r="L2" s="25" t="s">
        <v>36</v>
      </c>
      <c r="M2" s="25" t="s">
        <v>19</v>
      </c>
      <c r="N2" s="24">
        <v>202</v>
      </c>
      <c r="O2">
        <f aca="true" t="shared" si="0" ref="O2:O59">$D$7</f>
        <v>170</v>
      </c>
      <c r="P2">
        <f aca="true" t="shared" si="1" ref="P2:P59">$E$7</f>
        <v>206</v>
      </c>
    </row>
    <row r="3" spans="1:16" ht="12.75">
      <c r="A3" s="13" t="s">
        <v>50</v>
      </c>
      <c r="K3" s="24">
        <v>3</v>
      </c>
      <c r="L3" s="25" t="s">
        <v>36</v>
      </c>
      <c r="M3" s="25" t="s">
        <v>19</v>
      </c>
      <c r="N3" s="24">
        <v>193</v>
      </c>
      <c r="O3">
        <f t="shared" si="0"/>
        <v>170</v>
      </c>
      <c r="P3">
        <f t="shared" si="1"/>
        <v>206</v>
      </c>
    </row>
    <row r="4" spans="11:16" ht="12.75">
      <c r="K4" s="24">
        <v>4</v>
      </c>
      <c r="L4" s="25" t="s">
        <v>36</v>
      </c>
      <c r="M4" s="25" t="s">
        <v>19</v>
      </c>
      <c r="N4" s="24">
        <v>177</v>
      </c>
      <c r="O4">
        <f t="shared" si="0"/>
        <v>170</v>
      </c>
      <c r="P4">
        <f t="shared" si="1"/>
        <v>206</v>
      </c>
    </row>
    <row r="5" spans="1:16" ht="12.75">
      <c r="A5" t="s">
        <v>15</v>
      </c>
      <c r="K5" s="24">
        <v>5</v>
      </c>
      <c r="L5" s="25" t="s">
        <v>36</v>
      </c>
      <c r="M5" s="25" t="s">
        <v>19</v>
      </c>
      <c r="N5" s="24">
        <v>184</v>
      </c>
      <c r="O5">
        <f t="shared" si="0"/>
        <v>170</v>
      </c>
      <c r="P5">
        <f t="shared" si="1"/>
        <v>206</v>
      </c>
    </row>
    <row r="6" spans="1:16" ht="12.75" customHeight="1">
      <c r="A6" s="7" t="str">
        <f>+M67</f>
        <v>LOR</v>
      </c>
      <c r="B6" s="7" t="str">
        <f>+M68</f>
        <v>N</v>
      </c>
      <c r="C6" s="7" t="str">
        <f>+M66</f>
        <v>Target Value</v>
      </c>
      <c r="D6" s="7" t="str">
        <f>+M64</f>
        <v>Lower Control Limit</v>
      </c>
      <c r="E6" s="7" t="str">
        <f>+M65</f>
        <v>Upper Control Limit</v>
      </c>
      <c r="F6" s="7" t="str">
        <f>+M60</f>
        <v>Mean</v>
      </c>
      <c r="G6" s="7" t="str">
        <f>+M61</f>
        <v>StdDev</v>
      </c>
      <c r="H6" s="7" t="str">
        <f>+M62</f>
        <v>%RSD</v>
      </c>
      <c r="I6" s="7" t="str">
        <f>+M63</f>
        <v>%Recovery</v>
      </c>
      <c r="K6" s="24">
        <v>6</v>
      </c>
      <c r="L6" s="25" t="s">
        <v>36</v>
      </c>
      <c r="M6" s="25" t="s">
        <v>19</v>
      </c>
      <c r="N6" s="24">
        <v>196</v>
      </c>
      <c r="O6">
        <f t="shared" si="0"/>
        <v>170</v>
      </c>
      <c r="P6">
        <f t="shared" si="1"/>
        <v>206</v>
      </c>
    </row>
    <row r="7" spans="1:16" ht="12.75" customHeight="1">
      <c r="A7" s="5">
        <f>+N67</f>
        <v>5</v>
      </c>
      <c r="B7" s="5">
        <f>+N68</f>
        <v>58</v>
      </c>
      <c r="C7" s="5">
        <f>+N66</f>
        <v>188</v>
      </c>
      <c r="D7" s="5">
        <f>+N64</f>
        <v>170</v>
      </c>
      <c r="E7" s="5">
        <f>+N65</f>
        <v>206</v>
      </c>
      <c r="F7" s="5">
        <f>N60</f>
        <v>180.82758620689654</v>
      </c>
      <c r="G7" s="6">
        <f>N61</f>
        <v>10.0562242766837</v>
      </c>
      <c r="H7" s="3">
        <f>N62</f>
        <v>5.561222426083664</v>
      </c>
      <c r="I7" s="3">
        <f>+N63</f>
        <v>96.18488628026411</v>
      </c>
      <c r="K7" s="24">
        <v>131</v>
      </c>
      <c r="L7" s="25" t="s">
        <v>37</v>
      </c>
      <c r="M7" s="25" t="s">
        <v>19</v>
      </c>
      <c r="N7" s="24">
        <v>196</v>
      </c>
      <c r="O7">
        <f t="shared" si="0"/>
        <v>170</v>
      </c>
      <c r="P7">
        <f t="shared" si="1"/>
        <v>206</v>
      </c>
    </row>
    <row r="8" spans="11:16" ht="12.75" customHeight="1">
      <c r="K8" s="24">
        <v>132</v>
      </c>
      <c r="L8" s="25" t="s">
        <v>37</v>
      </c>
      <c r="M8" s="25" t="s">
        <v>19</v>
      </c>
      <c r="N8" s="24">
        <v>175</v>
      </c>
      <c r="O8">
        <f t="shared" si="0"/>
        <v>170</v>
      </c>
      <c r="P8">
        <f t="shared" si="1"/>
        <v>206</v>
      </c>
    </row>
    <row r="9" spans="11:16" ht="12.75" customHeight="1">
      <c r="K9" s="24">
        <v>133</v>
      </c>
      <c r="L9" s="25" t="s">
        <v>37</v>
      </c>
      <c r="M9" s="25" t="s">
        <v>19</v>
      </c>
      <c r="N9" s="24">
        <v>178</v>
      </c>
      <c r="O9">
        <f t="shared" si="0"/>
        <v>170</v>
      </c>
      <c r="P9">
        <f t="shared" si="1"/>
        <v>206</v>
      </c>
    </row>
    <row r="10" spans="11:16" ht="12.75" customHeight="1">
      <c r="K10" s="24">
        <v>134</v>
      </c>
      <c r="L10" s="25" t="s">
        <v>37</v>
      </c>
      <c r="M10" s="25" t="s">
        <v>19</v>
      </c>
      <c r="N10" s="24">
        <v>182</v>
      </c>
      <c r="O10">
        <f t="shared" si="0"/>
        <v>170</v>
      </c>
      <c r="P10">
        <f t="shared" si="1"/>
        <v>206</v>
      </c>
    </row>
    <row r="11" spans="11:16" ht="12.75" customHeight="1">
      <c r="K11" s="24">
        <v>135</v>
      </c>
      <c r="L11" s="25" t="s">
        <v>37</v>
      </c>
      <c r="M11" s="25" t="s">
        <v>19</v>
      </c>
      <c r="N11" s="24">
        <v>193</v>
      </c>
      <c r="O11">
        <f t="shared" si="0"/>
        <v>170</v>
      </c>
      <c r="P11">
        <f t="shared" si="1"/>
        <v>206</v>
      </c>
    </row>
    <row r="12" spans="11:16" ht="12.75" customHeight="1">
      <c r="K12" s="24">
        <v>136</v>
      </c>
      <c r="L12" s="25" t="s">
        <v>37</v>
      </c>
      <c r="M12" s="25" t="s">
        <v>19</v>
      </c>
      <c r="N12" s="24">
        <v>172</v>
      </c>
      <c r="O12">
        <f t="shared" si="0"/>
        <v>170</v>
      </c>
      <c r="P12">
        <f t="shared" si="1"/>
        <v>206</v>
      </c>
    </row>
    <row r="13" spans="11:16" ht="12.75" customHeight="1">
      <c r="K13" s="24">
        <v>137</v>
      </c>
      <c r="L13" s="25" t="s">
        <v>37</v>
      </c>
      <c r="M13" s="25" t="s">
        <v>19</v>
      </c>
      <c r="N13" s="24">
        <v>184</v>
      </c>
      <c r="O13">
        <f t="shared" si="0"/>
        <v>170</v>
      </c>
      <c r="P13">
        <f t="shared" si="1"/>
        <v>206</v>
      </c>
    </row>
    <row r="14" spans="11:16" ht="12.75" customHeight="1">
      <c r="K14" s="24">
        <v>217</v>
      </c>
      <c r="L14" s="25" t="s">
        <v>38</v>
      </c>
      <c r="M14" s="25" t="s">
        <v>19</v>
      </c>
      <c r="N14" s="24">
        <v>167</v>
      </c>
      <c r="O14">
        <f t="shared" si="0"/>
        <v>170</v>
      </c>
      <c r="P14">
        <f t="shared" si="1"/>
        <v>206</v>
      </c>
    </row>
    <row r="15" spans="11:16" ht="12.75" customHeight="1">
      <c r="K15" s="24">
        <v>218</v>
      </c>
      <c r="L15" s="25" t="s">
        <v>38</v>
      </c>
      <c r="M15" s="25" t="s">
        <v>19</v>
      </c>
      <c r="N15" s="24">
        <v>198</v>
      </c>
      <c r="O15">
        <f t="shared" si="0"/>
        <v>170</v>
      </c>
      <c r="P15">
        <f t="shared" si="1"/>
        <v>206</v>
      </c>
    </row>
    <row r="16" spans="11:16" ht="12.75" customHeight="1">
      <c r="K16" s="24">
        <v>219</v>
      </c>
      <c r="L16" s="25" t="s">
        <v>38</v>
      </c>
      <c r="M16" s="25" t="s">
        <v>19</v>
      </c>
      <c r="N16" s="24">
        <v>198</v>
      </c>
      <c r="O16">
        <f t="shared" si="0"/>
        <v>170</v>
      </c>
      <c r="P16">
        <f t="shared" si="1"/>
        <v>206</v>
      </c>
    </row>
    <row r="17" spans="11:16" ht="12.75" customHeight="1">
      <c r="K17" s="24">
        <v>220</v>
      </c>
      <c r="L17" s="25" t="s">
        <v>38</v>
      </c>
      <c r="M17" s="25" t="s">
        <v>19</v>
      </c>
      <c r="N17" s="24">
        <v>194</v>
      </c>
      <c r="O17">
        <f t="shared" si="0"/>
        <v>170</v>
      </c>
      <c r="P17">
        <f t="shared" si="1"/>
        <v>206</v>
      </c>
    </row>
    <row r="18" spans="11:16" ht="12.75" customHeight="1">
      <c r="K18" s="24">
        <v>221</v>
      </c>
      <c r="L18" s="25" t="s">
        <v>38</v>
      </c>
      <c r="M18" s="25" t="s">
        <v>19</v>
      </c>
      <c r="N18" s="24">
        <v>193</v>
      </c>
      <c r="O18">
        <f t="shared" si="0"/>
        <v>170</v>
      </c>
      <c r="P18">
        <f t="shared" si="1"/>
        <v>206</v>
      </c>
    </row>
    <row r="19" spans="11:16" ht="12.75" customHeight="1">
      <c r="K19" s="24">
        <v>222</v>
      </c>
      <c r="L19" s="25" t="s">
        <v>38</v>
      </c>
      <c r="M19" s="25" t="s">
        <v>19</v>
      </c>
      <c r="N19" s="24">
        <v>174</v>
      </c>
      <c r="O19">
        <f t="shared" si="0"/>
        <v>170</v>
      </c>
      <c r="P19">
        <f t="shared" si="1"/>
        <v>206</v>
      </c>
    </row>
    <row r="20" spans="11:16" ht="12.75" customHeight="1">
      <c r="K20" s="24">
        <v>223</v>
      </c>
      <c r="L20" s="25" t="s">
        <v>38</v>
      </c>
      <c r="M20" s="25" t="s">
        <v>19</v>
      </c>
      <c r="N20" s="24">
        <v>170</v>
      </c>
      <c r="O20">
        <f t="shared" si="0"/>
        <v>170</v>
      </c>
      <c r="P20">
        <f t="shared" si="1"/>
        <v>206</v>
      </c>
    </row>
    <row r="21" spans="11:16" ht="12.75" customHeight="1">
      <c r="K21" s="24">
        <v>224</v>
      </c>
      <c r="L21" s="25" t="s">
        <v>38</v>
      </c>
      <c r="M21" s="25" t="s">
        <v>19</v>
      </c>
      <c r="N21" s="24">
        <v>182</v>
      </c>
      <c r="O21">
        <f t="shared" si="0"/>
        <v>170</v>
      </c>
      <c r="P21">
        <f t="shared" si="1"/>
        <v>206</v>
      </c>
    </row>
    <row r="22" spans="11:16" ht="12.75" customHeight="1">
      <c r="K22" s="24">
        <v>431</v>
      </c>
      <c r="L22" s="25" t="s">
        <v>39</v>
      </c>
      <c r="M22" s="25" t="s">
        <v>19</v>
      </c>
      <c r="N22" s="24">
        <v>184</v>
      </c>
      <c r="O22">
        <f t="shared" si="0"/>
        <v>170</v>
      </c>
      <c r="P22">
        <f t="shared" si="1"/>
        <v>206</v>
      </c>
    </row>
    <row r="23" spans="11:16" ht="12.75" customHeight="1">
      <c r="K23" s="24">
        <v>432</v>
      </c>
      <c r="L23" s="25" t="s">
        <v>39</v>
      </c>
      <c r="M23" s="25" t="s">
        <v>19</v>
      </c>
      <c r="N23" s="24">
        <v>175</v>
      </c>
      <c r="O23">
        <f t="shared" si="0"/>
        <v>170</v>
      </c>
      <c r="P23">
        <f t="shared" si="1"/>
        <v>206</v>
      </c>
    </row>
    <row r="24" spans="11:16" ht="12.75" customHeight="1">
      <c r="K24" s="24">
        <v>433</v>
      </c>
      <c r="L24" s="25" t="s">
        <v>39</v>
      </c>
      <c r="M24" s="25" t="s">
        <v>19</v>
      </c>
      <c r="N24" s="24">
        <v>184</v>
      </c>
      <c r="O24">
        <f t="shared" si="0"/>
        <v>170</v>
      </c>
      <c r="P24">
        <f t="shared" si="1"/>
        <v>206</v>
      </c>
    </row>
    <row r="25" spans="11:16" ht="12.75" customHeight="1">
      <c r="K25" s="24">
        <v>434</v>
      </c>
      <c r="L25" s="25" t="s">
        <v>39</v>
      </c>
      <c r="M25" s="25" t="s">
        <v>19</v>
      </c>
      <c r="N25" s="24">
        <v>185</v>
      </c>
      <c r="O25">
        <f t="shared" si="0"/>
        <v>170</v>
      </c>
      <c r="P25">
        <f t="shared" si="1"/>
        <v>206</v>
      </c>
    </row>
    <row r="26" spans="11:16" ht="12.75" customHeight="1">
      <c r="K26" s="24">
        <v>435</v>
      </c>
      <c r="L26" s="25" t="s">
        <v>39</v>
      </c>
      <c r="M26" s="25" t="s">
        <v>19</v>
      </c>
      <c r="N26" s="24">
        <v>175</v>
      </c>
      <c r="O26">
        <f t="shared" si="0"/>
        <v>170</v>
      </c>
      <c r="P26">
        <f t="shared" si="1"/>
        <v>206</v>
      </c>
    </row>
    <row r="27" spans="11:16" ht="12.75" customHeight="1">
      <c r="K27" s="24">
        <v>436</v>
      </c>
      <c r="L27" s="25" t="s">
        <v>39</v>
      </c>
      <c r="M27" s="25" t="s">
        <v>19</v>
      </c>
      <c r="N27" s="24">
        <v>157</v>
      </c>
      <c r="O27">
        <f t="shared" si="0"/>
        <v>170</v>
      </c>
      <c r="P27">
        <f t="shared" si="1"/>
        <v>206</v>
      </c>
    </row>
    <row r="28" spans="11:16" ht="12.75" customHeight="1">
      <c r="K28" s="24">
        <v>437</v>
      </c>
      <c r="L28" s="25" t="s">
        <v>39</v>
      </c>
      <c r="M28" s="25" t="s">
        <v>19</v>
      </c>
      <c r="N28" s="24">
        <v>167</v>
      </c>
      <c r="O28">
        <f t="shared" si="0"/>
        <v>170</v>
      </c>
      <c r="P28">
        <f t="shared" si="1"/>
        <v>206</v>
      </c>
    </row>
    <row r="29" spans="11:16" ht="12.75" customHeight="1">
      <c r="K29" s="24">
        <v>574</v>
      </c>
      <c r="L29" s="25" t="s">
        <v>40</v>
      </c>
      <c r="M29" s="25" t="s">
        <v>19</v>
      </c>
      <c r="N29" s="24">
        <v>182</v>
      </c>
      <c r="O29">
        <f t="shared" si="0"/>
        <v>170</v>
      </c>
      <c r="P29">
        <f t="shared" si="1"/>
        <v>206</v>
      </c>
    </row>
    <row r="30" spans="11:16" ht="12.75" customHeight="1">
      <c r="K30" s="24">
        <v>575</v>
      </c>
      <c r="L30" s="25" t="s">
        <v>40</v>
      </c>
      <c r="M30" s="25" t="s">
        <v>19</v>
      </c>
      <c r="N30" s="24">
        <v>174</v>
      </c>
      <c r="O30">
        <f t="shared" si="0"/>
        <v>170</v>
      </c>
      <c r="P30">
        <f t="shared" si="1"/>
        <v>206</v>
      </c>
    </row>
    <row r="31" spans="11:16" ht="12.75" customHeight="1">
      <c r="K31" s="24">
        <v>576</v>
      </c>
      <c r="L31" s="25" t="s">
        <v>40</v>
      </c>
      <c r="M31" s="25" t="s">
        <v>19</v>
      </c>
      <c r="N31" s="24">
        <v>205</v>
      </c>
      <c r="O31">
        <f t="shared" si="0"/>
        <v>170</v>
      </c>
      <c r="P31">
        <f t="shared" si="1"/>
        <v>206</v>
      </c>
    </row>
    <row r="32" spans="11:16" ht="12.75" customHeight="1">
      <c r="K32" s="24">
        <v>577</v>
      </c>
      <c r="L32" s="25" t="s">
        <v>40</v>
      </c>
      <c r="M32" s="25" t="s">
        <v>19</v>
      </c>
      <c r="N32" s="24">
        <v>197</v>
      </c>
      <c r="O32">
        <f t="shared" si="0"/>
        <v>170</v>
      </c>
      <c r="P32">
        <f t="shared" si="1"/>
        <v>206</v>
      </c>
    </row>
    <row r="33" spans="11:16" ht="12.75" customHeight="1">
      <c r="K33" s="24">
        <v>578</v>
      </c>
      <c r="L33" s="25" t="s">
        <v>40</v>
      </c>
      <c r="M33" s="25" t="s">
        <v>19</v>
      </c>
      <c r="N33" s="24">
        <v>177</v>
      </c>
      <c r="O33">
        <f t="shared" si="0"/>
        <v>170</v>
      </c>
      <c r="P33">
        <f t="shared" si="1"/>
        <v>206</v>
      </c>
    </row>
    <row r="34" spans="11:16" ht="12.75" customHeight="1">
      <c r="K34" s="24">
        <v>579</v>
      </c>
      <c r="L34" s="25" t="s">
        <v>40</v>
      </c>
      <c r="M34" s="25" t="s">
        <v>19</v>
      </c>
      <c r="N34" s="24">
        <v>170</v>
      </c>
      <c r="O34">
        <f t="shared" si="0"/>
        <v>170</v>
      </c>
      <c r="P34">
        <f t="shared" si="1"/>
        <v>206</v>
      </c>
    </row>
    <row r="35" spans="11:16" ht="12.75" customHeight="1">
      <c r="K35" s="24">
        <v>646</v>
      </c>
      <c r="L35" s="25" t="s">
        <v>41</v>
      </c>
      <c r="M35" s="25" t="s">
        <v>19</v>
      </c>
      <c r="N35" s="24">
        <v>170</v>
      </c>
      <c r="O35">
        <f t="shared" si="0"/>
        <v>170</v>
      </c>
      <c r="P35">
        <f t="shared" si="1"/>
        <v>206</v>
      </c>
    </row>
    <row r="36" spans="11:16" ht="12.75" customHeight="1">
      <c r="K36" s="24">
        <v>647</v>
      </c>
      <c r="L36" s="25" t="s">
        <v>41</v>
      </c>
      <c r="M36" s="25" t="s">
        <v>19</v>
      </c>
      <c r="N36" s="24">
        <v>190</v>
      </c>
      <c r="O36">
        <f t="shared" si="0"/>
        <v>170</v>
      </c>
      <c r="P36">
        <f t="shared" si="1"/>
        <v>206</v>
      </c>
    </row>
    <row r="37" spans="11:16" ht="12.75" customHeight="1">
      <c r="K37" s="24">
        <v>648</v>
      </c>
      <c r="L37" s="25" t="s">
        <v>41</v>
      </c>
      <c r="M37" s="25" t="s">
        <v>19</v>
      </c>
      <c r="N37" s="24">
        <v>192</v>
      </c>
      <c r="O37">
        <f t="shared" si="0"/>
        <v>170</v>
      </c>
      <c r="P37">
        <f t="shared" si="1"/>
        <v>206</v>
      </c>
    </row>
    <row r="38" spans="11:16" ht="12.75" customHeight="1">
      <c r="K38" s="24">
        <v>649</v>
      </c>
      <c r="L38" s="25" t="s">
        <v>41</v>
      </c>
      <c r="M38" s="25" t="s">
        <v>19</v>
      </c>
      <c r="N38" s="24">
        <v>185</v>
      </c>
      <c r="O38">
        <f t="shared" si="0"/>
        <v>170</v>
      </c>
      <c r="P38">
        <f t="shared" si="1"/>
        <v>206</v>
      </c>
    </row>
    <row r="39" spans="11:16" ht="12.75" customHeight="1">
      <c r="K39" s="24">
        <v>650</v>
      </c>
      <c r="L39" s="25" t="s">
        <v>41</v>
      </c>
      <c r="M39" s="25" t="s">
        <v>19</v>
      </c>
      <c r="N39" s="24">
        <v>175</v>
      </c>
      <c r="O39">
        <f t="shared" si="0"/>
        <v>170</v>
      </c>
      <c r="P39">
        <f t="shared" si="1"/>
        <v>206</v>
      </c>
    </row>
    <row r="40" spans="11:16" ht="12.75" customHeight="1">
      <c r="K40" s="24">
        <v>651</v>
      </c>
      <c r="L40" s="25" t="s">
        <v>41</v>
      </c>
      <c r="M40" s="25" t="s">
        <v>19</v>
      </c>
      <c r="N40" s="24">
        <v>186</v>
      </c>
      <c r="O40">
        <f t="shared" si="0"/>
        <v>170</v>
      </c>
      <c r="P40">
        <f t="shared" si="1"/>
        <v>206</v>
      </c>
    </row>
    <row r="41" spans="11:16" ht="12.75" customHeight="1">
      <c r="K41" s="24">
        <v>652</v>
      </c>
      <c r="L41" s="25" t="s">
        <v>41</v>
      </c>
      <c r="M41" s="25" t="s">
        <v>19</v>
      </c>
      <c r="N41" s="24">
        <v>177</v>
      </c>
      <c r="O41">
        <f t="shared" si="0"/>
        <v>170</v>
      </c>
      <c r="P41">
        <f t="shared" si="1"/>
        <v>206</v>
      </c>
    </row>
    <row r="42" spans="11:16" ht="12.75" customHeight="1">
      <c r="K42" s="24">
        <v>725</v>
      </c>
      <c r="L42" s="25" t="s">
        <v>42</v>
      </c>
      <c r="M42" s="25" t="s">
        <v>19</v>
      </c>
      <c r="N42" s="24">
        <v>179</v>
      </c>
      <c r="O42">
        <f t="shared" si="0"/>
        <v>170</v>
      </c>
      <c r="P42">
        <f t="shared" si="1"/>
        <v>206</v>
      </c>
    </row>
    <row r="43" spans="11:16" ht="12.75" customHeight="1">
      <c r="K43" s="24">
        <v>727</v>
      </c>
      <c r="L43" s="25" t="s">
        <v>42</v>
      </c>
      <c r="M43" s="25" t="s">
        <v>19</v>
      </c>
      <c r="N43" s="24">
        <v>178</v>
      </c>
      <c r="O43">
        <f t="shared" si="0"/>
        <v>170</v>
      </c>
      <c r="P43">
        <f t="shared" si="1"/>
        <v>206</v>
      </c>
    </row>
    <row r="44" spans="11:16" ht="12.75" customHeight="1">
      <c r="K44" s="24">
        <v>728</v>
      </c>
      <c r="L44" s="25" t="s">
        <v>42</v>
      </c>
      <c r="M44" s="25" t="s">
        <v>19</v>
      </c>
      <c r="N44" s="24">
        <v>169</v>
      </c>
      <c r="O44">
        <f t="shared" si="0"/>
        <v>170</v>
      </c>
      <c r="P44">
        <f t="shared" si="1"/>
        <v>206</v>
      </c>
    </row>
    <row r="45" spans="11:16" ht="12.75" customHeight="1">
      <c r="K45" s="24">
        <v>729</v>
      </c>
      <c r="L45" s="25" t="s">
        <v>42</v>
      </c>
      <c r="M45" s="25" t="s">
        <v>19</v>
      </c>
      <c r="N45" s="24">
        <v>174</v>
      </c>
      <c r="O45">
        <f t="shared" si="0"/>
        <v>170</v>
      </c>
      <c r="P45">
        <f t="shared" si="1"/>
        <v>206</v>
      </c>
    </row>
    <row r="46" spans="11:16" ht="12.75" customHeight="1">
      <c r="K46" s="24">
        <v>730</v>
      </c>
      <c r="L46" s="25" t="s">
        <v>42</v>
      </c>
      <c r="M46" s="25" t="s">
        <v>19</v>
      </c>
      <c r="N46" s="24">
        <v>177</v>
      </c>
      <c r="O46">
        <f t="shared" si="0"/>
        <v>170</v>
      </c>
      <c r="P46">
        <f t="shared" si="1"/>
        <v>206</v>
      </c>
    </row>
    <row r="47" spans="11:16" ht="12.75" customHeight="1">
      <c r="K47" s="24">
        <v>731</v>
      </c>
      <c r="L47" s="25" t="s">
        <v>42</v>
      </c>
      <c r="M47" s="25" t="s">
        <v>19</v>
      </c>
      <c r="N47" s="24">
        <v>175</v>
      </c>
      <c r="O47">
        <f t="shared" si="0"/>
        <v>170</v>
      </c>
      <c r="P47">
        <f t="shared" si="1"/>
        <v>206</v>
      </c>
    </row>
    <row r="48" spans="11:16" ht="12.75" customHeight="1">
      <c r="K48" s="24">
        <v>870</v>
      </c>
      <c r="L48" s="25" t="s">
        <v>44</v>
      </c>
      <c r="M48" s="25" t="s">
        <v>19</v>
      </c>
      <c r="N48" s="24">
        <v>175</v>
      </c>
      <c r="O48">
        <f t="shared" si="0"/>
        <v>170</v>
      </c>
      <c r="P48">
        <f t="shared" si="1"/>
        <v>206</v>
      </c>
    </row>
    <row r="49" spans="11:16" ht="12.75" customHeight="1">
      <c r="K49" s="24">
        <v>871</v>
      </c>
      <c r="L49" s="25" t="s">
        <v>44</v>
      </c>
      <c r="M49" s="25" t="s">
        <v>19</v>
      </c>
      <c r="N49" s="24">
        <v>169</v>
      </c>
      <c r="O49">
        <f t="shared" si="0"/>
        <v>170</v>
      </c>
      <c r="P49">
        <f t="shared" si="1"/>
        <v>206</v>
      </c>
    </row>
    <row r="50" spans="11:16" ht="12.75" customHeight="1">
      <c r="K50" s="24">
        <v>872</v>
      </c>
      <c r="L50" s="25" t="s">
        <v>44</v>
      </c>
      <c r="M50" s="25" t="s">
        <v>19</v>
      </c>
      <c r="N50" s="24">
        <v>182</v>
      </c>
      <c r="O50">
        <f t="shared" si="0"/>
        <v>170</v>
      </c>
      <c r="P50">
        <f t="shared" si="1"/>
        <v>206</v>
      </c>
    </row>
    <row r="51" spans="11:16" ht="12.75" customHeight="1">
      <c r="K51" s="24">
        <v>873</v>
      </c>
      <c r="L51" s="25" t="s">
        <v>44</v>
      </c>
      <c r="M51" s="25" t="s">
        <v>19</v>
      </c>
      <c r="N51" s="24">
        <v>175</v>
      </c>
      <c r="O51">
        <f t="shared" si="0"/>
        <v>170</v>
      </c>
      <c r="P51">
        <f t="shared" si="1"/>
        <v>206</v>
      </c>
    </row>
    <row r="52" spans="11:16" ht="12.75" customHeight="1">
      <c r="K52" s="24">
        <v>874</v>
      </c>
      <c r="L52" s="25" t="s">
        <v>44</v>
      </c>
      <c r="M52" s="25" t="s">
        <v>19</v>
      </c>
      <c r="N52" s="24">
        <v>177</v>
      </c>
      <c r="O52">
        <f t="shared" si="0"/>
        <v>170</v>
      </c>
      <c r="P52">
        <f t="shared" si="1"/>
        <v>206</v>
      </c>
    </row>
    <row r="53" spans="11:16" ht="12.75" customHeight="1">
      <c r="K53" s="24">
        <v>875</v>
      </c>
      <c r="L53" s="25" t="s">
        <v>44</v>
      </c>
      <c r="M53" s="25" t="s">
        <v>19</v>
      </c>
      <c r="N53" s="24">
        <v>173</v>
      </c>
      <c r="O53">
        <f t="shared" si="0"/>
        <v>170</v>
      </c>
      <c r="P53">
        <f t="shared" si="1"/>
        <v>206</v>
      </c>
    </row>
    <row r="54" spans="11:16" ht="12.75" customHeight="1">
      <c r="K54" s="24">
        <v>876</v>
      </c>
      <c r="L54" s="25" t="s">
        <v>44</v>
      </c>
      <c r="M54" s="25" t="s">
        <v>19</v>
      </c>
      <c r="N54" s="24">
        <v>164</v>
      </c>
      <c r="O54">
        <f t="shared" si="0"/>
        <v>170</v>
      </c>
      <c r="P54">
        <f t="shared" si="1"/>
        <v>206</v>
      </c>
    </row>
    <row r="55" spans="11:16" ht="12.75" customHeight="1">
      <c r="K55" s="24">
        <v>877</v>
      </c>
      <c r="L55" s="25" t="s">
        <v>44</v>
      </c>
      <c r="M55" s="25" t="s">
        <v>19</v>
      </c>
      <c r="N55" s="24">
        <v>180</v>
      </c>
      <c r="O55">
        <f t="shared" si="0"/>
        <v>170</v>
      </c>
      <c r="P55">
        <f t="shared" si="1"/>
        <v>206</v>
      </c>
    </row>
    <row r="56" spans="11:16" ht="12.75" customHeight="1">
      <c r="K56" s="24">
        <v>955</v>
      </c>
      <c r="L56" s="25" t="s">
        <v>45</v>
      </c>
      <c r="M56" s="25" t="s">
        <v>19</v>
      </c>
      <c r="N56" s="24">
        <v>180</v>
      </c>
      <c r="O56">
        <f t="shared" si="0"/>
        <v>170</v>
      </c>
      <c r="P56">
        <f t="shared" si="1"/>
        <v>206</v>
      </c>
    </row>
    <row r="57" spans="11:16" ht="12.75" customHeight="1">
      <c r="K57" s="24">
        <v>957</v>
      </c>
      <c r="L57" s="25" t="s">
        <v>45</v>
      </c>
      <c r="M57" s="25" t="s">
        <v>19</v>
      </c>
      <c r="N57" s="24">
        <v>184</v>
      </c>
      <c r="O57">
        <f t="shared" si="0"/>
        <v>170</v>
      </c>
      <c r="P57">
        <f t="shared" si="1"/>
        <v>206</v>
      </c>
    </row>
    <row r="58" spans="11:16" ht="12.75" customHeight="1">
      <c r="K58" s="24">
        <v>958</v>
      </c>
      <c r="L58" s="25" t="s">
        <v>45</v>
      </c>
      <c r="M58" s="25" t="s">
        <v>19</v>
      </c>
      <c r="N58" s="24">
        <v>181</v>
      </c>
      <c r="O58">
        <f t="shared" si="0"/>
        <v>170</v>
      </c>
      <c r="P58">
        <f t="shared" si="1"/>
        <v>206</v>
      </c>
    </row>
    <row r="59" spans="11:16" ht="12.75" customHeight="1">
      <c r="K59" s="24">
        <v>1106</v>
      </c>
      <c r="L59" s="25" t="s">
        <v>47</v>
      </c>
      <c r="M59" s="25" t="s">
        <v>19</v>
      </c>
      <c r="N59" s="24">
        <v>181</v>
      </c>
      <c r="O59">
        <f t="shared" si="0"/>
        <v>170</v>
      </c>
      <c r="P59">
        <f t="shared" si="1"/>
        <v>206</v>
      </c>
    </row>
    <row r="60" spans="13:14" ht="12.75" customHeight="1">
      <c r="M60" s="2" t="s">
        <v>11</v>
      </c>
      <c r="N60" s="6">
        <f>AVERAGE(N2:N59)</f>
        <v>180.82758620689654</v>
      </c>
    </row>
    <row r="61" spans="13:14" ht="12.75" customHeight="1">
      <c r="M61" s="2" t="s">
        <v>12</v>
      </c>
      <c r="N61" s="4">
        <f>STDEV(N2:N59)</f>
        <v>10.0562242766837</v>
      </c>
    </row>
    <row r="62" spans="13:14" ht="12.75" customHeight="1">
      <c r="M62" s="2" t="s">
        <v>5</v>
      </c>
      <c r="N62" s="3">
        <f>N61/N60*100</f>
        <v>5.561222426083664</v>
      </c>
    </row>
    <row r="63" spans="13:14" ht="12.75" customHeight="1">
      <c r="M63" s="2" t="s">
        <v>13</v>
      </c>
      <c r="N63" s="3">
        <f>N60/N66*100</f>
        <v>96.18488628026411</v>
      </c>
    </row>
    <row r="64" spans="13:14" ht="12.75" customHeight="1">
      <c r="M64" s="2" t="s">
        <v>6</v>
      </c>
      <c r="N64" s="5">
        <v>170</v>
      </c>
    </row>
    <row r="65" spans="13:14" ht="12.75" customHeight="1">
      <c r="M65" s="2" t="s">
        <v>7</v>
      </c>
      <c r="N65" s="5">
        <v>206</v>
      </c>
    </row>
    <row r="66" spans="13:14" ht="12.75" customHeight="1">
      <c r="M66" s="2" t="s">
        <v>8</v>
      </c>
      <c r="N66" s="5">
        <f>(N64+N65)/2</f>
        <v>188</v>
      </c>
    </row>
    <row r="67" spans="13:14" ht="12.75" customHeight="1">
      <c r="M67" s="2" t="s">
        <v>9</v>
      </c>
      <c r="N67" s="5">
        <v>5</v>
      </c>
    </row>
    <row r="68" spans="13:14" ht="12.75" customHeight="1">
      <c r="M68" s="2" t="s">
        <v>10</v>
      </c>
      <c r="N68" s="5">
        <f>COUNT(N2:N59)</f>
        <v>58</v>
      </c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2007-07-19T21:05:21Z</dcterms:created>
  <dcterms:modified xsi:type="dcterms:W3CDTF">2007-07-29T22:36:02Z</dcterms:modified>
  <cp:category/>
  <cp:version/>
  <cp:contentType/>
  <cp:contentStatus/>
</cp:coreProperties>
</file>