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85" windowWidth="18060" windowHeight="11895" activeTab="0"/>
  </bookViews>
  <sheets>
    <sheet name="SummaryTable" sheetId="1" r:id="rId1"/>
    <sheet name="GraphPrecision" sheetId="2" r:id="rId2"/>
    <sheet name="GraphAccuracy" sheetId="3" r:id="rId3"/>
    <sheet name="Ag-AA61" sheetId="4" r:id="rId4"/>
    <sheet name="As-AA61" sheetId="5" r:id="rId5"/>
    <sheet name="Ag-ICP61" sheetId="6" r:id="rId6"/>
    <sheet name="Al-ICP61" sheetId="7" r:id="rId7"/>
    <sheet name="As-ICP61" sheetId="8" r:id="rId8"/>
    <sheet name="Ba-ICP61" sheetId="9" r:id="rId9"/>
    <sheet name="Be-ICP61" sheetId="10" r:id="rId10"/>
    <sheet name="Bi-ICP61" sheetId="11" r:id="rId11"/>
    <sheet name="Ca-ICP61" sheetId="12" r:id="rId12"/>
    <sheet name="Cd-ICP61" sheetId="13" r:id="rId13"/>
    <sheet name="Co-ICP61" sheetId="14" r:id="rId14"/>
    <sheet name="Cr-ICP61" sheetId="15" r:id="rId15"/>
    <sheet name="Cu-ICP61" sheetId="16" r:id="rId16"/>
    <sheet name="Fe-ICP61" sheetId="17" r:id="rId17"/>
    <sheet name="K-ICP61" sheetId="18" r:id="rId18"/>
    <sheet name="Mg-ICP61" sheetId="19" r:id="rId19"/>
    <sheet name="Mn-ICP61" sheetId="20" r:id="rId20"/>
    <sheet name="Mo-ICP61" sheetId="21" r:id="rId21"/>
    <sheet name="Na-ICP61" sheetId="22" r:id="rId22"/>
    <sheet name="Ni-ICP61" sheetId="23" r:id="rId23"/>
    <sheet name="P-ICP61" sheetId="24" r:id="rId24"/>
    <sheet name="Pb-ICP61" sheetId="25" r:id="rId25"/>
    <sheet name="S-ICP61" sheetId="26" r:id="rId26"/>
    <sheet name="Sb-ICP61" sheetId="27" r:id="rId27"/>
    <sheet name="Sr-ICP61" sheetId="28" r:id="rId28"/>
    <sheet name="Ti-ICP61" sheetId="29" r:id="rId29"/>
    <sheet name="V-ICP61" sheetId="30" r:id="rId30"/>
    <sheet name="W-ICP61" sheetId="31" r:id="rId31"/>
    <sheet name="Zn-ICP61" sheetId="32" r:id="rId3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<sst xmlns="http://schemas.openxmlformats.org/spreadsheetml/2006/main" count="2096" uniqueCount="107">
  <si>
    <t>Record ID</t>
  </si>
  <si>
    <t>Analysis Job ID</t>
  </si>
  <si>
    <t>Sample ID</t>
  </si>
  <si>
    <t>Upper Target</t>
  </si>
  <si>
    <t>Lower Target</t>
  </si>
  <si>
    <t>%RSD</t>
  </si>
  <si>
    <t>Lower Control Limit</t>
  </si>
  <si>
    <t>Upper Control Limit</t>
  </si>
  <si>
    <t>Target Value</t>
  </si>
  <si>
    <t>LOR</t>
  </si>
  <si>
    <t>N</t>
  </si>
  <si>
    <t>Mean</t>
  </si>
  <si>
    <t>StdDev</t>
  </si>
  <si>
    <t>%Recovery</t>
  </si>
  <si>
    <t>Standard</t>
  </si>
  <si>
    <t>SUMMARY</t>
  </si>
  <si>
    <t>Summary of QA/QC Results by Element &amp; Method</t>
  </si>
  <si>
    <t>Method</t>
  </si>
  <si>
    <t>Ag-AA61</t>
  </si>
  <si>
    <t>Trace Ag - four-acid digestion</t>
  </si>
  <si>
    <t>Ag_ppm_AA61</t>
  </si>
  <si>
    <t>VA03027047</t>
  </si>
  <si>
    <t>VA03027048</t>
  </si>
  <si>
    <t>VA03027049</t>
  </si>
  <si>
    <t>VA03027110</t>
  </si>
  <si>
    <t>VA03036364</t>
  </si>
  <si>
    <t>VA03036365</t>
  </si>
  <si>
    <t>VA03036585</t>
  </si>
  <si>
    <t>VA03036586</t>
  </si>
  <si>
    <t>VA03036651</t>
  </si>
  <si>
    <t>VA03036652</t>
  </si>
  <si>
    <t>VA03036653</t>
  </si>
  <si>
    <t>VA04002538</t>
  </si>
  <si>
    <t>As-AA61</t>
  </si>
  <si>
    <t>Trace As - four-acid digestion</t>
  </si>
  <si>
    <t>As_ppm_AA61</t>
  </si>
  <si>
    <t>Ag-ICP61</t>
  </si>
  <si>
    <t>27 element four acid ICP-AES</t>
  </si>
  <si>
    <t>Ag_ppm_ICP61</t>
  </si>
  <si>
    <t>VA03018159</t>
  </si>
  <si>
    <t>VA03018290</t>
  </si>
  <si>
    <t>VA03027182</t>
  </si>
  <si>
    <t>VA03027233</t>
  </si>
  <si>
    <t>VA03036582</t>
  </si>
  <si>
    <t>VA03036589</t>
  </si>
  <si>
    <t>VA03036650</t>
  </si>
  <si>
    <t>Al-ICP61</t>
  </si>
  <si>
    <t>Al_pct_ICP61</t>
  </si>
  <si>
    <t>As-ICP61</t>
  </si>
  <si>
    <t>As_ppm_ICP61</t>
  </si>
  <si>
    <t>Ba-ICP61</t>
  </si>
  <si>
    <t>Ba_ppm_ICP61</t>
  </si>
  <si>
    <t>Be-ICP61</t>
  </si>
  <si>
    <t>Be_ppm_ICP61</t>
  </si>
  <si>
    <t>Bi-ICP61</t>
  </si>
  <si>
    <t>Bi_ppm_ICP61</t>
  </si>
  <si>
    <t>Ca-ICP61</t>
  </si>
  <si>
    <t>Ca_pct_ICP61</t>
  </si>
  <si>
    <t>Cd-ICP61</t>
  </si>
  <si>
    <t>Cd_ppm_ICP61</t>
  </si>
  <si>
    <t>Co-ICP61</t>
  </si>
  <si>
    <t>Co_ppm_ICP61</t>
  </si>
  <si>
    <t>Cr-ICP61</t>
  </si>
  <si>
    <t>Cr_ppm_ICP61</t>
  </si>
  <si>
    <t>VA03008108</t>
  </si>
  <si>
    <t>VA03018648</t>
  </si>
  <si>
    <t>VA03027119</t>
  </si>
  <si>
    <t>VA03036657</t>
  </si>
  <si>
    <t>VA03036658</t>
  </si>
  <si>
    <t>VA04002537</t>
  </si>
  <si>
    <t>Cu-ICP61</t>
  </si>
  <si>
    <t>Cu_ppm_ICP61</t>
  </si>
  <si>
    <t>Fe-ICP61</t>
  </si>
  <si>
    <t>Fe_pct_ICP61</t>
  </si>
  <si>
    <t>K-ICP61</t>
  </si>
  <si>
    <t>K_pct_ICP61</t>
  </si>
  <si>
    <t>Mg-ICP61</t>
  </si>
  <si>
    <t>Mg_pct_ICP61</t>
  </si>
  <si>
    <t>Mn-ICP61</t>
  </si>
  <si>
    <t>Mn_ppm_ICP61</t>
  </si>
  <si>
    <t>Mo-ICP61</t>
  </si>
  <si>
    <t>Mo_ppm_ICP61</t>
  </si>
  <si>
    <t>Na-ICP61</t>
  </si>
  <si>
    <t>Na_pct_ICP61</t>
  </si>
  <si>
    <t>Ni-ICP61</t>
  </si>
  <si>
    <t>Ni_ppm_ICP61</t>
  </si>
  <si>
    <t>P-ICP61</t>
  </si>
  <si>
    <t>P_ppm_ICP61</t>
  </si>
  <si>
    <t>Pb-ICP61</t>
  </si>
  <si>
    <t>Pb_ppm_ICP61</t>
  </si>
  <si>
    <t>S-ICP61</t>
  </si>
  <si>
    <t>S_pct_ICP61</t>
  </si>
  <si>
    <t>Sb-ICP61</t>
  </si>
  <si>
    <t>Sb_ppm_ICP61</t>
  </si>
  <si>
    <t>Sr-ICP61</t>
  </si>
  <si>
    <t>Sr_ppm_ICP61</t>
  </si>
  <si>
    <t>Ti-ICP61</t>
  </si>
  <si>
    <t>Ti_pct_ICP61</t>
  </si>
  <si>
    <t>V-ICP61</t>
  </si>
  <si>
    <t>V_ppm_ICP61</t>
  </si>
  <si>
    <t>W-ICP61</t>
  </si>
  <si>
    <t>W_ppm_ICP61</t>
  </si>
  <si>
    <t>Zn-ICP61</t>
  </si>
  <si>
    <t>Zn_ppm_ICP61</t>
  </si>
  <si>
    <t>G2000</t>
  </si>
  <si>
    <t>VA04070773</t>
  </si>
  <si>
    <t>VA04070982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</si>
</sst>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0"/>
    <numFmt numFmtId="169" formatCode="0.0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20.5"/>
      <name val="Arial"/>
      <family val="0"/>
    </font>
    <font>
      <b/>
      <sz val="15.7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2" borderId="1" xfId="42" applyFont="1" applyFill="1" applyBorder="1" applyAlignment="1">
      <alignment horizontal="center"/>
      <protection/>
    </xf>
    <xf numFmtId="0" fontId="1" fillId="0" borderId="1" xfId="42" applyFont="1" applyFill="1" applyBorder="1" applyAlignment="1">
      <alignment wrapText="1"/>
      <protection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1" fillId="2" borderId="5" xfId="19" applyFont="1" applyFill="1" applyBorder="1" applyAlignment="1">
      <alignment horizontal="center"/>
      <protection/>
    </xf>
    <xf numFmtId="0" fontId="1" fillId="0" borderId="6" xfId="19" applyFont="1" applyFill="1" applyBorder="1" applyAlignment="1">
      <alignment horizontal="right" wrapText="1"/>
      <protection/>
    </xf>
    <xf numFmtId="0" fontId="1" fillId="0" borderId="6" xfId="19" applyFont="1" applyFill="1" applyBorder="1" applyAlignment="1">
      <alignment wrapText="1"/>
      <protection/>
    </xf>
    <xf numFmtId="0" fontId="1" fillId="2" borderId="5" xfId="22" applyFont="1" applyFill="1" applyBorder="1" applyAlignment="1">
      <alignment horizontal="center"/>
      <protection/>
    </xf>
    <xf numFmtId="0" fontId="1" fillId="0" borderId="6" xfId="22" applyFont="1" applyFill="1" applyBorder="1" applyAlignment="1">
      <alignment horizontal="right" wrapText="1"/>
      <protection/>
    </xf>
    <xf numFmtId="0" fontId="1" fillId="0" borderId="6" xfId="22" applyFont="1" applyFill="1" applyBorder="1" applyAlignment="1">
      <alignment wrapText="1"/>
      <protection/>
    </xf>
    <xf numFmtId="0" fontId="1" fillId="2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right" wrapText="1"/>
      <protection/>
    </xf>
    <xf numFmtId="0" fontId="1" fillId="0" borderId="6" xfId="20" applyFont="1" applyFill="1" applyBorder="1" applyAlignment="1">
      <alignment wrapText="1"/>
      <protection/>
    </xf>
    <xf numFmtId="0" fontId="1" fillId="2" borderId="5" xfId="21" applyFont="1" applyFill="1" applyBorder="1" applyAlignment="1">
      <alignment horizontal="center"/>
      <protection/>
    </xf>
    <xf numFmtId="0" fontId="1" fillId="0" borderId="6" xfId="21" applyFont="1" applyFill="1" applyBorder="1" applyAlignment="1">
      <alignment horizontal="right" wrapText="1"/>
      <protection/>
    </xf>
    <xf numFmtId="0" fontId="1" fillId="0" borderId="6" xfId="21" applyFont="1" applyFill="1" applyBorder="1" applyAlignment="1">
      <alignment wrapText="1"/>
      <protection/>
    </xf>
    <xf numFmtId="0" fontId="1" fillId="2" borderId="5" xfId="23" applyFont="1" applyFill="1" applyBorder="1" applyAlignment="1">
      <alignment horizontal="center"/>
      <protection/>
    </xf>
    <xf numFmtId="0" fontId="1" fillId="0" borderId="6" xfId="23" applyFont="1" applyFill="1" applyBorder="1" applyAlignment="1">
      <alignment horizontal="right" wrapText="1"/>
      <protection/>
    </xf>
    <xf numFmtId="0" fontId="1" fillId="0" borderId="6" xfId="23" applyFont="1" applyFill="1" applyBorder="1" applyAlignment="1">
      <alignment wrapText="1"/>
      <protection/>
    </xf>
    <xf numFmtId="0" fontId="1" fillId="2" borderId="5" xfId="24" applyFont="1" applyFill="1" applyBorder="1" applyAlignment="1">
      <alignment horizontal="center"/>
      <protection/>
    </xf>
    <xf numFmtId="0" fontId="1" fillId="0" borderId="6" xfId="24" applyFont="1" applyFill="1" applyBorder="1" applyAlignment="1">
      <alignment horizontal="right" wrapText="1"/>
      <protection/>
    </xf>
    <xf numFmtId="0" fontId="1" fillId="0" borderId="6" xfId="24" applyFont="1" applyFill="1" applyBorder="1" applyAlignment="1">
      <alignment wrapText="1"/>
      <protection/>
    </xf>
    <xf numFmtId="0" fontId="1" fillId="2" borderId="5" xfId="25" applyFont="1" applyFill="1" applyBorder="1" applyAlignment="1">
      <alignment horizontal="center"/>
      <protection/>
    </xf>
    <xf numFmtId="0" fontId="1" fillId="0" borderId="6" xfId="25" applyFont="1" applyFill="1" applyBorder="1" applyAlignment="1">
      <alignment horizontal="right" wrapText="1"/>
      <protection/>
    </xf>
    <xf numFmtId="0" fontId="1" fillId="0" borderId="6" xfId="25" applyFont="1" applyFill="1" applyBorder="1" applyAlignment="1">
      <alignment wrapText="1"/>
      <protection/>
    </xf>
    <xf numFmtId="0" fontId="1" fillId="2" borderId="5" xfId="26" applyFont="1" applyFill="1" applyBorder="1" applyAlignment="1">
      <alignment horizontal="center"/>
      <protection/>
    </xf>
    <xf numFmtId="0" fontId="1" fillId="0" borderId="6" xfId="26" applyFont="1" applyFill="1" applyBorder="1" applyAlignment="1">
      <alignment horizontal="right" wrapText="1"/>
      <protection/>
    </xf>
    <xf numFmtId="0" fontId="1" fillId="0" borderId="6" xfId="26" applyFont="1" applyFill="1" applyBorder="1" applyAlignment="1">
      <alignment wrapText="1"/>
      <protection/>
    </xf>
    <xf numFmtId="0" fontId="1" fillId="2" borderId="5" xfId="27" applyFont="1" applyFill="1" applyBorder="1" applyAlignment="1">
      <alignment horizontal="center"/>
      <protection/>
    </xf>
    <xf numFmtId="0" fontId="1" fillId="0" borderId="6" xfId="27" applyFont="1" applyFill="1" applyBorder="1" applyAlignment="1">
      <alignment horizontal="right" wrapText="1"/>
      <protection/>
    </xf>
    <xf numFmtId="0" fontId="1" fillId="0" borderId="6" xfId="27" applyFont="1" applyFill="1" applyBorder="1" applyAlignment="1">
      <alignment wrapText="1"/>
      <protection/>
    </xf>
    <xf numFmtId="0" fontId="1" fillId="2" borderId="5" xfId="28" applyFont="1" applyFill="1" applyBorder="1" applyAlignment="1">
      <alignment horizontal="center"/>
      <protection/>
    </xf>
    <xf numFmtId="0" fontId="1" fillId="0" borderId="6" xfId="28" applyFont="1" applyFill="1" applyBorder="1" applyAlignment="1">
      <alignment horizontal="right" wrapText="1"/>
      <protection/>
    </xf>
    <xf numFmtId="0" fontId="1" fillId="0" borderId="6" xfId="28" applyFont="1" applyFill="1" applyBorder="1" applyAlignment="1">
      <alignment wrapText="1"/>
      <protection/>
    </xf>
    <xf numFmtId="0" fontId="1" fillId="2" borderId="5" xfId="29" applyFont="1" applyFill="1" applyBorder="1" applyAlignment="1">
      <alignment horizontal="center"/>
      <protection/>
    </xf>
    <xf numFmtId="0" fontId="1" fillId="0" borderId="6" xfId="29" applyFont="1" applyFill="1" applyBorder="1" applyAlignment="1">
      <alignment horizontal="right" wrapText="1"/>
      <protection/>
    </xf>
    <xf numFmtId="0" fontId="1" fillId="0" borderId="6" xfId="29" applyFont="1" applyFill="1" applyBorder="1" applyAlignment="1">
      <alignment wrapText="1"/>
      <protection/>
    </xf>
    <xf numFmtId="0" fontId="1" fillId="2" borderId="5" xfId="30" applyFont="1" applyFill="1" applyBorder="1" applyAlignment="1">
      <alignment horizontal="center"/>
      <protection/>
    </xf>
    <xf numFmtId="0" fontId="1" fillId="0" borderId="6" xfId="30" applyFont="1" applyFill="1" applyBorder="1" applyAlignment="1">
      <alignment horizontal="right" wrapText="1"/>
      <protection/>
    </xf>
    <xf numFmtId="0" fontId="1" fillId="0" borderId="6" xfId="30" applyFont="1" applyFill="1" applyBorder="1" applyAlignment="1">
      <alignment wrapText="1"/>
      <protection/>
    </xf>
    <xf numFmtId="0" fontId="1" fillId="2" borderId="5" xfId="31" applyFont="1" applyFill="1" applyBorder="1" applyAlignment="1">
      <alignment horizontal="center"/>
      <protection/>
    </xf>
    <xf numFmtId="0" fontId="1" fillId="0" borderId="6" xfId="31" applyFont="1" applyFill="1" applyBorder="1" applyAlignment="1">
      <alignment horizontal="right" wrapText="1"/>
      <protection/>
    </xf>
    <xf numFmtId="0" fontId="1" fillId="0" borderId="6" xfId="31" applyFont="1" applyFill="1" applyBorder="1" applyAlignment="1">
      <alignment wrapText="1"/>
      <protection/>
    </xf>
    <xf numFmtId="0" fontId="1" fillId="2" borderId="5" xfId="32" applyFont="1" applyFill="1" applyBorder="1" applyAlignment="1">
      <alignment horizontal="center"/>
      <protection/>
    </xf>
    <xf numFmtId="0" fontId="1" fillId="0" borderId="6" xfId="32" applyFont="1" applyFill="1" applyBorder="1" applyAlignment="1">
      <alignment horizontal="right" wrapText="1"/>
      <protection/>
    </xf>
    <xf numFmtId="0" fontId="1" fillId="0" borderId="6" xfId="32" applyFont="1" applyFill="1" applyBorder="1" applyAlignment="1">
      <alignment wrapText="1"/>
      <protection/>
    </xf>
    <xf numFmtId="0" fontId="1" fillId="2" borderId="5" xfId="33" applyFont="1" applyFill="1" applyBorder="1" applyAlignment="1">
      <alignment horizontal="center"/>
      <protection/>
    </xf>
    <xf numFmtId="0" fontId="1" fillId="0" borderId="6" xfId="33" applyFont="1" applyFill="1" applyBorder="1" applyAlignment="1">
      <alignment horizontal="right" wrapText="1"/>
      <protection/>
    </xf>
    <xf numFmtId="0" fontId="1" fillId="0" borderId="6" xfId="33" applyFont="1" applyFill="1" applyBorder="1" applyAlignment="1">
      <alignment wrapText="1"/>
      <protection/>
    </xf>
    <xf numFmtId="0" fontId="1" fillId="2" borderId="5" xfId="34" applyFont="1" applyFill="1" applyBorder="1" applyAlignment="1">
      <alignment horizontal="center"/>
      <protection/>
    </xf>
    <xf numFmtId="0" fontId="1" fillId="0" borderId="6" xfId="34" applyFont="1" applyFill="1" applyBorder="1" applyAlignment="1">
      <alignment horizontal="right" wrapText="1"/>
      <protection/>
    </xf>
    <xf numFmtId="0" fontId="1" fillId="0" borderId="6" xfId="34" applyFont="1" applyFill="1" applyBorder="1" applyAlignment="1">
      <alignment wrapText="1"/>
      <protection/>
    </xf>
    <xf numFmtId="0" fontId="1" fillId="2" borderId="5" xfId="35" applyFont="1" applyFill="1" applyBorder="1" applyAlignment="1">
      <alignment horizontal="center"/>
      <protection/>
    </xf>
    <xf numFmtId="0" fontId="1" fillId="0" borderId="6" xfId="35" applyFont="1" applyFill="1" applyBorder="1" applyAlignment="1">
      <alignment horizontal="right" wrapText="1"/>
      <protection/>
    </xf>
    <xf numFmtId="0" fontId="1" fillId="0" borderId="6" xfId="35" applyFont="1" applyFill="1" applyBorder="1" applyAlignment="1">
      <alignment wrapText="1"/>
      <protection/>
    </xf>
    <xf numFmtId="0" fontId="1" fillId="2" borderId="5" xfId="36" applyFont="1" applyFill="1" applyBorder="1" applyAlignment="1">
      <alignment horizontal="center"/>
      <protection/>
    </xf>
    <xf numFmtId="0" fontId="1" fillId="0" borderId="6" xfId="36" applyFont="1" applyFill="1" applyBorder="1" applyAlignment="1">
      <alignment horizontal="right" wrapText="1"/>
      <protection/>
    </xf>
    <xf numFmtId="0" fontId="1" fillId="0" borderId="6" xfId="36" applyFont="1" applyFill="1" applyBorder="1" applyAlignment="1">
      <alignment wrapText="1"/>
      <protection/>
    </xf>
    <xf numFmtId="0" fontId="1" fillId="2" borderId="5" xfId="37" applyFont="1" applyFill="1" applyBorder="1" applyAlignment="1">
      <alignment horizontal="center"/>
      <protection/>
    </xf>
    <xf numFmtId="0" fontId="1" fillId="0" borderId="6" xfId="37" applyFont="1" applyFill="1" applyBorder="1" applyAlignment="1">
      <alignment horizontal="right" wrapText="1"/>
      <protection/>
    </xf>
    <xf numFmtId="0" fontId="1" fillId="0" borderId="6" xfId="37" applyFont="1" applyFill="1" applyBorder="1" applyAlignment="1">
      <alignment wrapText="1"/>
      <protection/>
    </xf>
    <xf numFmtId="0" fontId="1" fillId="2" borderId="5" xfId="38" applyFont="1" applyFill="1" applyBorder="1" applyAlignment="1">
      <alignment horizontal="center"/>
      <protection/>
    </xf>
    <xf numFmtId="0" fontId="1" fillId="0" borderId="6" xfId="38" applyFont="1" applyFill="1" applyBorder="1" applyAlignment="1">
      <alignment horizontal="right" wrapText="1"/>
      <protection/>
    </xf>
    <xf numFmtId="0" fontId="1" fillId="0" borderId="6" xfId="38" applyFont="1" applyFill="1" applyBorder="1" applyAlignment="1">
      <alignment wrapText="1"/>
      <protection/>
    </xf>
    <xf numFmtId="0" fontId="1" fillId="2" borderId="5" xfId="40" applyFont="1" applyFill="1" applyBorder="1" applyAlignment="1">
      <alignment horizontal="center"/>
      <protection/>
    </xf>
    <xf numFmtId="0" fontId="1" fillId="0" borderId="6" xfId="40" applyFont="1" applyFill="1" applyBorder="1" applyAlignment="1">
      <alignment horizontal="right" wrapText="1"/>
      <protection/>
    </xf>
    <xf numFmtId="0" fontId="1" fillId="0" borderId="6" xfId="40" applyFont="1" applyFill="1" applyBorder="1" applyAlignment="1">
      <alignment wrapText="1"/>
      <protection/>
    </xf>
    <xf numFmtId="0" fontId="1" fillId="2" borderId="5" xfId="39" applyFont="1" applyFill="1" applyBorder="1" applyAlignment="1">
      <alignment horizontal="center"/>
      <protection/>
    </xf>
    <xf numFmtId="0" fontId="1" fillId="0" borderId="6" xfId="39" applyFont="1" applyFill="1" applyBorder="1" applyAlignment="1">
      <alignment horizontal="right" wrapText="1"/>
      <protection/>
    </xf>
    <xf numFmtId="0" fontId="1" fillId="0" borderId="6" xfId="39" applyFont="1" applyFill="1" applyBorder="1" applyAlignment="1">
      <alignment wrapText="1"/>
      <protection/>
    </xf>
    <xf numFmtId="0" fontId="1" fillId="2" borderId="5" xfId="43" applyFont="1" applyFill="1" applyBorder="1" applyAlignment="1">
      <alignment horizontal="center"/>
      <protection/>
    </xf>
    <xf numFmtId="0" fontId="1" fillId="0" borderId="6" xfId="43" applyFont="1" applyFill="1" applyBorder="1" applyAlignment="1">
      <alignment horizontal="right" wrapText="1"/>
      <protection/>
    </xf>
    <xf numFmtId="0" fontId="1" fillId="0" borderId="6" xfId="43" applyFont="1" applyFill="1" applyBorder="1" applyAlignment="1">
      <alignment wrapText="1"/>
      <protection/>
    </xf>
    <xf numFmtId="0" fontId="1" fillId="2" borderId="5" xfId="41" applyFont="1" applyFill="1" applyBorder="1" applyAlignment="1">
      <alignment horizontal="center"/>
      <protection/>
    </xf>
    <xf numFmtId="0" fontId="1" fillId="0" borderId="6" xfId="41" applyFont="1" applyFill="1" applyBorder="1" applyAlignment="1">
      <alignment horizontal="right" wrapText="1"/>
      <protection/>
    </xf>
    <xf numFmtId="0" fontId="1" fillId="0" borderId="6" xfId="41" applyFont="1" applyFill="1" applyBorder="1" applyAlignment="1">
      <alignment wrapText="1"/>
      <protection/>
    </xf>
    <xf numFmtId="0" fontId="1" fillId="2" borderId="5" xfId="44" applyFont="1" applyFill="1" applyBorder="1" applyAlignment="1">
      <alignment horizontal="center"/>
      <protection/>
    </xf>
    <xf numFmtId="0" fontId="1" fillId="0" borderId="6" xfId="44" applyFont="1" applyFill="1" applyBorder="1" applyAlignment="1">
      <alignment horizontal="right" wrapText="1"/>
      <protection/>
    </xf>
    <xf numFmtId="0" fontId="1" fillId="0" borderId="6" xfId="44" applyFont="1" applyFill="1" applyBorder="1" applyAlignment="1">
      <alignment wrapText="1"/>
      <protection/>
    </xf>
    <xf numFmtId="0" fontId="1" fillId="2" borderId="5" xfId="45" applyFont="1" applyFill="1" applyBorder="1" applyAlignment="1">
      <alignment horizontal="center"/>
      <protection/>
    </xf>
    <xf numFmtId="0" fontId="1" fillId="0" borderId="6" xfId="45" applyFont="1" applyFill="1" applyBorder="1" applyAlignment="1">
      <alignment horizontal="right" wrapText="1"/>
      <protection/>
    </xf>
    <xf numFmtId="0" fontId="1" fillId="0" borderId="6" xfId="45" applyFont="1" applyFill="1" applyBorder="1" applyAlignment="1">
      <alignment wrapText="1"/>
      <protection/>
    </xf>
    <xf numFmtId="0" fontId="1" fillId="2" borderId="5" xfId="46" applyFont="1" applyFill="1" applyBorder="1" applyAlignment="1">
      <alignment horizontal="center"/>
      <protection/>
    </xf>
    <xf numFmtId="0" fontId="1" fillId="0" borderId="6" xfId="46" applyFont="1" applyFill="1" applyBorder="1" applyAlignment="1">
      <alignment horizontal="right" wrapText="1"/>
      <protection/>
    </xf>
    <xf numFmtId="0" fontId="1" fillId="0" borderId="6" xfId="46" applyFont="1" applyFill="1" applyBorder="1" applyAlignment="1">
      <alignment wrapText="1"/>
      <protection/>
    </xf>
    <xf numFmtId="0" fontId="1" fillId="2" borderId="5" xfId="47" applyFont="1" applyFill="1" applyBorder="1" applyAlignment="1">
      <alignment horizontal="center"/>
      <protection/>
    </xf>
    <xf numFmtId="0" fontId="1" fillId="0" borderId="6" xfId="47" applyFont="1" applyFill="1" applyBorder="1" applyAlignment="1">
      <alignment horizontal="right" wrapText="1"/>
      <protection/>
    </xf>
    <xf numFmtId="0" fontId="1" fillId="0" borderId="6" xfId="47" applyFont="1" applyFill="1" applyBorder="1" applyAlignment="1">
      <alignment wrapText="1"/>
      <protection/>
    </xf>
    <xf numFmtId="0" fontId="1" fillId="2" borderId="5" xfId="48" applyFont="1" applyFill="1" applyBorder="1" applyAlignment="1">
      <alignment horizontal="center"/>
      <protection/>
    </xf>
    <xf numFmtId="0" fontId="1" fillId="0" borderId="6" xfId="48" applyFont="1" applyFill="1" applyBorder="1" applyAlignment="1">
      <alignment horizontal="right" wrapText="1"/>
      <protection/>
    </xf>
    <xf numFmtId="0" fontId="1" fillId="0" borderId="6" xfId="48" applyFont="1" applyFill="1" applyBorder="1" applyAlignment="1">
      <alignment wrapText="1"/>
      <protection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Normal_Ag-AA61" xfId="19"/>
    <cellStyle name="Normal_Ag-ICP61" xfId="20"/>
    <cellStyle name="Normal_Al-ICP61" xfId="21"/>
    <cellStyle name="Normal_As-AA61" xfId="22"/>
    <cellStyle name="Normal_As-ICP61" xfId="23"/>
    <cellStyle name="Normal_Ba-ICP61" xfId="24"/>
    <cellStyle name="Normal_Be-ICP61" xfId="25"/>
    <cellStyle name="Normal_Bi-ICP61" xfId="26"/>
    <cellStyle name="Normal_Ca-ICP61" xfId="27"/>
    <cellStyle name="Normal_Cd-ICP61" xfId="28"/>
    <cellStyle name="Normal_Co-ICP61" xfId="29"/>
    <cellStyle name="Normal_Cr-ICP61" xfId="30"/>
    <cellStyle name="Normal_Cu-ICP61" xfId="31"/>
    <cellStyle name="Normal_Fe-ICP61" xfId="32"/>
    <cellStyle name="Normal_K-ICP61" xfId="33"/>
    <cellStyle name="Normal_Mg-ICP61" xfId="34"/>
    <cellStyle name="Normal_Mn-ICP61" xfId="35"/>
    <cellStyle name="Normal_Mo-ICP61" xfId="36"/>
    <cellStyle name="Normal_Na-ICP61" xfId="37"/>
    <cellStyle name="Normal_Ni-ICP61" xfId="38"/>
    <cellStyle name="Normal_Pb-ICP61" xfId="39"/>
    <cellStyle name="Normal_P-ICP61" xfId="40"/>
    <cellStyle name="Normal_Sb-ICP61" xfId="41"/>
    <cellStyle name="Normal_Sheet1" xfId="42"/>
    <cellStyle name="Normal_S-ICP61" xfId="43"/>
    <cellStyle name="Normal_Sr-ICP61" xfId="44"/>
    <cellStyle name="Normal_Ti-ICP61" xfId="45"/>
    <cellStyle name="Normal_V-ICP61" xfId="46"/>
    <cellStyle name="Normal_W-ICP61" xfId="47"/>
    <cellStyle name="Normal_Zn-ICP61" xfId="48"/>
    <cellStyle name="Percent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Coefficient of Variation 
(% Relative Standard Deviation)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SummaryTable!$A$6:$A$54</c:f>
              <c:strCache>
                <c:ptCount val="49"/>
                <c:pt idx="0">
                  <c:v>Ag-AA61</c:v>
                </c:pt>
                <c:pt idx="1">
                  <c:v>As-AA61</c:v>
                </c:pt>
                <c:pt idx="2">
                  <c:v>Ag-ICP61</c:v>
                </c:pt>
                <c:pt idx="3">
                  <c:v>Al-ICP61</c:v>
                </c:pt>
                <c:pt idx="4">
                  <c:v>As-ICP61</c:v>
                </c:pt>
                <c:pt idx="5">
                  <c:v>Ba-ICP61</c:v>
                </c:pt>
                <c:pt idx="6">
                  <c:v>Be-ICP61</c:v>
                </c:pt>
                <c:pt idx="7">
                  <c:v>Bi-ICP61</c:v>
                </c:pt>
                <c:pt idx="8">
                  <c:v>Ca-ICP61</c:v>
                </c:pt>
                <c:pt idx="9">
                  <c:v>Cd-ICP61</c:v>
                </c:pt>
                <c:pt idx="10">
                  <c:v>Co-ICP61</c:v>
                </c:pt>
                <c:pt idx="11">
                  <c:v>Cr-ICP61</c:v>
                </c:pt>
                <c:pt idx="12">
                  <c:v>Cu-ICP61</c:v>
                </c:pt>
                <c:pt idx="13">
                  <c:v>Fe-ICP61</c:v>
                </c:pt>
                <c:pt idx="14">
                  <c:v>K-ICP61</c:v>
                </c:pt>
                <c:pt idx="15">
                  <c:v>Mg-ICP61</c:v>
                </c:pt>
                <c:pt idx="16">
                  <c:v>Mn-ICP61</c:v>
                </c:pt>
                <c:pt idx="17">
                  <c:v>Mo-ICP61</c:v>
                </c:pt>
                <c:pt idx="18">
                  <c:v>Na-ICP61</c:v>
                </c:pt>
                <c:pt idx="19">
                  <c:v>Ni-ICP61</c:v>
                </c:pt>
                <c:pt idx="20">
                  <c:v>P-ICP61</c:v>
                </c:pt>
                <c:pt idx="21">
                  <c:v>Pb-ICP61</c:v>
                </c:pt>
                <c:pt idx="22">
                  <c:v>S-ICP61</c:v>
                </c:pt>
                <c:pt idx="23">
                  <c:v>Sb-ICP61</c:v>
                </c:pt>
                <c:pt idx="24">
                  <c:v>Sr-ICP61</c:v>
                </c:pt>
                <c:pt idx="25">
                  <c:v>Ti-ICP61</c:v>
                </c:pt>
                <c:pt idx="26">
                  <c:v>V-ICP61</c:v>
                </c:pt>
                <c:pt idx="27">
                  <c:v>W-ICP61</c:v>
                </c:pt>
                <c:pt idx="28">
                  <c:v>Zn-ICP61</c:v>
                </c:pt>
              </c:strCache>
            </c:strRef>
          </c:cat>
          <c:val>
            <c:numRef>
              <c:f>SummaryTable!$I$6:$I$54</c:f>
              <c:numCache>
                <c:ptCount val="49"/>
                <c:pt idx="0">
                  <c:v>9.66523040531793</c:v>
                </c:pt>
                <c:pt idx="1">
                  <c:v>4.924568428955236</c:v>
                </c:pt>
                <c:pt idx="2">
                  <c:v>10.015420209622125</c:v>
                </c:pt>
                <c:pt idx="3">
                  <c:v>3.933363282586697</c:v>
                </c:pt>
                <c:pt idx="4">
                  <c:v>4.3405917191558325</c:v>
                </c:pt>
                <c:pt idx="5">
                  <c:v>20.611688092468157</c:v>
                </c:pt>
                <c:pt idx="6">
                  <c:v>7.408591985537971</c:v>
                </c:pt>
                <c:pt idx="7">
                  <c:v>31.37475099502784</c:v>
                </c:pt>
                <c:pt idx="8">
                  <c:v>4.62012396314235</c:v>
                </c:pt>
                <c:pt idx="9">
                  <c:v>6.726020629117782</c:v>
                </c:pt>
                <c:pt idx="10">
                  <c:v>6.398050886157504</c:v>
                </c:pt>
                <c:pt idx="11">
                  <c:v>12.179477557499196</c:v>
                </c:pt>
                <c:pt idx="12">
                  <c:v>3.1503032003527958</c:v>
                </c:pt>
                <c:pt idx="13">
                  <c:v>3.930442903732006</c:v>
                </c:pt>
                <c:pt idx="14">
                  <c:v>4.951008978701646</c:v>
                </c:pt>
                <c:pt idx="15">
                  <c:v>4.449121118220935</c:v>
                </c:pt>
                <c:pt idx="16">
                  <c:v>4.02439625952508</c:v>
                </c:pt>
                <c:pt idx="17">
                  <c:v>18.02199333501465</c:v>
                </c:pt>
                <c:pt idx="18">
                  <c:v>5.916079783099611</c:v>
                </c:pt>
                <c:pt idx="19">
                  <c:v>3.784526479876456</c:v>
                </c:pt>
                <c:pt idx="20">
                  <c:v>3.462972238875925</c:v>
                </c:pt>
                <c:pt idx="21">
                  <c:v>10.215535152156342</c:v>
                </c:pt>
                <c:pt idx="22">
                  <c:v>5.768070856105136</c:v>
                </c:pt>
                <c:pt idx="23">
                  <c:v>8.746097983202317</c:v>
                </c:pt>
                <c:pt idx="24">
                  <c:v>4.161017003089624</c:v>
                </c:pt>
                <c:pt idx="25">
                  <c:v>5.456733505022561</c:v>
                </c:pt>
                <c:pt idx="26">
                  <c:v>4.179390561082899</c:v>
                </c:pt>
                <c:pt idx="27">
                  <c:v>63.87487769068525</c:v>
                </c:pt>
                <c:pt idx="28">
                  <c:v>4.165184154621047</c:v>
                </c:pt>
              </c:numCache>
            </c:numRef>
          </c:val>
          <c:smooth val="0"/>
        </c:ser>
        <c:marker val="1"/>
        <c:axId val="23292263"/>
        <c:axId val="8303776"/>
      </c:lineChart>
      <c:catAx>
        <c:axId val="2329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303776"/>
        <c:crosses val="autoZero"/>
        <c:auto val="1"/>
        <c:lblOffset val="100"/>
        <c:tickLblSkip val="1"/>
        <c:noMultiLvlLbl val="0"/>
      </c:catAx>
      <c:valAx>
        <c:axId val="8303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3292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Bi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'Bi-ICP61'!$O$2:$O$22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'Bi-ICP61'!$P$2:$P$22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8191857"/>
        <c:axId val="53964666"/>
      </c:line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64666"/>
        <c:crosses val="autoZero"/>
        <c:auto val="1"/>
        <c:lblOffset val="100"/>
        <c:noMultiLvlLbl val="0"/>
      </c:catAx>
      <c:valAx>
        <c:axId val="53964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8191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Ca %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5919947"/>
        <c:axId val="9061796"/>
      </c:line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61796"/>
        <c:crosses val="autoZero"/>
        <c:auto val="1"/>
        <c:lblOffset val="100"/>
        <c:noMultiLvlLbl val="0"/>
      </c:catAx>
      <c:valAx>
        <c:axId val="9061796"/>
        <c:scaling>
          <c:orientation val="minMax"/>
          <c:max val="0.7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5919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Cd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'Cd-ICP61'!$N$2:$N$22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'Cd-ICP61'!$O$2:$O$22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'Cd-ICP61'!$P$2:$P$22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4447301"/>
        <c:axId val="62916846"/>
      </c:line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6846"/>
        <c:crosses val="autoZero"/>
        <c:auto val="1"/>
        <c:lblOffset val="100"/>
        <c:noMultiLvlLbl val="0"/>
      </c:catAx>
      <c:valAx>
        <c:axId val="62916846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4447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Co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9380703"/>
        <c:axId val="63099736"/>
      </c:line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99736"/>
        <c:crosses val="autoZero"/>
        <c:auto val="1"/>
        <c:lblOffset val="100"/>
        <c:noMultiLvlLbl val="0"/>
      </c:catAx>
      <c:valAx>
        <c:axId val="63099736"/>
        <c:scaling>
          <c:orientation val="minMax"/>
          <c:max val="3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9380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Cr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'Cr-ICP61'!$N$2:$N$46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'Cr-ICP61'!$O$2:$O$46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'Cr-ICP61'!$P$2:$P$46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marker val="1"/>
        <c:axId val="31026713"/>
        <c:axId val="10804962"/>
      </c:line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1026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Cu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'Cu-ICP61'!$N$2:$N$46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'Cu-ICP61'!$O$2:$O$46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'Cu-ICP61'!$P$2:$P$46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marker val="1"/>
        <c:axId val="30135795"/>
        <c:axId val="2786700"/>
      </c:line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0135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Fe %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'Fe-ICP61'!$N$2:$N$22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5080301"/>
        <c:axId val="24396118"/>
      </c:line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5080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K %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8238471"/>
        <c:axId val="29928512"/>
      </c:lineChart>
      <c:catAx>
        <c:axId val="18238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  <c:max val="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8238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Mg %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'Mg-ICP61'!$N$2:$N$22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'Mg-ICP61'!$O$2:$O$22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'Mg-ICP61'!$P$2:$P$22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921153"/>
        <c:axId val="8290378"/>
      </c:lineChart>
      <c:catAx>
        <c:axId val="92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90378"/>
        <c:crosses val="autoZero"/>
        <c:auto val="1"/>
        <c:lblOffset val="100"/>
        <c:noMultiLvlLbl val="0"/>
      </c:catAx>
      <c:valAx>
        <c:axId val="8290378"/>
        <c:scaling>
          <c:orientation val="minMax"/>
          <c:max val="0.9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92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Mn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'Mn-ICP61'!$N$2:$N$22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'Mn-ICP61'!$O$2:$O$22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'Mn-ICP61'!$P$2:$P$22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7504539"/>
        <c:axId val="431988"/>
      </c:lineChart>
      <c:catAx>
        <c:axId val="750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988"/>
        <c:crosses val="autoZero"/>
        <c:auto val="1"/>
        <c:lblOffset val="100"/>
        <c:noMultiLvlLbl val="0"/>
      </c:catAx>
      <c:valAx>
        <c:axId val="431988"/>
        <c:scaling>
          <c:orientation val="minMax"/>
          <c:max val="7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7504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Standard G2000
Accuracy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SummaryTable!$A$6:$A$54</c:f>
              <c:strCache>
                <c:ptCount val="49"/>
                <c:pt idx="0">
                  <c:v>Ag-AA61</c:v>
                </c:pt>
                <c:pt idx="1">
                  <c:v>As-AA61</c:v>
                </c:pt>
                <c:pt idx="2">
                  <c:v>Ag-ICP61</c:v>
                </c:pt>
                <c:pt idx="3">
                  <c:v>Al-ICP61</c:v>
                </c:pt>
                <c:pt idx="4">
                  <c:v>As-ICP61</c:v>
                </c:pt>
                <c:pt idx="5">
                  <c:v>Ba-ICP61</c:v>
                </c:pt>
                <c:pt idx="6">
                  <c:v>Be-ICP61</c:v>
                </c:pt>
                <c:pt idx="7">
                  <c:v>Bi-ICP61</c:v>
                </c:pt>
                <c:pt idx="8">
                  <c:v>Ca-ICP61</c:v>
                </c:pt>
                <c:pt idx="9">
                  <c:v>Cd-ICP61</c:v>
                </c:pt>
                <c:pt idx="10">
                  <c:v>Co-ICP61</c:v>
                </c:pt>
                <c:pt idx="11">
                  <c:v>Cr-ICP61</c:v>
                </c:pt>
                <c:pt idx="12">
                  <c:v>Cu-ICP61</c:v>
                </c:pt>
                <c:pt idx="13">
                  <c:v>Fe-ICP61</c:v>
                </c:pt>
                <c:pt idx="14">
                  <c:v>K-ICP61</c:v>
                </c:pt>
                <c:pt idx="15">
                  <c:v>Mg-ICP61</c:v>
                </c:pt>
                <c:pt idx="16">
                  <c:v>Mn-ICP61</c:v>
                </c:pt>
                <c:pt idx="17">
                  <c:v>Mo-ICP61</c:v>
                </c:pt>
                <c:pt idx="18">
                  <c:v>Na-ICP61</c:v>
                </c:pt>
                <c:pt idx="19">
                  <c:v>Ni-ICP61</c:v>
                </c:pt>
                <c:pt idx="20">
                  <c:v>P-ICP61</c:v>
                </c:pt>
                <c:pt idx="21">
                  <c:v>Pb-ICP61</c:v>
                </c:pt>
                <c:pt idx="22">
                  <c:v>S-ICP61</c:v>
                </c:pt>
                <c:pt idx="23">
                  <c:v>Sb-ICP61</c:v>
                </c:pt>
                <c:pt idx="24">
                  <c:v>Sr-ICP61</c:v>
                </c:pt>
                <c:pt idx="25">
                  <c:v>Ti-ICP61</c:v>
                </c:pt>
                <c:pt idx="26">
                  <c:v>V-ICP61</c:v>
                </c:pt>
                <c:pt idx="27">
                  <c:v>W-ICP61</c:v>
                </c:pt>
                <c:pt idx="28">
                  <c:v>Zn-ICP61</c:v>
                </c:pt>
              </c:strCache>
            </c:strRef>
          </c:cat>
          <c:val>
            <c:numRef>
              <c:f>SummaryTable!$J$6:$J$54</c:f>
              <c:numCache>
                <c:ptCount val="49"/>
                <c:pt idx="0">
                  <c:v>105.10826150935463</c:v>
                </c:pt>
                <c:pt idx="1">
                  <c:v>102.76979278955562</c:v>
                </c:pt>
                <c:pt idx="2">
                  <c:v>101.40845070422534</c:v>
                </c:pt>
                <c:pt idx="3">
                  <c:v>100.58695446369401</c:v>
                </c:pt>
                <c:pt idx="4">
                  <c:v>100.37386855568673</c:v>
                </c:pt>
                <c:pt idx="5">
                  <c:v>99.2526158445441</c:v>
                </c:pt>
                <c:pt idx="6">
                  <c:v>100.68027210884355</c:v>
                </c:pt>
                <c:pt idx="7">
                  <c:v>45.714285714285715</c:v>
                </c:pt>
                <c:pt idx="8">
                  <c:v>102.13464696223318</c:v>
                </c:pt>
                <c:pt idx="9">
                  <c:v>98.12030075187974</c:v>
                </c:pt>
                <c:pt idx="10">
                  <c:v>96.171802054155</c:v>
                </c:pt>
                <c:pt idx="11">
                  <c:v>102.1921921921922</c:v>
                </c:pt>
                <c:pt idx="12">
                  <c:v>100.90942427576091</c:v>
                </c:pt>
                <c:pt idx="13">
                  <c:v>102.70676691729324</c:v>
                </c:pt>
                <c:pt idx="14">
                  <c:v>97.9120879120879</c:v>
                </c:pt>
                <c:pt idx="15">
                  <c:v>99.56140350877195</c:v>
                </c:pt>
                <c:pt idx="16">
                  <c:v>101.47551978537894</c:v>
                </c:pt>
                <c:pt idx="17">
                  <c:v>90.47619047619048</c:v>
                </c:pt>
                <c:pt idx="18">
                  <c:v>92.16589861751156</c:v>
                </c:pt>
                <c:pt idx="19">
                  <c:v>99.12587412587412</c:v>
                </c:pt>
                <c:pt idx="20">
                  <c:v>102.09120685311161</c:v>
                </c:pt>
                <c:pt idx="21">
                  <c:v>103.16986496090972</c:v>
                </c:pt>
                <c:pt idx="22">
                  <c:v>99.01168014375561</c:v>
                </c:pt>
                <c:pt idx="23">
                  <c:v>98.80952380952381</c:v>
                </c:pt>
                <c:pt idx="24">
                  <c:v>98.52216748768473</c:v>
                </c:pt>
                <c:pt idx="25">
                  <c:v>96.44533869885984</c:v>
                </c:pt>
                <c:pt idx="26">
                  <c:v>96.47266313932981</c:v>
                </c:pt>
                <c:pt idx="27">
                  <c:v>66.66666666666667</c:v>
                </c:pt>
                <c:pt idx="28">
                  <c:v>101.54312221906656</c:v>
                </c:pt>
              </c:numCache>
            </c:numRef>
          </c:val>
          <c:smooth val="0"/>
        </c:ser>
        <c:marker val="1"/>
        <c:axId val="7625121"/>
        <c:axId val="1517226"/>
      </c:lineChart>
      <c:catAx>
        <c:axId val="762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17226"/>
        <c:crosses val="autoZero"/>
        <c:auto val="1"/>
        <c:lblOffset val="100"/>
        <c:tickLblSkip val="1"/>
        <c:noMultiLvlLbl val="0"/>
      </c:catAx>
      <c:valAx>
        <c:axId val="151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762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Mo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'Mo-ICP61'!$O$2:$O$22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'Mo-ICP61'!$P$2:$P$22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887893"/>
        <c:axId val="34991038"/>
      </c:lineChart>
      <c:catAx>
        <c:axId val="388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91038"/>
        <c:crosses val="autoZero"/>
        <c:auto val="1"/>
        <c:lblOffset val="100"/>
        <c:noMultiLvlLbl val="0"/>
      </c:catAx>
      <c:valAx>
        <c:axId val="34991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887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Na %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'Na-ICP61'!$N$2:$N$22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'Na-ICP61'!$O$2:$O$22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'Na-ICP61'!$P$2:$P$22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6483887"/>
        <c:axId val="15701800"/>
      </c:line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01800"/>
        <c:crosses val="autoZero"/>
        <c:auto val="1"/>
        <c:lblOffset val="100"/>
        <c:noMultiLvlLbl val="0"/>
      </c:catAx>
      <c:valAx>
        <c:axId val="15701800"/>
        <c:scaling>
          <c:orientation val="minMax"/>
          <c:max val="0.2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6483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Ni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'Ni-ICP61'!$N$2:$N$37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'Ni-ICP61'!$O$2:$O$37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'Ni-ICP61'!$P$2:$P$37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86258"/>
        <c:crosses val="autoZero"/>
        <c:auto val="1"/>
        <c:lblOffset val="100"/>
        <c:noMultiLvlLbl val="0"/>
      </c:catAx>
      <c:valAx>
        <c:axId val="63886258"/>
        <c:scaling>
          <c:orientation val="minMax"/>
          <c:max val="3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7098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P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8105411"/>
        <c:axId val="7404380"/>
      </c:line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04380"/>
        <c:crosses val="autoZero"/>
        <c:auto val="1"/>
        <c:lblOffset val="100"/>
        <c:noMultiLvlLbl val="0"/>
      </c:catAx>
      <c:valAx>
        <c:axId val="7404380"/>
        <c:scaling>
          <c:orientation val="minMax"/>
          <c:max val="12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810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Pb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'Pb-ICP61'!$N$2:$N$22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'Pb-ICP61'!$O$2:$O$22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'Pb-ICP61'!$P$2:$P$22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6639421"/>
        <c:axId val="62883878"/>
      </c:line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83878"/>
        <c:crosses val="autoZero"/>
        <c:auto val="1"/>
        <c:lblOffset val="100"/>
        <c:noMultiLvlLbl val="0"/>
      </c:catAx>
      <c:valAx>
        <c:axId val="62883878"/>
        <c:scaling>
          <c:orientation val="minMax"/>
          <c:max val="12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6639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S %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9083991"/>
        <c:axId val="60429328"/>
      </c:lineChart>
      <c:catAx>
        <c:axId val="2908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29328"/>
        <c:crosses val="autoZero"/>
        <c:auto val="1"/>
        <c:lblOffset val="100"/>
        <c:noMultiLvlLbl val="0"/>
      </c:catAx>
      <c:valAx>
        <c:axId val="60429328"/>
        <c:scaling>
          <c:orientation val="minMax"/>
          <c:max val="0.35"/>
          <c:min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9083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Sb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'Sb-ICP61'!$N$2:$N$22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'Sb-ICP61'!$O$2:$O$22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'Sb-ICP61'!$P$2:$P$22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993041"/>
        <c:axId val="62937370"/>
      </c:lineChart>
      <c:catAx>
        <c:axId val="699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37370"/>
        <c:crosses val="autoZero"/>
        <c:auto val="1"/>
        <c:lblOffset val="100"/>
        <c:noMultiLvlLbl val="0"/>
      </c:catAx>
      <c:valAx>
        <c:axId val="62937370"/>
        <c:scaling>
          <c:orientation val="minMax"/>
          <c:max val="4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993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Sr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'Sr-ICP61'!$N$2:$N$22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'Sr-ICP61'!$O$2:$O$22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'Sr-ICP61'!$P$2:$P$22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9565419"/>
        <c:axId val="64762180"/>
      </c:line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62180"/>
        <c:crosses val="autoZero"/>
        <c:auto val="1"/>
        <c:lblOffset val="100"/>
        <c:noMultiLvlLbl val="0"/>
      </c:catAx>
      <c:valAx>
        <c:axId val="64762180"/>
        <c:scaling>
          <c:orientation val="minMax"/>
          <c:max val="14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9565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Ti %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'Ti-ICP61'!$N$2:$N$22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'Ti-ICP61'!$O$2:$O$22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'Ti-ICP61'!$P$2:$P$22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5988709"/>
        <c:axId val="11245198"/>
      </c:line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45198"/>
        <c:crosses val="autoZero"/>
        <c:auto val="1"/>
        <c:lblOffset val="100"/>
        <c:noMultiLvlLbl val="0"/>
      </c:catAx>
      <c:valAx>
        <c:axId val="11245198"/>
        <c:scaling>
          <c:orientation val="minMax"/>
          <c:max val="0.5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5988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V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4097919"/>
        <c:axId val="38445816"/>
      </c:line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45816"/>
        <c:crosses val="autoZero"/>
        <c:auto val="1"/>
        <c:lblOffset val="100"/>
        <c:noMultiLvlLbl val="0"/>
      </c:catAx>
      <c:valAx>
        <c:axId val="38445816"/>
        <c:scaling>
          <c:orientation val="minMax"/>
          <c:max val="14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4097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Ag ppm (AA61)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'Ag-AA61'!$N$2:$N$68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'Ag-AA61'!$O$2:$O$68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'Ag-AA61'!$P$2:$P$68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marker val="1"/>
        <c:axId val="13655035"/>
        <c:axId val="55786452"/>
      </c:line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86452"/>
        <c:crosses val="autoZero"/>
        <c:auto val="1"/>
        <c:lblOffset val="100"/>
        <c:noMultiLvlLbl val="0"/>
      </c:catAx>
      <c:valAx>
        <c:axId val="5578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3655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W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0468025"/>
        <c:axId val="27103362"/>
      </c:lineChart>
      <c:catAx>
        <c:axId val="1046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03362"/>
        <c:crosses val="autoZero"/>
        <c:auto val="1"/>
        <c:lblOffset val="100"/>
        <c:noMultiLvlLbl val="0"/>
      </c:catAx>
      <c:valAx>
        <c:axId val="27103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0468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Zn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'Zn-ICP61'!$N$2:$N$22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'Zn-ICP61'!$O$2:$O$22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'Zn-ICP61'!$P$2:$P$22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2603667"/>
        <c:axId val="47888684"/>
      </c:line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88684"/>
        <c:crosses val="autoZero"/>
        <c:auto val="1"/>
        <c:lblOffset val="100"/>
        <c:noMultiLvlLbl val="0"/>
      </c:catAx>
      <c:valAx>
        <c:axId val="47888684"/>
        <c:scaling>
          <c:orientation val="minMax"/>
          <c:max val="16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2603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As ppm (AA61)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'As-AA61'!$N$2:$N$70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'As-AA61'!$O$2:$O$70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'As-AA61'!$P$2:$P$70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smooth val="0"/>
        </c:ser>
        <c:marker val="1"/>
        <c:axId val="32316021"/>
        <c:axId val="22408734"/>
      </c:line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08734"/>
        <c:crosses val="autoZero"/>
        <c:auto val="1"/>
        <c:lblOffset val="100"/>
        <c:noMultiLvlLbl val="0"/>
      </c:catAx>
      <c:valAx>
        <c:axId val="22408734"/>
        <c:scaling>
          <c:orientation val="minMax"/>
          <c:max val="6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2316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Ag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52015"/>
        <c:axId val="3168136"/>
      </c:lineChart>
      <c:cat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8136"/>
        <c:crosses val="autoZero"/>
        <c:auto val="1"/>
        <c:lblOffset val="100"/>
        <c:noMultiLvlLbl val="0"/>
      </c:catAx>
      <c:valAx>
        <c:axId val="3168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5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Al %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'Al-ICP61'!$O$2:$O$22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'Al-ICP61'!$P$2:$P$22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8513225"/>
        <c:axId val="55292434"/>
      </c:line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92434"/>
        <c:crosses val="autoZero"/>
        <c:auto val="1"/>
        <c:lblOffset val="100"/>
        <c:noMultiLvlLbl val="0"/>
      </c:catAx>
      <c:valAx>
        <c:axId val="55292434"/>
        <c:scaling>
          <c:orientation val="minMax"/>
          <c:max val="6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8513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As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'As-ICP61'!$N$2:$N$22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'As-ICP61'!$O$2:$O$22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'As-ICP61'!$P$2:$P$22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7869859"/>
        <c:axId val="49502140"/>
      </c:line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02140"/>
        <c:crosses val="autoZero"/>
        <c:auto val="1"/>
        <c:lblOffset val="100"/>
        <c:noMultiLvlLbl val="0"/>
      </c:catAx>
      <c:valAx>
        <c:axId val="49502140"/>
        <c:scaling>
          <c:orientation val="minMax"/>
          <c:max val="6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7869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Ba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2866077"/>
        <c:axId val="50250374"/>
      </c:line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50374"/>
        <c:crosses val="autoZero"/>
        <c:auto val="1"/>
        <c:lblOffset val="100"/>
        <c:noMultiLvlLbl val="0"/>
      </c:catAx>
      <c:valAx>
        <c:axId val="50250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2866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G2000
Be ppm (ICP61)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'Be-ICP61'!$N$2:$N$22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'Be-ICP61'!$O$2:$O$22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'Be-ICP61'!$P$2:$P$22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9600183"/>
        <c:axId val="43748464"/>
      </c:lineChart>
      <c:catAx>
        <c:axId val="49600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48464"/>
        <c:crosses val="autoZero"/>
        <c:auto val="1"/>
        <c:lblOffset val="100"/>
        <c:noMultiLvlLbl val="0"/>
      </c:catAx>
      <c:valAx>
        <c:axId val="43748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9600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1" sqref="A1"/>
    </sheetView>
  </sheetViews>
  <sheetFormatPr defaultColWidth="9.140625" defaultRowHeight="12.75"/>
  <cols>
    <col min="4" max="4" width="11.421875" style="0" bestFit="1" customWidth="1"/>
    <col min="5" max="6" width="17.00390625" style="0" bestFit="1" customWidth="1"/>
    <col min="7" max="7" width="12.00390625" style="0" bestFit="1" customWidth="1"/>
    <col min="10" max="10" width="10.28125" style="0" bestFit="1" customWidth="1"/>
  </cols>
  <sheetData>
    <row r="1" spans="1:2" ht="12.75">
      <c r="A1" s="13" t="s">
        <v>14</v>
      </c>
      <c r="B1" s="13" t="s">
        <v>104</v>
      </c>
    </row>
    <row r="2" ht="12.75">
      <c r="A2" s="13" t="s">
        <v>16</v>
      </c>
    </row>
    <row r="4" spans="1:10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3.5" thickBot="1">
      <c r="A5" s="11" t="s">
        <v>17</v>
      </c>
      <c r="B5" s="11" t="s">
        <v>9</v>
      </c>
      <c r="C5" s="11" t="s">
        <v>10</v>
      </c>
      <c r="D5" s="11" t="s">
        <v>8</v>
      </c>
      <c r="E5" s="11" t="s">
        <v>6</v>
      </c>
      <c r="F5" s="11" t="s">
        <v>7</v>
      </c>
      <c r="G5" s="11" t="s">
        <v>11</v>
      </c>
      <c r="H5" s="11" t="s">
        <v>12</v>
      </c>
      <c r="I5" s="11" t="s">
        <v>5</v>
      </c>
      <c r="J5" s="11" t="s">
        <v>13</v>
      </c>
    </row>
    <row r="6" spans="1:10" ht="12.75">
      <c r="A6" s="8" t="str">
        <f>'Ag-AA61'!$A$2</f>
        <v>Ag-AA61</v>
      </c>
      <c r="B6" s="8">
        <f>'Ag-AA61'!$A$7</f>
        <v>0.5</v>
      </c>
      <c r="C6" s="8">
        <f>'Ag-AA61'!$B$7</f>
        <v>67</v>
      </c>
      <c r="D6" s="8">
        <f>+'Ag-AA61'!$C$7</f>
        <v>3.5500000000000003</v>
      </c>
      <c r="E6" s="8">
        <f>+'Ag-AA61'!$D$7</f>
        <v>2.7</v>
      </c>
      <c r="F6" s="8">
        <f>+'Ag-AA61'!$E$7</f>
        <v>4.4</v>
      </c>
      <c r="G6" s="9">
        <f>+'Ag-AA61'!$F$7</f>
        <v>3.7313432835820897</v>
      </c>
      <c r="H6" s="9">
        <f>+'Ag-AA61'!$G$7</f>
        <v>0.3606429255715646</v>
      </c>
      <c r="I6" s="10">
        <f>+'Ag-AA61'!$H$7</f>
        <v>9.66523040531793</v>
      </c>
      <c r="J6" s="10">
        <f>+'Ag-AA61'!$I$7</f>
        <v>105.10826150935463</v>
      </c>
    </row>
    <row r="7" spans="1:10" ht="12.75">
      <c r="A7" s="8" t="str">
        <f>'As-AA61'!$A$2</f>
        <v>As-AA61</v>
      </c>
      <c r="B7" s="8">
        <f>'As-AA61'!$A$7</f>
        <v>5</v>
      </c>
      <c r="C7" s="8">
        <f>'As-AA61'!$B$7</f>
        <v>69</v>
      </c>
      <c r="D7" s="8">
        <f>+'As-AA61'!$C$7</f>
        <v>484</v>
      </c>
      <c r="E7" s="8">
        <f>+'As-AA61'!$D$7</f>
        <v>435</v>
      </c>
      <c r="F7" s="8">
        <f>+'As-AA61'!$E$7</f>
        <v>533</v>
      </c>
      <c r="G7" s="9">
        <f>+'As-AA61'!$F$7</f>
        <v>497.40579710144925</v>
      </c>
      <c r="H7" s="9">
        <f>+'As-AA61'!$G$7</f>
        <v>24.495088847851104</v>
      </c>
      <c r="I7" s="10">
        <f>+'As-AA61'!$H$7</f>
        <v>4.924568428955236</v>
      </c>
      <c r="J7" s="10">
        <f>+'As-AA61'!$I$7</f>
        <v>102.76979278955562</v>
      </c>
    </row>
    <row r="8" spans="1:10" ht="12.75">
      <c r="A8" s="8" t="str">
        <f>'Ag-ICP61'!$A$2</f>
        <v>Ag-ICP61</v>
      </c>
      <c r="B8" s="8">
        <f>'Ag-ICP61'!$A$7</f>
        <v>0.5</v>
      </c>
      <c r="C8" s="8">
        <f>'Ag-ICP61'!$B$7</f>
        <v>21</v>
      </c>
      <c r="D8" s="8">
        <f>+'Ag-ICP61'!$C$7</f>
        <v>3.5500000000000003</v>
      </c>
      <c r="E8" s="8">
        <f>+'Ag-ICP61'!$D$7</f>
        <v>2.7</v>
      </c>
      <c r="F8" s="8">
        <f>+'Ag-ICP61'!$E$7</f>
        <v>4.4</v>
      </c>
      <c r="G8" s="9">
        <f>+'Ag-ICP61'!$F$7</f>
        <v>3.6000000000000005</v>
      </c>
      <c r="H8" s="9">
        <f>+'Ag-ICP61'!$G$7</f>
        <v>0.36055512754639657</v>
      </c>
      <c r="I8" s="10">
        <f>+'Ag-ICP61'!$H$7</f>
        <v>10.015420209622125</v>
      </c>
      <c r="J8" s="10">
        <f>+'Ag-ICP61'!$I$7</f>
        <v>101.40845070422534</v>
      </c>
    </row>
    <row r="9" spans="1:10" ht="12.75">
      <c r="A9" s="8" t="str">
        <f>'Al-ICP61'!$A$2</f>
        <v>Al-ICP61</v>
      </c>
      <c r="B9" s="8">
        <f>'Al-ICP61'!$A$7</f>
        <v>0.01</v>
      </c>
      <c r="C9" s="8">
        <f>'Al-ICP61'!$B$7</f>
        <v>21</v>
      </c>
      <c r="D9" s="8">
        <f>+'Al-ICP61'!$C$7</f>
        <v>5.03</v>
      </c>
      <c r="E9" s="8">
        <f>+'Al-ICP61'!$D$7</f>
        <v>4.66</v>
      </c>
      <c r="F9" s="8">
        <f>+'Al-ICP61'!$E$7</f>
        <v>5.4</v>
      </c>
      <c r="G9" s="9">
        <f>+'Al-ICP61'!$F$7</f>
        <v>5.059523809523809</v>
      </c>
      <c r="H9" s="9">
        <f>+'Al-ICP61'!$G$7</f>
        <v>0.19900945179754123</v>
      </c>
      <c r="I9" s="10">
        <f>+'Al-ICP61'!$H$7</f>
        <v>3.933363282586697</v>
      </c>
      <c r="J9" s="10">
        <f>+'Al-ICP61'!$I$7</f>
        <v>100.58695446369401</v>
      </c>
    </row>
    <row r="10" spans="1:10" ht="12.75">
      <c r="A10" s="8" t="str">
        <f>'As-ICP61'!$A$2</f>
        <v>As-ICP61</v>
      </c>
      <c r="B10" s="8">
        <f>'As-ICP61'!$A$7</f>
        <v>5</v>
      </c>
      <c r="C10" s="8">
        <f>'As-ICP61'!$B$7</f>
        <v>21</v>
      </c>
      <c r="D10" s="8">
        <f>+'As-ICP61'!$C$7</f>
        <v>484</v>
      </c>
      <c r="E10" s="8">
        <f>+'As-ICP61'!$D$7</f>
        <v>435</v>
      </c>
      <c r="F10" s="8">
        <f>+'As-ICP61'!$E$7</f>
        <v>533</v>
      </c>
      <c r="G10" s="9">
        <f>+'As-ICP61'!$F$7</f>
        <v>485.8095238095238</v>
      </c>
      <c r="H10" s="9">
        <f>+'As-ICP61'!$G$7</f>
        <v>21.087007961346572</v>
      </c>
      <c r="I10" s="10">
        <f>+'As-ICP61'!$H$7</f>
        <v>4.3405917191558325</v>
      </c>
      <c r="J10" s="10">
        <f>+'As-ICP61'!$I$7</f>
        <v>100.37386855568673</v>
      </c>
    </row>
    <row r="11" spans="1:10" ht="12.75">
      <c r="A11" s="8" t="str">
        <f>'Ba-ICP61'!$A$2</f>
        <v>Ba-ICP61</v>
      </c>
      <c r="B11" s="8">
        <f>'Ba-ICP61'!$A$7</f>
        <v>10</v>
      </c>
      <c r="C11" s="8">
        <f>'Ba-ICP61'!$B$7</f>
        <v>21</v>
      </c>
      <c r="D11" s="8">
        <f>+'Ba-ICP61'!$C$7</f>
        <v>2230</v>
      </c>
      <c r="E11" s="8">
        <f>+'Ba-ICP61'!$D$7</f>
        <v>2000</v>
      </c>
      <c r="F11" s="8">
        <f>+'Ba-ICP61'!$E$7</f>
        <v>2460</v>
      </c>
      <c r="G11" s="9">
        <f>+'Ba-ICP61'!$F$7</f>
        <v>2213.3333333333335</v>
      </c>
      <c r="H11" s="9">
        <f>+'Ba-ICP61'!$G$7</f>
        <v>456.2053631132953</v>
      </c>
      <c r="I11" s="10">
        <f>+'Ba-ICP61'!$H$7</f>
        <v>20.611688092468157</v>
      </c>
      <c r="J11" s="10">
        <f>+'Ba-ICP61'!$I$7</f>
        <v>99.2526158445441</v>
      </c>
    </row>
    <row r="12" spans="1:10" ht="12.75">
      <c r="A12" s="8" t="str">
        <f>'Be-ICP61'!$A$2</f>
        <v>Be-ICP61</v>
      </c>
      <c r="B12" s="8">
        <f>'Be-ICP61'!$A$7</f>
        <v>0.5</v>
      </c>
      <c r="C12" s="8">
        <f>'Be-ICP61'!$B$7</f>
        <v>21</v>
      </c>
      <c r="D12" s="8">
        <f>+'Be-ICP61'!$C$7</f>
        <v>1.4</v>
      </c>
      <c r="E12" s="8">
        <f>+'Be-ICP61'!$D$7</f>
        <v>0.8</v>
      </c>
      <c r="F12" s="8">
        <f>+'Be-ICP61'!$E$7</f>
        <v>2</v>
      </c>
      <c r="G12" s="9">
        <f>+'Be-ICP61'!$F$7</f>
        <v>1.4095238095238096</v>
      </c>
      <c r="H12" s="9">
        <f>+'Be-ICP61'!$G$7</f>
        <v>0.10442586798663046</v>
      </c>
      <c r="I12" s="10">
        <f>+'Be-ICP61'!$H$7</f>
        <v>7.408591985537971</v>
      </c>
      <c r="J12" s="10">
        <f>+'Be-ICP61'!$I$7</f>
        <v>100.68027210884355</v>
      </c>
    </row>
    <row r="13" spans="1:10" ht="12.75">
      <c r="A13" s="8" t="str">
        <f>'Bi-ICP61'!$A$2</f>
        <v>Bi-ICP61</v>
      </c>
      <c r="B13" s="8">
        <f>'Bi-ICP61'!$A$7</f>
        <v>2</v>
      </c>
      <c r="C13" s="8">
        <f>'Bi-ICP61'!$B$7</f>
        <v>21</v>
      </c>
      <c r="D13" s="8">
        <f>+'Bi-ICP61'!$C$7</f>
        <v>2.5</v>
      </c>
      <c r="E13" s="8">
        <f>+'Bi-ICP61'!$D$7</f>
        <v>1</v>
      </c>
      <c r="F13" s="8">
        <f>+'Bi-ICP61'!$E$7</f>
        <v>4</v>
      </c>
      <c r="G13" s="9">
        <f>+'Bi-ICP61'!$F$7</f>
        <v>1.1428571428571428</v>
      </c>
      <c r="H13" s="9">
        <f>+'Bi-ICP61'!$G$7</f>
        <v>0.35856858280031817</v>
      </c>
      <c r="I13" s="10">
        <f>+'Bi-ICP61'!$H$7</f>
        <v>31.37475099502784</v>
      </c>
      <c r="J13" s="10">
        <f>+'Bi-ICP61'!$I$7</f>
        <v>45.714285714285715</v>
      </c>
    </row>
    <row r="14" spans="1:10" ht="12.75">
      <c r="A14" s="8" t="str">
        <f>'Ca-ICP61'!$A$2</f>
        <v>Ca-ICP61</v>
      </c>
      <c r="B14" s="8">
        <f>'Ca-ICP61'!$A$7</f>
        <v>0.01</v>
      </c>
      <c r="C14" s="8">
        <f>'Ca-ICP61'!$B$7</f>
        <v>21</v>
      </c>
      <c r="D14" s="8">
        <f>+'Ca-ICP61'!$C$7</f>
        <v>0.5800000000000001</v>
      </c>
      <c r="E14" s="8">
        <f>+'Ca-ICP61'!$D$7</f>
        <v>0.51</v>
      </c>
      <c r="F14" s="8">
        <f>+'Ca-ICP61'!$E$7</f>
        <v>0.65</v>
      </c>
      <c r="G14" s="9">
        <f>+'Ca-ICP61'!$F$7</f>
        <v>0.5923809523809525</v>
      </c>
      <c r="H14" s="9">
        <f>+'Ca-ICP61'!$G$7</f>
        <v>0.027368734334043257</v>
      </c>
      <c r="I14" s="10">
        <f>+'Ca-ICP61'!$H$7</f>
        <v>4.62012396314235</v>
      </c>
      <c r="J14" s="10">
        <f>+'Ca-ICP61'!$I$7</f>
        <v>102.13464696223318</v>
      </c>
    </row>
    <row r="15" spans="1:10" ht="12.75">
      <c r="A15" s="8" t="str">
        <f>'Cd-ICP61'!$A$2</f>
        <v>Cd-ICP61</v>
      </c>
      <c r="B15" s="8">
        <f>'Cd-ICP61'!$A$7</f>
        <v>0.5</v>
      </c>
      <c r="C15" s="8">
        <f>'Cd-ICP61'!$B$7</f>
        <v>21</v>
      </c>
      <c r="D15" s="8">
        <f>+'Cd-ICP61'!$C$7</f>
        <v>7.6</v>
      </c>
      <c r="E15" s="8">
        <f>+'Cd-ICP61'!$D$7</f>
        <v>6.3</v>
      </c>
      <c r="F15" s="8">
        <f>+'Cd-ICP61'!$E$7</f>
        <v>8.9</v>
      </c>
      <c r="G15" s="9">
        <f>+'Cd-ICP61'!$F$7</f>
        <v>7.45714285714286</v>
      </c>
      <c r="H15" s="9">
        <f>+'Cd-ICP61'!$G$7</f>
        <v>0.5015689669142119</v>
      </c>
      <c r="I15" s="10">
        <f>+'Cd-ICP61'!$H$7</f>
        <v>6.726020629117782</v>
      </c>
      <c r="J15" s="10">
        <f>+'Cd-ICP61'!$I$7</f>
        <v>98.12030075187974</v>
      </c>
    </row>
    <row r="16" spans="1:10" ht="12.75">
      <c r="A16" s="8" t="str">
        <f>'Co-ICP61'!$A$2</f>
        <v>Co-ICP61</v>
      </c>
      <c r="B16" s="8">
        <f>'Co-ICP61'!$A$7</f>
        <v>1</v>
      </c>
      <c r="C16" s="8">
        <f>'Co-ICP61'!$B$7</f>
        <v>21</v>
      </c>
      <c r="D16" s="8">
        <f>+'Co-ICP61'!$C$7</f>
        <v>25.5</v>
      </c>
      <c r="E16" s="8">
        <f>+'Co-ICP61'!$D$7</f>
        <v>22</v>
      </c>
      <c r="F16" s="8">
        <f>+'Co-ICP61'!$E$7</f>
        <v>29</v>
      </c>
      <c r="G16" s="9">
        <f>+'Co-ICP61'!$F$7</f>
        <v>24.523809523809526</v>
      </c>
      <c r="H16" s="9">
        <f>+'Co-ICP61'!$G$7</f>
        <v>1.5690458125576736</v>
      </c>
      <c r="I16" s="10">
        <f>+'Co-ICP61'!$H$7</f>
        <v>6.398050886157504</v>
      </c>
      <c r="J16" s="10">
        <f>+'Co-ICP61'!$I$7</f>
        <v>96.171802054155</v>
      </c>
    </row>
    <row r="17" spans="1:10" ht="12.75">
      <c r="A17" s="8" t="str">
        <f>'Cr-ICP61'!$A$2</f>
        <v>Cr-ICP61</v>
      </c>
      <c r="B17" s="8">
        <f>'Cr-ICP61'!$A$7</f>
        <v>1</v>
      </c>
      <c r="C17" s="8">
        <f>'Cr-ICP61'!$B$7</f>
        <v>45</v>
      </c>
      <c r="D17" s="8">
        <f>+'Cr-ICP61'!$C$7</f>
        <v>74</v>
      </c>
      <c r="E17" s="8">
        <f>+'Cr-ICP61'!$D$7</f>
        <v>66</v>
      </c>
      <c r="F17" s="8">
        <f>+'Cr-ICP61'!$E$7</f>
        <v>82</v>
      </c>
      <c r="G17" s="9">
        <f>+'Cr-ICP61'!$F$7</f>
        <v>75.62222222222222</v>
      </c>
      <c r="H17" s="9">
        <f>+'Cr-ICP61'!$G$7</f>
        <v>9.210391584037724</v>
      </c>
      <c r="I17" s="10">
        <f>+'Cr-ICP61'!$H$7</f>
        <v>12.179477557499196</v>
      </c>
      <c r="J17" s="10">
        <f>+'Cr-ICP61'!$I$7</f>
        <v>102.1921921921922</v>
      </c>
    </row>
    <row r="18" spans="1:10" ht="12.75">
      <c r="A18" s="8" t="str">
        <f>'Cu-ICP61'!$A$2</f>
        <v>Cu-ICP61</v>
      </c>
      <c r="B18" s="8">
        <f>'Cu-ICP61'!$A$7</f>
        <v>1</v>
      </c>
      <c r="C18" s="8">
        <f>'Cu-ICP61'!$B$7</f>
        <v>45</v>
      </c>
      <c r="D18" s="8">
        <f>+'Cu-ICP61'!$C$7</f>
        <v>303</v>
      </c>
      <c r="E18" s="8">
        <f>+'Cu-ICP61'!$D$7</f>
        <v>272</v>
      </c>
      <c r="F18" s="8">
        <f>+'Cu-ICP61'!$E$7</f>
        <v>334</v>
      </c>
      <c r="G18" s="9">
        <f>+'Cu-ICP61'!$F$7</f>
        <v>305.75555555555553</v>
      </c>
      <c r="H18" s="9">
        <f>+'Cu-ICP61'!$G$7</f>
        <v>9.632227051923136</v>
      </c>
      <c r="I18" s="10">
        <f>+'Cu-ICP61'!$H$7</f>
        <v>3.1503032003527958</v>
      </c>
      <c r="J18" s="10">
        <f>+'Cu-ICP61'!$I$7</f>
        <v>100.90942427576091</v>
      </c>
    </row>
    <row r="19" spans="1:10" ht="12.75">
      <c r="A19" s="8" t="str">
        <f>'Fe-ICP61'!$A$2</f>
        <v>Fe-ICP61</v>
      </c>
      <c r="B19" s="8">
        <f>'Fe-ICP61'!$A$7</f>
        <v>0.01</v>
      </c>
      <c r="C19" s="8">
        <f>'Fe-ICP61'!$B$7</f>
        <v>21</v>
      </c>
      <c r="D19" s="8">
        <f>+'Fe-ICP61'!$C$7</f>
        <v>3.8000000000000003</v>
      </c>
      <c r="E19" s="8">
        <f>+'Fe-ICP61'!$D$7</f>
        <v>3.41</v>
      </c>
      <c r="F19" s="8">
        <f>+'Fe-ICP61'!$E$7</f>
        <v>4.19</v>
      </c>
      <c r="G19" s="9">
        <f>+'Fe-ICP61'!$F$7</f>
        <v>3.902857142857143</v>
      </c>
      <c r="H19" s="9">
        <f>+'Fe-ICP61'!$G$7</f>
        <v>0.1533995716142263</v>
      </c>
      <c r="I19" s="10">
        <f>+'Fe-ICP61'!$H$7</f>
        <v>3.930442903732006</v>
      </c>
      <c r="J19" s="10">
        <f>+'Fe-ICP61'!$I$7</f>
        <v>102.70676691729324</v>
      </c>
    </row>
    <row r="20" spans="1:10" ht="12.75">
      <c r="A20" s="8" t="str">
        <f>'K-ICP61'!$A$2</f>
        <v>K-ICP61</v>
      </c>
      <c r="B20" s="8">
        <f>'K-ICP61'!$A$7</f>
        <v>0.01</v>
      </c>
      <c r="C20" s="8">
        <f>'K-ICP61'!$B$7</f>
        <v>21</v>
      </c>
      <c r="D20" s="8">
        <f>+'K-ICP61'!$C$7</f>
        <v>1.2999999999999998</v>
      </c>
      <c r="E20" s="8">
        <f>+'K-ICP61'!$D$7</f>
        <v>1.16</v>
      </c>
      <c r="F20" s="8">
        <f>+'K-ICP61'!$E$7</f>
        <v>1.44</v>
      </c>
      <c r="G20" s="9">
        <f>+'K-ICP61'!$F$7</f>
        <v>1.2728571428571425</v>
      </c>
      <c r="H20" s="9">
        <f>+'K-ICP61'!$G$7</f>
        <v>0.06301927142890236</v>
      </c>
      <c r="I20" s="10">
        <f>+'K-ICP61'!$H$7</f>
        <v>4.951008978701646</v>
      </c>
      <c r="J20" s="10">
        <f>+'K-ICP61'!$I$7</f>
        <v>97.9120879120879</v>
      </c>
    </row>
    <row r="21" spans="1:10" ht="12.75">
      <c r="A21" s="8" t="str">
        <f>'Mg-ICP61'!$A$2</f>
        <v>Mg-ICP61</v>
      </c>
      <c r="B21" s="8">
        <f>'Mg-ICP61'!$A$7</f>
        <v>0.01</v>
      </c>
      <c r="C21" s="8">
        <f>'Mg-ICP61'!$B$7</f>
        <v>21</v>
      </c>
      <c r="D21" s="8">
        <f>+'Mg-ICP61'!$C$7</f>
        <v>0.76</v>
      </c>
      <c r="E21" s="8">
        <f>+'Mg-ICP61'!$D$7</f>
        <v>0.67</v>
      </c>
      <c r="F21" s="8">
        <f>+'Mg-ICP61'!$E$7</f>
        <v>0.85</v>
      </c>
      <c r="G21" s="9">
        <f>+'Mg-ICP61'!$F$7</f>
        <v>0.7566666666666667</v>
      </c>
      <c r="H21" s="9">
        <f>+'Mg-ICP61'!$G$7</f>
        <v>0.03366501646120507</v>
      </c>
      <c r="I21" s="10">
        <f>+'Mg-ICP61'!$H$7</f>
        <v>4.449121118220935</v>
      </c>
      <c r="J21" s="10">
        <f>+'Mg-ICP61'!$I$7</f>
        <v>99.56140350877195</v>
      </c>
    </row>
    <row r="22" spans="1:10" ht="12.75">
      <c r="A22" s="8" t="str">
        <f>'Mn-ICP61'!$A$2</f>
        <v>Mn-ICP61</v>
      </c>
      <c r="B22" s="8">
        <f>'Mn-ICP61'!$A$7</f>
        <v>5</v>
      </c>
      <c r="C22" s="8">
        <f>'Mn-ICP61'!$B$7</f>
        <v>21</v>
      </c>
      <c r="D22" s="8">
        <f>+'Mn-ICP61'!$C$7</f>
        <v>568</v>
      </c>
      <c r="E22" s="8">
        <f>+'Mn-ICP61'!$D$7</f>
        <v>506</v>
      </c>
      <c r="F22" s="8">
        <f>+'Mn-ICP61'!$E$7</f>
        <v>630</v>
      </c>
      <c r="G22" s="9">
        <f>+'Mn-ICP61'!$F$7</f>
        <v>576.3809523809524</v>
      </c>
      <c r="H22" s="9">
        <f>+'Mn-ICP61'!$G$7</f>
        <v>23.195853488234082</v>
      </c>
      <c r="I22" s="10">
        <f>+'Mn-ICP61'!$H$7</f>
        <v>4.02439625952508</v>
      </c>
      <c r="J22" s="10">
        <f>+'Mn-ICP61'!$I$7</f>
        <v>101.47551978537894</v>
      </c>
    </row>
    <row r="23" spans="1:10" ht="12.75">
      <c r="A23" s="8" t="str">
        <f>'Mo-ICP61'!$A$2</f>
        <v>Mo-ICP61</v>
      </c>
      <c r="B23" s="8">
        <f>'Mo-ICP61'!$A$7</f>
        <v>1</v>
      </c>
      <c r="C23" s="8">
        <f>'Mo-ICP61'!$B$7</f>
        <v>21</v>
      </c>
      <c r="D23" s="8">
        <f>+'Mo-ICP61'!$C$7</f>
        <v>6</v>
      </c>
      <c r="E23" s="8">
        <f>+'Mo-ICP61'!$D$7</f>
        <v>4</v>
      </c>
      <c r="F23" s="8">
        <f>+'Mo-ICP61'!$E$7</f>
        <v>8</v>
      </c>
      <c r="G23" s="9">
        <f>+'Mo-ICP61'!$F$7</f>
        <v>5.428571428571429</v>
      </c>
      <c r="H23" s="9">
        <f>+'Mo-ICP61'!$G$7</f>
        <v>0.9783367810436524</v>
      </c>
      <c r="I23" s="10">
        <f>+'Mo-ICP61'!$H$7</f>
        <v>18.02199333501465</v>
      </c>
      <c r="J23" s="10">
        <f>+'Mo-ICP61'!$I$7</f>
        <v>90.47619047619048</v>
      </c>
    </row>
    <row r="24" spans="1:10" ht="12.75">
      <c r="A24" s="8" t="str">
        <f>'Na-ICP61'!$A$2</f>
        <v>Na-ICP61</v>
      </c>
      <c r="B24" s="8">
        <f>'Na-ICP61'!$A$7</f>
        <v>0.01</v>
      </c>
      <c r="C24" s="8">
        <f>'Na-ICP61'!$B$7</f>
        <v>21</v>
      </c>
      <c r="D24" s="8">
        <f>+'Na-ICP61'!$C$7</f>
        <v>0.155</v>
      </c>
      <c r="E24" s="8">
        <f>+'Na-ICP61'!$D$7</f>
        <v>0.13</v>
      </c>
      <c r="F24" s="8">
        <f>+'Na-ICP61'!$E$7</f>
        <v>0.18</v>
      </c>
      <c r="G24" s="9">
        <f>+'Na-ICP61'!$F$7</f>
        <v>0.1428571428571429</v>
      </c>
      <c r="H24" s="9">
        <f>+'Na-ICP61'!$G$7</f>
        <v>0.008451542547285161</v>
      </c>
      <c r="I24" s="10">
        <f>+'Na-ICP61'!$H$7</f>
        <v>5.916079783099611</v>
      </c>
      <c r="J24" s="10">
        <f>+'Na-ICP61'!$I$7</f>
        <v>92.16589861751156</v>
      </c>
    </row>
    <row r="25" spans="1:10" ht="12.75">
      <c r="A25" s="8" t="str">
        <f>'Ni-ICP61'!$A$2</f>
        <v>Ni-ICP61</v>
      </c>
      <c r="B25" s="8">
        <f>'Ni-ICP61'!$A$7</f>
        <v>1</v>
      </c>
      <c r="C25" s="8">
        <f>'Ni-ICP61'!$B$7</f>
        <v>36</v>
      </c>
      <c r="D25" s="8">
        <f>+'Ni-ICP61'!$C$7</f>
        <v>286</v>
      </c>
      <c r="E25" s="8">
        <f>+'Ni-ICP61'!$D$7</f>
        <v>256</v>
      </c>
      <c r="F25" s="8">
        <f>+'Ni-ICP61'!$E$7</f>
        <v>316</v>
      </c>
      <c r="G25" s="9">
        <f>+'Ni-ICP61'!$F$7</f>
        <v>283.5</v>
      </c>
      <c r="H25" s="9">
        <f>+'Ni-ICP61'!$G$7</f>
        <v>10.729132570449753</v>
      </c>
      <c r="I25" s="10">
        <f>+'Ni-ICP61'!$H$7</f>
        <v>3.784526479876456</v>
      </c>
      <c r="J25" s="10">
        <f>+'Ni-ICP61'!$I$7</f>
        <v>99.12587412587412</v>
      </c>
    </row>
    <row r="26" spans="1:10" ht="12.75">
      <c r="A26" s="8" t="str">
        <f>'P-ICP61'!$A$2</f>
        <v>P-ICP61</v>
      </c>
      <c r="B26" s="8">
        <f>'P-ICP61'!$A$7</f>
        <v>10</v>
      </c>
      <c r="C26" s="8">
        <f>'P-ICP61'!$B$7</f>
        <v>21</v>
      </c>
      <c r="D26" s="8">
        <f>+'P-ICP61'!$C$7</f>
        <v>945</v>
      </c>
      <c r="E26" s="8">
        <f>+'P-ICP61'!$D$7</f>
        <v>840</v>
      </c>
      <c r="F26" s="8">
        <f>+'P-ICP61'!$E$7</f>
        <v>1050</v>
      </c>
      <c r="G26" s="9">
        <f>+'P-ICP61'!$F$7</f>
        <v>964.7619047619048</v>
      </c>
      <c r="H26" s="9">
        <f>+'P-ICP61'!$G$7</f>
        <v>33.409436933155355</v>
      </c>
      <c r="I26" s="10">
        <f>+'P-ICP61'!$H$7</f>
        <v>3.462972238875925</v>
      </c>
      <c r="J26" s="10">
        <f>+'P-ICP61'!$I$7</f>
        <v>102.09120685311161</v>
      </c>
    </row>
    <row r="27" spans="1:10" ht="12.75">
      <c r="A27" s="8" t="str">
        <f>'Pb-ICP61'!$A$2</f>
        <v>Pb-ICP61</v>
      </c>
      <c r="B27" s="8">
        <f>'Pb-ICP61'!$A$7</f>
        <v>2</v>
      </c>
      <c r="C27" s="8">
        <f>'Pb-ICP61'!$B$7</f>
        <v>21</v>
      </c>
      <c r="D27" s="8">
        <f>+'Pb-ICP61'!$C$7</f>
        <v>670</v>
      </c>
      <c r="E27" s="8">
        <f>+'Pb-ICP61'!$D$7</f>
        <v>601</v>
      </c>
      <c r="F27" s="8">
        <f>+'Pb-ICP61'!$E$7</f>
        <v>739</v>
      </c>
      <c r="G27" s="9">
        <f>+'Pb-ICP61'!$F$7</f>
        <v>691.2380952380952</v>
      </c>
      <c r="H27" s="9">
        <f>+'Pb-ICP61'!$G$7</f>
        <v>70.61367060414354</v>
      </c>
      <c r="I27" s="10">
        <f>+'Pb-ICP61'!$H$7</f>
        <v>10.215535152156342</v>
      </c>
      <c r="J27" s="10">
        <f>+'Pb-ICP61'!$I$7</f>
        <v>103.16986496090972</v>
      </c>
    </row>
    <row r="28" spans="1:10" ht="12.75">
      <c r="A28" s="8" t="str">
        <f>'S-ICP61'!$A$2</f>
        <v>S-ICP61</v>
      </c>
      <c r="B28" s="8">
        <f>'S-ICP61'!$A$7</f>
        <v>0.01</v>
      </c>
      <c r="C28" s="8">
        <f>'S-ICP61'!$B$7</f>
        <v>21</v>
      </c>
      <c r="D28" s="8">
        <f>+'S-ICP61'!$C$7</f>
        <v>0.265</v>
      </c>
      <c r="E28" s="8">
        <f>+'S-ICP61'!$D$7</f>
        <v>0.23</v>
      </c>
      <c r="F28" s="8">
        <f>+'S-ICP61'!$E$7</f>
        <v>0.3</v>
      </c>
      <c r="G28" s="9">
        <f>+'S-ICP61'!$F$7</f>
        <v>0.2623809523809524</v>
      </c>
      <c r="H28" s="9">
        <f>+'S-ICP61'!$G$7</f>
        <v>0.015134319246256809</v>
      </c>
      <c r="I28" s="10">
        <f>+'S-ICP61'!$H$7</f>
        <v>5.768070856105136</v>
      </c>
      <c r="J28" s="10">
        <f>+'S-ICP61'!$I$7</f>
        <v>99.01168014375561</v>
      </c>
    </row>
    <row r="29" spans="1:10" ht="12.75">
      <c r="A29" s="8" t="str">
        <f>'Sb-ICP61'!$A$2</f>
        <v>Sb-ICP61</v>
      </c>
      <c r="B29" s="8">
        <f>'Sb-ICP61'!$A$7</f>
        <v>5</v>
      </c>
      <c r="C29" s="8">
        <f>'Sb-ICP61'!$B$7</f>
        <v>21</v>
      </c>
      <c r="D29" s="8">
        <f>+'Sb-ICP61'!$C$7</f>
        <v>32</v>
      </c>
      <c r="E29" s="8">
        <f>+'Sb-ICP61'!$D$7</f>
        <v>24</v>
      </c>
      <c r="F29" s="8">
        <f>+'Sb-ICP61'!$E$7</f>
        <v>40</v>
      </c>
      <c r="G29" s="9">
        <f>+'Sb-ICP61'!$F$7</f>
        <v>31.61904761904762</v>
      </c>
      <c r="H29" s="9">
        <f>+'Sb-ICP61'!$G$7</f>
        <v>2.765432886117304</v>
      </c>
      <c r="I29" s="10">
        <f>+'Sb-ICP61'!$H$7</f>
        <v>8.746097983202317</v>
      </c>
      <c r="J29" s="10">
        <f>+'Sb-ICP61'!$I$7</f>
        <v>98.80952380952381</v>
      </c>
    </row>
    <row r="30" spans="1:10" ht="12.75">
      <c r="A30" s="8" t="str">
        <f>'Sr-ICP61'!$A$2</f>
        <v>Sr-ICP61</v>
      </c>
      <c r="B30" s="8">
        <f>'Sr-ICP61'!$A$7</f>
        <v>1</v>
      </c>
      <c r="C30" s="8">
        <f>'Sr-ICP61'!$B$7</f>
        <v>21</v>
      </c>
      <c r="D30" s="8">
        <f>+'Sr-ICP61'!$C$7</f>
        <v>116</v>
      </c>
      <c r="E30" s="8">
        <f>+'Sr-ICP61'!$D$7</f>
        <v>103</v>
      </c>
      <c r="F30" s="8">
        <f>+'Sr-ICP61'!$E$7</f>
        <v>129</v>
      </c>
      <c r="G30" s="9">
        <f>+'Sr-ICP61'!$F$7</f>
        <v>114.28571428571429</v>
      </c>
      <c r="H30" s="9">
        <f>+'Sr-ICP61'!$G$7</f>
        <v>4.755448003530999</v>
      </c>
      <c r="I30" s="10">
        <f>+'Sr-ICP61'!$H$7</f>
        <v>4.161017003089624</v>
      </c>
      <c r="J30" s="10">
        <f>+'Sr-ICP61'!$I$7</f>
        <v>98.52216748768473</v>
      </c>
    </row>
    <row r="31" spans="1:10" ht="12.75">
      <c r="A31" s="8" t="str">
        <f>'Ti-ICP61'!$A$2</f>
        <v>Ti-ICP61</v>
      </c>
      <c r="B31" s="8">
        <f>'Ti-ICP61'!$A$7</f>
        <v>0.01</v>
      </c>
      <c r="C31" s="8">
        <f>'Ti-ICP61'!$B$7</f>
        <v>21</v>
      </c>
      <c r="D31" s="8">
        <f>+'Ti-ICP61'!$C$7</f>
        <v>0.355</v>
      </c>
      <c r="E31" s="8">
        <f>+'Ti-ICP61'!$D$7</f>
        <v>0.31</v>
      </c>
      <c r="F31" s="8">
        <f>+'Ti-ICP61'!$E$7</f>
        <v>0.4</v>
      </c>
      <c r="G31" s="9">
        <f>+'Ti-ICP61'!$F$7</f>
        <v>0.3423809523809524</v>
      </c>
      <c r="H31" s="9">
        <f>+'Ti-ICP61'!$G$7</f>
        <v>0.01868281614338677</v>
      </c>
      <c r="I31" s="10">
        <f>+'Ti-ICP61'!$H$7</f>
        <v>5.456733505022561</v>
      </c>
      <c r="J31" s="10">
        <f>+'Ti-ICP61'!$I$7</f>
        <v>96.44533869885984</v>
      </c>
    </row>
    <row r="32" spans="1:10" ht="12.75">
      <c r="A32" s="8" t="str">
        <f>'V-ICP61'!$A$2</f>
        <v>V-ICP61</v>
      </c>
      <c r="B32" s="8">
        <f>'V-ICP61'!$A$7</f>
        <v>1</v>
      </c>
      <c r="C32" s="8">
        <f>'V-ICP61'!$B$7</f>
        <v>21</v>
      </c>
      <c r="D32" s="8">
        <f>+'V-ICP61'!$C$7</f>
        <v>108</v>
      </c>
      <c r="E32" s="8">
        <f>+'V-ICP61'!$D$7</f>
        <v>96</v>
      </c>
      <c r="F32" s="8">
        <f>+'V-ICP61'!$E$7</f>
        <v>120</v>
      </c>
      <c r="G32" s="9">
        <f>+'V-ICP61'!$F$7</f>
        <v>104.19047619047619</v>
      </c>
      <c r="H32" s="9">
        <f>+'V-ICP61'!$G$7</f>
        <v>4.3545269274520875</v>
      </c>
      <c r="I32" s="10">
        <f>+'V-ICP61'!$H$7</f>
        <v>4.179390561082899</v>
      </c>
      <c r="J32" s="10">
        <f>+'V-ICP61'!$I$7</f>
        <v>96.47266313932981</v>
      </c>
    </row>
    <row r="33" spans="1:10" ht="12.75">
      <c r="A33" s="8" t="str">
        <f>'W-ICP61'!$A$2</f>
        <v>W-ICP61</v>
      </c>
      <c r="B33" s="8">
        <f>'W-ICP61'!$A$7</f>
        <v>10</v>
      </c>
      <c r="C33" s="8">
        <f>'W-ICP61'!$B$7</f>
        <v>21</v>
      </c>
      <c r="D33" s="8">
        <f>+'W-ICP61'!$C$7</f>
        <v>12.5</v>
      </c>
      <c r="E33" s="8">
        <f>+'W-ICP61'!$D$7</f>
        <v>5</v>
      </c>
      <c r="F33" s="8">
        <f>+'W-ICP61'!$E$7</f>
        <v>20</v>
      </c>
      <c r="G33" s="9">
        <f>+'W-ICP61'!$F$7</f>
        <v>8.333333333333334</v>
      </c>
      <c r="H33" s="9">
        <f>+'W-ICP61'!$G$7</f>
        <v>5.322906474223771</v>
      </c>
      <c r="I33" s="10">
        <f>+'W-ICP61'!$H$7</f>
        <v>63.87487769068525</v>
      </c>
      <c r="J33" s="10">
        <f>+'W-ICP61'!$I$7</f>
        <v>66.66666666666667</v>
      </c>
    </row>
    <row r="34" spans="1:10" ht="12.75">
      <c r="A34" s="8" t="str">
        <f>'Zn-ICP61'!$A$2</f>
        <v>Zn-ICP61</v>
      </c>
      <c r="B34" s="8">
        <f>'Zn-ICP61'!$A$7</f>
        <v>2</v>
      </c>
      <c r="C34" s="8">
        <f>'Zn-ICP61'!$B$7</f>
        <v>21</v>
      </c>
      <c r="D34" s="8">
        <f>+'Zn-ICP61'!$C$7</f>
        <v>1257.5</v>
      </c>
      <c r="E34" s="8">
        <f>+'Zn-ICP61'!$D$7</f>
        <v>1130</v>
      </c>
      <c r="F34" s="8">
        <f>+'Zn-ICP61'!$E$7</f>
        <v>1385</v>
      </c>
      <c r="G34" s="9">
        <f>+'Zn-ICP61'!$F$7</f>
        <v>1276.904761904762</v>
      </c>
      <c r="H34" s="9">
        <f>+'Zn-ICP61'!$G$7</f>
        <v>53.185434812458745</v>
      </c>
      <c r="I34" s="10">
        <f>+'Zn-ICP61'!$H$7</f>
        <v>4.165184154621047</v>
      </c>
      <c r="J34" s="10">
        <f>+'Zn-ICP61'!$I$7</f>
        <v>101.54312221906656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32" t="s">
        <v>0</v>
      </c>
      <c r="L1" s="32" t="s">
        <v>1</v>
      </c>
      <c r="M1" s="32" t="s">
        <v>2</v>
      </c>
      <c r="N1" s="32" t="s">
        <v>53</v>
      </c>
      <c r="O1" s="1" t="s">
        <v>4</v>
      </c>
      <c r="P1" s="1" t="s">
        <v>3</v>
      </c>
    </row>
    <row r="2" spans="1:16" ht="12.75">
      <c r="A2" s="13" t="s">
        <v>52</v>
      </c>
      <c r="K2" s="33">
        <v>1486</v>
      </c>
      <c r="L2" s="34" t="s">
        <v>39</v>
      </c>
      <c r="M2" s="34" t="s">
        <v>104</v>
      </c>
      <c r="N2" s="33">
        <v>1.4</v>
      </c>
      <c r="O2">
        <f aca="true" t="shared" si="0" ref="O2:O22">$D$7</f>
        <v>0.8</v>
      </c>
      <c r="P2">
        <f aca="true" t="shared" si="1" ref="P2:P22">$E$7</f>
        <v>2</v>
      </c>
    </row>
    <row r="3" spans="1:16" ht="12.75">
      <c r="A3" s="13" t="s">
        <v>37</v>
      </c>
      <c r="K3" s="33">
        <v>1487</v>
      </c>
      <c r="L3" s="34" t="s">
        <v>39</v>
      </c>
      <c r="M3" s="34" t="s">
        <v>104</v>
      </c>
      <c r="N3" s="33">
        <v>1.6</v>
      </c>
      <c r="O3">
        <f t="shared" si="0"/>
        <v>0.8</v>
      </c>
      <c r="P3">
        <f t="shared" si="1"/>
        <v>2</v>
      </c>
    </row>
    <row r="4" spans="11:16" ht="12.75">
      <c r="K4" s="33">
        <v>1488</v>
      </c>
      <c r="L4" s="34" t="s">
        <v>39</v>
      </c>
      <c r="M4" s="34" t="s">
        <v>104</v>
      </c>
      <c r="N4" s="33">
        <v>1.6</v>
      </c>
      <c r="O4">
        <f t="shared" si="0"/>
        <v>0.8</v>
      </c>
      <c r="P4">
        <f t="shared" si="1"/>
        <v>2</v>
      </c>
    </row>
    <row r="5" spans="1:16" ht="12.75">
      <c r="A5" t="s">
        <v>15</v>
      </c>
      <c r="K5" s="33">
        <v>1489</v>
      </c>
      <c r="L5" s="34" t="s">
        <v>39</v>
      </c>
      <c r="M5" s="34" t="s">
        <v>104</v>
      </c>
      <c r="N5" s="33">
        <v>1.6</v>
      </c>
      <c r="O5">
        <f t="shared" si="0"/>
        <v>0.8</v>
      </c>
      <c r="P5">
        <f t="shared" si="1"/>
        <v>2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33">
        <v>1490</v>
      </c>
      <c r="L6" s="34" t="s">
        <v>39</v>
      </c>
      <c r="M6" s="34" t="s">
        <v>104</v>
      </c>
      <c r="N6" s="33">
        <v>1.4</v>
      </c>
      <c r="O6">
        <f t="shared" si="0"/>
        <v>0.8</v>
      </c>
      <c r="P6">
        <f t="shared" si="1"/>
        <v>2</v>
      </c>
    </row>
    <row r="7" spans="1:16" ht="12.75" customHeight="1">
      <c r="A7" s="5">
        <f>+N41</f>
        <v>0.5</v>
      </c>
      <c r="B7" s="5">
        <f>+N42</f>
        <v>21</v>
      </c>
      <c r="C7" s="5">
        <f>+N40</f>
        <v>1.4</v>
      </c>
      <c r="D7" s="5">
        <f>+N38</f>
        <v>0.8</v>
      </c>
      <c r="E7" s="5">
        <f>+N39</f>
        <v>2</v>
      </c>
      <c r="F7" s="5">
        <f>N34</f>
        <v>1.4095238095238096</v>
      </c>
      <c r="G7" s="6">
        <f>N35</f>
        <v>0.10442586798663046</v>
      </c>
      <c r="H7" s="3">
        <f>N36</f>
        <v>7.408591985537971</v>
      </c>
      <c r="I7" s="3">
        <f>+N37</f>
        <v>100.68027210884355</v>
      </c>
      <c r="K7" s="33">
        <v>1512</v>
      </c>
      <c r="L7" s="34" t="s">
        <v>40</v>
      </c>
      <c r="M7" s="34" t="s">
        <v>104</v>
      </c>
      <c r="N7" s="33">
        <v>1.4</v>
      </c>
      <c r="O7">
        <f t="shared" si="0"/>
        <v>0.8</v>
      </c>
      <c r="P7">
        <f t="shared" si="1"/>
        <v>2</v>
      </c>
    </row>
    <row r="8" spans="11:16" ht="12.75" customHeight="1">
      <c r="K8" s="33">
        <v>1958</v>
      </c>
      <c r="L8" s="34" t="s">
        <v>41</v>
      </c>
      <c r="M8" s="34" t="s">
        <v>104</v>
      </c>
      <c r="N8" s="33">
        <v>1.3</v>
      </c>
      <c r="O8">
        <f t="shared" si="0"/>
        <v>0.8</v>
      </c>
      <c r="P8">
        <f t="shared" si="1"/>
        <v>2</v>
      </c>
    </row>
    <row r="9" spans="11:16" ht="12.75" customHeight="1">
      <c r="K9" s="33">
        <v>1959</v>
      </c>
      <c r="L9" s="34" t="s">
        <v>41</v>
      </c>
      <c r="M9" s="34" t="s">
        <v>104</v>
      </c>
      <c r="N9" s="33">
        <v>1.4</v>
      </c>
      <c r="O9">
        <f t="shared" si="0"/>
        <v>0.8</v>
      </c>
      <c r="P9">
        <f t="shared" si="1"/>
        <v>2</v>
      </c>
    </row>
    <row r="10" spans="11:16" ht="12.75" customHeight="1">
      <c r="K10" s="33">
        <v>1960</v>
      </c>
      <c r="L10" s="34" t="s">
        <v>41</v>
      </c>
      <c r="M10" s="34" t="s">
        <v>104</v>
      </c>
      <c r="N10" s="33">
        <v>1.5</v>
      </c>
      <c r="O10">
        <f t="shared" si="0"/>
        <v>0.8</v>
      </c>
      <c r="P10">
        <f t="shared" si="1"/>
        <v>2</v>
      </c>
    </row>
    <row r="11" spans="11:16" ht="12.75" customHeight="1">
      <c r="K11" s="33">
        <v>1961</v>
      </c>
      <c r="L11" s="34" t="s">
        <v>41</v>
      </c>
      <c r="M11" s="34" t="s">
        <v>104</v>
      </c>
      <c r="N11" s="33">
        <v>1.5</v>
      </c>
      <c r="O11">
        <f t="shared" si="0"/>
        <v>0.8</v>
      </c>
      <c r="P11">
        <f t="shared" si="1"/>
        <v>2</v>
      </c>
    </row>
    <row r="12" spans="11:16" ht="12.75" customHeight="1">
      <c r="K12" s="33">
        <v>1962</v>
      </c>
      <c r="L12" s="34" t="s">
        <v>41</v>
      </c>
      <c r="M12" s="34" t="s">
        <v>104</v>
      </c>
      <c r="N12" s="33">
        <v>1.4</v>
      </c>
      <c r="O12">
        <f t="shared" si="0"/>
        <v>0.8</v>
      </c>
      <c r="P12">
        <f t="shared" si="1"/>
        <v>2</v>
      </c>
    </row>
    <row r="13" spans="11:16" ht="12.75" customHeight="1">
      <c r="K13" s="33">
        <v>1963</v>
      </c>
      <c r="L13" s="34" t="s">
        <v>41</v>
      </c>
      <c r="M13" s="34" t="s">
        <v>104</v>
      </c>
      <c r="N13" s="33">
        <v>1.4</v>
      </c>
      <c r="O13">
        <f t="shared" si="0"/>
        <v>0.8</v>
      </c>
      <c r="P13">
        <f t="shared" si="1"/>
        <v>2</v>
      </c>
    </row>
    <row r="14" spans="11:16" ht="12.75" customHeight="1">
      <c r="K14" s="33">
        <v>1991</v>
      </c>
      <c r="L14" s="34" t="s">
        <v>42</v>
      </c>
      <c r="M14" s="34" t="s">
        <v>104</v>
      </c>
      <c r="N14" s="33">
        <v>1.5</v>
      </c>
      <c r="O14">
        <f t="shared" si="0"/>
        <v>0.8</v>
      </c>
      <c r="P14">
        <f t="shared" si="1"/>
        <v>2</v>
      </c>
    </row>
    <row r="15" spans="11:16" ht="12.75" customHeight="1">
      <c r="K15" s="33">
        <v>2201</v>
      </c>
      <c r="L15" s="34" t="s">
        <v>43</v>
      </c>
      <c r="M15" s="34" t="s">
        <v>104</v>
      </c>
      <c r="N15" s="33">
        <v>1.3</v>
      </c>
      <c r="O15">
        <f t="shared" si="0"/>
        <v>0.8</v>
      </c>
      <c r="P15">
        <f t="shared" si="1"/>
        <v>2</v>
      </c>
    </row>
    <row r="16" spans="11:16" ht="12.75" customHeight="1">
      <c r="K16" s="33">
        <v>2202</v>
      </c>
      <c r="L16" s="34" t="s">
        <v>43</v>
      </c>
      <c r="M16" s="34" t="s">
        <v>104</v>
      </c>
      <c r="N16" s="33">
        <v>1.3</v>
      </c>
      <c r="O16">
        <f t="shared" si="0"/>
        <v>0.8</v>
      </c>
      <c r="P16">
        <f t="shared" si="1"/>
        <v>2</v>
      </c>
    </row>
    <row r="17" spans="11:16" ht="12.75" customHeight="1">
      <c r="K17" s="33">
        <v>2203</v>
      </c>
      <c r="L17" s="34" t="s">
        <v>43</v>
      </c>
      <c r="M17" s="34" t="s">
        <v>104</v>
      </c>
      <c r="N17" s="33">
        <v>1.4</v>
      </c>
      <c r="O17">
        <f t="shared" si="0"/>
        <v>0.8</v>
      </c>
      <c r="P17">
        <f t="shared" si="1"/>
        <v>2</v>
      </c>
    </row>
    <row r="18" spans="11:16" ht="12.75" customHeight="1">
      <c r="K18" s="33">
        <v>2204</v>
      </c>
      <c r="L18" s="34" t="s">
        <v>43</v>
      </c>
      <c r="M18" s="34" t="s">
        <v>104</v>
      </c>
      <c r="N18" s="33">
        <v>1.3</v>
      </c>
      <c r="O18">
        <f t="shared" si="0"/>
        <v>0.8</v>
      </c>
      <c r="P18">
        <f t="shared" si="1"/>
        <v>2</v>
      </c>
    </row>
    <row r="19" spans="11:16" ht="12.75" customHeight="1">
      <c r="K19" s="33">
        <v>2205</v>
      </c>
      <c r="L19" s="34" t="s">
        <v>43</v>
      </c>
      <c r="M19" s="34" t="s">
        <v>104</v>
      </c>
      <c r="N19" s="33">
        <v>1.4</v>
      </c>
      <c r="O19">
        <f t="shared" si="0"/>
        <v>0.8</v>
      </c>
      <c r="P19">
        <f t="shared" si="1"/>
        <v>2</v>
      </c>
    </row>
    <row r="20" spans="11:16" ht="12.75" customHeight="1">
      <c r="K20" s="33">
        <v>2315</v>
      </c>
      <c r="L20" s="34" t="s">
        <v>28</v>
      </c>
      <c r="M20" s="34" t="s">
        <v>104</v>
      </c>
      <c r="N20" s="33">
        <v>1.3</v>
      </c>
      <c r="O20">
        <f t="shared" si="0"/>
        <v>0.8</v>
      </c>
      <c r="P20">
        <f t="shared" si="1"/>
        <v>2</v>
      </c>
    </row>
    <row r="21" spans="11:16" ht="12.75" customHeight="1">
      <c r="K21" s="33">
        <v>2350</v>
      </c>
      <c r="L21" s="34" t="s">
        <v>44</v>
      </c>
      <c r="M21" s="34" t="s">
        <v>104</v>
      </c>
      <c r="N21" s="33">
        <v>1.3</v>
      </c>
      <c r="O21">
        <f t="shared" si="0"/>
        <v>0.8</v>
      </c>
      <c r="P21">
        <f t="shared" si="1"/>
        <v>2</v>
      </c>
    </row>
    <row r="22" spans="11:16" ht="12.75" customHeight="1">
      <c r="K22" s="33">
        <v>2355</v>
      </c>
      <c r="L22" s="34" t="s">
        <v>45</v>
      </c>
      <c r="M22" s="34" t="s">
        <v>104</v>
      </c>
      <c r="N22" s="33">
        <v>1.3</v>
      </c>
      <c r="O22">
        <f t="shared" si="0"/>
        <v>0.8</v>
      </c>
      <c r="P22">
        <f t="shared" si="1"/>
        <v>2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1.4095238095238096</v>
      </c>
    </row>
    <row r="35" spans="13:14" ht="12.75" customHeight="1">
      <c r="M35" s="2" t="s">
        <v>12</v>
      </c>
      <c r="N35" s="4">
        <f>STDEV(N2:N33)</f>
        <v>0.10442586798663046</v>
      </c>
    </row>
    <row r="36" spans="13:14" ht="12.75" customHeight="1">
      <c r="M36" s="2" t="s">
        <v>5</v>
      </c>
      <c r="N36" s="3">
        <f>N35/N34*100</f>
        <v>7.408591985537971</v>
      </c>
    </row>
    <row r="37" spans="13:14" ht="12.75" customHeight="1">
      <c r="M37" s="2" t="s">
        <v>13</v>
      </c>
      <c r="N37" s="3">
        <f>N34/N40*100</f>
        <v>100.68027210884355</v>
      </c>
    </row>
    <row r="38" spans="13:14" ht="12.75" customHeight="1">
      <c r="M38" s="2" t="s">
        <v>6</v>
      </c>
      <c r="N38" s="5">
        <v>0.8</v>
      </c>
    </row>
    <row r="39" spans="13:14" ht="12.75" customHeight="1">
      <c r="M39" s="2" t="s">
        <v>7</v>
      </c>
      <c r="N39" s="5">
        <v>2</v>
      </c>
    </row>
    <row r="40" spans="13:14" ht="12.75" customHeight="1">
      <c r="M40" s="2" t="s">
        <v>8</v>
      </c>
      <c r="N40" s="5">
        <f>(N38+N39)/2</f>
        <v>1.4</v>
      </c>
    </row>
    <row r="41" spans="13:14" ht="12.75" customHeight="1">
      <c r="M41" s="2" t="s">
        <v>9</v>
      </c>
      <c r="N41" s="5">
        <v>0.5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35" t="s">
        <v>0</v>
      </c>
      <c r="L1" s="35" t="s">
        <v>1</v>
      </c>
      <c r="M1" s="35" t="s">
        <v>2</v>
      </c>
      <c r="N1" s="35" t="s">
        <v>55</v>
      </c>
      <c r="O1" s="1" t="s">
        <v>4</v>
      </c>
      <c r="P1" s="1" t="s">
        <v>3</v>
      </c>
    </row>
    <row r="2" spans="1:16" ht="12.75">
      <c r="A2" s="13" t="s">
        <v>54</v>
      </c>
      <c r="K2" s="36">
        <v>1486</v>
      </c>
      <c r="L2" s="37" t="s">
        <v>39</v>
      </c>
      <c r="M2" s="37" t="s">
        <v>104</v>
      </c>
      <c r="N2" s="36">
        <v>2</v>
      </c>
      <c r="O2">
        <f aca="true" t="shared" si="0" ref="O2:O22">$D$7</f>
        <v>1</v>
      </c>
      <c r="P2">
        <f aca="true" t="shared" si="1" ref="P2:P22">$E$7</f>
        <v>4</v>
      </c>
    </row>
    <row r="3" spans="1:16" ht="12.75">
      <c r="A3" s="13" t="s">
        <v>37</v>
      </c>
      <c r="K3" s="36">
        <v>1487</v>
      </c>
      <c r="L3" s="37" t="s">
        <v>39</v>
      </c>
      <c r="M3" s="37" t="s">
        <v>104</v>
      </c>
      <c r="N3" s="36">
        <v>1</v>
      </c>
      <c r="O3">
        <f t="shared" si="0"/>
        <v>1</v>
      </c>
      <c r="P3">
        <f t="shared" si="1"/>
        <v>4</v>
      </c>
    </row>
    <row r="4" spans="11:16" ht="12.75">
      <c r="K4" s="36">
        <v>1488</v>
      </c>
      <c r="L4" s="37" t="s">
        <v>39</v>
      </c>
      <c r="M4" s="37" t="s">
        <v>104</v>
      </c>
      <c r="N4" s="36">
        <v>1</v>
      </c>
      <c r="O4">
        <f t="shared" si="0"/>
        <v>1</v>
      </c>
      <c r="P4">
        <f t="shared" si="1"/>
        <v>4</v>
      </c>
    </row>
    <row r="5" spans="1:16" ht="12.75">
      <c r="A5" t="s">
        <v>15</v>
      </c>
      <c r="K5" s="36">
        <v>1489</v>
      </c>
      <c r="L5" s="37" t="s">
        <v>39</v>
      </c>
      <c r="M5" s="37" t="s">
        <v>104</v>
      </c>
      <c r="N5" s="36">
        <v>1</v>
      </c>
      <c r="O5">
        <f t="shared" si="0"/>
        <v>1</v>
      </c>
      <c r="P5">
        <f t="shared" si="1"/>
        <v>4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36">
        <v>1490</v>
      </c>
      <c r="L6" s="37" t="s">
        <v>39</v>
      </c>
      <c r="M6" s="37" t="s">
        <v>104</v>
      </c>
      <c r="N6" s="36">
        <v>1</v>
      </c>
      <c r="O6">
        <f t="shared" si="0"/>
        <v>1</v>
      </c>
      <c r="P6">
        <f t="shared" si="1"/>
        <v>4</v>
      </c>
    </row>
    <row r="7" spans="1:16" ht="12.75" customHeight="1">
      <c r="A7" s="5">
        <f>+N41</f>
        <v>2</v>
      </c>
      <c r="B7" s="5">
        <f>+N42</f>
        <v>21</v>
      </c>
      <c r="C7" s="5">
        <f>+N40</f>
        <v>2.5</v>
      </c>
      <c r="D7" s="5">
        <f>+N38</f>
        <v>1</v>
      </c>
      <c r="E7" s="5">
        <f>+N39</f>
        <v>4</v>
      </c>
      <c r="F7" s="5">
        <f>N34</f>
        <v>1.1428571428571428</v>
      </c>
      <c r="G7" s="6">
        <f>N35</f>
        <v>0.35856858280031817</v>
      </c>
      <c r="H7" s="3">
        <f>N36</f>
        <v>31.37475099502784</v>
      </c>
      <c r="I7" s="3">
        <f>+N37</f>
        <v>45.714285714285715</v>
      </c>
      <c r="K7" s="36">
        <v>1512</v>
      </c>
      <c r="L7" s="37" t="s">
        <v>40</v>
      </c>
      <c r="M7" s="37" t="s">
        <v>104</v>
      </c>
      <c r="N7" s="36">
        <v>1</v>
      </c>
      <c r="O7">
        <f t="shared" si="0"/>
        <v>1</v>
      </c>
      <c r="P7">
        <f t="shared" si="1"/>
        <v>4</v>
      </c>
    </row>
    <row r="8" spans="11:16" ht="12.75" customHeight="1">
      <c r="K8" s="36">
        <v>1958</v>
      </c>
      <c r="L8" s="37" t="s">
        <v>41</v>
      </c>
      <c r="M8" s="37" t="s">
        <v>104</v>
      </c>
      <c r="N8" s="36">
        <v>1</v>
      </c>
      <c r="O8">
        <f t="shared" si="0"/>
        <v>1</v>
      </c>
      <c r="P8">
        <f t="shared" si="1"/>
        <v>4</v>
      </c>
    </row>
    <row r="9" spans="11:16" ht="12.75" customHeight="1">
      <c r="K9" s="36">
        <v>1959</v>
      </c>
      <c r="L9" s="37" t="s">
        <v>41</v>
      </c>
      <c r="M9" s="37" t="s">
        <v>104</v>
      </c>
      <c r="N9" s="36">
        <v>1</v>
      </c>
      <c r="O9">
        <f t="shared" si="0"/>
        <v>1</v>
      </c>
      <c r="P9">
        <f t="shared" si="1"/>
        <v>4</v>
      </c>
    </row>
    <row r="10" spans="11:16" ht="12.75" customHeight="1">
      <c r="K10" s="36">
        <v>1960</v>
      </c>
      <c r="L10" s="37" t="s">
        <v>41</v>
      </c>
      <c r="M10" s="37" t="s">
        <v>104</v>
      </c>
      <c r="N10" s="36">
        <v>1</v>
      </c>
      <c r="O10">
        <f t="shared" si="0"/>
        <v>1</v>
      </c>
      <c r="P10">
        <f t="shared" si="1"/>
        <v>4</v>
      </c>
    </row>
    <row r="11" spans="11:16" ht="12.75" customHeight="1">
      <c r="K11" s="36">
        <v>1961</v>
      </c>
      <c r="L11" s="37" t="s">
        <v>41</v>
      </c>
      <c r="M11" s="37" t="s">
        <v>104</v>
      </c>
      <c r="N11" s="36">
        <v>1</v>
      </c>
      <c r="O11">
        <f t="shared" si="0"/>
        <v>1</v>
      </c>
      <c r="P11">
        <f t="shared" si="1"/>
        <v>4</v>
      </c>
    </row>
    <row r="12" spans="11:16" ht="12.75" customHeight="1">
      <c r="K12" s="36">
        <v>1962</v>
      </c>
      <c r="L12" s="37" t="s">
        <v>41</v>
      </c>
      <c r="M12" s="37" t="s">
        <v>104</v>
      </c>
      <c r="N12" s="36">
        <v>1</v>
      </c>
      <c r="O12">
        <f t="shared" si="0"/>
        <v>1</v>
      </c>
      <c r="P12">
        <f t="shared" si="1"/>
        <v>4</v>
      </c>
    </row>
    <row r="13" spans="11:16" ht="12.75" customHeight="1">
      <c r="K13" s="36">
        <v>1963</v>
      </c>
      <c r="L13" s="37" t="s">
        <v>41</v>
      </c>
      <c r="M13" s="37" t="s">
        <v>104</v>
      </c>
      <c r="N13" s="36">
        <v>1</v>
      </c>
      <c r="O13">
        <f t="shared" si="0"/>
        <v>1</v>
      </c>
      <c r="P13">
        <f t="shared" si="1"/>
        <v>4</v>
      </c>
    </row>
    <row r="14" spans="11:16" ht="12.75" customHeight="1">
      <c r="K14" s="36">
        <v>1991</v>
      </c>
      <c r="L14" s="37" t="s">
        <v>42</v>
      </c>
      <c r="M14" s="37" t="s">
        <v>104</v>
      </c>
      <c r="N14" s="36">
        <v>1</v>
      </c>
      <c r="O14">
        <f t="shared" si="0"/>
        <v>1</v>
      </c>
      <c r="P14">
        <f t="shared" si="1"/>
        <v>4</v>
      </c>
    </row>
    <row r="15" spans="11:16" ht="12.75" customHeight="1">
      <c r="K15" s="36">
        <v>2201</v>
      </c>
      <c r="L15" s="37" t="s">
        <v>43</v>
      </c>
      <c r="M15" s="37" t="s">
        <v>104</v>
      </c>
      <c r="N15" s="36">
        <v>1</v>
      </c>
      <c r="O15">
        <f t="shared" si="0"/>
        <v>1</v>
      </c>
      <c r="P15">
        <f t="shared" si="1"/>
        <v>4</v>
      </c>
    </row>
    <row r="16" spans="11:16" ht="12.75" customHeight="1">
      <c r="K16" s="36">
        <v>2202</v>
      </c>
      <c r="L16" s="37" t="s">
        <v>43</v>
      </c>
      <c r="M16" s="37" t="s">
        <v>104</v>
      </c>
      <c r="N16" s="36">
        <v>2</v>
      </c>
      <c r="O16">
        <f t="shared" si="0"/>
        <v>1</v>
      </c>
      <c r="P16">
        <f t="shared" si="1"/>
        <v>4</v>
      </c>
    </row>
    <row r="17" spans="11:16" ht="12.75" customHeight="1">
      <c r="K17" s="36">
        <v>2203</v>
      </c>
      <c r="L17" s="37" t="s">
        <v>43</v>
      </c>
      <c r="M17" s="37" t="s">
        <v>104</v>
      </c>
      <c r="N17" s="36">
        <v>1</v>
      </c>
      <c r="O17">
        <f t="shared" si="0"/>
        <v>1</v>
      </c>
      <c r="P17">
        <f t="shared" si="1"/>
        <v>4</v>
      </c>
    </row>
    <row r="18" spans="11:16" ht="12.75" customHeight="1">
      <c r="K18" s="36">
        <v>2204</v>
      </c>
      <c r="L18" s="37" t="s">
        <v>43</v>
      </c>
      <c r="M18" s="37" t="s">
        <v>104</v>
      </c>
      <c r="N18" s="36">
        <v>2</v>
      </c>
      <c r="O18">
        <f t="shared" si="0"/>
        <v>1</v>
      </c>
      <c r="P18">
        <f t="shared" si="1"/>
        <v>4</v>
      </c>
    </row>
    <row r="19" spans="11:16" ht="12.75" customHeight="1">
      <c r="K19" s="36">
        <v>2205</v>
      </c>
      <c r="L19" s="37" t="s">
        <v>43</v>
      </c>
      <c r="M19" s="37" t="s">
        <v>104</v>
      </c>
      <c r="N19" s="36">
        <v>1</v>
      </c>
      <c r="O19">
        <f t="shared" si="0"/>
        <v>1</v>
      </c>
      <c r="P19">
        <f t="shared" si="1"/>
        <v>4</v>
      </c>
    </row>
    <row r="20" spans="11:16" ht="12.75" customHeight="1">
      <c r="K20" s="36">
        <v>2315</v>
      </c>
      <c r="L20" s="37" t="s">
        <v>28</v>
      </c>
      <c r="M20" s="37" t="s">
        <v>104</v>
      </c>
      <c r="N20" s="36">
        <v>1</v>
      </c>
      <c r="O20">
        <f t="shared" si="0"/>
        <v>1</v>
      </c>
      <c r="P20">
        <f t="shared" si="1"/>
        <v>4</v>
      </c>
    </row>
    <row r="21" spans="11:16" ht="12.75" customHeight="1">
      <c r="K21" s="36">
        <v>2350</v>
      </c>
      <c r="L21" s="37" t="s">
        <v>44</v>
      </c>
      <c r="M21" s="37" t="s">
        <v>104</v>
      </c>
      <c r="N21" s="36">
        <v>1</v>
      </c>
      <c r="O21">
        <f t="shared" si="0"/>
        <v>1</v>
      </c>
      <c r="P21">
        <f t="shared" si="1"/>
        <v>4</v>
      </c>
    </row>
    <row r="22" spans="11:16" ht="12.75" customHeight="1">
      <c r="K22" s="36">
        <v>2355</v>
      </c>
      <c r="L22" s="37" t="s">
        <v>45</v>
      </c>
      <c r="M22" s="37" t="s">
        <v>104</v>
      </c>
      <c r="N22" s="36">
        <v>1</v>
      </c>
      <c r="O22">
        <f t="shared" si="0"/>
        <v>1</v>
      </c>
      <c r="P22">
        <f t="shared" si="1"/>
        <v>4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1.1428571428571428</v>
      </c>
    </row>
    <row r="35" spans="13:14" ht="12.75" customHeight="1">
      <c r="M35" s="2" t="s">
        <v>12</v>
      </c>
      <c r="N35" s="4">
        <f>STDEV(N2:N33)</f>
        <v>0.35856858280031817</v>
      </c>
    </row>
    <row r="36" spans="13:14" ht="12.75" customHeight="1">
      <c r="M36" s="2" t="s">
        <v>5</v>
      </c>
      <c r="N36" s="3">
        <f>N35/N34*100</f>
        <v>31.37475099502784</v>
      </c>
    </row>
    <row r="37" spans="13:14" ht="12.75" customHeight="1">
      <c r="M37" s="2" t="s">
        <v>13</v>
      </c>
      <c r="N37" s="3">
        <f>N34/N40*100</f>
        <v>45.714285714285715</v>
      </c>
    </row>
    <row r="38" spans="13:14" ht="12.75" customHeight="1">
      <c r="M38" s="2" t="s">
        <v>6</v>
      </c>
      <c r="N38" s="5">
        <v>1</v>
      </c>
    </row>
    <row r="39" spans="13:14" ht="12.75" customHeight="1">
      <c r="M39" s="2" t="s">
        <v>7</v>
      </c>
      <c r="N39" s="5">
        <v>4</v>
      </c>
    </row>
    <row r="40" spans="13:14" ht="12.75" customHeight="1">
      <c r="M40" s="2" t="s">
        <v>8</v>
      </c>
      <c r="N40" s="5">
        <f>(N38+N39)/2</f>
        <v>2.5</v>
      </c>
    </row>
    <row r="41" spans="13:14" ht="12.75" customHeight="1">
      <c r="M41" s="2" t="s">
        <v>9</v>
      </c>
      <c r="N41" s="5">
        <v>2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38" t="s">
        <v>0</v>
      </c>
      <c r="L1" s="38" t="s">
        <v>1</v>
      </c>
      <c r="M1" s="38" t="s">
        <v>2</v>
      </c>
      <c r="N1" s="38" t="s">
        <v>57</v>
      </c>
      <c r="O1" s="1" t="s">
        <v>4</v>
      </c>
      <c r="P1" s="1" t="s">
        <v>3</v>
      </c>
    </row>
    <row r="2" spans="1:16" ht="12.75">
      <c r="A2" s="13" t="s">
        <v>56</v>
      </c>
      <c r="K2" s="39">
        <v>1486</v>
      </c>
      <c r="L2" s="40" t="s">
        <v>39</v>
      </c>
      <c r="M2" s="40" t="s">
        <v>104</v>
      </c>
      <c r="N2" s="39">
        <v>0.58</v>
      </c>
      <c r="O2">
        <f aca="true" t="shared" si="0" ref="O2:O22">$D$7</f>
        <v>0.51</v>
      </c>
      <c r="P2">
        <f aca="true" t="shared" si="1" ref="P2:P22">$E$7</f>
        <v>0.65</v>
      </c>
    </row>
    <row r="3" spans="1:16" ht="12.75">
      <c r="A3" s="13" t="s">
        <v>37</v>
      </c>
      <c r="K3" s="39">
        <v>1487</v>
      </c>
      <c r="L3" s="40" t="s">
        <v>39</v>
      </c>
      <c r="M3" s="40" t="s">
        <v>104</v>
      </c>
      <c r="N3" s="39">
        <v>0.61</v>
      </c>
      <c r="O3">
        <f t="shared" si="0"/>
        <v>0.51</v>
      </c>
      <c r="P3">
        <f t="shared" si="1"/>
        <v>0.65</v>
      </c>
    </row>
    <row r="4" spans="11:16" ht="12.75">
      <c r="K4" s="39">
        <v>1488</v>
      </c>
      <c r="L4" s="40" t="s">
        <v>39</v>
      </c>
      <c r="M4" s="40" t="s">
        <v>104</v>
      </c>
      <c r="N4" s="39">
        <v>0.64</v>
      </c>
      <c r="O4">
        <f t="shared" si="0"/>
        <v>0.51</v>
      </c>
      <c r="P4">
        <f t="shared" si="1"/>
        <v>0.65</v>
      </c>
    </row>
    <row r="5" spans="1:16" ht="12.75">
      <c r="A5" t="s">
        <v>15</v>
      </c>
      <c r="K5" s="39">
        <v>1489</v>
      </c>
      <c r="L5" s="40" t="s">
        <v>39</v>
      </c>
      <c r="M5" s="40" t="s">
        <v>104</v>
      </c>
      <c r="N5" s="39">
        <v>0.63</v>
      </c>
      <c r="O5">
        <f t="shared" si="0"/>
        <v>0.51</v>
      </c>
      <c r="P5">
        <f t="shared" si="1"/>
        <v>0.65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39">
        <v>1490</v>
      </c>
      <c r="L6" s="40" t="s">
        <v>39</v>
      </c>
      <c r="M6" s="40" t="s">
        <v>104</v>
      </c>
      <c r="N6" s="39">
        <v>0.59</v>
      </c>
      <c r="O6">
        <f t="shared" si="0"/>
        <v>0.51</v>
      </c>
      <c r="P6">
        <f t="shared" si="1"/>
        <v>0.65</v>
      </c>
    </row>
    <row r="7" spans="1:16" ht="12.75" customHeight="1">
      <c r="A7" s="5">
        <f>+N41</f>
        <v>0.01</v>
      </c>
      <c r="B7" s="5">
        <f>+N42</f>
        <v>21</v>
      </c>
      <c r="C7" s="5">
        <f>+N40</f>
        <v>0.5800000000000001</v>
      </c>
      <c r="D7" s="5">
        <f>+N38</f>
        <v>0.51</v>
      </c>
      <c r="E7" s="5">
        <f>+N39</f>
        <v>0.65</v>
      </c>
      <c r="F7" s="5">
        <f>N34</f>
        <v>0.5923809523809525</v>
      </c>
      <c r="G7" s="6">
        <f>N35</f>
        <v>0.027368734334043257</v>
      </c>
      <c r="H7" s="3">
        <f>N36</f>
        <v>4.62012396314235</v>
      </c>
      <c r="I7" s="3">
        <f>+N37</f>
        <v>102.13464696223318</v>
      </c>
      <c r="K7" s="39">
        <v>1512</v>
      </c>
      <c r="L7" s="40" t="s">
        <v>40</v>
      </c>
      <c r="M7" s="40" t="s">
        <v>104</v>
      </c>
      <c r="N7" s="39">
        <v>0.59</v>
      </c>
      <c r="O7">
        <f t="shared" si="0"/>
        <v>0.51</v>
      </c>
      <c r="P7">
        <f t="shared" si="1"/>
        <v>0.65</v>
      </c>
    </row>
    <row r="8" spans="11:16" ht="12.75" customHeight="1">
      <c r="K8" s="39">
        <v>1958</v>
      </c>
      <c r="L8" s="40" t="s">
        <v>41</v>
      </c>
      <c r="M8" s="40" t="s">
        <v>104</v>
      </c>
      <c r="N8" s="39">
        <v>0.54</v>
      </c>
      <c r="O8">
        <f t="shared" si="0"/>
        <v>0.51</v>
      </c>
      <c r="P8">
        <f t="shared" si="1"/>
        <v>0.65</v>
      </c>
    </row>
    <row r="9" spans="11:16" ht="12.75" customHeight="1">
      <c r="K9" s="39">
        <v>1959</v>
      </c>
      <c r="L9" s="40" t="s">
        <v>41</v>
      </c>
      <c r="M9" s="40" t="s">
        <v>104</v>
      </c>
      <c r="N9" s="39">
        <v>0.62</v>
      </c>
      <c r="O9">
        <f t="shared" si="0"/>
        <v>0.51</v>
      </c>
      <c r="P9">
        <f t="shared" si="1"/>
        <v>0.65</v>
      </c>
    </row>
    <row r="10" spans="11:16" ht="12.75" customHeight="1">
      <c r="K10" s="39">
        <v>1960</v>
      </c>
      <c r="L10" s="40" t="s">
        <v>41</v>
      </c>
      <c r="M10" s="40" t="s">
        <v>104</v>
      </c>
      <c r="N10" s="39">
        <v>0.61</v>
      </c>
      <c r="O10">
        <f t="shared" si="0"/>
        <v>0.51</v>
      </c>
      <c r="P10">
        <f t="shared" si="1"/>
        <v>0.65</v>
      </c>
    </row>
    <row r="11" spans="11:16" ht="12.75" customHeight="1">
      <c r="K11" s="39">
        <v>1961</v>
      </c>
      <c r="L11" s="40" t="s">
        <v>41</v>
      </c>
      <c r="M11" s="40" t="s">
        <v>104</v>
      </c>
      <c r="N11" s="39">
        <v>0.63</v>
      </c>
      <c r="O11">
        <f t="shared" si="0"/>
        <v>0.51</v>
      </c>
      <c r="P11">
        <f t="shared" si="1"/>
        <v>0.65</v>
      </c>
    </row>
    <row r="12" spans="11:16" ht="12.75" customHeight="1">
      <c r="K12" s="39">
        <v>1962</v>
      </c>
      <c r="L12" s="40" t="s">
        <v>41</v>
      </c>
      <c r="M12" s="40" t="s">
        <v>104</v>
      </c>
      <c r="N12" s="39">
        <v>0.6</v>
      </c>
      <c r="O12">
        <f t="shared" si="0"/>
        <v>0.51</v>
      </c>
      <c r="P12">
        <f t="shared" si="1"/>
        <v>0.65</v>
      </c>
    </row>
    <row r="13" spans="11:16" ht="12.75" customHeight="1">
      <c r="K13" s="39">
        <v>1963</v>
      </c>
      <c r="L13" s="40" t="s">
        <v>41</v>
      </c>
      <c r="M13" s="40" t="s">
        <v>104</v>
      </c>
      <c r="N13" s="39">
        <v>0.59</v>
      </c>
      <c r="O13">
        <f t="shared" si="0"/>
        <v>0.51</v>
      </c>
      <c r="P13">
        <f t="shared" si="1"/>
        <v>0.65</v>
      </c>
    </row>
    <row r="14" spans="11:16" ht="12.75" customHeight="1">
      <c r="K14" s="39">
        <v>1991</v>
      </c>
      <c r="L14" s="40" t="s">
        <v>42</v>
      </c>
      <c r="M14" s="40" t="s">
        <v>104</v>
      </c>
      <c r="N14" s="39">
        <v>0.61</v>
      </c>
      <c r="O14">
        <f t="shared" si="0"/>
        <v>0.51</v>
      </c>
      <c r="P14">
        <f t="shared" si="1"/>
        <v>0.65</v>
      </c>
    </row>
    <row r="15" spans="11:16" ht="12.75" customHeight="1">
      <c r="K15" s="39">
        <v>2201</v>
      </c>
      <c r="L15" s="40" t="s">
        <v>43</v>
      </c>
      <c r="M15" s="40" t="s">
        <v>104</v>
      </c>
      <c r="N15" s="39">
        <v>0.57</v>
      </c>
      <c r="O15">
        <f t="shared" si="0"/>
        <v>0.51</v>
      </c>
      <c r="P15">
        <f t="shared" si="1"/>
        <v>0.65</v>
      </c>
    </row>
    <row r="16" spans="11:16" ht="12.75" customHeight="1">
      <c r="K16" s="39">
        <v>2202</v>
      </c>
      <c r="L16" s="40" t="s">
        <v>43</v>
      </c>
      <c r="M16" s="40" t="s">
        <v>104</v>
      </c>
      <c r="N16" s="39">
        <v>0.55</v>
      </c>
      <c r="O16">
        <f t="shared" si="0"/>
        <v>0.51</v>
      </c>
      <c r="P16">
        <f t="shared" si="1"/>
        <v>0.65</v>
      </c>
    </row>
    <row r="17" spans="11:16" ht="12.75" customHeight="1">
      <c r="K17" s="39">
        <v>2203</v>
      </c>
      <c r="L17" s="40" t="s">
        <v>43</v>
      </c>
      <c r="M17" s="40" t="s">
        <v>104</v>
      </c>
      <c r="N17" s="39">
        <v>0.62</v>
      </c>
      <c r="O17">
        <f t="shared" si="0"/>
        <v>0.51</v>
      </c>
      <c r="P17">
        <f t="shared" si="1"/>
        <v>0.65</v>
      </c>
    </row>
    <row r="18" spans="11:16" ht="12.75" customHeight="1">
      <c r="K18" s="39">
        <v>2204</v>
      </c>
      <c r="L18" s="40" t="s">
        <v>43</v>
      </c>
      <c r="M18" s="40" t="s">
        <v>104</v>
      </c>
      <c r="N18" s="39">
        <v>0.58</v>
      </c>
      <c r="O18">
        <f t="shared" si="0"/>
        <v>0.51</v>
      </c>
      <c r="P18">
        <f t="shared" si="1"/>
        <v>0.65</v>
      </c>
    </row>
    <row r="19" spans="11:16" ht="12.75" customHeight="1">
      <c r="K19" s="39">
        <v>2205</v>
      </c>
      <c r="L19" s="40" t="s">
        <v>43</v>
      </c>
      <c r="M19" s="40" t="s">
        <v>104</v>
      </c>
      <c r="N19" s="39">
        <v>0.57</v>
      </c>
      <c r="O19">
        <f t="shared" si="0"/>
        <v>0.51</v>
      </c>
      <c r="P19">
        <f t="shared" si="1"/>
        <v>0.65</v>
      </c>
    </row>
    <row r="20" spans="11:16" ht="12.75" customHeight="1">
      <c r="K20" s="39">
        <v>2315</v>
      </c>
      <c r="L20" s="40" t="s">
        <v>28</v>
      </c>
      <c r="M20" s="40" t="s">
        <v>104</v>
      </c>
      <c r="N20" s="39">
        <v>0.57</v>
      </c>
      <c r="O20">
        <f t="shared" si="0"/>
        <v>0.51</v>
      </c>
      <c r="P20">
        <f t="shared" si="1"/>
        <v>0.65</v>
      </c>
    </row>
    <row r="21" spans="11:16" ht="12.75" customHeight="1">
      <c r="K21" s="39">
        <v>2350</v>
      </c>
      <c r="L21" s="40" t="s">
        <v>44</v>
      </c>
      <c r="M21" s="40" t="s">
        <v>104</v>
      </c>
      <c r="N21" s="39">
        <v>0.57</v>
      </c>
      <c r="O21">
        <f t="shared" si="0"/>
        <v>0.51</v>
      </c>
      <c r="P21">
        <f t="shared" si="1"/>
        <v>0.65</v>
      </c>
    </row>
    <row r="22" spans="11:16" ht="12.75" customHeight="1">
      <c r="K22" s="39">
        <v>2355</v>
      </c>
      <c r="L22" s="40" t="s">
        <v>45</v>
      </c>
      <c r="M22" s="40" t="s">
        <v>104</v>
      </c>
      <c r="N22" s="39">
        <v>0.57</v>
      </c>
      <c r="O22">
        <f t="shared" si="0"/>
        <v>0.51</v>
      </c>
      <c r="P22">
        <f t="shared" si="1"/>
        <v>0.65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0.5923809523809525</v>
      </c>
    </row>
    <row r="35" spans="13:14" ht="12.75" customHeight="1">
      <c r="M35" s="2" t="s">
        <v>12</v>
      </c>
      <c r="N35" s="4">
        <f>STDEV(N2:N33)</f>
        <v>0.027368734334043257</v>
      </c>
    </row>
    <row r="36" spans="13:14" ht="12.75" customHeight="1">
      <c r="M36" s="2" t="s">
        <v>5</v>
      </c>
      <c r="N36" s="3">
        <f>N35/N34*100</f>
        <v>4.62012396314235</v>
      </c>
    </row>
    <row r="37" spans="13:14" ht="12.75" customHeight="1">
      <c r="M37" s="2" t="s">
        <v>13</v>
      </c>
      <c r="N37" s="3">
        <f>N34/N40*100</f>
        <v>102.13464696223318</v>
      </c>
    </row>
    <row r="38" spans="13:14" ht="12.75" customHeight="1">
      <c r="M38" s="2" t="s">
        <v>6</v>
      </c>
      <c r="N38" s="5">
        <v>0.51</v>
      </c>
    </row>
    <row r="39" spans="13:14" ht="12.75" customHeight="1">
      <c r="M39" s="2" t="s">
        <v>7</v>
      </c>
      <c r="N39" s="5">
        <v>0.65</v>
      </c>
    </row>
    <row r="40" spans="13:14" ht="12.75" customHeight="1">
      <c r="M40" s="2" t="s">
        <v>8</v>
      </c>
      <c r="N40" s="5">
        <f>(N38+N39)/2</f>
        <v>0.5800000000000001</v>
      </c>
    </row>
    <row r="41" spans="13:14" ht="12.75" customHeight="1">
      <c r="M41" s="2" t="s">
        <v>9</v>
      </c>
      <c r="N41" s="5">
        <v>0.01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41" t="s">
        <v>0</v>
      </c>
      <c r="L1" s="41" t="s">
        <v>1</v>
      </c>
      <c r="M1" s="41" t="s">
        <v>2</v>
      </c>
      <c r="N1" s="41" t="s">
        <v>59</v>
      </c>
      <c r="O1" s="1" t="s">
        <v>4</v>
      </c>
      <c r="P1" s="1" t="s">
        <v>3</v>
      </c>
    </row>
    <row r="2" spans="1:16" ht="12.75">
      <c r="A2" s="13" t="s">
        <v>58</v>
      </c>
      <c r="K2" s="42">
        <v>1486</v>
      </c>
      <c r="L2" s="43" t="s">
        <v>39</v>
      </c>
      <c r="M2" s="43" t="s">
        <v>104</v>
      </c>
      <c r="N2" s="42">
        <v>6.9</v>
      </c>
      <c r="O2">
        <f aca="true" t="shared" si="0" ref="O2:O22">$D$7</f>
        <v>6.3</v>
      </c>
      <c r="P2">
        <f aca="true" t="shared" si="1" ref="P2:P22">$E$7</f>
        <v>8.9</v>
      </c>
    </row>
    <row r="3" spans="1:16" ht="12.75">
      <c r="A3" s="13" t="s">
        <v>37</v>
      </c>
      <c r="K3" s="42">
        <v>1487</v>
      </c>
      <c r="L3" s="43" t="s">
        <v>39</v>
      </c>
      <c r="M3" s="43" t="s">
        <v>104</v>
      </c>
      <c r="N3" s="42">
        <v>7.2</v>
      </c>
      <c r="O3">
        <f t="shared" si="0"/>
        <v>6.3</v>
      </c>
      <c r="P3">
        <f t="shared" si="1"/>
        <v>8.9</v>
      </c>
    </row>
    <row r="4" spans="11:16" ht="12.75">
      <c r="K4" s="42">
        <v>1488</v>
      </c>
      <c r="L4" s="43" t="s">
        <v>39</v>
      </c>
      <c r="M4" s="43" t="s">
        <v>104</v>
      </c>
      <c r="N4" s="42">
        <v>7.2</v>
      </c>
      <c r="O4">
        <f t="shared" si="0"/>
        <v>6.3</v>
      </c>
      <c r="P4">
        <f t="shared" si="1"/>
        <v>8.9</v>
      </c>
    </row>
    <row r="5" spans="1:16" ht="12.75">
      <c r="A5" t="s">
        <v>15</v>
      </c>
      <c r="K5" s="42">
        <v>1489</v>
      </c>
      <c r="L5" s="43" t="s">
        <v>39</v>
      </c>
      <c r="M5" s="43" t="s">
        <v>104</v>
      </c>
      <c r="N5" s="42">
        <v>8.2</v>
      </c>
      <c r="O5">
        <f t="shared" si="0"/>
        <v>6.3</v>
      </c>
      <c r="P5">
        <f t="shared" si="1"/>
        <v>8.9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42">
        <v>1490</v>
      </c>
      <c r="L6" s="43" t="s">
        <v>39</v>
      </c>
      <c r="M6" s="43" t="s">
        <v>104</v>
      </c>
      <c r="N6" s="42">
        <v>8</v>
      </c>
      <c r="O6">
        <f t="shared" si="0"/>
        <v>6.3</v>
      </c>
      <c r="P6">
        <f t="shared" si="1"/>
        <v>8.9</v>
      </c>
    </row>
    <row r="7" spans="1:16" ht="12.75" customHeight="1">
      <c r="A7" s="5">
        <f>+N41</f>
        <v>0.5</v>
      </c>
      <c r="B7" s="5">
        <f>+N42</f>
        <v>21</v>
      </c>
      <c r="C7" s="5">
        <f>+N40</f>
        <v>7.6</v>
      </c>
      <c r="D7" s="5">
        <f>+N38</f>
        <v>6.3</v>
      </c>
      <c r="E7" s="5">
        <f>+N39</f>
        <v>8.9</v>
      </c>
      <c r="F7" s="5">
        <f>N34</f>
        <v>7.45714285714286</v>
      </c>
      <c r="G7" s="6">
        <f>N35</f>
        <v>0.5015689669142119</v>
      </c>
      <c r="H7" s="3">
        <f>N36</f>
        <v>6.726020629117782</v>
      </c>
      <c r="I7" s="3">
        <f>+N37</f>
        <v>98.12030075187974</v>
      </c>
      <c r="K7" s="42">
        <v>1512</v>
      </c>
      <c r="L7" s="43" t="s">
        <v>40</v>
      </c>
      <c r="M7" s="43" t="s">
        <v>104</v>
      </c>
      <c r="N7" s="42">
        <v>8</v>
      </c>
      <c r="O7">
        <f t="shared" si="0"/>
        <v>6.3</v>
      </c>
      <c r="P7">
        <f t="shared" si="1"/>
        <v>8.9</v>
      </c>
    </row>
    <row r="8" spans="11:16" ht="12.75" customHeight="1">
      <c r="K8" s="42">
        <v>1958</v>
      </c>
      <c r="L8" s="43" t="s">
        <v>41</v>
      </c>
      <c r="M8" s="43" t="s">
        <v>104</v>
      </c>
      <c r="N8" s="42">
        <v>6.5</v>
      </c>
      <c r="O8">
        <f t="shared" si="0"/>
        <v>6.3</v>
      </c>
      <c r="P8">
        <f t="shared" si="1"/>
        <v>8.9</v>
      </c>
    </row>
    <row r="9" spans="11:16" ht="12.75" customHeight="1">
      <c r="K9" s="42">
        <v>1959</v>
      </c>
      <c r="L9" s="43" t="s">
        <v>41</v>
      </c>
      <c r="M9" s="43" t="s">
        <v>104</v>
      </c>
      <c r="N9" s="42">
        <v>7.1</v>
      </c>
      <c r="O9">
        <f t="shared" si="0"/>
        <v>6.3</v>
      </c>
      <c r="P9">
        <f t="shared" si="1"/>
        <v>8.9</v>
      </c>
    </row>
    <row r="10" spans="11:16" ht="12.75" customHeight="1">
      <c r="K10" s="42">
        <v>1960</v>
      </c>
      <c r="L10" s="43" t="s">
        <v>41</v>
      </c>
      <c r="M10" s="43" t="s">
        <v>104</v>
      </c>
      <c r="N10" s="42">
        <v>6.6</v>
      </c>
      <c r="O10">
        <f t="shared" si="0"/>
        <v>6.3</v>
      </c>
      <c r="P10">
        <f t="shared" si="1"/>
        <v>8.9</v>
      </c>
    </row>
    <row r="11" spans="11:16" ht="12.75" customHeight="1">
      <c r="K11" s="42">
        <v>1961</v>
      </c>
      <c r="L11" s="43" t="s">
        <v>41</v>
      </c>
      <c r="M11" s="43" t="s">
        <v>104</v>
      </c>
      <c r="N11" s="42">
        <v>7.7</v>
      </c>
      <c r="O11">
        <f t="shared" si="0"/>
        <v>6.3</v>
      </c>
      <c r="P11">
        <f t="shared" si="1"/>
        <v>8.9</v>
      </c>
    </row>
    <row r="12" spans="11:16" ht="12.75" customHeight="1">
      <c r="K12" s="42">
        <v>1962</v>
      </c>
      <c r="L12" s="43" t="s">
        <v>41</v>
      </c>
      <c r="M12" s="43" t="s">
        <v>104</v>
      </c>
      <c r="N12" s="42">
        <v>7.4</v>
      </c>
      <c r="O12">
        <f t="shared" si="0"/>
        <v>6.3</v>
      </c>
      <c r="P12">
        <f t="shared" si="1"/>
        <v>8.9</v>
      </c>
    </row>
    <row r="13" spans="11:16" ht="12.75" customHeight="1">
      <c r="K13" s="42">
        <v>1963</v>
      </c>
      <c r="L13" s="43" t="s">
        <v>41</v>
      </c>
      <c r="M13" s="43" t="s">
        <v>104</v>
      </c>
      <c r="N13" s="42">
        <v>7.4</v>
      </c>
      <c r="O13">
        <f t="shared" si="0"/>
        <v>6.3</v>
      </c>
      <c r="P13">
        <f t="shared" si="1"/>
        <v>8.9</v>
      </c>
    </row>
    <row r="14" spans="11:16" ht="12.75" customHeight="1">
      <c r="K14" s="42">
        <v>1991</v>
      </c>
      <c r="L14" s="43" t="s">
        <v>42</v>
      </c>
      <c r="M14" s="43" t="s">
        <v>104</v>
      </c>
      <c r="N14" s="42">
        <v>7</v>
      </c>
      <c r="O14">
        <f t="shared" si="0"/>
        <v>6.3</v>
      </c>
      <c r="P14">
        <f t="shared" si="1"/>
        <v>8.9</v>
      </c>
    </row>
    <row r="15" spans="11:16" ht="12.75" customHeight="1">
      <c r="K15" s="42">
        <v>2201</v>
      </c>
      <c r="L15" s="43" t="s">
        <v>43</v>
      </c>
      <c r="M15" s="43" t="s">
        <v>104</v>
      </c>
      <c r="N15" s="42">
        <v>7.8</v>
      </c>
      <c r="O15">
        <f t="shared" si="0"/>
        <v>6.3</v>
      </c>
      <c r="P15">
        <f t="shared" si="1"/>
        <v>8.9</v>
      </c>
    </row>
    <row r="16" spans="11:16" ht="12.75" customHeight="1">
      <c r="K16" s="42">
        <v>2202</v>
      </c>
      <c r="L16" s="43" t="s">
        <v>43</v>
      </c>
      <c r="M16" s="43" t="s">
        <v>104</v>
      </c>
      <c r="N16" s="42">
        <v>7.5</v>
      </c>
      <c r="O16">
        <f t="shared" si="0"/>
        <v>6.3</v>
      </c>
      <c r="P16">
        <f t="shared" si="1"/>
        <v>8.9</v>
      </c>
    </row>
    <row r="17" spans="11:16" ht="12.75" customHeight="1">
      <c r="K17" s="42">
        <v>2203</v>
      </c>
      <c r="L17" s="43" t="s">
        <v>43</v>
      </c>
      <c r="M17" s="43" t="s">
        <v>104</v>
      </c>
      <c r="N17" s="42">
        <v>8.3</v>
      </c>
      <c r="O17">
        <f t="shared" si="0"/>
        <v>6.3</v>
      </c>
      <c r="P17">
        <f t="shared" si="1"/>
        <v>8.9</v>
      </c>
    </row>
    <row r="18" spans="11:16" ht="12.75" customHeight="1">
      <c r="K18" s="42">
        <v>2204</v>
      </c>
      <c r="L18" s="43" t="s">
        <v>43</v>
      </c>
      <c r="M18" s="43" t="s">
        <v>104</v>
      </c>
      <c r="N18" s="42">
        <v>7</v>
      </c>
      <c r="O18">
        <f t="shared" si="0"/>
        <v>6.3</v>
      </c>
      <c r="P18">
        <f t="shared" si="1"/>
        <v>8.9</v>
      </c>
    </row>
    <row r="19" spans="11:16" ht="12.75" customHeight="1">
      <c r="K19" s="42">
        <v>2205</v>
      </c>
      <c r="L19" s="43" t="s">
        <v>43</v>
      </c>
      <c r="M19" s="43" t="s">
        <v>104</v>
      </c>
      <c r="N19" s="42">
        <v>7.4</v>
      </c>
      <c r="O19">
        <f t="shared" si="0"/>
        <v>6.3</v>
      </c>
      <c r="P19">
        <f t="shared" si="1"/>
        <v>8.9</v>
      </c>
    </row>
    <row r="20" spans="11:16" ht="12.75" customHeight="1">
      <c r="K20" s="42">
        <v>2315</v>
      </c>
      <c r="L20" s="43" t="s">
        <v>28</v>
      </c>
      <c r="M20" s="43" t="s">
        <v>104</v>
      </c>
      <c r="N20" s="42">
        <v>7.8</v>
      </c>
      <c r="O20">
        <f t="shared" si="0"/>
        <v>6.3</v>
      </c>
      <c r="P20">
        <f t="shared" si="1"/>
        <v>8.9</v>
      </c>
    </row>
    <row r="21" spans="11:16" ht="12.75" customHeight="1">
      <c r="K21" s="42">
        <v>2350</v>
      </c>
      <c r="L21" s="43" t="s">
        <v>44</v>
      </c>
      <c r="M21" s="43" t="s">
        <v>104</v>
      </c>
      <c r="N21" s="42">
        <v>7.8</v>
      </c>
      <c r="O21">
        <f t="shared" si="0"/>
        <v>6.3</v>
      </c>
      <c r="P21">
        <f t="shared" si="1"/>
        <v>8.9</v>
      </c>
    </row>
    <row r="22" spans="11:16" ht="12.75" customHeight="1">
      <c r="K22" s="42">
        <v>2355</v>
      </c>
      <c r="L22" s="43" t="s">
        <v>45</v>
      </c>
      <c r="M22" s="43" t="s">
        <v>104</v>
      </c>
      <c r="N22" s="42">
        <v>7.8</v>
      </c>
      <c r="O22">
        <f t="shared" si="0"/>
        <v>6.3</v>
      </c>
      <c r="P22">
        <f t="shared" si="1"/>
        <v>8.9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7.45714285714286</v>
      </c>
    </row>
    <row r="35" spans="13:14" ht="12.75" customHeight="1">
      <c r="M35" s="2" t="s">
        <v>12</v>
      </c>
      <c r="N35" s="4">
        <f>STDEV(N2:N33)</f>
        <v>0.5015689669142119</v>
      </c>
    </row>
    <row r="36" spans="13:14" ht="12.75" customHeight="1">
      <c r="M36" s="2" t="s">
        <v>5</v>
      </c>
      <c r="N36" s="3">
        <f>N35/N34*100</f>
        <v>6.726020629117782</v>
      </c>
    </row>
    <row r="37" spans="13:14" ht="12.75" customHeight="1">
      <c r="M37" s="2" t="s">
        <v>13</v>
      </c>
      <c r="N37" s="3">
        <f>N34/N40*100</f>
        <v>98.12030075187974</v>
      </c>
    </row>
    <row r="38" spans="13:14" ht="12.75" customHeight="1">
      <c r="M38" s="2" t="s">
        <v>6</v>
      </c>
      <c r="N38" s="5">
        <v>6.3</v>
      </c>
    </row>
    <row r="39" spans="13:14" ht="12.75" customHeight="1">
      <c r="M39" s="2" t="s">
        <v>7</v>
      </c>
      <c r="N39" s="5">
        <v>8.9</v>
      </c>
    </row>
    <row r="40" spans="13:14" ht="12.75" customHeight="1">
      <c r="M40" s="2" t="s">
        <v>8</v>
      </c>
      <c r="N40" s="5">
        <f>(N38+N39)/2</f>
        <v>7.6</v>
      </c>
    </row>
    <row r="41" spans="13:14" ht="12.75" customHeight="1">
      <c r="M41" s="2" t="s">
        <v>9</v>
      </c>
      <c r="N41" s="5">
        <v>0.5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44" t="s">
        <v>0</v>
      </c>
      <c r="L1" s="44" t="s">
        <v>1</v>
      </c>
      <c r="M1" s="44" t="s">
        <v>2</v>
      </c>
      <c r="N1" s="44" t="s">
        <v>61</v>
      </c>
      <c r="O1" s="1" t="s">
        <v>4</v>
      </c>
      <c r="P1" s="1" t="s">
        <v>3</v>
      </c>
    </row>
    <row r="2" spans="1:16" ht="12.75">
      <c r="A2" s="13" t="s">
        <v>60</v>
      </c>
      <c r="K2" s="45">
        <v>1486</v>
      </c>
      <c r="L2" s="46" t="s">
        <v>39</v>
      </c>
      <c r="M2" s="46" t="s">
        <v>104</v>
      </c>
      <c r="N2" s="45">
        <v>25</v>
      </c>
      <c r="O2">
        <f aca="true" t="shared" si="0" ref="O2:O22">$D$7</f>
        <v>22</v>
      </c>
      <c r="P2">
        <f aca="true" t="shared" si="1" ref="P2:P22">$E$7</f>
        <v>29</v>
      </c>
    </row>
    <row r="3" spans="1:16" ht="12.75">
      <c r="A3" s="13" t="s">
        <v>37</v>
      </c>
      <c r="K3" s="45">
        <v>1487</v>
      </c>
      <c r="L3" s="46" t="s">
        <v>39</v>
      </c>
      <c r="M3" s="46" t="s">
        <v>104</v>
      </c>
      <c r="N3" s="45">
        <v>25</v>
      </c>
      <c r="O3">
        <f t="shared" si="0"/>
        <v>22</v>
      </c>
      <c r="P3">
        <f t="shared" si="1"/>
        <v>29</v>
      </c>
    </row>
    <row r="4" spans="11:16" ht="12.75">
      <c r="K4" s="45">
        <v>1488</v>
      </c>
      <c r="L4" s="46" t="s">
        <v>39</v>
      </c>
      <c r="M4" s="46" t="s">
        <v>104</v>
      </c>
      <c r="N4" s="45">
        <v>25</v>
      </c>
      <c r="O4">
        <f t="shared" si="0"/>
        <v>22</v>
      </c>
      <c r="P4">
        <f t="shared" si="1"/>
        <v>29</v>
      </c>
    </row>
    <row r="5" spans="1:16" ht="12.75">
      <c r="A5" t="s">
        <v>15</v>
      </c>
      <c r="K5" s="45">
        <v>1489</v>
      </c>
      <c r="L5" s="46" t="s">
        <v>39</v>
      </c>
      <c r="M5" s="46" t="s">
        <v>104</v>
      </c>
      <c r="N5" s="45">
        <v>26</v>
      </c>
      <c r="O5">
        <f t="shared" si="0"/>
        <v>22</v>
      </c>
      <c r="P5">
        <f t="shared" si="1"/>
        <v>29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45">
        <v>1490</v>
      </c>
      <c r="L6" s="46" t="s">
        <v>39</v>
      </c>
      <c r="M6" s="46" t="s">
        <v>104</v>
      </c>
      <c r="N6" s="45">
        <v>25</v>
      </c>
      <c r="O6">
        <f t="shared" si="0"/>
        <v>22</v>
      </c>
      <c r="P6">
        <f t="shared" si="1"/>
        <v>29</v>
      </c>
    </row>
    <row r="7" spans="1:16" ht="12.75" customHeight="1">
      <c r="A7" s="5">
        <f>+N41</f>
        <v>1</v>
      </c>
      <c r="B7" s="5">
        <f>+N42</f>
        <v>21</v>
      </c>
      <c r="C7" s="5">
        <f>+N40</f>
        <v>25.5</v>
      </c>
      <c r="D7" s="5">
        <f>+N38</f>
        <v>22</v>
      </c>
      <c r="E7" s="5">
        <f>+N39</f>
        <v>29</v>
      </c>
      <c r="F7" s="5">
        <f>N34</f>
        <v>24.523809523809526</v>
      </c>
      <c r="G7" s="6">
        <f>N35</f>
        <v>1.5690458125576736</v>
      </c>
      <c r="H7" s="3">
        <f>N36</f>
        <v>6.398050886157504</v>
      </c>
      <c r="I7" s="3">
        <f>+N37</f>
        <v>96.171802054155</v>
      </c>
      <c r="K7" s="45">
        <v>1512</v>
      </c>
      <c r="L7" s="46" t="s">
        <v>40</v>
      </c>
      <c r="M7" s="46" t="s">
        <v>104</v>
      </c>
      <c r="N7" s="45">
        <v>25</v>
      </c>
      <c r="O7">
        <f t="shared" si="0"/>
        <v>22</v>
      </c>
      <c r="P7">
        <f t="shared" si="1"/>
        <v>29</v>
      </c>
    </row>
    <row r="8" spans="11:16" ht="12.75" customHeight="1">
      <c r="K8" s="45">
        <v>1958</v>
      </c>
      <c r="L8" s="46" t="s">
        <v>41</v>
      </c>
      <c r="M8" s="46" t="s">
        <v>104</v>
      </c>
      <c r="N8" s="45">
        <v>22</v>
      </c>
      <c r="O8">
        <f t="shared" si="0"/>
        <v>22</v>
      </c>
      <c r="P8">
        <f t="shared" si="1"/>
        <v>29</v>
      </c>
    </row>
    <row r="9" spans="11:16" ht="12.75" customHeight="1">
      <c r="K9" s="45">
        <v>1959</v>
      </c>
      <c r="L9" s="46" t="s">
        <v>41</v>
      </c>
      <c r="M9" s="46" t="s">
        <v>104</v>
      </c>
      <c r="N9" s="45">
        <v>26</v>
      </c>
      <c r="O9">
        <f t="shared" si="0"/>
        <v>22</v>
      </c>
      <c r="P9">
        <f t="shared" si="1"/>
        <v>29</v>
      </c>
    </row>
    <row r="10" spans="11:16" ht="12.75" customHeight="1">
      <c r="K10" s="45">
        <v>1960</v>
      </c>
      <c r="L10" s="46" t="s">
        <v>41</v>
      </c>
      <c r="M10" s="46" t="s">
        <v>104</v>
      </c>
      <c r="N10" s="45">
        <v>28</v>
      </c>
      <c r="O10">
        <f t="shared" si="0"/>
        <v>22</v>
      </c>
      <c r="P10">
        <f t="shared" si="1"/>
        <v>29</v>
      </c>
    </row>
    <row r="11" spans="11:16" ht="12.75" customHeight="1">
      <c r="K11" s="45">
        <v>1961</v>
      </c>
      <c r="L11" s="46" t="s">
        <v>41</v>
      </c>
      <c r="M11" s="46" t="s">
        <v>104</v>
      </c>
      <c r="N11" s="45">
        <v>26</v>
      </c>
      <c r="O11">
        <f t="shared" si="0"/>
        <v>22</v>
      </c>
      <c r="P11">
        <f t="shared" si="1"/>
        <v>29</v>
      </c>
    </row>
    <row r="12" spans="11:16" ht="12.75" customHeight="1">
      <c r="K12" s="45">
        <v>1962</v>
      </c>
      <c r="L12" s="46" t="s">
        <v>41</v>
      </c>
      <c r="M12" s="46" t="s">
        <v>104</v>
      </c>
      <c r="N12" s="45">
        <v>26</v>
      </c>
      <c r="O12">
        <f t="shared" si="0"/>
        <v>22</v>
      </c>
      <c r="P12">
        <f t="shared" si="1"/>
        <v>29</v>
      </c>
    </row>
    <row r="13" spans="11:16" ht="12.75" customHeight="1">
      <c r="K13" s="45">
        <v>1963</v>
      </c>
      <c r="L13" s="46" t="s">
        <v>41</v>
      </c>
      <c r="M13" s="46" t="s">
        <v>104</v>
      </c>
      <c r="N13" s="45">
        <v>26</v>
      </c>
      <c r="O13">
        <f t="shared" si="0"/>
        <v>22</v>
      </c>
      <c r="P13">
        <f t="shared" si="1"/>
        <v>29</v>
      </c>
    </row>
    <row r="14" spans="11:16" ht="12.75" customHeight="1">
      <c r="K14" s="45">
        <v>1991</v>
      </c>
      <c r="L14" s="46" t="s">
        <v>42</v>
      </c>
      <c r="M14" s="46" t="s">
        <v>104</v>
      </c>
      <c r="N14" s="45">
        <v>24</v>
      </c>
      <c r="O14">
        <f t="shared" si="0"/>
        <v>22</v>
      </c>
      <c r="P14">
        <f t="shared" si="1"/>
        <v>29</v>
      </c>
    </row>
    <row r="15" spans="11:16" ht="12.75" customHeight="1">
      <c r="K15" s="45">
        <v>2201</v>
      </c>
      <c r="L15" s="46" t="s">
        <v>43</v>
      </c>
      <c r="M15" s="46" t="s">
        <v>104</v>
      </c>
      <c r="N15" s="45">
        <v>23</v>
      </c>
      <c r="O15">
        <f t="shared" si="0"/>
        <v>22</v>
      </c>
      <c r="P15">
        <f t="shared" si="1"/>
        <v>29</v>
      </c>
    </row>
    <row r="16" spans="11:16" ht="12.75" customHeight="1">
      <c r="K16" s="45">
        <v>2202</v>
      </c>
      <c r="L16" s="46" t="s">
        <v>43</v>
      </c>
      <c r="M16" s="46" t="s">
        <v>104</v>
      </c>
      <c r="N16" s="45">
        <v>22</v>
      </c>
      <c r="O16">
        <f t="shared" si="0"/>
        <v>22</v>
      </c>
      <c r="P16">
        <f t="shared" si="1"/>
        <v>29</v>
      </c>
    </row>
    <row r="17" spans="11:16" ht="12.75" customHeight="1">
      <c r="K17" s="45">
        <v>2203</v>
      </c>
      <c r="L17" s="46" t="s">
        <v>43</v>
      </c>
      <c r="M17" s="46" t="s">
        <v>104</v>
      </c>
      <c r="N17" s="45">
        <v>25</v>
      </c>
      <c r="O17">
        <f t="shared" si="0"/>
        <v>22</v>
      </c>
      <c r="P17">
        <f t="shared" si="1"/>
        <v>29</v>
      </c>
    </row>
    <row r="18" spans="11:16" ht="12.75" customHeight="1">
      <c r="K18" s="45">
        <v>2204</v>
      </c>
      <c r="L18" s="46" t="s">
        <v>43</v>
      </c>
      <c r="M18" s="46" t="s">
        <v>104</v>
      </c>
      <c r="N18" s="45">
        <v>23</v>
      </c>
      <c r="O18">
        <f t="shared" si="0"/>
        <v>22</v>
      </c>
      <c r="P18">
        <f t="shared" si="1"/>
        <v>29</v>
      </c>
    </row>
    <row r="19" spans="11:16" ht="12.75" customHeight="1">
      <c r="K19" s="45">
        <v>2205</v>
      </c>
      <c r="L19" s="46" t="s">
        <v>43</v>
      </c>
      <c r="M19" s="46" t="s">
        <v>104</v>
      </c>
      <c r="N19" s="45">
        <v>24</v>
      </c>
      <c r="O19">
        <f t="shared" si="0"/>
        <v>22</v>
      </c>
      <c r="P19">
        <f t="shared" si="1"/>
        <v>29</v>
      </c>
    </row>
    <row r="20" spans="11:16" ht="12.75" customHeight="1">
      <c r="K20" s="45">
        <v>2315</v>
      </c>
      <c r="L20" s="46" t="s">
        <v>28</v>
      </c>
      <c r="M20" s="46" t="s">
        <v>104</v>
      </c>
      <c r="N20" s="45">
        <v>23</v>
      </c>
      <c r="O20">
        <f t="shared" si="0"/>
        <v>22</v>
      </c>
      <c r="P20">
        <f t="shared" si="1"/>
        <v>29</v>
      </c>
    </row>
    <row r="21" spans="11:16" ht="12.75" customHeight="1">
      <c r="K21" s="45">
        <v>2350</v>
      </c>
      <c r="L21" s="46" t="s">
        <v>44</v>
      </c>
      <c r="M21" s="46" t="s">
        <v>104</v>
      </c>
      <c r="N21" s="45">
        <v>23</v>
      </c>
      <c r="O21">
        <f t="shared" si="0"/>
        <v>22</v>
      </c>
      <c r="P21">
        <f t="shared" si="1"/>
        <v>29</v>
      </c>
    </row>
    <row r="22" spans="11:16" ht="12.75" customHeight="1">
      <c r="K22" s="45">
        <v>2355</v>
      </c>
      <c r="L22" s="46" t="s">
        <v>45</v>
      </c>
      <c r="M22" s="46" t="s">
        <v>104</v>
      </c>
      <c r="N22" s="45">
        <v>23</v>
      </c>
      <c r="O22">
        <f t="shared" si="0"/>
        <v>22</v>
      </c>
      <c r="P22">
        <f t="shared" si="1"/>
        <v>29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24.523809523809526</v>
      </c>
    </row>
    <row r="35" spans="13:14" ht="12.75" customHeight="1">
      <c r="M35" s="2" t="s">
        <v>12</v>
      </c>
      <c r="N35" s="4">
        <f>STDEV(N2:N33)</f>
        <v>1.5690458125576736</v>
      </c>
    </row>
    <row r="36" spans="13:14" ht="12.75" customHeight="1">
      <c r="M36" s="2" t="s">
        <v>5</v>
      </c>
      <c r="N36" s="3">
        <f>N35/N34*100</f>
        <v>6.398050886157504</v>
      </c>
    </row>
    <row r="37" spans="13:14" ht="12.75" customHeight="1">
      <c r="M37" s="2" t="s">
        <v>13</v>
      </c>
      <c r="N37" s="3">
        <f>N34/N40*100</f>
        <v>96.171802054155</v>
      </c>
    </row>
    <row r="38" spans="13:14" ht="12.75" customHeight="1">
      <c r="M38" s="2" t="s">
        <v>6</v>
      </c>
      <c r="N38" s="5">
        <v>22</v>
      </c>
    </row>
    <row r="39" spans="13:14" ht="12.75" customHeight="1">
      <c r="M39" s="2" t="s">
        <v>7</v>
      </c>
      <c r="N39" s="5">
        <v>29</v>
      </c>
    </row>
    <row r="40" spans="13:14" ht="12.75" customHeight="1">
      <c r="M40" s="2" t="s">
        <v>8</v>
      </c>
      <c r="N40" s="5">
        <f>(N38+N39)/2</f>
        <v>25.5</v>
      </c>
    </row>
    <row r="41" spans="13:14" ht="12.75" customHeight="1">
      <c r="M41" s="2" t="s">
        <v>9</v>
      </c>
      <c r="N41" s="5">
        <v>1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47" t="s">
        <v>0</v>
      </c>
      <c r="L1" s="47" t="s">
        <v>1</v>
      </c>
      <c r="M1" s="47" t="s">
        <v>2</v>
      </c>
      <c r="N1" s="47" t="s">
        <v>63</v>
      </c>
      <c r="O1" s="1" t="s">
        <v>4</v>
      </c>
      <c r="P1" s="1" t="s">
        <v>3</v>
      </c>
    </row>
    <row r="2" spans="1:16" ht="12.75">
      <c r="A2" s="13" t="s">
        <v>62</v>
      </c>
      <c r="K2" s="48">
        <v>368</v>
      </c>
      <c r="L2" s="49" t="s">
        <v>64</v>
      </c>
      <c r="M2" s="49" t="s">
        <v>104</v>
      </c>
      <c r="N2" s="48">
        <v>75</v>
      </c>
      <c r="O2">
        <f aca="true" t="shared" si="0" ref="O2:O46">$D$7</f>
        <v>66</v>
      </c>
      <c r="P2">
        <f aca="true" t="shared" si="1" ref="P2:P46">$E$7</f>
        <v>82</v>
      </c>
    </row>
    <row r="3" spans="1:16" ht="12.75">
      <c r="A3" s="13" t="s">
        <v>37</v>
      </c>
      <c r="K3" s="48">
        <v>369</v>
      </c>
      <c r="L3" s="49" t="s">
        <v>64</v>
      </c>
      <c r="M3" s="49" t="s">
        <v>104</v>
      </c>
      <c r="N3" s="48">
        <v>77</v>
      </c>
      <c r="O3">
        <f t="shared" si="0"/>
        <v>66</v>
      </c>
      <c r="P3">
        <f t="shared" si="1"/>
        <v>82</v>
      </c>
    </row>
    <row r="4" spans="11:16" ht="12.75">
      <c r="K4" s="48">
        <v>370</v>
      </c>
      <c r="L4" s="49" t="s">
        <v>64</v>
      </c>
      <c r="M4" s="49" t="s">
        <v>104</v>
      </c>
      <c r="N4" s="48">
        <v>75</v>
      </c>
      <c r="O4">
        <f t="shared" si="0"/>
        <v>66</v>
      </c>
      <c r="P4">
        <f t="shared" si="1"/>
        <v>82</v>
      </c>
    </row>
    <row r="5" spans="1:16" ht="12.75">
      <c r="A5" t="s">
        <v>15</v>
      </c>
      <c r="K5" s="48">
        <v>371</v>
      </c>
      <c r="L5" s="49" t="s">
        <v>64</v>
      </c>
      <c r="M5" s="49" t="s">
        <v>104</v>
      </c>
      <c r="N5" s="48">
        <v>75</v>
      </c>
      <c r="O5">
        <f t="shared" si="0"/>
        <v>66</v>
      </c>
      <c r="P5">
        <f t="shared" si="1"/>
        <v>82</v>
      </c>
    </row>
    <row r="6" spans="1:16" ht="12.75" customHeight="1">
      <c r="A6" s="7" t="str">
        <f>+M56</f>
        <v>LOR</v>
      </c>
      <c r="B6" s="7" t="str">
        <f>+M57</f>
        <v>N</v>
      </c>
      <c r="C6" s="7" t="str">
        <f>+M55</f>
        <v>Target Value</v>
      </c>
      <c r="D6" s="7" t="str">
        <f>+M53</f>
        <v>Lower Control Limit</v>
      </c>
      <c r="E6" s="7" t="str">
        <f>+M54</f>
        <v>Upper Control Limit</v>
      </c>
      <c r="F6" s="7" t="str">
        <f>+M49</f>
        <v>Mean</v>
      </c>
      <c r="G6" s="7" t="str">
        <f>+M50</f>
        <v>StdDev</v>
      </c>
      <c r="H6" s="7" t="str">
        <f>+M51</f>
        <v>%RSD</v>
      </c>
      <c r="I6" s="7" t="str">
        <f>+M52</f>
        <v>%Recovery</v>
      </c>
      <c r="K6" s="48">
        <v>372</v>
      </c>
      <c r="L6" s="49" t="s">
        <v>64</v>
      </c>
      <c r="M6" s="49" t="s">
        <v>104</v>
      </c>
      <c r="N6" s="48">
        <v>59</v>
      </c>
      <c r="O6">
        <f t="shared" si="0"/>
        <v>66</v>
      </c>
      <c r="P6">
        <f t="shared" si="1"/>
        <v>82</v>
      </c>
    </row>
    <row r="7" spans="1:16" ht="12.75" customHeight="1">
      <c r="A7" s="5">
        <f>+N56</f>
        <v>1</v>
      </c>
      <c r="B7" s="5">
        <f>+N57</f>
        <v>45</v>
      </c>
      <c r="C7" s="5">
        <f>+N55</f>
        <v>74</v>
      </c>
      <c r="D7" s="5">
        <f>+N53</f>
        <v>66</v>
      </c>
      <c r="E7" s="5">
        <f>+N54</f>
        <v>82</v>
      </c>
      <c r="F7" s="5">
        <f>N49</f>
        <v>75.62222222222222</v>
      </c>
      <c r="G7" s="6">
        <f>N50</f>
        <v>9.210391584037724</v>
      </c>
      <c r="H7" s="3">
        <f>N51</f>
        <v>12.179477557499196</v>
      </c>
      <c r="I7" s="3">
        <f>+N52</f>
        <v>102.1921921921922</v>
      </c>
      <c r="K7" s="48">
        <v>373</v>
      </c>
      <c r="L7" s="49" t="s">
        <v>64</v>
      </c>
      <c r="M7" s="49" t="s">
        <v>104</v>
      </c>
      <c r="N7" s="48">
        <v>77</v>
      </c>
      <c r="O7">
        <f t="shared" si="0"/>
        <v>66</v>
      </c>
      <c r="P7">
        <f t="shared" si="1"/>
        <v>82</v>
      </c>
    </row>
    <row r="8" spans="11:16" ht="12.75" customHeight="1">
      <c r="K8" s="48">
        <v>1486</v>
      </c>
      <c r="L8" s="49" t="s">
        <v>39</v>
      </c>
      <c r="M8" s="49" t="s">
        <v>104</v>
      </c>
      <c r="N8" s="48">
        <v>66</v>
      </c>
      <c r="O8">
        <f t="shared" si="0"/>
        <v>66</v>
      </c>
      <c r="P8">
        <f t="shared" si="1"/>
        <v>82</v>
      </c>
    </row>
    <row r="9" spans="11:16" ht="12.75" customHeight="1">
      <c r="K9" s="48">
        <v>1487</v>
      </c>
      <c r="L9" s="49" t="s">
        <v>39</v>
      </c>
      <c r="M9" s="49" t="s">
        <v>104</v>
      </c>
      <c r="N9" s="48">
        <v>59</v>
      </c>
      <c r="O9">
        <f t="shared" si="0"/>
        <v>66</v>
      </c>
      <c r="P9">
        <f t="shared" si="1"/>
        <v>82</v>
      </c>
    </row>
    <row r="10" spans="11:16" ht="12.75" customHeight="1">
      <c r="K10" s="48">
        <v>1488</v>
      </c>
      <c r="L10" s="49" t="s">
        <v>39</v>
      </c>
      <c r="M10" s="49" t="s">
        <v>104</v>
      </c>
      <c r="N10" s="48">
        <v>67</v>
      </c>
      <c r="O10">
        <f t="shared" si="0"/>
        <v>66</v>
      </c>
      <c r="P10">
        <f t="shared" si="1"/>
        <v>82</v>
      </c>
    </row>
    <row r="11" spans="11:16" ht="12.75" customHeight="1">
      <c r="K11" s="48">
        <v>1489</v>
      </c>
      <c r="L11" s="49" t="s">
        <v>39</v>
      </c>
      <c r="M11" s="49" t="s">
        <v>104</v>
      </c>
      <c r="N11" s="48">
        <v>59</v>
      </c>
      <c r="O11">
        <f t="shared" si="0"/>
        <v>66</v>
      </c>
      <c r="P11">
        <f t="shared" si="1"/>
        <v>82</v>
      </c>
    </row>
    <row r="12" spans="11:16" ht="12.75" customHeight="1">
      <c r="K12" s="48">
        <v>1490</v>
      </c>
      <c r="L12" s="49" t="s">
        <v>39</v>
      </c>
      <c r="M12" s="49" t="s">
        <v>104</v>
      </c>
      <c r="N12" s="48">
        <v>79</v>
      </c>
      <c r="O12">
        <f t="shared" si="0"/>
        <v>66</v>
      </c>
      <c r="P12">
        <f t="shared" si="1"/>
        <v>82</v>
      </c>
    </row>
    <row r="13" spans="11:16" ht="12.75" customHeight="1">
      <c r="K13" s="48">
        <v>1512</v>
      </c>
      <c r="L13" s="49" t="s">
        <v>40</v>
      </c>
      <c r="M13" s="49" t="s">
        <v>104</v>
      </c>
      <c r="N13" s="48">
        <v>79</v>
      </c>
      <c r="O13">
        <f t="shared" si="0"/>
        <v>66</v>
      </c>
      <c r="P13">
        <f t="shared" si="1"/>
        <v>82</v>
      </c>
    </row>
    <row r="14" spans="11:16" ht="12.75" customHeight="1">
      <c r="K14" s="48">
        <v>1522</v>
      </c>
      <c r="L14" s="49" t="s">
        <v>65</v>
      </c>
      <c r="M14" s="49" t="s">
        <v>104</v>
      </c>
      <c r="N14" s="48">
        <v>104</v>
      </c>
      <c r="O14">
        <f t="shared" si="0"/>
        <v>66</v>
      </c>
      <c r="P14">
        <f t="shared" si="1"/>
        <v>82</v>
      </c>
    </row>
    <row r="15" spans="11:16" ht="12.75" customHeight="1">
      <c r="K15" s="48">
        <v>1911</v>
      </c>
      <c r="L15" s="49" t="s">
        <v>66</v>
      </c>
      <c r="M15" s="49" t="s">
        <v>104</v>
      </c>
      <c r="N15" s="48">
        <v>73</v>
      </c>
      <c r="O15">
        <f t="shared" si="0"/>
        <v>66</v>
      </c>
      <c r="P15">
        <f t="shared" si="1"/>
        <v>82</v>
      </c>
    </row>
    <row r="16" spans="11:16" ht="12.75" customHeight="1">
      <c r="K16" s="48">
        <v>1912</v>
      </c>
      <c r="L16" s="49" t="s">
        <v>66</v>
      </c>
      <c r="M16" s="49" t="s">
        <v>104</v>
      </c>
      <c r="N16" s="48">
        <v>78</v>
      </c>
      <c r="O16">
        <f t="shared" si="0"/>
        <v>66</v>
      </c>
      <c r="P16">
        <f t="shared" si="1"/>
        <v>82</v>
      </c>
    </row>
    <row r="17" spans="11:16" ht="12.75" customHeight="1">
      <c r="K17" s="48">
        <v>1913</v>
      </c>
      <c r="L17" s="49" t="s">
        <v>66</v>
      </c>
      <c r="M17" s="49" t="s">
        <v>104</v>
      </c>
      <c r="N17" s="48">
        <v>74</v>
      </c>
      <c r="O17">
        <f t="shared" si="0"/>
        <v>66</v>
      </c>
      <c r="P17">
        <f t="shared" si="1"/>
        <v>82</v>
      </c>
    </row>
    <row r="18" spans="11:16" ht="12.75" customHeight="1">
      <c r="K18" s="48">
        <v>1914</v>
      </c>
      <c r="L18" s="49" t="s">
        <v>66</v>
      </c>
      <c r="M18" s="49" t="s">
        <v>104</v>
      </c>
      <c r="N18" s="48">
        <v>80</v>
      </c>
      <c r="O18">
        <f t="shared" si="0"/>
        <v>66</v>
      </c>
      <c r="P18">
        <f t="shared" si="1"/>
        <v>82</v>
      </c>
    </row>
    <row r="19" spans="11:16" ht="12.75" customHeight="1">
      <c r="K19" s="48">
        <v>1915</v>
      </c>
      <c r="L19" s="49" t="s">
        <v>66</v>
      </c>
      <c r="M19" s="49" t="s">
        <v>104</v>
      </c>
      <c r="N19" s="48">
        <v>80</v>
      </c>
      <c r="O19">
        <f t="shared" si="0"/>
        <v>66</v>
      </c>
      <c r="P19">
        <f t="shared" si="1"/>
        <v>82</v>
      </c>
    </row>
    <row r="20" spans="11:16" ht="12.75" customHeight="1">
      <c r="K20" s="48">
        <v>1958</v>
      </c>
      <c r="L20" s="49" t="s">
        <v>41</v>
      </c>
      <c r="M20" s="49" t="s">
        <v>104</v>
      </c>
      <c r="N20" s="48">
        <v>71</v>
      </c>
      <c r="O20">
        <f t="shared" si="0"/>
        <v>66</v>
      </c>
      <c r="P20">
        <f t="shared" si="1"/>
        <v>82</v>
      </c>
    </row>
    <row r="21" spans="11:16" ht="12.75" customHeight="1">
      <c r="K21" s="48">
        <v>1959</v>
      </c>
      <c r="L21" s="49" t="s">
        <v>41</v>
      </c>
      <c r="M21" s="49" t="s">
        <v>104</v>
      </c>
      <c r="N21" s="48">
        <v>72</v>
      </c>
      <c r="O21">
        <f t="shared" si="0"/>
        <v>66</v>
      </c>
      <c r="P21">
        <f t="shared" si="1"/>
        <v>82</v>
      </c>
    </row>
    <row r="22" spans="11:16" ht="12.75" customHeight="1">
      <c r="K22" s="48">
        <v>1960</v>
      </c>
      <c r="L22" s="49" t="s">
        <v>41</v>
      </c>
      <c r="M22" s="49" t="s">
        <v>104</v>
      </c>
      <c r="N22" s="48">
        <v>77</v>
      </c>
      <c r="O22">
        <f t="shared" si="0"/>
        <v>66</v>
      </c>
      <c r="P22">
        <f t="shared" si="1"/>
        <v>82</v>
      </c>
    </row>
    <row r="23" spans="11:16" ht="12.75" customHeight="1">
      <c r="K23" s="48">
        <v>1961</v>
      </c>
      <c r="L23" s="49" t="s">
        <v>41</v>
      </c>
      <c r="M23" s="49" t="s">
        <v>104</v>
      </c>
      <c r="N23" s="48">
        <v>81</v>
      </c>
      <c r="O23">
        <f t="shared" si="0"/>
        <v>66</v>
      </c>
      <c r="P23">
        <f t="shared" si="1"/>
        <v>82</v>
      </c>
    </row>
    <row r="24" spans="11:16" ht="12.75" customHeight="1">
      <c r="K24" s="48">
        <v>1962</v>
      </c>
      <c r="L24" s="49" t="s">
        <v>41</v>
      </c>
      <c r="M24" s="49" t="s">
        <v>104</v>
      </c>
      <c r="N24" s="48">
        <v>80</v>
      </c>
      <c r="O24">
        <f t="shared" si="0"/>
        <v>66</v>
      </c>
      <c r="P24">
        <f t="shared" si="1"/>
        <v>82</v>
      </c>
    </row>
    <row r="25" spans="11:16" ht="12.75" customHeight="1">
      <c r="K25" s="48">
        <v>1963</v>
      </c>
      <c r="L25" s="49" t="s">
        <v>41</v>
      </c>
      <c r="M25" s="49" t="s">
        <v>104</v>
      </c>
      <c r="N25" s="48">
        <v>72</v>
      </c>
      <c r="O25">
        <f t="shared" si="0"/>
        <v>66</v>
      </c>
      <c r="P25">
        <f t="shared" si="1"/>
        <v>82</v>
      </c>
    </row>
    <row r="26" spans="11:16" ht="12.75" customHeight="1">
      <c r="K26" s="48">
        <v>1991</v>
      </c>
      <c r="L26" s="49" t="s">
        <v>42</v>
      </c>
      <c r="M26" s="49" t="s">
        <v>104</v>
      </c>
      <c r="N26" s="48">
        <v>82</v>
      </c>
      <c r="O26">
        <f t="shared" si="0"/>
        <v>66</v>
      </c>
      <c r="P26">
        <f t="shared" si="1"/>
        <v>82</v>
      </c>
    </row>
    <row r="27" spans="11:16" ht="12.75" customHeight="1">
      <c r="K27" s="48">
        <v>2201</v>
      </c>
      <c r="L27" s="49" t="s">
        <v>43</v>
      </c>
      <c r="M27" s="49" t="s">
        <v>104</v>
      </c>
      <c r="N27" s="48">
        <v>76</v>
      </c>
      <c r="O27">
        <f t="shared" si="0"/>
        <v>66</v>
      </c>
      <c r="P27">
        <f t="shared" si="1"/>
        <v>82</v>
      </c>
    </row>
    <row r="28" spans="11:16" ht="12.75" customHeight="1">
      <c r="K28" s="48">
        <v>2202</v>
      </c>
      <c r="L28" s="49" t="s">
        <v>43</v>
      </c>
      <c r="M28" s="49" t="s">
        <v>104</v>
      </c>
      <c r="N28" s="48">
        <v>79</v>
      </c>
      <c r="O28">
        <f t="shared" si="0"/>
        <v>66</v>
      </c>
      <c r="P28">
        <f t="shared" si="1"/>
        <v>82</v>
      </c>
    </row>
    <row r="29" spans="11:16" ht="12.75" customHeight="1">
      <c r="K29" s="48">
        <v>2203</v>
      </c>
      <c r="L29" s="49" t="s">
        <v>43</v>
      </c>
      <c r="M29" s="49" t="s">
        <v>104</v>
      </c>
      <c r="N29" s="48">
        <v>81</v>
      </c>
      <c r="O29">
        <f t="shared" si="0"/>
        <v>66</v>
      </c>
      <c r="P29">
        <f t="shared" si="1"/>
        <v>82</v>
      </c>
    </row>
    <row r="30" spans="11:16" ht="12.75" customHeight="1">
      <c r="K30" s="48">
        <v>2204</v>
      </c>
      <c r="L30" s="49" t="s">
        <v>43</v>
      </c>
      <c r="M30" s="49" t="s">
        <v>104</v>
      </c>
      <c r="N30" s="48">
        <v>74</v>
      </c>
      <c r="O30">
        <f t="shared" si="0"/>
        <v>66</v>
      </c>
      <c r="P30">
        <f t="shared" si="1"/>
        <v>82</v>
      </c>
    </row>
    <row r="31" spans="11:16" ht="12.75" customHeight="1">
      <c r="K31" s="48">
        <v>2205</v>
      </c>
      <c r="L31" s="49" t="s">
        <v>43</v>
      </c>
      <c r="M31" s="49" t="s">
        <v>104</v>
      </c>
      <c r="N31" s="48">
        <v>77</v>
      </c>
      <c r="O31">
        <f t="shared" si="0"/>
        <v>66</v>
      </c>
      <c r="P31">
        <f t="shared" si="1"/>
        <v>82</v>
      </c>
    </row>
    <row r="32" spans="11:16" ht="12.75" customHeight="1">
      <c r="K32" s="48">
        <v>2315</v>
      </c>
      <c r="L32" s="49" t="s">
        <v>28</v>
      </c>
      <c r="M32" s="49" t="s">
        <v>104</v>
      </c>
      <c r="N32" s="48">
        <v>76</v>
      </c>
      <c r="O32">
        <f t="shared" si="0"/>
        <v>66</v>
      </c>
      <c r="P32">
        <f t="shared" si="1"/>
        <v>82</v>
      </c>
    </row>
    <row r="33" spans="11:16" ht="12.75" customHeight="1">
      <c r="K33" s="48">
        <v>2350</v>
      </c>
      <c r="L33" s="49" t="s">
        <v>44</v>
      </c>
      <c r="M33" s="49" t="s">
        <v>104</v>
      </c>
      <c r="N33" s="48">
        <v>76</v>
      </c>
      <c r="O33">
        <f t="shared" si="0"/>
        <v>66</v>
      </c>
      <c r="P33">
        <f t="shared" si="1"/>
        <v>82</v>
      </c>
    </row>
    <row r="34" spans="11:16" ht="12.75" customHeight="1">
      <c r="K34" s="48">
        <v>2355</v>
      </c>
      <c r="L34" s="49" t="s">
        <v>45</v>
      </c>
      <c r="M34" s="49" t="s">
        <v>104</v>
      </c>
      <c r="N34" s="48">
        <v>76</v>
      </c>
      <c r="O34">
        <f t="shared" si="0"/>
        <v>66</v>
      </c>
      <c r="P34">
        <f t="shared" si="1"/>
        <v>82</v>
      </c>
    </row>
    <row r="35" spans="11:16" ht="12.75" customHeight="1">
      <c r="K35" s="48">
        <v>2568</v>
      </c>
      <c r="L35" s="49" t="s">
        <v>67</v>
      </c>
      <c r="M35" s="49" t="s">
        <v>104</v>
      </c>
      <c r="N35" s="48">
        <v>74</v>
      </c>
      <c r="O35">
        <f t="shared" si="0"/>
        <v>66</v>
      </c>
      <c r="P35">
        <f t="shared" si="1"/>
        <v>82</v>
      </c>
    </row>
    <row r="36" spans="11:16" ht="12.75" customHeight="1">
      <c r="K36" s="48">
        <v>2569</v>
      </c>
      <c r="L36" s="49" t="s">
        <v>67</v>
      </c>
      <c r="M36" s="49" t="s">
        <v>104</v>
      </c>
      <c r="N36" s="48">
        <v>74</v>
      </c>
      <c r="O36">
        <f t="shared" si="0"/>
        <v>66</v>
      </c>
      <c r="P36">
        <f t="shared" si="1"/>
        <v>82</v>
      </c>
    </row>
    <row r="37" spans="11:16" ht="12.75" customHeight="1">
      <c r="K37" s="48">
        <v>2570</v>
      </c>
      <c r="L37" s="49" t="s">
        <v>67</v>
      </c>
      <c r="M37" s="49" t="s">
        <v>104</v>
      </c>
      <c r="N37" s="48">
        <v>75</v>
      </c>
      <c r="O37">
        <f t="shared" si="0"/>
        <v>66</v>
      </c>
      <c r="P37">
        <f t="shared" si="1"/>
        <v>82</v>
      </c>
    </row>
    <row r="38" spans="11:16" ht="12.75" customHeight="1">
      <c r="K38" s="48">
        <v>2571</v>
      </c>
      <c r="L38" s="49" t="s">
        <v>67</v>
      </c>
      <c r="M38" s="49" t="s">
        <v>104</v>
      </c>
      <c r="N38" s="48">
        <v>69</v>
      </c>
      <c r="O38">
        <f t="shared" si="0"/>
        <v>66</v>
      </c>
      <c r="P38">
        <f t="shared" si="1"/>
        <v>82</v>
      </c>
    </row>
    <row r="39" spans="11:16" ht="12.75" customHeight="1">
      <c r="K39" s="48">
        <v>2572</v>
      </c>
      <c r="L39" s="49" t="s">
        <v>67</v>
      </c>
      <c r="M39" s="49" t="s">
        <v>104</v>
      </c>
      <c r="N39" s="48">
        <v>69</v>
      </c>
      <c r="O39">
        <f t="shared" si="0"/>
        <v>66</v>
      </c>
      <c r="P39">
        <f t="shared" si="1"/>
        <v>82</v>
      </c>
    </row>
    <row r="40" spans="11:16" ht="12.75" customHeight="1">
      <c r="K40" s="48">
        <v>2573</v>
      </c>
      <c r="L40" s="49" t="s">
        <v>67</v>
      </c>
      <c r="M40" s="49" t="s">
        <v>104</v>
      </c>
      <c r="N40" s="48">
        <v>73</v>
      </c>
      <c r="O40">
        <f t="shared" si="0"/>
        <v>66</v>
      </c>
      <c r="P40">
        <f t="shared" si="1"/>
        <v>82</v>
      </c>
    </row>
    <row r="41" spans="11:16" ht="12.75" customHeight="1">
      <c r="K41" s="48">
        <v>2574</v>
      </c>
      <c r="L41" s="49" t="s">
        <v>67</v>
      </c>
      <c r="M41" s="49" t="s">
        <v>104</v>
      </c>
      <c r="N41" s="48">
        <v>83</v>
      </c>
      <c r="O41">
        <f t="shared" si="0"/>
        <v>66</v>
      </c>
      <c r="P41">
        <f t="shared" si="1"/>
        <v>82</v>
      </c>
    </row>
    <row r="42" spans="11:16" ht="12.75" customHeight="1">
      <c r="K42" s="48">
        <v>2575</v>
      </c>
      <c r="L42" s="49" t="s">
        <v>67</v>
      </c>
      <c r="M42" s="49" t="s">
        <v>104</v>
      </c>
      <c r="N42" s="48">
        <v>65</v>
      </c>
      <c r="O42">
        <f t="shared" si="0"/>
        <v>66</v>
      </c>
      <c r="P42">
        <f t="shared" si="1"/>
        <v>82</v>
      </c>
    </row>
    <row r="43" spans="11:16" ht="12.75" customHeight="1">
      <c r="K43" s="48">
        <v>2576</v>
      </c>
      <c r="L43" s="49" t="s">
        <v>67</v>
      </c>
      <c r="M43" s="49" t="s">
        <v>104</v>
      </c>
      <c r="N43" s="48">
        <v>66</v>
      </c>
      <c r="O43">
        <f t="shared" si="0"/>
        <v>66</v>
      </c>
      <c r="P43">
        <f t="shared" si="1"/>
        <v>82</v>
      </c>
    </row>
    <row r="44" spans="11:16" ht="12.75" customHeight="1">
      <c r="K44" s="48">
        <v>2660</v>
      </c>
      <c r="L44" s="49" t="s">
        <v>68</v>
      </c>
      <c r="M44" s="49" t="s">
        <v>104</v>
      </c>
      <c r="N44" s="48">
        <v>75</v>
      </c>
      <c r="O44">
        <f t="shared" si="0"/>
        <v>66</v>
      </c>
      <c r="P44">
        <f t="shared" si="1"/>
        <v>82</v>
      </c>
    </row>
    <row r="45" spans="11:16" ht="12.75" customHeight="1">
      <c r="K45" s="48">
        <v>2665</v>
      </c>
      <c r="L45" s="49" t="s">
        <v>69</v>
      </c>
      <c r="M45" s="49" t="s">
        <v>104</v>
      </c>
      <c r="N45" s="48">
        <v>83</v>
      </c>
      <c r="O45">
        <f t="shared" si="0"/>
        <v>66</v>
      </c>
      <c r="P45">
        <f t="shared" si="1"/>
        <v>82</v>
      </c>
    </row>
    <row r="46" spans="11:16" ht="12.75" customHeight="1">
      <c r="K46" s="48">
        <v>2744</v>
      </c>
      <c r="L46" s="49" t="s">
        <v>106</v>
      </c>
      <c r="M46" s="49" t="s">
        <v>104</v>
      </c>
      <c r="N46" s="48">
        <v>111</v>
      </c>
      <c r="O46">
        <f t="shared" si="0"/>
        <v>66</v>
      </c>
      <c r="P46">
        <f t="shared" si="1"/>
        <v>82</v>
      </c>
    </row>
    <row r="47" spans="11:14" ht="12.75" customHeight="1">
      <c r="K47" s="15"/>
      <c r="L47" s="16"/>
      <c r="M47" s="16"/>
      <c r="N47" s="15"/>
    </row>
    <row r="48" spans="11:14" ht="12.75" customHeight="1">
      <c r="K48" s="15"/>
      <c r="L48" s="16"/>
      <c r="M48" s="16"/>
      <c r="N48" s="15"/>
    </row>
    <row r="49" spans="13:14" ht="12.75" customHeight="1">
      <c r="M49" s="2" t="s">
        <v>11</v>
      </c>
      <c r="N49" s="6">
        <f>AVERAGE(N2:N48)</f>
        <v>75.62222222222222</v>
      </c>
    </row>
    <row r="50" spans="13:14" ht="12.75" customHeight="1">
      <c r="M50" s="2" t="s">
        <v>12</v>
      </c>
      <c r="N50" s="4">
        <f>STDEV(N2:N48)</f>
        <v>9.210391584037724</v>
      </c>
    </row>
    <row r="51" spans="13:14" ht="12.75" customHeight="1">
      <c r="M51" s="2" t="s">
        <v>5</v>
      </c>
      <c r="N51" s="3">
        <f>N50/N49*100</f>
        <v>12.179477557499196</v>
      </c>
    </row>
    <row r="52" spans="13:14" ht="12.75" customHeight="1">
      <c r="M52" s="2" t="s">
        <v>13</v>
      </c>
      <c r="N52" s="3">
        <f>N49/N55*100</f>
        <v>102.1921921921922</v>
      </c>
    </row>
    <row r="53" spans="13:14" ht="12.75" customHeight="1">
      <c r="M53" s="2" t="s">
        <v>6</v>
      </c>
      <c r="N53" s="5">
        <v>66</v>
      </c>
    </row>
    <row r="54" spans="13:14" ht="12.75" customHeight="1">
      <c r="M54" s="2" t="s">
        <v>7</v>
      </c>
      <c r="N54" s="5">
        <v>82</v>
      </c>
    </row>
    <row r="55" spans="13:14" ht="12.75" customHeight="1">
      <c r="M55" s="2" t="s">
        <v>8</v>
      </c>
      <c r="N55" s="5">
        <f>(N53+N54)/2</f>
        <v>74</v>
      </c>
    </row>
    <row r="56" spans="13:14" ht="12.75" customHeight="1">
      <c r="M56" s="2" t="s">
        <v>9</v>
      </c>
      <c r="N56" s="5">
        <v>1</v>
      </c>
    </row>
    <row r="57" spans="13:14" ht="12.75" customHeight="1">
      <c r="M57" s="2" t="s">
        <v>10</v>
      </c>
      <c r="N57" s="5">
        <f>COUNT(N2:N48)</f>
        <v>45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50" t="s">
        <v>0</v>
      </c>
      <c r="L1" s="50" t="s">
        <v>1</v>
      </c>
      <c r="M1" s="50" t="s">
        <v>2</v>
      </c>
      <c r="N1" s="50" t="s">
        <v>71</v>
      </c>
      <c r="O1" s="1" t="s">
        <v>4</v>
      </c>
      <c r="P1" s="1" t="s">
        <v>3</v>
      </c>
    </row>
    <row r="2" spans="1:16" ht="12.75">
      <c r="A2" s="13" t="s">
        <v>70</v>
      </c>
      <c r="K2" s="51">
        <v>368</v>
      </c>
      <c r="L2" s="52" t="s">
        <v>64</v>
      </c>
      <c r="M2" s="52" t="s">
        <v>104</v>
      </c>
      <c r="N2" s="51">
        <v>300</v>
      </c>
      <c r="O2">
        <f aca="true" t="shared" si="0" ref="O2:O46">$D$7</f>
        <v>272</v>
      </c>
      <c r="P2">
        <f aca="true" t="shared" si="1" ref="P2:P46">$E$7</f>
        <v>334</v>
      </c>
    </row>
    <row r="3" spans="1:16" ht="12.75">
      <c r="A3" s="13" t="s">
        <v>37</v>
      </c>
      <c r="K3" s="51">
        <v>369</v>
      </c>
      <c r="L3" s="52" t="s">
        <v>64</v>
      </c>
      <c r="M3" s="52" t="s">
        <v>104</v>
      </c>
      <c r="N3" s="51">
        <v>308</v>
      </c>
      <c r="O3">
        <f t="shared" si="0"/>
        <v>272</v>
      </c>
      <c r="P3">
        <f t="shared" si="1"/>
        <v>334</v>
      </c>
    </row>
    <row r="4" spans="11:16" ht="12.75">
      <c r="K4" s="51">
        <v>370</v>
      </c>
      <c r="L4" s="52" t="s">
        <v>64</v>
      </c>
      <c r="M4" s="52" t="s">
        <v>104</v>
      </c>
      <c r="N4" s="51">
        <v>301</v>
      </c>
      <c r="O4">
        <f t="shared" si="0"/>
        <v>272</v>
      </c>
      <c r="P4">
        <f t="shared" si="1"/>
        <v>334</v>
      </c>
    </row>
    <row r="5" spans="1:16" ht="12.75">
      <c r="A5" t="s">
        <v>15</v>
      </c>
      <c r="K5" s="51">
        <v>371</v>
      </c>
      <c r="L5" s="52" t="s">
        <v>64</v>
      </c>
      <c r="M5" s="52" t="s">
        <v>104</v>
      </c>
      <c r="N5" s="51">
        <v>305</v>
      </c>
      <c r="O5">
        <f t="shared" si="0"/>
        <v>272</v>
      </c>
      <c r="P5">
        <f t="shared" si="1"/>
        <v>334</v>
      </c>
    </row>
    <row r="6" spans="1:16" ht="12.75" customHeight="1">
      <c r="A6" s="7" t="str">
        <f>+M56</f>
        <v>LOR</v>
      </c>
      <c r="B6" s="7" t="str">
        <f>+M57</f>
        <v>N</v>
      </c>
      <c r="C6" s="7" t="str">
        <f>+M55</f>
        <v>Target Value</v>
      </c>
      <c r="D6" s="7" t="str">
        <f>+M53</f>
        <v>Lower Control Limit</v>
      </c>
      <c r="E6" s="7" t="str">
        <f>+M54</f>
        <v>Upper Control Limit</v>
      </c>
      <c r="F6" s="7" t="str">
        <f>+M49</f>
        <v>Mean</v>
      </c>
      <c r="G6" s="7" t="str">
        <f>+M50</f>
        <v>StdDev</v>
      </c>
      <c r="H6" s="7" t="str">
        <f>+M51</f>
        <v>%RSD</v>
      </c>
      <c r="I6" s="7" t="str">
        <f>+M52</f>
        <v>%Recovery</v>
      </c>
      <c r="K6" s="51">
        <v>372</v>
      </c>
      <c r="L6" s="52" t="s">
        <v>64</v>
      </c>
      <c r="M6" s="52" t="s">
        <v>104</v>
      </c>
      <c r="N6" s="51">
        <v>300</v>
      </c>
      <c r="O6">
        <f t="shared" si="0"/>
        <v>272</v>
      </c>
      <c r="P6">
        <f t="shared" si="1"/>
        <v>334</v>
      </c>
    </row>
    <row r="7" spans="1:16" ht="12.75" customHeight="1">
      <c r="A7" s="5">
        <f>+N56</f>
        <v>1</v>
      </c>
      <c r="B7" s="5">
        <f>+N57</f>
        <v>45</v>
      </c>
      <c r="C7" s="5">
        <f>+N55</f>
        <v>303</v>
      </c>
      <c r="D7" s="5">
        <f>+N53</f>
        <v>272</v>
      </c>
      <c r="E7" s="5">
        <f>+N54</f>
        <v>334</v>
      </c>
      <c r="F7" s="5">
        <f>N49</f>
        <v>305.75555555555553</v>
      </c>
      <c r="G7" s="6">
        <f>N50</f>
        <v>9.632227051923136</v>
      </c>
      <c r="H7" s="3">
        <f>N51</f>
        <v>3.1503032003527958</v>
      </c>
      <c r="I7" s="3">
        <f>+N52</f>
        <v>100.90942427576091</v>
      </c>
      <c r="K7" s="51">
        <v>373</v>
      </c>
      <c r="L7" s="52" t="s">
        <v>64</v>
      </c>
      <c r="M7" s="52" t="s">
        <v>104</v>
      </c>
      <c r="N7" s="51">
        <v>316</v>
      </c>
      <c r="O7">
        <f t="shared" si="0"/>
        <v>272</v>
      </c>
      <c r="P7">
        <f t="shared" si="1"/>
        <v>334</v>
      </c>
    </row>
    <row r="8" spans="11:16" ht="12.75" customHeight="1">
      <c r="K8" s="51">
        <v>1486</v>
      </c>
      <c r="L8" s="52" t="s">
        <v>39</v>
      </c>
      <c r="M8" s="52" t="s">
        <v>104</v>
      </c>
      <c r="N8" s="51">
        <v>309</v>
      </c>
      <c r="O8">
        <f t="shared" si="0"/>
        <v>272</v>
      </c>
      <c r="P8">
        <f t="shared" si="1"/>
        <v>334</v>
      </c>
    </row>
    <row r="9" spans="11:16" ht="12.75" customHeight="1">
      <c r="K9" s="51">
        <v>1487</v>
      </c>
      <c r="L9" s="52" t="s">
        <v>39</v>
      </c>
      <c r="M9" s="52" t="s">
        <v>104</v>
      </c>
      <c r="N9" s="51">
        <v>314</v>
      </c>
      <c r="O9">
        <f t="shared" si="0"/>
        <v>272</v>
      </c>
      <c r="P9">
        <f t="shared" si="1"/>
        <v>334</v>
      </c>
    </row>
    <row r="10" spans="11:16" ht="12.75" customHeight="1">
      <c r="K10" s="51">
        <v>1488</v>
      </c>
      <c r="L10" s="52" t="s">
        <v>39</v>
      </c>
      <c r="M10" s="52" t="s">
        <v>104</v>
      </c>
      <c r="N10" s="51">
        <v>317</v>
      </c>
      <c r="O10">
        <f t="shared" si="0"/>
        <v>272</v>
      </c>
      <c r="P10">
        <f t="shared" si="1"/>
        <v>334</v>
      </c>
    </row>
    <row r="11" spans="11:16" ht="12.75" customHeight="1">
      <c r="K11" s="51">
        <v>1489</v>
      </c>
      <c r="L11" s="52" t="s">
        <v>39</v>
      </c>
      <c r="M11" s="52" t="s">
        <v>104</v>
      </c>
      <c r="N11" s="51">
        <v>326</v>
      </c>
      <c r="O11">
        <f t="shared" si="0"/>
        <v>272</v>
      </c>
      <c r="P11">
        <f t="shared" si="1"/>
        <v>334</v>
      </c>
    </row>
    <row r="12" spans="11:16" ht="12.75" customHeight="1">
      <c r="K12" s="51">
        <v>1490</v>
      </c>
      <c r="L12" s="52" t="s">
        <v>39</v>
      </c>
      <c r="M12" s="52" t="s">
        <v>104</v>
      </c>
      <c r="N12" s="51">
        <v>312</v>
      </c>
      <c r="O12">
        <f t="shared" si="0"/>
        <v>272</v>
      </c>
      <c r="P12">
        <f t="shared" si="1"/>
        <v>334</v>
      </c>
    </row>
    <row r="13" spans="11:16" ht="12.75" customHeight="1">
      <c r="K13" s="51">
        <v>1512</v>
      </c>
      <c r="L13" s="52" t="s">
        <v>40</v>
      </c>
      <c r="M13" s="52" t="s">
        <v>104</v>
      </c>
      <c r="N13" s="51">
        <v>312</v>
      </c>
      <c r="O13">
        <f t="shared" si="0"/>
        <v>272</v>
      </c>
      <c r="P13">
        <f t="shared" si="1"/>
        <v>334</v>
      </c>
    </row>
    <row r="14" spans="11:16" ht="12.75" customHeight="1">
      <c r="K14" s="51">
        <v>1522</v>
      </c>
      <c r="L14" s="52" t="s">
        <v>65</v>
      </c>
      <c r="M14" s="52" t="s">
        <v>104</v>
      </c>
      <c r="N14" s="51">
        <v>314</v>
      </c>
      <c r="O14">
        <f t="shared" si="0"/>
        <v>272</v>
      </c>
      <c r="P14">
        <f t="shared" si="1"/>
        <v>334</v>
      </c>
    </row>
    <row r="15" spans="11:16" ht="12.75" customHeight="1">
      <c r="K15" s="51">
        <v>1911</v>
      </c>
      <c r="L15" s="52" t="s">
        <v>66</v>
      </c>
      <c r="M15" s="52" t="s">
        <v>104</v>
      </c>
      <c r="N15" s="51">
        <v>295</v>
      </c>
      <c r="O15">
        <f t="shared" si="0"/>
        <v>272</v>
      </c>
      <c r="P15">
        <f t="shared" si="1"/>
        <v>334</v>
      </c>
    </row>
    <row r="16" spans="11:16" ht="12.75" customHeight="1">
      <c r="K16" s="51">
        <v>1912</v>
      </c>
      <c r="L16" s="52" t="s">
        <v>66</v>
      </c>
      <c r="M16" s="52" t="s">
        <v>104</v>
      </c>
      <c r="N16" s="51">
        <v>296</v>
      </c>
      <c r="O16">
        <f t="shared" si="0"/>
        <v>272</v>
      </c>
      <c r="P16">
        <f t="shared" si="1"/>
        <v>334</v>
      </c>
    </row>
    <row r="17" spans="11:16" ht="12.75" customHeight="1">
      <c r="K17" s="51">
        <v>1913</v>
      </c>
      <c r="L17" s="52" t="s">
        <v>66</v>
      </c>
      <c r="M17" s="52" t="s">
        <v>104</v>
      </c>
      <c r="N17" s="51">
        <v>290</v>
      </c>
      <c r="O17">
        <f t="shared" si="0"/>
        <v>272</v>
      </c>
      <c r="P17">
        <f t="shared" si="1"/>
        <v>334</v>
      </c>
    </row>
    <row r="18" spans="11:16" ht="12.75" customHeight="1">
      <c r="K18" s="51">
        <v>1914</v>
      </c>
      <c r="L18" s="52" t="s">
        <v>66</v>
      </c>
      <c r="M18" s="52" t="s">
        <v>104</v>
      </c>
      <c r="N18" s="51">
        <v>289</v>
      </c>
      <c r="O18">
        <f t="shared" si="0"/>
        <v>272</v>
      </c>
      <c r="P18">
        <f t="shared" si="1"/>
        <v>334</v>
      </c>
    </row>
    <row r="19" spans="11:16" ht="12.75" customHeight="1">
      <c r="K19" s="51">
        <v>1915</v>
      </c>
      <c r="L19" s="52" t="s">
        <v>66</v>
      </c>
      <c r="M19" s="52" t="s">
        <v>104</v>
      </c>
      <c r="N19" s="51">
        <v>295</v>
      </c>
      <c r="O19">
        <f t="shared" si="0"/>
        <v>272</v>
      </c>
      <c r="P19">
        <f t="shared" si="1"/>
        <v>334</v>
      </c>
    </row>
    <row r="20" spans="11:16" ht="12.75" customHeight="1">
      <c r="K20" s="51">
        <v>1958</v>
      </c>
      <c r="L20" s="52" t="s">
        <v>41</v>
      </c>
      <c r="M20" s="52" t="s">
        <v>104</v>
      </c>
      <c r="N20" s="51">
        <v>288</v>
      </c>
      <c r="O20">
        <f t="shared" si="0"/>
        <v>272</v>
      </c>
      <c r="P20">
        <f t="shared" si="1"/>
        <v>334</v>
      </c>
    </row>
    <row r="21" spans="11:16" ht="12.75" customHeight="1">
      <c r="K21" s="51">
        <v>1959</v>
      </c>
      <c r="L21" s="52" t="s">
        <v>41</v>
      </c>
      <c r="M21" s="52" t="s">
        <v>104</v>
      </c>
      <c r="N21" s="51">
        <v>306</v>
      </c>
      <c r="O21">
        <f t="shared" si="0"/>
        <v>272</v>
      </c>
      <c r="P21">
        <f t="shared" si="1"/>
        <v>334</v>
      </c>
    </row>
    <row r="22" spans="11:16" ht="12.75" customHeight="1">
      <c r="K22" s="51">
        <v>1960</v>
      </c>
      <c r="L22" s="52" t="s">
        <v>41</v>
      </c>
      <c r="M22" s="52" t="s">
        <v>104</v>
      </c>
      <c r="N22" s="51">
        <v>322</v>
      </c>
      <c r="O22">
        <f t="shared" si="0"/>
        <v>272</v>
      </c>
      <c r="P22">
        <f t="shared" si="1"/>
        <v>334</v>
      </c>
    </row>
    <row r="23" spans="11:16" ht="12.75" customHeight="1">
      <c r="K23" s="51">
        <v>1961</v>
      </c>
      <c r="L23" s="52" t="s">
        <v>41</v>
      </c>
      <c r="M23" s="52" t="s">
        <v>104</v>
      </c>
      <c r="N23" s="51">
        <v>321</v>
      </c>
      <c r="O23">
        <f t="shared" si="0"/>
        <v>272</v>
      </c>
      <c r="P23">
        <f t="shared" si="1"/>
        <v>334</v>
      </c>
    </row>
    <row r="24" spans="11:16" ht="12.75" customHeight="1">
      <c r="K24" s="51">
        <v>1962</v>
      </c>
      <c r="L24" s="52" t="s">
        <v>41</v>
      </c>
      <c r="M24" s="52" t="s">
        <v>104</v>
      </c>
      <c r="N24" s="51">
        <v>295</v>
      </c>
      <c r="O24">
        <f t="shared" si="0"/>
        <v>272</v>
      </c>
      <c r="P24">
        <f t="shared" si="1"/>
        <v>334</v>
      </c>
    </row>
    <row r="25" spans="11:16" ht="12.75" customHeight="1">
      <c r="K25" s="51">
        <v>1963</v>
      </c>
      <c r="L25" s="52" t="s">
        <v>41</v>
      </c>
      <c r="M25" s="52" t="s">
        <v>104</v>
      </c>
      <c r="N25" s="51">
        <v>317</v>
      </c>
      <c r="O25">
        <f t="shared" si="0"/>
        <v>272</v>
      </c>
      <c r="P25">
        <f t="shared" si="1"/>
        <v>334</v>
      </c>
    </row>
    <row r="26" spans="11:16" ht="12.75" customHeight="1">
      <c r="K26" s="51">
        <v>1991</v>
      </c>
      <c r="L26" s="52" t="s">
        <v>42</v>
      </c>
      <c r="M26" s="52" t="s">
        <v>104</v>
      </c>
      <c r="N26" s="51">
        <v>310</v>
      </c>
      <c r="O26">
        <f t="shared" si="0"/>
        <v>272</v>
      </c>
      <c r="P26">
        <f t="shared" si="1"/>
        <v>334</v>
      </c>
    </row>
    <row r="27" spans="11:16" ht="12.75" customHeight="1">
      <c r="K27" s="51">
        <v>2201</v>
      </c>
      <c r="L27" s="52" t="s">
        <v>43</v>
      </c>
      <c r="M27" s="52" t="s">
        <v>104</v>
      </c>
      <c r="N27" s="51">
        <v>300</v>
      </c>
      <c r="O27">
        <f t="shared" si="0"/>
        <v>272</v>
      </c>
      <c r="P27">
        <f t="shared" si="1"/>
        <v>334</v>
      </c>
    </row>
    <row r="28" spans="11:16" ht="12.75" customHeight="1">
      <c r="K28" s="51">
        <v>2202</v>
      </c>
      <c r="L28" s="52" t="s">
        <v>43</v>
      </c>
      <c r="M28" s="52" t="s">
        <v>104</v>
      </c>
      <c r="N28" s="51">
        <v>292</v>
      </c>
      <c r="O28">
        <f t="shared" si="0"/>
        <v>272</v>
      </c>
      <c r="P28">
        <f t="shared" si="1"/>
        <v>334</v>
      </c>
    </row>
    <row r="29" spans="11:16" ht="12.75" customHeight="1">
      <c r="K29" s="51">
        <v>2203</v>
      </c>
      <c r="L29" s="52" t="s">
        <v>43</v>
      </c>
      <c r="M29" s="52" t="s">
        <v>104</v>
      </c>
      <c r="N29" s="51">
        <v>318</v>
      </c>
      <c r="O29">
        <f t="shared" si="0"/>
        <v>272</v>
      </c>
      <c r="P29">
        <f t="shared" si="1"/>
        <v>334</v>
      </c>
    </row>
    <row r="30" spans="11:16" ht="12.75" customHeight="1">
      <c r="K30" s="51">
        <v>2204</v>
      </c>
      <c r="L30" s="52" t="s">
        <v>43</v>
      </c>
      <c r="M30" s="52" t="s">
        <v>104</v>
      </c>
      <c r="N30" s="51">
        <v>307</v>
      </c>
      <c r="O30">
        <f t="shared" si="0"/>
        <v>272</v>
      </c>
      <c r="P30">
        <f t="shared" si="1"/>
        <v>334</v>
      </c>
    </row>
    <row r="31" spans="11:16" ht="12.75" customHeight="1">
      <c r="K31" s="51">
        <v>2205</v>
      </c>
      <c r="L31" s="52" t="s">
        <v>43</v>
      </c>
      <c r="M31" s="52" t="s">
        <v>104</v>
      </c>
      <c r="N31" s="51">
        <v>300</v>
      </c>
      <c r="O31">
        <f t="shared" si="0"/>
        <v>272</v>
      </c>
      <c r="P31">
        <f t="shared" si="1"/>
        <v>334</v>
      </c>
    </row>
    <row r="32" spans="11:16" ht="12.75" customHeight="1">
      <c r="K32" s="51">
        <v>2315</v>
      </c>
      <c r="L32" s="52" t="s">
        <v>28</v>
      </c>
      <c r="M32" s="52" t="s">
        <v>104</v>
      </c>
      <c r="N32" s="51">
        <v>300</v>
      </c>
      <c r="O32">
        <f t="shared" si="0"/>
        <v>272</v>
      </c>
      <c r="P32">
        <f t="shared" si="1"/>
        <v>334</v>
      </c>
    </row>
    <row r="33" spans="11:16" ht="12.75" customHeight="1">
      <c r="K33" s="51">
        <v>2350</v>
      </c>
      <c r="L33" s="52" t="s">
        <v>44</v>
      </c>
      <c r="M33" s="52" t="s">
        <v>104</v>
      </c>
      <c r="N33" s="51">
        <v>300</v>
      </c>
      <c r="O33">
        <f t="shared" si="0"/>
        <v>272</v>
      </c>
      <c r="P33">
        <f t="shared" si="1"/>
        <v>334</v>
      </c>
    </row>
    <row r="34" spans="11:16" ht="12.75" customHeight="1">
      <c r="K34" s="51">
        <v>2355</v>
      </c>
      <c r="L34" s="52" t="s">
        <v>45</v>
      </c>
      <c r="M34" s="52" t="s">
        <v>104</v>
      </c>
      <c r="N34" s="51">
        <v>300</v>
      </c>
      <c r="O34">
        <f t="shared" si="0"/>
        <v>272</v>
      </c>
      <c r="P34">
        <f t="shared" si="1"/>
        <v>334</v>
      </c>
    </row>
    <row r="35" spans="11:16" ht="12.75" customHeight="1">
      <c r="K35" s="51">
        <v>2568</v>
      </c>
      <c r="L35" s="52" t="s">
        <v>67</v>
      </c>
      <c r="M35" s="52" t="s">
        <v>104</v>
      </c>
      <c r="N35" s="51">
        <v>307</v>
      </c>
      <c r="O35">
        <f t="shared" si="0"/>
        <v>272</v>
      </c>
      <c r="P35">
        <f t="shared" si="1"/>
        <v>334</v>
      </c>
    </row>
    <row r="36" spans="11:16" ht="12.75" customHeight="1">
      <c r="K36" s="51">
        <v>2569</v>
      </c>
      <c r="L36" s="52" t="s">
        <v>67</v>
      </c>
      <c r="M36" s="52" t="s">
        <v>104</v>
      </c>
      <c r="N36" s="51">
        <v>316</v>
      </c>
      <c r="O36">
        <f t="shared" si="0"/>
        <v>272</v>
      </c>
      <c r="P36">
        <f t="shared" si="1"/>
        <v>334</v>
      </c>
    </row>
    <row r="37" spans="11:16" ht="12.75" customHeight="1">
      <c r="K37" s="51">
        <v>2570</v>
      </c>
      <c r="L37" s="52" t="s">
        <v>67</v>
      </c>
      <c r="M37" s="52" t="s">
        <v>104</v>
      </c>
      <c r="N37" s="51">
        <v>316</v>
      </c>
      <c r="O37">
        <f t="shared" si="0"/>
        <v>272</v>
      </c>
      <c r="P37">
        <f t="shared" si="1"/>
        <v>334</v>
      </c>
    </row>
    <row r="38" spans="11:16" ht="12.75" customHeight="1">
      <c r="K38" s="51">
        <v>2571</v>
      </c>
      <c r="L38" s="52" t="s">
        <v>67</v>
      </c>
      <c r="M38" s="52" t="s">
        <v>104</v>
      </c>
      <c r="N38" s="51">
        <v>303</v>
      </c>
      <c r="O38">
        <f t="shared" si="0"/>
        <v>272</v>
      </c>
      <c r="P38">
        <f t="shared" si="1"/>
        <v>334</v>
      </c>
    </row>
    <row r="39" spans="11:16" ht="12.75" customHeight="1">
      <c r="K39" s="51">
        <v>2572</v>
      </c>
      <c r="L39" s="52" t="s">
        <v>67</v>
      </c>
      <c r="M39" s="52" t="s">
        <v>104</v>
      </c>
      <c r="N39" s="51">
        <v>289</v>
      </c>
      <c r="O39">
        <f t="shared" si="0"/>
        <v>272</v>
      </c>
      <c r="P39">
        <f t="shared" si="1"/>
        <v>334</v>
      </c>
    </row>
    <row r="40" spans="11:16" ht="12.75" customHeight="1">
      <c r="K40" s="51">
        <v>2573</v>
      </c>
      <c r="L40" s="52" t="s">
        <v>67</v>
      </c>
      <c r="M40" s="52" t="s">
        <v>104</v>
      </c>
      <c r="N40" s="51">
        <v>307</v>
      </c>
      <c r="O40">
        <f t="shared" si="0"/>
        <v>272</v>
      </c>
      <c r="P40">
        <f t="shared" si="1"/>
        <v>334</v>
      </c>
    </row>
    <row r="41" spans="11:16" ht="12.75" customHeight="1">
      <c r="K41" s="51">
        <v>2574</v>
      </c>
      <c r="L41" s="52" t="s">
        <v>67</v>
      </c>
      <c r="M41" s="52" t="s">
        <v>104</v>
      </c>
      <c r="N41" s="51">
        <v>302</v>
      </c>
      <c r="O41">
        <f t="shared" si="0"/>
        <v>272</v>
      </c>
      <c r="P41">
        <f t="shared" si="1"/>
        <v>334</v>
      </c>
    </row>
    <row r="42" spans="11:16" ht="12.75" customHeight="1">
      <c r="K42" s="51">
        <v>2575</v>
      </c>
      <c r="L42" s="52" t="s">
        <v>67</v>
      </c>
      <c r="M42" s="52" t="s">
        <v>104</v>
      </c>
      <c r="N42" s="51">
        <v>300</v>
      </c>
      <c r="O42">
        <f t="shared" si="0"/>
        <v>272</v>
      </c>
      <c r="P42">
        <f t="shared" si="1"/>
        <v>334</v>
      </c>
    </row>
    <row r="43" spans="11:16" ht="12.75" customHeight="1">
      <c r="K43" s="51">
        <v>2576</v>
      </c>
      <c r="L43" s="52" t="s">
        <v>67</v>
      </c>
      <c r="M43" s="52" t="s">
        <v>104</v>
      </c>
      <c r="N43" s="51">
        <v>313</v>
      </c>
      <c r="O43">
        <f t="shared" si="0"/>
        <v>272</v>
      </c>
      <c r="P43">
        <f t="shared" si="1"/>
        <v>334</v>
      </c>
    </row>
    <row r="44" spans="11:16" ht="12.75" customHeight="1">
      <c r="K44" s="51">
        <v>2660</v>
      </c>
      <c r="L44" s="52" t="s">
        <v>68</v>
      </c>
      <c r="M44" s="52" t="s">
        <v>104</v>
      </c>
      <c r="N44" s="51">
        <v>307</v>
      </c>
      <c r="O44">
        <f t="shared" si="0"/>
        <v>272</v>
      </c>
      <c r="P44">
        <f t="shared" si="1"/>
        <v>334</v>
      </c>
    </row>
    <row r="45" spans="11:16" ht="12.75" customHeight="1">
      <c r="K45" s="51">
        <v>2665</v>
      </c>
      <c r="L45" s="52" t="s">
        <v>69</v>
      </c>
      <c r="M45" s="52" t="s">
        <v>104</v>
      </c>
      <c r="N45" s="51">
        <v>314</v>
      </c>
      <c r="O45">
        <f t="shared" si="0"/>
        <v>272</v>
      </c>
      <c r="P45">
        <f t="shared" si="1"/>
        <v>334</v>
      </c>
    </row>
    <row r="46" spans="11:16" ht="12.75" customHeight="1">
      <c r="K46" s="51">
        <v>2744</v>
      </c>
      <c r="L46" s="52" t="s">
        <v>106</v>
      </c>
      <c r="M46" s="52" t="s">
        <v>104</v>
      </c>
      <c r="N46" s="51">
        <v>310</v>
      </c>
      <c r="O46">
        <f t="shared" si="0"/>
        <v>272</v>
      </c>
      <c r="P46">
        <f t="shared" si="1"/>
        <v>334</v>
      </c>
    </row>
    <row r="47" spans="11:14" ht="12.75" customHeight="1">
      <c r="K47" s="15"/>
      <c r="L47" s="16"/>
      <c r="M47" s="16"/>
      <c r="N47" s="15"/>
    </row>
    <row r="48" spans="11:14" ht="12.75" customHeight="1">
      <c r="K48" s="15"/>
      <c r="L48" s="16"/>
      <c r="M48" s="16"/>
      <c r="N48" s="15"/>
    </row>
    <row r="49" spans="13:14" ht="12.75" customHeight="1">
      <c r="M49" s="2" t="s">
        <v>11</v>
      </c>
      <c r="N49" s="6">
        <f>AVERAGE(N2:N48)</f>
        <v>305.75555555555553</v>
      </c>
    </row>
    <row r="50" spans="13:14" ht="12.75" customHeight="1">
      <c r="M50" s="2" t="s">
        <v>12</v>
      </c>
      <c r="N50" s="4">
        <f>STDEV(N2:N48)</f>
        <v>9.632227051923136</v>
      </c>
    </row>
    <row r="51" spans="13:14" ht="12.75" customHeight="1">
      <c r="M51" s="2" t="s">
        <v>5</v>
      </c>
      <c r="N51" s="3">
        <f>N50/N49*100</f>
        <v>3.1503032003527958</v>
      </c>
    </row>
    <row r="52" spans="13:14" ht="12.75" customHeight="1">
      <c r="M52" s="2" t="s">
        <v>13</v>
      </c>
      <c r="N52" s="3">
        <f>N49/N55*100</f>
        <v>100.90942427576091</v>
      </c>
    </row>
    <row r="53" spans="13:14" ht="12.75" customHeight="1">
      <c r="M53" s="2" t="s">
        <v>6</v>
      </c>
      <c r="N53" s="5">
        <v>272</v>
      </c>
    </row>
    <row r="54" spans="13:14" ht="12.75" customHeight="1">
      <c r="M54" s="2" t="s">
        <v>7</v>
      </c>
      <c r="N54" s="5">
        <v>334</v>
      </c>
    </row>
    <row r="55" spans="13:14" ht="12.75" customHeight="1">
      <c r="M55" s="2" t="s">
        <v>8</v>
      </c>
      <c r="N55" s="5">
        <f>(N53+N54)/2</f>
        <v>303</v>
      </c>
    </row>
    <row r="56" spans="13:14" ht="12.75" customHeight="1">
      <c r="M56" s="2" t="s">
        <v>9</v>
      </c>
      <c r="N56" s="5">
        <v>1</v>
      </c>
    </row>
    <row r="57" spans="13:14" ht="12.75" customHeight="1">
      <c r="M57" s="2" t="s">
        <v>10</v>
      </c>
      <c r="N57" s="5">
        <f>COUNT(N2:N48)</f>
        <v>45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53" t="s">
        <v>0</v>
      </c>
      <c r="L1" s="53" t="s">
        <v>1</v>
      </c>
      <c r="M1" s="53" t="s">
        <v>2</v>
      </c>
      <c r="N1" s="53" t="s">
        <v>73</v>
      </c>
      <c r="O1" s="1" t="s">
        <v>4</v>
      </c>
      <c r="P1" s="1" t="s">
        <v>3</v>
      </c>
    </row>
    <row r="2" spans="1:16" ht="12.75">
      <c r="A2" s="13" t="s">
        <v>72</v>
      </c>
      <c r="K2" s="54">
        <v>1486</v>
      </c>
      <c r="L2" s="55" t="s">
        <v>39</v>
      </c>
      <c r="M2" s="55" t="s">
        <v>104</v>
      </c>
      <c r="N2" s="54">
        <v>3.88</v>
      </c>
      <c r="O2">
        <f aca="true" t="shared" si="0" ref="O2:O22">$D$7</f>
        <v>3.41</v>
      </c>
      <c r="P2">
        <f aca="true" t="shared" si="1" ref="P2:P22">$E$7</f>
        <v>4.19</v>
      </c>
    </row>
    <row r="3" spans="1:16" ht="12.75">
      <c r="A3" s="13" t="s">
        <v>37</v>
      </c>
      <c r="K3" s="54">
        <v>1487</v>
      </c>
      <c r="L3" s="55" t="s">
        <v>39</v>
      </c>
      <c r="M3" s="55" t="s">
        <v>104</v>
      </c>
      <c r="N3" s="54">
        <v>3.96</v>
      </c>
      <c r="O3">
        <f t="shared" si="0"/>
        <v>3.41</v>
      </c>
      <c r="P3">
        <f t="shared" si="1"/>
        <v>4.19</v>
      </c>
    </row>
    <row r="4" spans="11:16" ht="12.75">
      <c r="K4" s="54">
        <v>1488</v>
      </c>
      <c r="L4" s="55" t="s">
        <v>39</v>
      </c>
      <c r="M4" s="55" t="s">
        <v>104</v>
      </c>
      <c r="N4" s="54">
        <v>4.11</v>
      </c>
      <c r="O4">
        <f t="shared" si="0"/>
        <v>3.41</v>
      </c>
      <c r="P4">
        <f t="shared" si="1"/>
        <v>4.19</v>
      </c>
    </row>
    <row r="5" spans="1:16" ht="12.75">
      <c r="A5" t="s">
        <v>15</v>
      </c>
      <c r="K5" s="54">
        <v>1489</v>
      </c>
      <c r="L5" s="55" t="s">
        <v>39</v>
      </c>
      <c r="M5" s="55" t="s">
        <v>104</v>
      </c>
      <c r="N5" s="54">
        <v>4.1</v>
      </c>
      <c r="O5">
        <f t="shared" si="0"/>
        <v>3.41</v>
      </c>
      <c r="P5">
        <f t="shared" si="1"/>
        <v>4.19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54">
        <v>1490</v>
      </c>
      <c r="L6" s="55" t="s">
        <v>39</v>
      </c>
      <c r="M6" s="55" t="s">
        <v>104</v>
      </c>
      <c r="N6" s="54">
        <v>3.86</v>
      </c>
      <c r="O6">
        <f t="shared" si="0"/>
        <v>3.41</v>
      </c>
      <c r="P6">
        <f t="shared" si="1"/>
        <v>4.19</v>
      </c>
    </row>
    <row r="7" spans="1:16" ht="12.75" customHeight="1">
      <c r="A7" s="5">
        <f>+N41</f>
        <v>0.01</v>
      </c>
      <c r="B7" s="5">
        <f>+N42</f>
        <v>21</v>
      </c>
      <c r="C7" s="5">
        <f>+N40</f>
        <v>3.8000000000000003</v>
      </c>
      <c r="D7" s="5">
        <f>+N38</f>
        <v>3.41</v>
      </c>
      <c r="E7" s="5">
        <f>+N39</f>
        <v>4.19</v>
      </c>
      <c r="F7" s="5">
        <f>N34</f>
        <v>3.902857142857143</v>
      </c>
      <c r="G7" s="6">
        <f>N35</f>
        <v>0.1533995716142263</v>
      </c>
      <c r="H7" s="3">
        <f>N36</f>
        <v>3.930442903732006</v>
      </c>
      <c r="I7" s="3">
        <f>+N37</f>
        <v>102.70676691729324</v>
      </c>
      <c r="K7" s="54">
        <v>1512</v>
      </c>
      <c r="L7" s="55" t="s">
        <v>40</v>
      </c>
      <c r="M7" s="55" t="s">
        <v>104</v>
      </c>
      <c r="N7" s="54">
        <v>3.86</v>
      </c>
      <c r="O7">
        <f t="shared" si="0"/>
        <v>3.41</v>
      </c>
      <c r="P7">
        <f t="shared" si="1"/>
        <v>4.19</v>
      </c>
    </row>
    <row r="8" spans="11:16" ht="12.75" customHeight="1">
      <c r="K8" s="54">
        <v>1958</v>
      </c>
      <c r="L8" s="55" t="s">
        <v>41</v>
      </c>
      <c r="M8" s="55" t="s">
        <v>104</v>
      </c>
      <c r="N8" s="54">
        <v>3.71</v>
      </c>
      <c r="O8">
        <f t="shared" si="0"/>
        <v>3.41</v>
      </c>
      <c r="P8">
        <f t="shared" si="1"/>
        <v>4.19</v>
      </c>
    </row>
    <row r="9" spans="11:16" ht="12.75" customHeight="1">
      <c r="K9" s="54">
        <v>1959</v>
      </c>
      <c r="L9" s="55" t="s">
        <v>41</v>
      </c>
      <c r="M9" s="55" t="s">
        <v>104</v>
      </c>
      <c r="N9" s="54">
        <v>4.07</v>
      </c>
      <c r="O9">
        <f t="shared" si="0"/>
        <v>3.41</v>
      </c>
      <c r="P9">
        <f t="shared" si="1"/>
        <v>4.19</v>
      </c>
    </row>
    <row r="10" spans="11:16" ht="12.75" customHeight="1">
      <c r="K10" s="54">
        <v>1960</v>
      </c>
      <c r="L10" s="55" t="s">
        <v>41</v>
      </c>
      <c r="M10" s="55" t="s">
        <v>104</v>
      </c>
      <c r="N10" s="54">
        <v>4.09</v>
      </c>
      <c r="O10">
        <f t="shared" si="0"/>
        <v>3.41</v>
      </c>
      <c r="P10">
        <f t="shared" si="1"/>
        <v>4.19</v>
      </c>
    </row>
    <row r="11" spans="11:16" ht="12.75" customHeight="1">
      <c r="K11" s="54">
        <v>1961</v>
      </c>
      <c r="L11" s="55" t="s">
        <v>41</v>
      </c>
      <c r="M11" s="55" t="s">
        <v>104</v>
      </c>
      <c r="N11" s="54">
        <v>4.15</v>
      </c>
      <c r="O11">
        <f t="shared" si="0"/>
        <v>3.41</v>
      </c>
      <c r="P11">
        <f t="shared" si="1"/>
        <v>4.19</v>
      </c>
    </row>
    <row r="12" spans="11:16" ht="12.75" customHeight="1">
      <c r="K12" s="54">
        <v>1962</v>
      </c>
      <c r="L12" s="55" t="s">
        <v>41</v>
      </c>
      <c r="M12" s="55" t="s">
        <v>104</v>
      </c>
      <c r="N12" s="54">
        <v>3.91</v>
      </c>
      <c r="O12">
        <f t="shared" si="0"/>
        <v>3.41</v>
      </c>
      <c r="P12">
        <f t="shared" si="1"/>
        <v>4.19</v>
      </c>
    </row>
    <row r="13" spans="11:16" ht="12.75" customHeight="1">
      <c r="K13" s="54">
        <v>1963</v>
      </c>
      <c r="L13" s="55" t="s">
        <v>41</v>
      </c>
      <c r="M13" s="55" t="s">
        <v>104</v>
      </c>
      <c r="N13" s="54">
        <v>4.05</v>
      </c>
      <c r="O13">
        <f t="shared" si="0"/>
        <v>3.41</v>
      </c>
      <c r="P13">
        <f t="shared" si="1"/>
        <v>4.19</v>
      </c>
    </row>
    <row r="14" spans="11:16" ht="12.75" customHeight="1">
      <c r="K14" s="54">
        <v>1991</v>
      </c>
      <c r="L14" s="55" t="s">
        <v>42</v>
      </c>
      <c r="M14" s="55" t="s">
        <v>104</v>
      </c>
      <c r="N14" s="54">
        <v>3.9</v>
      </c>
      <c r="O14">
        <f t="shared" si="0"/>
        <v>3.41</v>
      </c>
      <c r="P14">
        <f t="shared" si="1"/>
        <v>4.19</v>
      </c>
    </row>
    <row r="15" spans="11:16" ht="12.75" customHeight="1">
      <c r="K15" s="54">
        <v>2201</v>
      </c>
      <c r="L15" s="55" t="s">
        <v>43</v>
      </c>
      <c r="M15" s="55" t="s">
        <v>104</v>
      </c>
      <c r="N15" s="54">
        <v>3.76</v>
      </c>
      <c r="O15">
        <f t="shared" si="0"/>
        <v>3.41</v>
      </c>
      <c r="P15">
        <f t="shared" si="1"/>
        <v>4.19</v>
      </c>
    </row>
    <row r="16" spans="11:16" ht="12.75" customHeight="1">
      <c r="K16" s="54">
        <v>2202</v>
      </c>
      <c r="L16" s="55" t="s">
        <v>43</v>
      </c>
      <c r="M16" s="55" t="s">
        <v>104</v>
      </c>
      <c r="N16" s="54">
        <v>3.66</v>
      </c>
      <c r="O16">
        <f t="shared" si="0"/>
        <v>3.41</v>
      </c>
      <c r="P16">
        <f t="shared" si="1"/>
        <v>4.19</v>
      </c>
    </row>
    <row r="17" spans="11:16" ht="12.75" customHeight="1">
      <c r="K17" s="54">
        <v>2203</v>
      </c>
      <c r="L17" s="55" t="s">
        <v>43</v>
      </c>
      <c r="M17" s="55" t="s">
        <v>104</v>
      </c>
      <c r="N17" s="54">
        <v>4.04</v>
      </c>
      <c r="O17">
        <f t="shared" si="0"/>
        <v>3.41</v>
      </c>
      <c r="P17">
        <f t="shared" si="1"/>
        <v>4.19</v>
      </c>
    </row>
    <row r="18" spans="11:16" ht="12.75" customHeight="1">
      <c r="K18" s="54">
        <v>2204</v>
      </c>
      <c r="L18" s="55" t="s">
        <v>43</v>
      </c>
      <c r="M18" s="55" t="s">
        <v>104</v>
      </c>
      <c r="N18" s="54">
        <v>3.86</v>
      </c>
      <c r="O18">
        <f t="shared" si="0"/>
        <v>3.41</v>
      </c>
      <c r="P18">
        <f t="shared" si="1"/>
        <v>4.19</v>
      </c>
    </row>
    <row r="19" spans="11:16" ht="12.75" customHeight="1">
      <c r="K19" s="54">
        <v>2205</v>
      </c>
      <c r="L19" s="55" t="s">
        <v>43</v>
      </c>
      <c r="M19" s="55" t="s">
        <v>104</v>
      </c>
      <c r="N19" s="54">
        <v>3.71</v>
      </c>
      <c r="O19">
        <f t="shared" si="0"/>
        <v>3.41</v>
      </c>
      <c r="P19">
        <f t="shared" si="1"/>
        <v>4.19</v>
      </c>
    </row>
    <row r="20" spans="11:16" ht="12.75" customHeight="1">
      <c r="K20" s="54">
        <v>2315</v>
      </c>
      <c r="L20" s="55" t="s">
        <v>28</v>
      </c>
      <c r="M20" s="55" t="s">
        <v>104</v>
      </c>
      <c r="N20" s="54">
        <v>3.76</v>
      </c>
      <c r="O20">
        <f t="shared" si="0"/>
        <v>3.41</v>
      </c>
      <c r="P20">
        <f t="shared" si="1"/>
        <v>4.19</v>
      </c>
    </row>
    <row r="21" spans="11:16" ht="12.75" customHeight="1">
      <c r="K21" s="54">
        <v>2350</v>
      </c>
      <c r="L21" s="55" t="s">
        <v>44</v>
      </c>
      <c r="M21" s="55" t="s">
        <v>104</v>
      </c>
      <c r="N21" s="54">
        <v>3.76</v>
      </c>
      <c r="O21">
        <f t="shared" si="0"/>
        <v>3.41</v>
      </c>
      <c r="P21">
        <f t="shared" si="1"/>
        <v>4.19</v>
      </c>
    </row>
    <row r="22" spans="11:16" ht="12.75" customHeight="1">
      <c r="K22" s="54">
        <v>2355</v>
      </c>
      <c r="L22" s="55" t="s">
        <v>45</v>
      </c>
      <c r="M22" s="55" t="s">
        <v>104</v>
      </c>
      <c r="N22" s="54">
        <v>3.76</v>
      </c>
      <c r="O22">
        <f t="shared" si="0"/>
        <v>3.41</v>
      </c>
      <c r="P22">
        <f t="shared" si="1"/>
        <v>4.19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3.902857142857143</v>
      </c>
    </row>
    <row r="35" spans="13:14" ht="12.75" customHeight="1">
      <c r="M35" s="2" t="s">
        <v>12</v>
      </c>
      <c r="N35" s="4">
        <f>STDEV(N2:N33)</f>
        <v>0.1533995716142263</v>
      </c>
    </row>
    <row r="36" spans="13:14" ht="12.75" customHeight="1">
      <c r="M36" s="2" t="s">
        <v>5</v>
      </c>
      <c r="N36" s="3">
        <f>N35/N34*100</f>
        <v>3.930442903732006</v>
      </c>
    </row>
    <row r="37" spans="13:14" ht="12.75" customHeight="1">
      <c r="M37" s="2" t="s">
        <v>13</v>
      </c>
      <c r="N37" s="3">
        <f>N34/N40*100</f>
        <v>102.70676691729324</v>
      </c>
    </row>
    <row r="38" spans="13:14" ht="12.75" customHeight="1">
      <c r="M38" s="2" t="s">
        <v>6</v>
      </c>
      <c r="N38" s="5">
        <v>3.41</v>
      </c>
    </row>
    <row r="39" spans="13:14" ht="12.75" customHeight="1">
      <c r="M39" s="2" t="s">
        <v>7</v>
      </c>
      <c r="N39" s="5">
        <v>4.19</v>
      </c>
    </row>
    <row r="40" spans="13:14" ht="12.75" customHeight="1">
      <c r="M40" s="2" t="s">
        <v>8</v>
      </c>
      <c r="N40" s="5">
        <f>(N38+N39)/2</f>
        <v>3.8000000000000003</v>
      </c>
    </row>
    <row r="41" spans="13:14" ht="12.75" customHeight="1">
      <c r="M41" s="2" t="s">
        <v>9</v>
      </c>
      <c r="N41" s="5">
        <v>0.01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56" t="s">
        <v>0</v>
      </c>
      <c r="L1" s="56" t="s">
        <v>1</v>
      </c>
      <c r="M1" s="56" t="s">
        <v>2</v>
      </c>
      <c r="N1" s="56" t="s">
        <v>75</v>
      </c>
      <c r="O1" s="1" t="s">
        <v>4</v>
      </c>
      <c r="P1" s="1" t="s">
        <v>3</v>
      </c>
    </row>
    <row r="2" spans="1:16" ht="12.75">
      <c r="A2" s="13" t="s">
        <v>74</v>
      </c>
      <c r="K2" s="57">
        <v>1486</v>
      </c>
      <c r="L2" s="58" t="s">
        <v>39</v>
      </c>
      <c r="M2" s="58" t="s">
        <v>104</v>
      </c>
      <c r="N2" s="57">
        <v>1.25</v>
      </c>
      <c r="O2">
        <f aca="true" t="shared" si="0" ref="O2:O22">$D$7</f>
        <v>1.16</v>
      </c>
      <c r="P2">
        <f aca="true" t="shared" si="1" ref="P2:P22">$E$7</f>
        <v>1.44</v>
      </c>
    </row>
    <row r="3" spans="1:16" ht="12.75">
      <c r="A3" s="13" t="s">
        <v>37</v>
      </c>
      <c r="K3" s="57">
        <v>1487</v>
      </c>
      <c r="L3" s="58" t="s">
        <v>39</v>
      </c>
      <c r="M3" s="58" t="s">
        <v>104</v>
      </c>
      <c r="N3" s="57">
        <v>1.3</v>
      </c>
      <c r="O3">
        <f t="shared" si="0"/>
        <v>1.16</v>
      </c>
      <c r="P3">
        <f t="shared" si="1"/>
        <v>1.44</v>
      </c>
    </row>
    <row r="4" spans="11:16" ht="12.75">
      <c r="K4" s="57">
        <v>1488</v>
      </c>
      <c r="L4" s="58" t="s">
        <v>39</v>
      </c>
      <c r="M4" s="58" t="s">
        <v>104</v>
      </c>
      <c r="N4" s="57">
        <v>1.36</v>
      </c>
      <c r="O4">
        <f t="shared" si="0"/>
        <v>1.16</v>
      </c>
      <c r="P4">
        <f t="shared" si="1"/>
        <v>1.44</v>
      </c>
    </row>
    <row r="5" spans="1:16" ht="12.75">
      <c r="A5" t="s">
        <v>15</v>
      </c>
      <c r="K5" s="57">
        <v>1489</v>
      </c>
      <c r="L5" s="58" t="s">
        <v>39</v>
      </c>
      <c r="M5" s="58" t="s">
        <v>104</v>
      </c>
      <c r="N5" s="57">
        <v>1.36</v>
      </c>
      <c r="O5">
        <f t="shared" si="0"/>
        <v>1.16</v>
      </c>
      <c r="P5">
        <f t="shared" si="1"/>
        <v>1.44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57">
        <v>1490</v>
      </c>
      <c r="L6" s="58" t="s">
        <v>39</v>
      </c>
      <c r="M6" s="58" t="s">
        <v>104</v>
      </c>
      <c r="N6" s="57">
        <v>1.3</v>
      </c>
      <c r="O6">
        <f t="shared" si="0"/>
        <v>1.16</v>
      </c>
      <c r="P6">
        <f t="shared" si="1"/>
        <v>1.44</v>
      </c>
    </row>
    <row r="7" spans="1:16" ht="12.75" customHeight="1">
      <c r="A7" s="5">
        <f>+N41</f>
        <v>0.01</v>
      </c>
      <c r="B7" s="5">
        <f>+N42</f>
        <v>21</v>
      </c>
      <c r="C7" s="5">
        <f>+N40</f>
        <v>1.2999999999999998</v>
      </c>
      <c r="D7" s="5">
        <f>+N38</f>
        <v>1.16</v>
      </c>
      <c r="E7" s="5">
        <f>+N39</f>
        <v>1.44</v>
      </c>
      <c r="F7" s="5">
        <f>N34</f>
        <v>1.2728571428571425</v>
      </c>
      <c r="G7" s="6">
        <f>N35</f>
        <v>0.06301927142890236</v>
      </c>
      <c r="H7" s="3">
        <f>N36</f>
        <v>4.951008978701646</v>
      </c>
      <c r="I7" s="3">
        <f>+N37</f>
        <v>97.9120879120879</v>
      </c>
      <c r="K7" s="57">
        <v>1512</v>
      </c>
      <c r="L7" s="58" t="s">
        <v>40</v>
      </c>
      <c r="M7" s="58" t="s">
        <v>104</v>
      </c>
      <c r="N7" s="57">
        <v>1.3</v>
      </c>
      <c r="O7">
        <f t="shared" si="0"/>
        <v>1.16</v>
      </c>
      <c r="P7">
        <f t="shared" si="1"/>
        <v>1.44</v>
      </c>
    </row>
    <row r="8" spans="11:16" ht="12.75" customHeight="1">
      <c r="K8" s="57">
        <v>1958</v>
      </c>
      <c r="L8" s="58" t="s">
        <v>41</v>
      </c>
      <c r="M8" s="58" t="s">
        <v>104</v>
      </c>
      <c r="N8" s="57">
        <v>1.23</v>
      </c>
      <c r="O8">
        <f t="shared" si="0"/>
        <v>1.16</v>
      </c>
      <c r="P8">
        <f t="shared" si="1"/>
        <v>1.44</v>
      </c>
    </row>
    <row r="9" spans="11:16" ht="12.75" customHeight="1">
      <c r="K9" s="57">
        <v>1959</v>
      </c>
      <c r="L9" s="58" t="s">
        <v>41</v>
      </c>
      <c r="M9" s="58" t="s">
        <v>104</v>
      </c>
      <c r="N9" s="57">
        <v>1.32</v>
      </c>
      <c r="O9">
        <f t="shared" si="0"/>
        <v>1.16</v>
      </c>
      <c r="P9">
        <f t="shared" si="1"/>
        <v>1.44</v>
      </c>
    </row>
    <row r="10" spans="11:16" ht="12.75" customHeight="1">
      <c r="K10" s="57">
        <v>1960</v>
      </c>
      <c r="L10" s="58" t="s">
        <v>41</v>
      </c>
      <c r="M10" s="58" t="s">
        <v>104</v>
      </c>
      <c r="N10" s="57">
        <v>1.38</v>
      </c>
      <c r="O10">
        <f t="shared" si="0"/>
        <v>1.16</v>
      </c>
      <c r="P10">
        <f t="shared" si="1"/>
        <v>1.44</v>
      </c>
    </row>
    <row r="11" spans="11:16" ht="12.75" customHeight="1">
      <c r="K11" s="57">
        <v>1961</v>
      </c>
      <c r="L11" s="58" t="s">
        <v>41</v>
      </c>
      <c r="M11" s="58" t="s">
        <v>104</v>
      </c>
      <c r="N11" s="57">
        <v>1.38</v>
      </c>
      <c r="O11">
        <f t="shared" si="0"/>
        <v>1.16</v>
      </c>
      <c r="P11">
        <f t="shared" si="1"/>
        <v>1.44</v>
      </c>
    </row>
    <row r="12" spans="11:16" ht="12.75" customHeight="1">
      <c r="K12" s="57">
        <v>1962</v>
      </c>
      <c r="L12" s="58" t="s">
        <v>41</v>
      </c>
      <c r="M12" s="58" t="s">
        <v>104</v>
      </c>
      <c r="N12" s="57">
        <v>1.26</v>
      </c>
      <c r="O12">
        <f t="shared" si="0"/>
        <v>1.16</v>
      </c>
      <c r="P12">
        <f t="shared" si="1"/>
        <v>1.44</v>
      </c>
    </row>
    <row r="13" spans="11:16" ht="12.75" customHeight="1">
      <c r="K13" s="57">
        <v>1963</v>
      </c>
      <c r="L13" s="58" t="s">
        <v>41</v>
      </c>
      <c r="M13" s="58" t="s">
        <v>104</v>
      </c>
      <c r="N13" s="57">
        <v>1.3</v>
      </c>
      <c r="O13">
        <f t="shared" si="0"/>
        <v>1.16</v>
      </c>
      <c r="P13">
        <f t="shared" si="1"/>
        <v>1.44</v>
      </c>
    </row>
    <row r="14" spans="11:16" ht="12.75" customHeight="1">
      <c r="K14" s="57">
        <v>1991</v>
      </c>
      <c r="L14" s="58" t="s">
        <v>42</v>
      </c>
      <c r="M14" s="58" t="s">
        <v>104</v>
      </c>
      <c r="N14" s="57">
        <v>1.26</v>
      </c>
      <c r="O14">
        <f t="shared" si="0"/>
        <v>1.16</v>
      </c>
      <c r="P14">
        <f t="shared" si="1"/>
        <v>1.44</v>
      </c>
    </row>
    <row r="15" spans="11:16" ht="12.75" customHeight="1">
      <c r="K15" s="57">
        <v>2201</v>
      </c>
      <c r="L15" s="58" t="s">
        <v>43</v>
      </c>
      <c r="M15" s="58" t="s">
        <v>104</v>
      </c>
      <c r="N15" s="57">
        <v>1.2</v>
      </c>
      <c r="O15">
        <f t="shared" si="0"/>
        <v>1.16</v>
      </c>
      <c r="P15">
        <f t="shared" si="1"/>
        <v>1.44</v>
      </c>
    </row>
    <row r="16" spans="11:16" ht="12.75" customHeight="1">
      <c r="K16" s="57">
        <v>2202</v>
      </c>
      <c r="L16" s="58" t="s">
        <v>43</v>
      </c>
      <c r="M16" s="58" t="s">
        <v>104</v>
      </c>
      <c r="N16" s="57">
        <v>1.17</v>
      </c>
      <c r="O16">
        <f t="shared" si="0"/>
        <v>1.16</v>
      </c>
      <c r="P16">
        <f t="shared" si="1"/>
        <v>1.44</v>
      </c>
    </row>
    <row r="17" spans="11:16" ht="12.75" customHeight="1">
      <c r="K17" s="57">
        <v>2203</v>
      </c>
      <c r="L17" s="58" t="s">
        <v>43</v>
      </c>
      <c r="M17" s="58" t="s">
        <v>104</v>
      </c>
      <c r="N17" s="57">
        <v>1.27</v>
      </c>
      <c r="O17">
        <f t="shared" si="0"/>
        <v>1.16</v>
      </c>
      <c r="P17">
        <f t="shared" si="1"/>
        <v>1.44</v>
      </c>
    </row>
    <row r="18" spans="11:16" ht="12.75" customHeight="1">
      <c r="K18" s="57">
        <v>2204</v>
      </c>
      <c r="L18" s="58" t="s">
        <v>43</v>
      </c>
      <c r="M18" s="58" t="s">
        <v>104</v>
      </c>
      <c r="N18" s="57">
        <v>1.25</v>
      </c>
      <c r="O18">
        <f t="shared" si="0"/>
        <v>1.16</v>
      </c>
      <c r="P18">
        <f t="shared" si="1"/>
        <v>1.44</v>
      </c>
    </row>
    <row r="19" spans="11:16" ht="12.75" customHeight="1">
      <c r="K19" s="57">
        <v>2205</v>
      </c>
      <c r="L19" s="58" t="s">
        <v>43</v>
      </c>
      <c r="M19" s="58" t="s">
        <v>104</v>
      </c>
      <c r="N19" s="57">
        <v>1.24</v>
      </c>
      <c r="O19">
        <f t="shared" si="0"/>
        <v>1.16</v>
      </c>
      <c r="P19">
        <f t="shared" si="1"/>
        <v>1.44</v>
      </c>
    </row>
    <row r="20" spans="11:16" ht="12.75" customHeight="1">
      <c r="K20" s="57">
        <v>2315</v>
      </c>
      <c r="L20" s="58" t="s">
        <v>28</v>
      </c>
      <c r="M20" s="58" t="s">
        <v>104</v>
      </c>
      <c r="N20" s="57">
        <v>1.2</v>
      </c>
      <c r="O20">
        <f t="shared" si="0"/>
        <v>1.16</v>
      </c>
      <c r="P20">
        <f t="shared" si="1"/>
        <v>1.44</v>
      </c>
    </row>
    <row r="21" spans="11:16" ht="12.75" customHeight="1">
      <c r="K21" s="57">
        <v>2350</v>
      </c>
      <c r="L21" s="58" t="s">
        <v>44</v>
      </c>
      <c r="M21" s="58" t="s">
        <v>104</v>
      </c>
      <c r="N21" s="57">
        <v>1.2</v>
      </c>
      <c r="O21">
        <f t="shared" si="0"/>
        <v>1.16</v>
      </c>
      <c r="P21">
        <f t="shared" si="1"/>
        <v>1.44</v>
      </c>
    </row>
    <row r="22" spans="11:16" ht="12.75" customHeight="1">
      <c r="K22" s="57">
        <v>2355</v>
      </c>
      <c r="L22" s="58" t="s">
        <v>45</v>
      </c>
      <c r="M22" s="58" t="s">
        <v>104</v>
      </c>
      <c r="N22" s="57">
        <v>1.2</v>
      </c>
      <c r="O22">
        <f t="shared" si="0"/>
        <v>1.16</v>
      </c>
      <c r="P22">
        <f t="shared" si="1"/>
        <v>1.44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1.2728571428571425</v>
      </c>
    </row>
    <row r="35" spans="13:14" ht="12.75" customHeight="1">
      <c r="M35" s="2" t="s">
        <v>12</v>
      </c>
      <c r="N35" s="4">
        <f>STDEV(N2:N33)</f>
        <v>0.06301927142890236</v>
      </c>
    </row>
    <row r="36" spans="13:14" ht="12.75" customHeight="1">
      <c r="M36" s="2" t="s">
        <v>5</v>
      </c>
      <c r="N36" s="3">
        <f>N35/N34*100</f>
        <v>4.951008978701646</v>
      </c>
    </row>
    <row r="37" spans="13:14" ht="12.75" customHeight="1">
      <c r="M37" s="2" t="s">
        <v>13</v>
      </c>
      <c r="N37" s="3">
        <f>N34/N40*100</f>
        <v>97.9120879120879</v>
      </c>
    </row>
    <row r="38" spans="13:14" ht="12.75" customHeight="1">
      <c r="M38" s="2" t="s">
        <v>6</v>
      </c>
      <c r="N38" s="5">
        <v>1.16</v>
      </c>
    </row>
    <row r="39" spans="13:14" ht="12.75" customHeight="1">
      <c r="M39" s="2" t="s">
        <v>7</v>
      </c>
      <c r="N39" s="5">
        <v>1.44</v>
      </c>
    </row>
    <row r="40" spans="13:14" ht="12.75" customHeight="1">
      <c r="M40" s="2" t="s">
        <v>8</v>
      </c>
      <c r="N40" s="5">
        <f>(N38+N39)/2</f>
        <v>1.2999999999999998</v>
      </c>
    </row>
    <row r="41" spans="13:14" ht="12.75" customHeight="1">
      <c r="M41" s="2" t="s">
        <v>9</v>
      </c>
      <c r="N41" s="5">
        <v>0.01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59" t="s">
        <v>0</v>
      </c>
      <c r="L1" s="59" t="s">
        <v>1</v>
      </c>
      <c r="M1" s="59" t="s">
        <v>2</v>
      </c>
      <c r="N1" s="59" t="s">
        <v>77</v>
      </c>
      <c r="O1" s="1" t="s">
        <v>4</v>
      </c>
      <c r="P1" s="1" t="s">
        <v>3</v>
      </c>
    </row>
    <row r="2" spans="1:16" ht="12.75">
      <c r="A2" s="13" t="s">
        <v>76</v>
      </c>
      <c r="K2" s="60">
        <v>1486</v>
      </c>
      <c r="L2" s="61" t="s">
        <v>39</v>
      </c>
      <c r="M2" s="61" t="s">
        <v>104</v>
      </c>
      <c r="N2" s="60">
        <v>0.76</v>
      </c>
      <c r="O2">
        <f aca="true" t="shared" si="0" ref="O2:O22">$D$7</f>
        <v>0.67</v>
      </c>
      <c r="P2">
        <f aca="true" t="shared" si="1" ref="P2:P22">$E$7</f>
        <v>0.85</v>
      </c>
    </row>
    <row r="3" spans="1:16" ht="12.75">
      <c r="A3" s="13" t="s">
        <v>37</v>
      </c>
      <c r="K3" s="60">
        <v>1487</v>
      </c>
      <c r="L3" s="61" t="s">
        <v>39</v>
      </c>
      <c r="M3" s="61" t="s">
        <v>104</v>
      </c>
      <c r="N3" s="60">
        <v>0.79</v>
      </c>
      <c r="O3">
        <f t="shared" si="0"/>
        <v>0.67</v>
      </c>
      <c r="P3">
        <f t="shared" si="1"/>
        <v>0.85</v>
      </c>
    </row>
    <row r="4" spans="11:16" ht="12.75">
      <c r="K4" s="60">
        <v>1488</v>
      </c>
      <c r="L4" s="61" t="s">
        <v>39</v>
      </c>
      <c r="M4" s="61" t="s">
        <v>104</v>
      </c>
      <c r="N4" s="60">
        <v>0.8</v>
      </c>
      <c r="O4">
        <f t="shared" si="0"/>
        <v>0.67</v>
      </c>
      <c r="P4">
        <f t="shared" si="1"/>
        <v>0.85</v>
      </c>
    </row>
    <row r="5" spans="1:16" ht="12.75">
      <c r="A5" t="s">
        <v>15</v>
      </c>
      <c r="K5" s="60">
        <v>1489</v>
      </c>
      <c r="L5" s="61" t="s">
        <v>39</v>
      </c>
      <c r="M5" s="61" t="s">
        <v>104</v>
      </c>
      <c r="N5" s="60">
        <v>0.81</v>
      </c>
      <c r="O5">
        <f t="shared" si="0"/>
        <v>0.67</v>
      </c>
      <c r="P5">
        <f t="shared" si="1"/>
        <v>0.85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60">
        <v>1490</v>
      </c>
      <c r="L6" s="61" t="s">
        <v>39</v>
      </c>
      <c r="M6" s="61" t="s">
        <v>104</v>
      </c>
      <c r="N6" s="60">
        <v>0.76</v>
      </c>
      <c r="O6">
        <f t="shared" si="0"/>
        <v>0.67</v>
      </c>
      <c r="P6">
        <f t="shared" si="1"/>
        <v>0.85</v>
      </c>
    </row>
    <row r="7" spans="1:16" ht="12.75" customHeight="1">
      <c r="A7" s="5">
        <f>+N41</f>
        <v>0.01</v>
      </c>
      <c r="B7" s="5">
        <f>+N42</f>
        <v>21</v>
      </c>
      <c r="C7" s="5">
        <f>+N40</f>
        <v>0.76</v>
      </c>
      <c r="D7" s="5">
        <f>+N38</f>
        <v>0.67</v>
      </c>
      <c r="E7" s="5">
        <f>+N39</f>
        <v>0.85</v>
      </c>
      <c r="F7" s="5">
        <f>N34</f>
        <v>0.7566666666666667</v>
      </c>
      <c r="G7" s="6">
        <f>N35</f>
        <v>0.03366501646120507</v>
      </c>
      <c r="H7" s="3">
        <f>N36</f>
        <v>4.449121118220935</v>
      </c>
      <c r="I7" s="3">
        <f>+N37</f>
        <v>99.56140350877195</v>
      </c>
      <c r="K7" s="60">
        <v>1512</v>
      </c>
      <c r="L7" s="61" t="s">
        <v>40</v>
      </c>
      <c r="M7" s="61" t="s">
        <v>104</v>
      </c>
      <c r="N7" s="60">
        <v>0.76</v>
      </c>
      <c r="O7">
        <f t="shared" si="0"/>
        <v>0.67</v>
      </c>
      <c r="P7">
        <f t="shared" si="1"/>
        <v>0.85</v>
      </c>
    </row>
    <row r="8" spans="11:16" ht="12.75" customHeight="1">
      <c r="K8" s="60">
        <v>1958</v>
      </c>
      <c r="L8" s="61" t="s">
        <v>41</v>
      </c>
      <c r="M8" s="61" t="s">
        <v>104</v>
      </c>
      <c r="N8" s="60">
        <v>0.71</v>
      </c>
      <c r="O8">
        <f t="shared" si="0"/>
        <v>0.67</v>
      </c>
      <c r="P8">
        <f t="shared" si="1"/>
        <v>0.85</v>
      </c>
    </row>
    <row r="9" spans="11:16" ht="12.75" customHeight="1">
      <c r="K9" s="60">
        <v>1959</v>
      </c>
      <c r="L9" s="61" t="s">
        <v>41</v>
      </c>
      <c r="M9" s="61" t="s">
        <v>104</v>
      </c>
      <c r="N9" s="60">
        <v>0.78</v>
      </c>
      <c r="O9">
        <f t="shared" si="0"/>
        <v>0.67</v>
      </c>
      <c r="P9">
        <f t="shared" si="1"/>
        <v>0.85</v>
      </c>
    </row>
    <row r="10" spans="11:16" ht="12.75" customHeight="1">
      <c r="K10" s="60">
        <v>1960</v>
      </c>
      <c r="L10" s="61" t="s">
        <v>41</v>
      </c>
      <c r="M10" s="61" t="s">
        <v>104</v>
      </c>
      <c r="N10" s="60">
        <v>0.77</v>
      </c>
      <c r="O10">
        <f t="shared" si="0"/>
        <v>0.67</v>
      </c>
      <c r="P10">
        <f t="shared" si="1"/>
        <v>0.85</v>
      </c>
    </row>
    <row r="11" spans="11:16" ht="12.75" customHeight="1">
      <c r="K11" s="60">
        <v>1961</v>
      </c>
      <c r="L11" s="61" t="s">
        <v>41</v>
      </c>
      <c r="M11" s="61" t="s">
        <v>104</v>
      </c>
      <c r="N11" s="60">
        <v>0.82</v>
      </c>
      <c r="O11">
        <f t="shared" si="0"/>
        <v>0.67</v>
      </c>
      <c r="P11">
        <f t="shared" si="1"/>
        <v>0.85</v>
      </c>
    </row>
    <row r="12" spans="11:16" ht="12.75" customHeight="1">
      <c r="K12" s="60">
        <v>1962</v>
      </c>
      <c r="L12" s="61" t="s">
        <v>41</v>
      </c>
      <c r="M12" s="61" t="s">
        <v>104</v>
      </c>
      <c r="N12" s="60">
        <v>0.75</v>
      </c>
      <c r="O12">
        <f t="shared" si="0"/>
        <v>0.67</v>
      </c>
      <c r="P12">
        <f t="shared" si="1"/>
        <v>0.85</v>
      </c>
    </row>
    <row r="13" spans="11:16" ht="12.75" customHeight="1">
      <c r="K13" s="60">
        <v>1963</v>
      </c>
      <c r="L13" s="61" t="s">
        <v>41</v>
      </c>
      <c r="M13" s="61" t="s">
        <v>104</v>
      </c>
      <c r="N13" s="60">
        <v>0.78</v>
      </c>
      <c r="O13">
        <f t="shared" si="0"/>
        <v>0.67</v>
      </c>
      <c r="P13">
        <f t="shared" si="1"/>
        <v>0.85</v>
      </c>
    </row>
    <row r="14" spans="11:16" ht="12.75" customHeight="1">
      <c r="K14" s="60">
        <v>1991</v>
      </c>
      <c r="L14" s="61" t="s">
        <v>42</v>
      </c>
      <c r="M14" s="61" t="s">
        <v>104</v>
      </c>
      <c r="N14" s="60">
        <v>0.77</v>
      </c>
      <c r="O14">
        <f t="shared" si="0"/>
        <v>0.67</v>
      </c>
      <c r="P14">
        <f t="shared" si="1"/>
        <v>0.85</v>
      </c>
    </row>
    <row r="15" spans="11:16" ht="12.75" customHeight="1">
      <c r="K15" s="60">
        <v>2201</v>
      </c>
      <c r="L15" s="61" t="s">
        <v>43</v>
      </c>
      <c r="M15" s="61" t="s">
        <v>104</v>
      </c>
      <c r="N15" s="60">
        <v>0.72</v>
      </c>
      <c r="O15">
        <f t="shared" si="0"/>
        <v>0.67</v>
      </c>
      <c r="P15">
        <f t="shared" si="1"/>
        <v>0.85</v>
      </c>
    </row>
    <row r="16" spans="11:16" ht="12.75" customHeight="1">
      <c r="K16" s="60">
        <v>2202</v>
      </c>
      <c r="L16" s="61" t="s">
        <v>43</v>
      </c>
      <c r="M16" s="61" t="s">
        <v>104</v>
      </c>
      <c r="N16" s="60">
        <v>0.71</v>
      </c>
      <c r="O16">
        <f t="shared" si="0"/>
        <v>0.67</v>
      </c>
      <c r="P16">
        <f t="shared" si="1"/>
        <v>0.85</v>
      </c>
    </row>
    <row r="17" spans="11:16" ht="12.75" customHeight="1">
      <c r="K17" s="60">
        <v>2203</v>
      </c>
      <c r="L17" s="61" t="s">
        <v>43</v>
      </c>
      <c r="M17" s="61" t="s">
        <v>104</v>
      </c>
      <c r="N17" s="60">
        <v>0.77</v>
      </c>
      <c r="O17">
        <f t="shared" si="0"/>
        <v>0.67</v>
      </c>
      <c r="P17">
        <f t="shared" si="1"/>
        <v>0.85</v>
      </c>
    </row>
    <row r="18" spans="11:16" ht="12.75" customHeight="1">
      <c r="K18" s="60">
        <v>2204</v>
      </c>
      <c r="L18" s="61" t="s">
        <v>43</v>
      </c>
      <c r="M18" s="61" t="s">
        <v>104</v>
      </c>
      <c r="N18" s="60">
        <v>0.72</v>
      </c>
      <c r="O18">
        <f t="shared" si="0"/>
        <v>0.67</v>
      </c>
      <c r="P18">
        <f t="shared" si="1"/>
        <v>0.85</v>
      </c>
    </row>
    <row r="19" spans="11:16" ht="12.75" customHeight="1">
      <c r="K19" s="60">
        <v>2205</v>
      </c>
      <c r="L19" s="61" t="s">
        <v>43</v>
      </c>
      <c r="M19" s="61" t="s">
        <v>104</v>
      </c>
      <c r="N19" s="60">
        <v>0.75</v>
      </c>
      <c r="O19">
        <f t="shared" si="0"/>
        <v>0.67</v>
      </c>
      <c r="P19">
        <f t="shared" si="1"/>
        <v>0.85</v>
      </c>
    </row>
    <row r="20" spans="11:16" ht="12.75" customHeight="1">
      <c r="K20" s="60">
        <v>2315</v>
      </c>
      <c r="L20" s="61" t="s">
        <v>28</v>
      </c>
      <c r="M20" s="61" t="s">
        <v>104</v>
      </c>
      <c r="N20" s="60">
        <v>0.72</v>
      </c>
      <c r="O20">
        <f t="shared" si="0"/>
        <v>0.67</v>
      </c>
      <c r="P20">
        <f t="shared" si="1"/>
        <v>0.85</v>
      </c>
    </row>
    <row r="21" spans="11:16" ht="12.75" customHeight="1">
      <c r="K21" s="60">
        <v>2350</v>
      </c>
      <c r="L21" s="61" t="s">
        <v>44</v>
      </c>
      <c r="M21" s="61" t="s">
        <v>104</v>
      </c>
      <c r="N21" s="60">
        <v>0.72</v>
      </c>
      <c r="O21">
        <f t="shared" si="0"/>
        <v>0.67</v>
      </c>
      <c r="P21">
        <f t="shared" si="1"/>
        <v>0.85</v>
      </c>
    </row>
    <row r="22" spans="11:16" ht="12.75" customHeight="1">
      <c r="K22" s="60">
        <v>2355</v>
      </c>
      <c r="L22" s="61" t="s">
        <v>45</v>
      </c>
      <c r="M22" s="61" t="s">
        <v>104</v>
      </c>
      <c r="N22" s="60">
        <v>0.72</v>
      </c>
      <c r="O22">
        <f t="shared" si="0"/>
        <v>0.67</v>
      </c>
      <c r="P22">
        <f t="shared" si="1"/>
        <v>0.85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0.7566666666666667</v>
      </c>
    </row>
    <row r="35" spans="13:14" ht="12.75" customHeight="1">
      <c r="M35" s="2" t="s">
        <v>12</v>
      </c>
      <c r="N35" s="4">
        <f>STDEV(N2:N33)</f>
        <v>0.03366501646120507</v>
      </c>
    </row>
    <row r="36" spans="13:14" ht="12.75" customHeight="1">
      <c r="M36" s="2" t="s">
        <v>5</v>
      </c>
      <c r="N36" s="3">
        <f>N35/N34*100</f>
        <v>4.449121118220935</v>
      </c>
    </row>
    <row r="37" spans="13:14" ht="12.75" customHeight="1">
      <c r="M37" s="2" t="s">
        <v>13</v>
      </c>
      <c r="N37" s="3">
        <f>N34/N40*100</f>
        <v>99.56140350877195</v>
      </c>
    </row>
    <row r="38" spans="13:14" ht="12.75" customHeight="1">
      <c r="M38" s="2" t="s">
        <v>6</v>
      </c>
      <c r="N38" s="5">
        <v>0.67</v>
      </c>
    </row>
    <row r="39" spans="13:14" ht="12.75" customHeight="1">
      <c r="M39" s="2" t="s">
        <v>7</v>
      </c>
      <c r="N39" s="5">
        <v>0.85</v>
      </c>
    </row>
    <row r="40" spans="13:14" ht="12.75" customHeight="1">
      <c r="M40" s="2" t="s">
        <v>8</v>
      </c>
      <c r="N40" s="5">
        <f>(N38+N39)/2</f>
        <v>0.76</v>
      </c>
    </row>
    <row r="41" spans="13:14" ht="12.75" customHeight="1">
      <c r="M41" s="2" t="s">
        <v>9</v>
      </c>
      <c r="N41" s="5">
        <v>0.01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62" t="s">
        <v>0</v>
      </c>
      <c r="L1" s="62" t="s">
        <v>1</v>
      </c>
      <c r="M1" s="62" t="s">
        <v>2</v>
      </c>
      <c r="N1" s="62" t="s">
        <v>79</v>
      </c>
      <c r="O1" s="1" t="s">
        <v>4</v>
      </c>
      <c r="P1" s="1" t="s">
        <v>3</v>
      </c>
    </row>
    <row r="2" spans="1:16" ht="12.75">
      <c r="A2" s="13" t="s">
        <v>78</v>
      </c>
      <c r="K2" s="63">
        <v>1486</v>
      </c>
      <c r="L2" s="64" t="s">
        <v>39</v>
      </c>
      <c r="M2" s="64" t="s">
        <v>104</v>
      </c>
      <c r="N2" s="63">
        <v>569</v>
      </c>
      <c r="O2">
        <f aca="true" t="shared" si="0" ref="O2:O22">$D$7</f>
        <v>506</v>
      </c>
      <c r="P2">
        <f aca="true" t="shared" si="1" ref="P2:P22">$E$7</f>
        <v>630</v>
      </c>
    </row>
    <row r="3" spans="1:16" ht="12.75">
      <c r="A3" s="13" t="s">
        <v>37</v>
      </c>
      <c r="K3" s="63">
        <v>1487</v>
      </c>
      <c r="L3" s="64" t="s">
        <v>39</v>
      </c>
      <c r="M3" s="64" t="s">
        <v>104</v>
      </c>
      <c r="N3" s="63">
        <v>581</v>
      </c>
      <c r="O3">
        <f t="shared" si="0"/>
        <v>506</v>
      </c>
      <c r="P3">
        <f t="shared" si="1"/>
        <v>630</v>
      </c>
    </row>
    <row r="4" spans="11:16" ht="12.75">
      <c r="K4" s="63">
        <v>1488</v>
      </c>
      <c r="L4" s="64" t="s">
        <v>39</v>
      </c>
      <c r="M4" s="64" t="s">
        <v>104</v>
      </c>
      <c r="N4" s="63">
        <v>587</v>
      </c>
      <c r="O4">
        <f t="shared" si="0"/>
        <v>506</v>
      </c>
      <c r="P4">
        <f t="shared" si="1"/>
        <v>630</v>
      </c>
    </row>
    <row r="5" spans="1:16" ht="12.75">
      <c r="A5" t="s">
        <v>15</v>
      </c>
      <c r="K5" s="63">
        <v>1489</v>
      </c>
      <c r="L5" s="64" t="s">
        <v>39</v>
      </c>
      <c r="M5" s="64" t="s">
        <v>104</v>
      </c>
      <c r="N5" s="63">
        <v>597</v>
      </c>
      <c r="O5">
        <f t="shared" si="0"/>
        <v>506</v>
      </c>
      <c r="P5">
        <f t="shared" si="1"/>
        <v>630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63">
        <v>1490</v>
      </c>
      <c r="L6" s="64" t="s">
        <v>39</v>
      </c>
      <c r="M6" s="64" t="s">
        <v>104</v>
      </c>
      <c r="N6" s="63">
        <v>572</v>
      </c>
      <c r="O6">
        <f t="shared" si="0"/>
        <v>506</v>
      </c>
      <c r="P6">
        <f t="shared" si="1"/>
        <v>630</v>
      </c>
    </row>
    <row r="7" spans="1:16" ht="12.75" customHeight="1">
      <c r="A7" s="5">
        <f>+N41</f>
        <v>5</v>
      </c>
      <c r="B7" s="5">
        <f>+N42</f>
        <v>21</v>
      </c>
      <c r="C7" s="5">
        <f>+N40</f>
        <v>568</v>
      </c>
      <c r="D7" s="5">
        <f>+N38</f>
        <v>506</v>
      </c>
      <c r="E7" s="5">
        <f>+N39</f>
        <v>630</v>
      </c>
      <c r="F7" s="5">
        <f>N34</f>
        <v>576.3809523809524</v>
      </c>
      <c r="G7" s="6">
        <f>N35</f>
        <v>23.195853488234082</v>
      </c>
      <c r="H7" s="3">
        <f>N36</f>
        <v>4.02439625952508</v>
      </c>
      <c r="I7" s="3">
        <f>+N37</f>
        <v>101.47551978537894</v>
      </c>
      <c r="K7" s="63">
        <v>1512</v>
      </c>
      <c r="L7" s="64" t="s">
        <v>40</v>
      </c>
      <c r="M7" s="64" t="s">
        <v>104</v>
      </c>
      <c r="N7" s="63">
        <v>572</v>
      </c>
      <c r="O7">
        <f t="shared" si="0"/>
        <v>506</v>
      </c>
      <c r="P7">
        <f t="shared" si="1"/>
        <v>630</v>
      </c>
    </row>
    <row r="8" spans="11:16" ht="12.75" customHeight="1">
      <c r="K8" s="63">
        <v>1958</v>
      </c>
      <c r="L8" s="64" t="s">
        <v>41</v>
      </c>
      <c r="M8" s="64" t="s">
        <v>104</v>
      </c>
      <c r="N8" s="63">
        <v>558</v>
      </c>
      <c r="O8">
        <f t="shared" si="0"/>
        <v>506</v>
      </c>
      <c r="P8">
        <f t="shared" si="1"/>
        <v>630</v>
      </c>
    </row>
    <row r="9" spans="11:16" ht="12.75" customHeight="1">
      <c r="K9" s="63">
        <v>1959</v>
      </c>
      <c r="L9" s="64" t="s">
        <v>41</v>
      </c>
      <c r="M9" s="64" t="s">
        <v>104</v>
      </c>
      <c r="N9" s="63">
        <v>606</v>
      </c>
      <c r="O9">
        <f t="shared" si="0"/>
        <v>506</v>
      </c>
      <c r="P9">
        <f t="shared" si="1"/>
        <v>630</v>
      </c>
    </row>
    <row r="10" spans="11:16" ht="12.75" customHeight="1">
      <c r="K10" s="63">
        <v>1960</v>
      </c>
      <c r="L10" s="64" t="s">
        <v>41</v>
      </c>
      <c r="M10" s="64" t="s">
        <v>104</v>
      </c>
      <c r="N10" s="63">
        <v>608</v>
      </c>
      <c r="O10">
        <f t="shared" si="0"/>
        <v>506</v>
      </c>
      <c r="P10">
        <f t="shared" si="1"/>
        <v>630</v>
      </c>
    </row>
    <row r="11" spans="11:16" ht="12.75" customHeight="1">
      <c r="K11" s="63">
        <v>1961</v>
      </c>
      <c r="L11" s="64" t="s">
        <v>41</v>
      </c>
      <c r="M11" s="64" t="s">
        <v>104</v>
      </c>
      <c r="N11" s="63">
        <v>628</v>
      </c>
      <c r="O11">
        <f t="shared" si="0"/>
        <v>506</v>
      </c>
      <c r="P11">
        <f t="shared" si="1"/>
        <v>630</v>
      </c>
    </row>
    <row r="12" spans="11:16" ht="12.75" customHeight="1">
      <c r="K12" s="63">
        <v>1962</v>
      </c>
      <c r="L12" s="64" t="s">
        <v>41</v>
      </c>
      <c r="M12" s="64" t="s">
        <v>104</v>
      </c>
      <c r="N12" s="63">
        <v>571</v>
      </c>
      <c r="O12">
        <f t="shared" si="0"/>
        <v>506</v>
      </c>
      <c r="P12">
        <f t="shared" si="1"/>
        <v>630</v>
      </c>
    </row>
    <row r="13" spans="11:16" ht="12.75" customHeight="1">
      <c r="K13" s="63">
        <v>1963</v>
      </c>
      <c r="L13" s="64" t="s">
        <v>41</v>
      </c>
      <c r="M13" s="64" t="s">
        <v>104</v>
      </c>
      <c r="N13" s="63">
        <v>598</v>
      </c>
      <c r="O13">
        <f t="shared" si="0"/>
        <v>506</v>
      </c>
      <c r="P13">
        <f t="shared" si="1"/>
        <v>630</v>
      </c>
    </row>
    <row r="14" spans="11:16" ht="12.75" customHeight="1">
      <c r="K14" s="63">
        <v>1991</v>
      </c>
      <c r="L14" s="64" t="s">
        <v>42</v>
      </c>
      <c r="M14" s="64" t="s">
        <v>104</v>
      </c>
      <c r="N14" s="63">
        <v>590</v>
      </c>
      <c r="O14">
        <f t="shared" si="0"/>
        <v>506</v>
      </c>
      <c r="P14">
        <f t="shared" si="1"/>
        <v>630</v>
      </c>
    </row>
    <row r="15" spans="11:16" ht="12.75" customHeight="1">
      <c r="K15" s="63">
        <v>2201</v>
      </c>
      <c r="L15" s="64" t="s">
        <v>43</v>
      </c>
      <c r="M15" s="64" t="s">
        <v>104</v>
      </c>
      <c r="N15" s="63">
        <v>555</v>
      </c>
      <c r="O15">
        <f t="shared" si="0"/>
        <v>506</v>
      </c>
      <c r="P15">
        <f t="shared" si="1"/>
        <v>630</v>
      </c>
    </row>
    <row r="16" spans="11:16" ht="12.75" customHeight="1">
      <c r="K16" s="63">
        <v>2202</v>
      </c>
      <c r="L16" s="64" t="s">
        <v>43</v>
      </c>
      <c r="M16" s="64" t="s">
        <v>104</v>
      </c>
      <c r="N16" s="63">
        <v>533</v>
      </c>
      <c r="O16">
        <f t="shared" si="0"/>
        <v>506</v>
      </c>
      <c r="P16">
        <f t="shared" si="1"/>
        <v>630</v>
      </c>
    </row>
    <row r="17" spans="11:16" ht="12.75" customHeight="1">
      <c r="K17" s="63">
        <v>2203</v>
      </c>
      <c r="L17" s="64" t="s">
        <v>43</v>
      </c>
      <c r="M17" s="64" t="s">
        <v>104</v>
      </c>
      <c r="N17" s="63">
        <v>591</v>
      </c>
      <c r="O17">
        <f t="shared" si="0"/>
        <v>506</v>
      </c>
      <c r="P17">
        <f t="shared" si="1"/>
        <v>630</v>
      </c>
    </row>
    <row r="18" spans="11:16" ht="12.75" customHeight="1">
      <c r="K18" s="63">
        <v>2204</v>
      </c>
      <c r="L18" s="64" t="s">
        <v>43</v>
      </c>
      <c r="M18" s="64" t="s">
        <v>104</v>
      </c>
      <c r="N18" s="63">
        <v>571</v>
      </c>
      <c r="O18">
        <f t="shared" si="0"/>
        <v>506</v>
      </c>
      <c r="P18">
        <f t="shared" si="1"/>
        <v>630</v>
      </c>
    </row>
    <row r="19" spans="11:16" ht="12.75" customHeight="1">
      <c r="K19" s="63">
        <v>2205</v>
      </c>
      <c r="L19" s="64" t="s">
        <v>43</v>
      </c>
      <c r="M19" s="64" t="s">
        <v>104</v>
      </c>
      <c r="N19" s="63">
        <v>552</v>
      </c>
      <c r="O19">
        <f t="shared" si="0"/>
        <v>506</v>
      </c>
      <c r="P19">
        <f t="shared" si="1"/>
        <v>630</v>
      </c>
    </row>
    <row r="20" spans="11:16" ht="12.75" customHeight="1">
      <c r="K20" s="63">
        <v>2315</v>
      </c>
      <c r="L20" s="64" t="s">
        <v>28</v>
      </c>
      <c r="M20" s="64" t="s">
        <v>104</v>
      </c>
      <c r="N20" s="63">
        <v>555</v>
      </c>
      <c r="O20">
        <f t="shared" si="0"/>
        <v>506</v>
      </c>
      <c r="P20">
        <f t="shared" si="1"/>
        <v>630</v>
      </c>
    </row>
    <row r="21" spans="11:16" ht="12.75" customHeight="1">
      <c r="K21" s="63">
        <v>2350</v>
      </c>
      <c r="L21" s="64" t="s">
        <v>44</v>
      </c>
      <c r="M21" s="64" t="s">
        <v>104</v>
      </c>
      <c r="N21" s="63">
        <v>555</v>
      </c>
      <c r="O21">
        <f t="shared" si="0"/>
        <v>506</v>
      </c>
      <c r="P21">
        <f t="shared" si="1"/>
        <v>630</v>
      </c>
    </row>
    <row r="22" spans="11:16" ht="12.75" customHeight="1">
      <c r="K22" s="63">
        <v>2355</v>
      </c>
      <c r="L22" s="64" t="s">
        <v>45</v>
      </c>
      <c r="M22" s="64" t="s">
        <v>104</v>
      </c>
      <c r="N22" s="63">
        <v>555</v>
      </c>
      <c r="O22">
        <f t="shared" si="0"/>
        <v>506</v>
      </c>
      <c r="P22">
        <f t="shared" si="1"/>
        <v>630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576.3809523809524</v>
      </c>
    </row>
    <row r="35" spans="13:14" ht="12.75" customHeight="1">
      <c r="M35" s="2" t="s">
        <v>12</v>
      </c>
      <c r="N35" s="4">
        <f>STDEV(N2:N33)</f>
        <v>23.195853488234082</v>
      </c>
    </row>
    <row r="36" spans="13:14" ht="12.75" customHeight="1">
      <c r="M36" s="2" t="s">
        <v>5</v>
      </c>
      <c r="N36" s="3">
        <f>N35/N34*100</f>
        <v>4.02439625952508</v>
      </c>
    </row>
    <row r="37" spans="13:14" ht="12.75" customHeight="1">
      <c r="M37" s="2" t="s">
        <v>13</v>
      </c>
      <c r="N37" s="3">
        <f>N34/N40*100</f>
        <v>101.47551978537894</v>
      </c>
    </row>
    <row r="38" spans="13:14" ht="12.75" customHeight="1">
      <c r="M38" s="2" t="s">
        <v>6</v>
      </c>
      <c r="N38" s="5">
        <v>506</v>
      </c>
    </row>
    <row r="39" spans="13:14" ht="12.75" customHeight="1">
      <c r="M39" s="2" t="s">
        <v>7</v>
      </c>
      <c r="N39" s="5">
        <v>630</v>
      </c>
    </row>
    <row r="40" spans="13:14" ht="12.75" customHeight="1">
      <c r="M40" s="2" t="s">
        <v>8</v>
      </c>
      <c r="N40" s="5">
        <f>(N38+N39)/2</f>
        <v>568</v>
      </c>
    </row>
    <row r="41" spans="13:14" ht="12.75" customHeight="1">
      <c r="M41" s="2" t="s">
        <v>9</v>
      </c>
      <c r="N41" s="5">
        <v>5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65" t="s">
        <v>0</v>
      </c>
      <c r="L1" s="65" t="s">
        <v>1</v>
      </c>
      <c r="M1" s="65" t="s">
        <v>2</v>
      </c>
      <c r="N1" s="65" t="s">
        <v>81</v>
      </c>
      <c r="O1" s="1" t="s">
        <v>4</v>
      </c>
      <c r="P1" s="1" t="s">
        <v>3</v>
      </c>
    </row>
    <row r="2" spans="1:16" ht="12.75">
      <c r="A2" s="13" t="s">
        <v>80</v>
      </c>
      <c r="K2" s="66">
        <v>1486</v>
      </c>
      <c r="L2" s="67" t="s">
        <v>39</v>
      </c>
      <c r="M2" s="67" t="s">
        <v>104</v>
      </c>
      <c r="N2" s="66">
        <v>6</v>
      </c>
      <c r="O2">
        <f aca="true" t="shared" si="0" ref="O2:O22">$D$7</f>
        <v>4</v>
      </c>
      <c r="P2">
        <f aca="true" t="shared" si="1" ref="P2:P22">$E$7</f>
        <v>8</v>
      </c>
    </row>
    <row r="3" spans="1:16" ht="12.75">
      <c r="A3" s="13" t="s">
        <v>37</v>
      </c>
      <c r="K3" s="66">
        <v>1487</v>
      </c>
      <c r="L3" s="67" t="s">
        <v>39</v>
      </c>
      <c r="M3" s="67" t="s">
        <v>104</v>
      </c>
      <c r="N3" s="66">
        <v>5</v>
      </c>
      <c r="O3">
        <f t="shared" si="0"/>
        <v>4</v>
      </c>
      <c r="P3">
        <f t="shared" si="1"/>
        <v>8</v>
      </c>
    </row>
    <row r="4" spans="11:16" ht="12.75">
      <c r="K4" s="66">
        <v>1488</v>
      </c>
      <c r="L4" s="67" t="s">
        <v>39</v>
      </c>
      <c r="M4" s="67" t="s">
        <v>104</v>
      </c>
      <c r="N4" s="66">
        <v>5</v>
      </c>
      <c r="O4">
        <f t="shared" si="0"/>
        <v>4</v>
      </c>
      <c r="P4">
        <f t="shared" si="1"/>
        <v>8</v>
      </c>
    </row>
    <row r="5" spans="1:16" ht="12.75">
      <c r="A5" t="s">
        <v>15</v>
      </c>
      <c r="K5" s="66">
        <v>1489</v>
      </c>
      <c r="L5" s="67" t="s">
        <v>39</v>
      </c>
      <c r="M5" s="67" t="s">
        <v>104</v>
      </c>
      <c r="N5" s="66">
        <v>6</v>
      </c>
      <c r="O5">
        <f t="shared" si="0"/>
        <v>4</v>
      </c>
      <c r="P5">
        <f t="shared" si="1"/>
        <v>8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66">
        <v>1490</v>
      </c>
      <c r="L6" s="67" t="s">
        <v>39</v>
      </c>
      <c r="M6" s="67" t="s">
        <v>104</v>
      </c>
      <c r="N6" s="66">
        <v>6</v>
      </c>
      <c r="O6">
        <f t="shared" si="0"/>
        <v>4</v>
      </c>
      <c r="P6">
        <f t="shared" si="1"/>
        <v>8</v>
      </c>
    </row>
    <row r="7" spans="1:16" ht="12.75" customHeight="1">
      <c r="A7" s="5">
        <f>+N41</f>
        <v>1</v>
      </c>
      <c r="B7" s="5">
        <f>+N42</f>
        <v>21</v>
      </c>
      <c r="C7" s="5">
        <f>+N40</f>
        <v>6</v>
      </c>
      <c r="D7" s="5">
        <f>+N38</f>
        <v>4</v>
      </c>
      <c r="E7" s="5">
        <f>+N39</f>
        <v>8</v>
      </c>
      <c r="F7" s="5">
        <f>N34</f>
        <v>5.428571428571429</v>
      </c>
      <c r="G7" s="6">
        <f>N35</f>
        <v>0.9783367810436524</v>
      </c>
      <c r="H7" s="3">
        <f>N36</f>
        <v>18.02199333501465</v>
      </c>
      <c r="I7" s="3">
        <f>+N37</f>
        <v>90.47619047619048</v>
      </c>
      <c r="K7" s="66">
        <v>1512</v>
      </c>
      <c r="L7" s="67" t="s">
        <v>40</v>
      </c>
      <c r="M7" s="67" t="s">
        <v>104</v>
      </c>
      <c r="N7" s="66">
        <v>6</v>
      </c>
      <c r="O7">
        <f t="shared" si="0"/>
        <v>4</v>
      </c>
      <c r="P7">
        <f t="shared" si="1"/>
        <v>8</v>
      </c>
    </row>
    <row r="8" spans="11:16" ht="12.75" customHeight="1">
      <c r="K8" s="66">
        <v>1958</v>
      </c>
      <c r="L8" s="67" t="s">
        <v>41</v>
      </c>
      <c r="M8" s="67" t="s">
        <v>104</v>
      </c>
      <c r="N8" s="66">
        <v>5</v>
      </c>
      <c r="O8">
        <f t="shared" si="0"/>
        <v>4</v>
      </c>
      <c r="P8">
        <f t="shared" si="1"/>
        <v>8</v>
      </c>
    </row>
    <row r="9" spans="11:16" ht="12.75" customHeight="1">
      <c r="K9" s="66">
        <v>1959</v>
      </c>
      <c r="L9" s="67" t="s">
        <v>41</v>
      </c>
      <c r="M9" s="67" t="s">
        <v>104</v>
      </c>
      <c r="N9" s="66">
        <v>7</v>
      </c>
      <c r="O9">
        <f t="shared" si="0"/>
        <v>4</v>
      </c>
      <c r="P9">
        <f t="shared" si="1"/>
        <v>8</v>
      </c>
    </row>
    <row r="10" spans="11:16" ht="12.75" customHeight="1">
      <c r="K10" s="66">
        <v>1960</v>
      </c>
      <c r="L10" s="67" t="s">
        <v>41</v>
      </c>
      <c r="M10" s="67" t="s">
        <v>104</v>
      </c>
      <c r="N10" s="66">
        <v>7</v>
      </c>
      <c r="O10">
        <f t="shared" si="0"/>
        <v>4</v>
      </c>
      <c r="P10">
        <f t="shared" si="1"/>
        <v>8</v>
      </c>
    </row>
    <row r="11" spans="11:16" ht="12.75" customHeight="1">
      <c r="K11" s="66">
        <v>1961</v>
      </c>
      <c r="L11" s="67" t="s">
        <v>41</v>
      </c>
      <c r="M11" s="67" t="s">
        <v>104</v>
      </c>
      <c r="N11" s="66">
        <v>7</v>
      </c>
      <c r="O11">
        <f t="shared" si="0"/>
        <v>4</v>
      </c>
      <c r="P11">
        <f t="shared" si="1"/>
        <v>8</v>
      </c>
    </row>
    <row r="12" spans="11:16" ht="12.75" customHeight="1">
      <c r="K12" s="66">
        <v>1962</v>
      </c>
      <c r="L12" s="67" t="s">
        <v>41</v>
      </c>
      <c r="M12" s="67" t="s">
        <v>104</v>
      </c>
      <c r="N12" s="66">
        <v>6</v>
      </c>
      <c r="O12">
        <f t="shared" si="0"/>
        <v>4</v>
      </c>
      <c r="P12">
        <f t="shared" si="1"/>
        <v>8</v>
      </c>
    </row>
    <row r="13" spans="11:16" ht="12.75" customHeight="1">
      <c r="K13" s="66">
        <v>1963</v>
      </c>
      <c r="L13" s="67" t="s">
        <v>41</v>
      </c>
      <c r="M13" s="67" t="s">
        <v>104</v>
      </c>
      <c r="N13" s="66">
        <v>6</v>
      </c>
      <c r="O13">
        <f t="shared" si="0"/>
        <v>4</v>
      </c>
      <c r="P13">
        <f t="shared" si="1"/>
        <v>8</v>
      </c>
    </row>
    <row r="14" spans="11:16" ht="12.75" customHeight="1">
      <c r="K14" s="66">
        <v>1991</v>
      </c>
      <c r="L14" s="67" t="s">
        <v>42</v>
      </c>
      <c r="M14" s="67" t="s">
        <v>104</v>
      </c>
      <c r="N14" s="66">
        <v>6</v>
      </c>
      <c r="O14">
        <f t="shared" si="0"/>
        <v>4</v>
      </c>
      <c r="P14">
        <f t="shared" si="1"/>
        <v>8</v>
      </c>
    </row>
    <row r="15" spans="11:16" ht="12.75" customHeight="1">
      <c r="K15" s="66">
        <v>2201</v>
      </c>
      <c r="L15" s="67" t="s">
        <v>43</v>
      </c>
      <c r="M15" s="67" t="s">
        <v>104</v>
      </c>
      <c r="N15" s="66">
        <v>4</v>
      </c>
      <c r="O15">
        <f t="shared" si="0"/>
        <v>4</v>
      </c>
      <c r="P15">
        <f t="shared" si="1"/>
        <v>8</v>
      </c>
    </row>
    <row r="16" spans="11:16" ht="12.75" customHeight="1">
      <c r="K16" s="66">
        <v>2202</v>
      </c>
      <c r="L16" s="67" t="s">
        <v>43</v>
      </c>
      <c r="M16" s="67" t="s">
        <v>104</v>
      </c>
      <c r="N16" s="66">
        <v>5</v>
      </c>
      <c r="O16">
        <f t="shared" si="0"/>
        <v>4</v>
      </c>
      <c r="P16">
        <f t="shared" si="1"/>
        <v>8</v>
      </c>
    </row>
    <row r="17" spans="11:16" ht="12.75" customHeight="1">
      <c r="K17" s="66">
        <v>2203</v>
      </c>
      <c r="L17" s="67" t="s">
        <v>43</v>
      </c>
      <c r="M17" s="67" t="s">
        <v>104</v>
      </c>
      <c r="N17" s="66">
        <v>5</v>
      </c>
      <c r="O17">
        <f t="shared" si="0"/>
        <v>4</v>
      </c>
      <c r="P17">
        <f t="shared" si="1"/>
        <v>8</v>
      </c>
    </row>
    <row r="18" spans="11:16" ht="12.75" customHeight="1">
      <c r="K18" s="66">
        <v>2204</v>
      </c>
      <c r="L18" s="67" t="s">
        <v>43</v>
      </c>
      <c r="M18" s="67" t="s">
        <v>104</v>
      </c>
      <c r="N18" s="66">
        <v>5</v>
      </c>
      <c r="O18">
        <f t="shared" si="0"/>
        <v>4</v>
      </c>
      <c r="P18">
        <f t="shared" si="1"/>
        <v>8</v>
      </c>
    </row>
    <row r="19" spans="11:16" ht="12.75" customHeight="1">
      <c r="K19" s="66">
        <v>2205</v>
      </c>
      <c r="L19" s="67" t="s">
        <v>43</v>
      </c>
      <c r="M19" s="67" t="s">
        <v>104</v>
      </c>
      <c r="N19" s="66">
        <v>5</v>
      </c>
      <c r="O19">
        <f t="shared" si="0"/>
        <v>4</v>
      </c>
      <c r="P19">
        <f t="shared" si="1"/>
        <v>8</v>
      </c>
    </row>
    <row r="20" spans="11:16" ht="12.75" customHeight="1">
      <c r="K20" s="66">
        <v>2315</v>
      </c>
      <c r="L20" s="67" t="s">
        <v>28</v>
      </c>
      <c r="M20" s="67" t="s">
        <v>104</v>
      </c>
      <c r="N20" s="66">
        <v>4</v>
      </c>
      <c r="O20">
        <f t="shared" si="0"/>
        <v>4</v>
      </c>
      <c r="P20">
        <f t="shared" si="1"/>
        <v>8</v>
      </c>
    </row>
    <row r="21" spans="11:16" ht="12.75" customHeight="1">
      <c r="K21" s="66">
        <v>2350</v>
      </c>
      <c r="L21" s="67" t="s">
        <v>44</v>
      </c>
      <c r="M21" s="67" t="s">
        <v>104</v>
      </c>
      <c r="N21" s="66">
        <v>4</v>
      </c>
      <c r="O21">
        <f t="shared" si="0"/>
        <v>4</v>
      </c>
      <c r="P21">
        <f t="shared" si="1"/>
        <v>8</v>
      </c>
    </row>
    <row r="22" spans="11:16" ht="12.75" customHeight="1">
      <c r="K22" s="66">
        <v>2355</v>
      </c>
      <c r="L22" s="67" t="s">
        <v>45</v>
      </c>
      <c r="M22" s="67" t="s">
        <v>104</v>
      </c>
      <c r="N22" s="66">
        <v>4</v>
      </c>
      <c r="O22">
        <f t="shared" si="0"/>
        <v>4</v>
      </c>
      <c r="P22">
        <f t="shared" si="1"/>
        <v>8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5.428571428571429</v>
      </c>
    </row>
    <row r="35" spans="13:14" ht="12.75" customHeight="1">
      <c r="M35" s="2" t="s">
        <v>12</v>
      </c>
      <c r="N35" s="4">
        <f>STDEV(N2:N33)</f>
        <v>0.9783367810436524</v>
      </c>
    </row>
    <row r="36" spans="13:14" ht="12.75" customHeight="1">
      <c r="M36" s="2" t="s">
        <v>5</v>
      </c>
      <c r="N36" s="3">
        <f>N35/N34*100</f>
        <v>18.02199333501465</v>
      </c>
    </row>
    <row r="37" spans="13:14" ht="12.75" customHeight="1">
      <c r="M37" s="2" t="s">
        <v>13</v>
      </c>
      <c r="N37" s="3">
        <f>N34/N40*100</f>
        <v>90.47619047619048</v>
      </c>
    </row>
    <row r="38" spans="13:14" ht="12.75" customHeight="1">
      <c r="M38" s="2" t="s">
        <v>6</v>
      </c>
      <c r="N38" s="5">
        <v>4</v>
      </c>
    </row>
    <row r="39" spans="13:14" ht="12.75" customHeight="1">
      <c r="M39" s="2" t="s">
        <v>7</v>
      </c>
      <c r="N39" s="5">
        <v>8</v>
      </c>
    </row>
    <row r="40" spans="13:14" ht="12.75" customHeight="1">
      <c r="M40" s="2" t="s">
        <v>8</v>
      </c>
      <c r="N40" s="5">
        <f>(N38+N39)/2</f>
        <v>6</v>
      </c>
    </row>
    <row r="41" spans="13:14" ht="12.75" customHeight="1">
      <c r="M41" s="2" t="s">
        <v>9</v>
      </c>
      <c r="N41" s="5">
        <v>1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68" t="s">
        <v>0</v>
      </c>
      <c r="L1" s="68" t="s">
        <v>1</v>
      </c>
      <c r="M1" s="68" t="s">
        <v>2</v>
      </c>
      <c r="N1" s="68" t="s">
        <v>83</v>
      </c>
      <c r="O1" s="1" t="s">
        <v>4</v>
      </c>
      <c r="P1" s="1" t="s">
        <v>3</v>
      </c>
    </row>
    <row r="2" spans="1:16" ht="12.75">
      <c r="A2" s="13" t="s">
        <v>82</v>
      </c>
      <c r="K2" s="69">
        <v>1486</v>
      </c>
      <c r="L2" s="70" t="s">
        <v>39</v>
      </c>
      <c r="M2" s="70" t="s">
        <v>104</v>
      </c>
      <c r="N2" s="69">
        <v>0.16</v>
      </c>
      <c r="O2">
        <f aca="true" t="shared" si="0" ref="O2:O22">$D$7</f>
        <v>0.13</v>
      </c>
      <c r="P2">
        <f aca="true" t="shared" si="1" ref="P2:P22">$E$7</f>
        <v>0.18</v>
      </c>
    </row>
    <row r="3" spans="1:16" ht="12.75">
      <c r="A3" s="13" t="s">
        <v>37</v>
      </c>
      <c r="K3" s="69">
        <v>1487</v>
      </c>
      <c r="L3" s="70" t="s">
        <v>39</v>
      </c>
      <c r="M3" s="70" t="s">
        <v>104</v>
      </c>
      <c r="N3" s="69">
        <v>0.15</v>
      </c>
      <c r="O3">
        <f t="shared" si="0"/>
        <v>0.13</v>
      </c>
      <c r="P3">
        <f t="shared" si="1"/>
        <v>0.18</v>
      </c>
    </row>
    <row r="4" spans="11:16" ht="12.75">
      <c r="K4" s="69">
        <v>1488</v>
      </c>
      <c r="L4" s="70" t="s">
        <v>39</v>
      </c>
      <c r="M4" s="70" t="s">
        <v>104</v>
      </c>
      <c r="N4" s="69">
        <v>0.15</v>
      </c>
      <c r="O4">
        <f t="shared" si="0"/>
        <v>0.13</v>
      </c>
      <c r="P4">
        <f t="shared" si="1"/>
        <v>0.18</v>
      </c>
    </row>
    <row r="5" spans="1:16" ht="12.75">
      <c r="A5" t="s">
        <v>15</v>
      </c>
      <c r="K5" s="69">
        <v>1489</v>
      </c>
      <c r="L5" s="70" t="s">
        <v>39</v>
      </c>
      <c r="M5" s="70" t="s">
        <v>104</v>
      </c>
      <c r="N5" s="69">
        <v>0.15</v>
      </c>
      <c r="O5">
        <f t="shared" si="0"/>
        <v>0.13</v>
      </c>
      <c r="P5">
        <f t="shared" si="1"/>
        <v>0.18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69">
        <v>1490</v>
      </c>
      <c r="L6" s="70" t="s">
        <v>39</v>
      </c>
      <c r="M6" s="70" t="s">
        <v>104</v>
      </c>
      <c r="N6" s="69">
        <v>0.14</v>
      </c>
      <c r="O6">
        <f t="shared" si="0"/>
        <v>0.13</v>
      </c>
      <c r="P6">
        <f t="shared" si="1"/>
        <v>0.18</v>
      </c>
    </row>
    <row r="7" spans="1:16" ht="12.75" customHeight="1">
      <c r="A7" s="5">
        <f>+N41</f>
        <v>0.01</v>
      </c>
      <c r="B7" s="5">
        <f>+N42</f>
        <v>21</v>
      </c>
      <c r="C7" s="5">
        <f>+N40</f>
        <v>0.155</v>
      </c>
      <c r="D7" s="5">
        <f>+N38</f>
        <v>0.13</v>
      </c>
      <c r="E7" s="5">
        <f>+N39</f>
        <v>0.18</v>
      </c>
      <c r="F7" s="5">
        <f>N34</f>
        <v>0.1428571428571429</v>
      </c>
      <c r="G7" s="6">
        <f>N35</f>
        <v>0.008451542547285161</v>
      </c>
      <c r="H7" s="3">
        <f>N36</f>
        <v>5.916079783099611</v>
      </c>
      <c r="I7" s="3">
        <f>+N37</f>
        <v>92.16589861751156</v>
      </c>
      <c r="K7" s="69">
        <v>1512</v>
      </c>
      <c r="L7" s="70" t="s">
        <v>40</v>
      </c>
      <c r="M7" s="70" t="s">
        <v>104</v>
      </c>
      <c r="N7" s="69">
        <v>0.14</v>
      </c>
      <c r="O7">
        <f t="shared" si="0"/>
        <v>0.13</v>
      </c>
      <c r="P7">
        <f t="shared" si="1"/>
        <v>0.18</v>
      </c>
    </row>
    <row r="8" spans="11:16" ht="12.75" customHeight="1">
      <c r="K8" s="69">
        <v>1958</v>
      </c>
      <c r="L8" s="70" t="s">
        <v>41</v>
      </c>
      <c r="M8" s="70" t="s">
        <v>104</v>
      </c>
      <c r="N8" s="69">
        <v>0.13</v>
      </c>
      <c r="O8">
        <f t="shared" si="0"/>
        <v>0.13</v>
      </c>
      <c r="P8">
        <f t="shared" si="1"/>
        <v>0.18</v>
      </c>
    </row>
    <row r="9" spans="11:16" ht="12.75" customHeight="1">
      <c r="K9" s="69">
        <v>1959</v>
      </c>
      <c r="L9" s="70" t="s">
        <v>41</v>
      </c>
      <c r="M9" s="70" t="s">
        <v>104</v>
      </c>
      <c r="N9" s="69">
        <v>0.14</v>
      </c>
      <c r="O9">
        <f t="shared" si="0"/>
        <v>0.13</v>
      </c>
      <c r="P9">
        <f t="shared" si="1"/>
        <v>0.18</v>
      </c>
    </row>
    <row r="10" spans="11:16" ht="12.75" customHeight="1">
      <c r="K10" s="69">
        <v>1960</v>
      </c>
      <c r="L10" s="70" t="s">
        <v>41</v>
      </c>
      <c r="M10" s="70" t="s">
        <v>104</v>
      </c>
      <c r="N10" s="69">
        <v>0.13</v>
      </c>
      <c r="O10">
        <f t="shared" si="0"/>
        <v>0.13</v>
      </c>
      <c r="P10">
        <f t="shared" si="1"/>
        <v>0.18</v>
      </c>
    </row>
    <row r="11" spans="11:16" ht="12.75" customHeight="1">
      <c r="K11" s="69">
        <v>1961</v>
      </c>
      <c r="L11" s="70" t="s">
        <v>41</v>
      </c>
      <c r="M11" s="70" t="s">
        <v>104</v>
      </c>
      <c r="N11" s="69">
        <v>0.15</v>
      </c>
      <c r="O11">
        <f t="shared" si="0"/>
        <v>0.13</v>
      </c>
      <c r="P11">
        <f t="shared" si="1"/>
        <v>0.18</v>
      </c>
    </row>
    <row r="12" spans="11:16" ht="12.75" customHeight="1">
      <c r="K12" s="69">
        <v>1962</v>
      </c>
      <c r="L12" s="70" t="s">
        <v>41</v>
      </c>
      <c r="M12" s="70" t="s">
        <v>104</v>
      </c>
      <c r="N12" s="69">
        <v>0.14</v>
      </c>
      <c r="O12">
        <f t="shared" si="0"/>
        <v>0.13</v>
      </c>
      <c r="P12">
        <f t="shared" si="1"/>
        <v>0.18</v>
      </c>
    </row>
    <row r="13" spans="11:16" ht="12.75" customHeight="1">
      <c r="K13" s="69">
        <v>1963</v>
      </c>
      <c r="L13" s="70" t="s">
        <v>41</v>
      </c>
      <c r="M13" s="70" t="s">
        <v>104</v>
      </c>
      <c r="N13" s="69">
        <v>0.14</v>
      </c>
      <c r="O13">
        <f t="shared" si="0"/>
        <v>0.13</v>
      </c>
      <c r="P13">
        <f t="shared" si="1"/>
        <v>0.18</v>
      </c>
    </row>
    <row r="14" spans="11:16" ht="12.75" customHeight="1">
      <c r="K14" s="69">
        <v>1991</v>
      </c>
      <c r="L14" s="70" t="s">
        <v>42</v>
      </c>
      <c r="M14" s="70" t="s">
        <v>104</v>
      </c>
      <c r="N14" s="69">
        <v>0.15</v>
      </c>
      <c r="O14">
        <f t="shared" si="0"/>
        <v>0.13</v>
      </c>
      <c r="P14">
        <f t="shared" si="1"/>
        <v>0.18</v>
      </c>
    </row>
    <row r="15" spans="11:16" ht="12.75" customHeight="1">
      <c r="K15" s="69">
        <v>2201</v>
      </c>
      <c r="L15" s="70" t="s">
        <v>43</v>
      </c>
      <c r="M15" s="70" t="s">
        <v>104</v>
      </c>
      <c r="N15" s="69">
        <v>0.14</v>
      </c>
      <c r="O15">
        <f t="shared" si="0"/>
        <v>0.13</v>
      </c>
      <c r="P15">
        <f t="shared" si="1"/>
        <v>0.18</v>
      </c>
    </row>
    <row r="16" spans="11:16" ht="12.75" customHeight="1">
      <c r="K16" s="69">
        <v>2202</v>
      </c>
      <c r="L16" s="70" t="s">
        <v>43</v>
      </c>
      <c r="M16" s="70" t="s">
        <v>104</v>
      </c>
      <c r="N16" s="69">
        <v>0.14</v>
      </c>
      <c r="O16">
        <f t="shared" si="0"/>
        <v>0.13</v>
      </c>
      <c r="P16">
        <f t="shared" si="1"/>
        <v>0.18</v>
      </c>
    </row>
    <row r="17" spans="11:16" ht="12.75" customHeight="1">
      <c r="K17" s="69">
        <v>2203</v>
      </c>
      <c r="L17" s="70" t="s">
        <v>43</v>
      </c>
      <c r="M17" s="70" t="s">
        <v>104</v>
      </c>
      <c r="N17" s="69">
        <v>0.14</v>
      </c>
      <c r="O17">
        <f t="shared" si="0"/>
        <v>0.13</v>
      </c>
      <c r="P17">
        <f t="shared" si="1"/>
        <v>0.18</v>
      </c>
    </row>
    <row r="18" spans="11:16" ht="12.75" customHeight="1">
      <c r="K18" s="69">
        <v>2204</v>
      </c>
      <c r="L18" s="70" t="s">
        <v>43</v>
      </c>
      <c r="M18" s="70" t="s">
        <v>104</v>
      </c>
      <c r="N18" s="69">
        <v>0.13</v>
      </c>
      <c r="O18">
        <f t="shared" si="0"/>
        <v>0.13</v>
      </c>
      <c r="P18">
        <f t="shared" si="1"/>
        <v>0.18</v>
      </c>
    </row>
    <row r="19" spans="11:16" ht="12.75" customHeight="1">
      <c r="K19" s="69">
        <v>2205</v>
      </c>
      <c r="L19" s="70" t="s">
        <v>43</v>
      </c>
      <c r="M19" s="70" t="s">
        <v>104</v>
      </c>
      <c r="N19" s="69">
        <v>0.16</v>
      </c>
      <c r="O19">
        <f t="shared" si="0"/>
        <v>0.13</v>
      </c>
      <c r="P19">
        <f t="shared" si="1"/>
        <v>0.18</v>
      </c>
    </row>
    <row r="20" spans="11:16" ht="12.75" customHeight="1">
      <c r="K20" s="69">
        <v>2315</v>
      </c>
      <c r="L20" s="70" t="s">
        <v>28</v>
      </c>
      <c r="M20" s="70" t="s">
        <v>104</v>
      </c>
      <c r="N20" s="69">
        <v>0.14</v>
      </c>
      <c r="O20">
        <f t="shared" si="0"/>
        <v>0.13</v>
      </c>
      <c r="P20">
        <f t="shared" si="1"/>
        <v>0.18</v>
      </c>
    </row>
    <row r="21" spans="11:16" ht="12.75" customHeight="1">
      <c r="K21" s="69">
        <v>2350</v>
      </c>
      <c r="L21" s="70" t="s">
        <v>44</v>
      </c>
      <c r="M21" s="70" t="s">
        <v>104</v>
      </c>
      <c r="N21" s="69">
        <v>0.14</v>
      </c>
      <c r="O21">
        <f t="shared" si="0"/>
        <v>0.13</v>
      </c>
      <c r="P21">
        <f t="shared" si="1"/>
        <v>0.18</v>
      </c>
    </row>
    <row r="22" spans="11:16" ht="12.75" customHeight="1">
      <c r="K22" s="69">
        <v>2355</v>
      </c>
      <c r="L22" s="70" t="s">
        <v>45</v>
      </c>
      <c r="M22" s="70" t="s">
        <v>104</v>
      </c>
      <c r="N22" s="69">
        <v>0.14</v>
      </c>
      <c r="O22">
        <f t="shared" si="0"/>
        <v>0.13</v>
      </c>
      <c r="P22">
        <f t="shared" si="1"/>
        <v>0.18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0.1428571428571429</v>
      </c>
    </row>
    <row r="35" spans="13:14" ht="12.75" customHeight="1">
      <c r="M35" s="2" t="s">
        <v>12</v>
      </c>
      <c r="N35" s="4">
        <f>STDEV(N2:N33)</f>
        <v>0.008451542547285161</v>
      </c>
    </row>
    <row r="36" spans="13:14" ht="12.75" customHeight="1">
      <c r="M36" s="2" t="s">
        <v>5</v>
      </c>
      <c r="N36" s="3">
        <f>N35/N34*100</f>
        <v>5.916079783099611</v>
      </c>
    </row>
    <row r="37" spans="13:14" ht="12.75" customHeight="1">
      <c r="M37" s="2" t="s">
        <v>13</v>
      </c>
      <c r="N37" s="3">
        <f>N34/N40*100</f>
        <v>92.16589861751156</v>
      </c>
    </row>
    <row r="38" spans="13:14" ht="12.75" customHeight="1">
      <c r="M38" s="2" t="s">
        <v>6</v>
      </c>
      <c r="N38" s="5">
        <v>0.13</v>
      </c>
    </row>
    <row r="39" spans="13:14" ht="12.75" customHeight="1">
      <c r="M39" s="2" t="s">
        <v>7</v>
      </c>
      <c r="N39" s="5">
        <v>0.18</v>
      </c>
    </row>
    <row r="40" spans="13:14" ht="12.75" customHeight="1">
      <c r="M40" s="2" t="s">
        <v>8</v>
      </c>
      <c r="N40" s="5">
        <f>(N38+N39)/2</f>
        <v>0.155</v>
      </c>
    </row>
    <row r="41" spans="13:14" ht="12.75" customHeight="1">
      <c r="M41" s="2" t="s">
        <v>9</v>
      </c>
      <c r="N41" s="5">
        <v>0.01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71" t="s">
        <v>0</v>
      </c>
      <c r="L1" s="71" t="s">
        <v>1</v>
      </c>
      <c r="M1" s="71" t="s">
        <v>2</v>
      </c>
      <c r="N1" s="71" t="s">
        <v>85</v>
      </c>
      <c r="O1" s="1" t="s">
        <v>4</v>
      </c>
      <c r="P1" s="1" t="s">
        <v>3</v>
      </c>
    </row>
    <row r="2" spans="1:16" ht="12.75">
      <c r="A2" s="13" t="s">
        <v>84</v>
      </c>
      <c r="K2" s="72">
        <v>368</v>
      </c>
      <c r="L2" s="73" t="s">
        <v>64</v>
      </c>
      <c r="M2" s="73" t="s">
        <v>104</v>
      </c>
      <c r="N2" s="72">
        <v>275</v>
      </c>
      <c r="O2">
        <f aca="true" t="shared" si="0" ref="O2:O37">$D$7</f>
        <v>256</v>
      </c>
      <c r="P2">
        <f aca="true" t="shared" si="1" ref="P2:P37">$E$7</f>
        <v>316</v>
      </c>
    </row>
    <row r="3" spans="1:16" ht="12.75">
      <c r="A3" s="13" t="s">
        <v>37</v>
      </c>
      <c r="K3" s="72">
        <v>369</v>
      </c>
      <c r="L3" s="73" t="s">
        <v>64</v>
      </c>
      <c r="M3" s="73" t="s">
        <v>104</v>
      </c>
      <c r="N3" s="72">
        <v>270</v>
      </c>
      <c r="O3">
        <f t="shared" si="0"/>
        <v>256</v>
      </c>
      <c r="P3">
        <f t="shared" si="1"/>
        <v>316</v>
      </c>
    </row>
    <row r="4" spans="11:16" ht="12.75">
      <c r="K4" s="72">
        <v>370</v>
      </c>
      <c r="L4" s="73" t="s">
        <v>64</v>
      </c>
      <c r="M4" s="73" t="s">
        <v>104</v>
      </c>
      <c r="N4" s="72">
        <v>273</v>
      </c>
      <c r="O4">
        <f t="shared" si="0"/>
        <v>256</v>
      </c>
      <c r="P4">
        <f t="shared" si="1"/>
        <v>316</v>
      </c>
    </row>
    <row r="5" spans="1:16" ht="12.75">
      <c r="A5" t="s">
        <v>15</v>
      </c>
      <c r="K5" s="72">
        <v>371</v>
      </c>
      <c r="L5" s="73" t="s">
        <v>64</v>
      </c>
      <c r="M5" s="73" t="s">
        <v>104</v>
      </c>
      <c r="N5" s="72">
        <v>274</v>
      </c>
      <c r="O5">
        <f t="shared" si="0"/>
        <v>256</v>
      </c>
      <c r="P5">
        <f t="shared" si="1"/>
        <v>316</v>
      </c>
    </row>
    <row r="6" spans="1:16" ht="12.75" customHeight="1">
      <c r="A6" s="7" t="str">
        <f>+M46</f>
        <v>LOR</v>
      </c>
      <c r="B6" s="7" t="str">
        <f>+M47</f>
        <v>N</v>
      </c>
      <c r="C6" s="7" t="str">
        <f>+M45</f>
        <v>Target Value</v>
      </c>
      <c r="D6" s="7" t="str">
        <f>+M43</f>
        <v>Lower Control Limit</v>
      </c>
      <c r="E6" s="7" t="str">
        <f>+M44</f>
        <v>Upper Control Limit</v>
      </c>
      <c r="F6" s="7" t="str">
        <f>+M39</f>
        <v>Mean</v>
      </c>
      <c r="G6" s="7" t="str">
        <f>+M40</f>
        <v>StdDev</v>
      </c>
      <c r="H6" s="7" t="str">
        <f>+M41</f>
        <v>%RSD</v>
      </c>
      <c r="I6" s="7" t="str">
        <f>+M42</f>
        <v>%Recovery</v>
      </c>
      <c r="K6" s="72">
        <v>372</v>
      </c>
      <c r="L6" s="73" t="s">
        <v>64</v>
      </c>
      <c r="M6" s="73" t="s">
        <v>104</v>
      </c>
      <c r="N6" s="72">
        <v>273</v>
      </c>
      <c r="O6">
        <f t="shared" si="0"/>
        <v>256</v>
      </c>
      <c r="P6">
        <f t="shared" si="1"/>
        <v>316</v>
      </c>
    </row>
    <row r="7" spans="1:16" ht="12.75" customHeight="1">
      <c r="A7" s="5">
        <f>+N46</f>
        <v>1</v>
      </c>
      <c r="B7" s="5">
        <f>+N47</f>
        <v>36</v>
      </c>
      <c r="C7" s="5">
        <f>+N45</f>
        <v>286</v>
      </c>
      <c r="D7" s="5">
        <f>+N43</f>
        <v>256</v>
      </c>
      <c r="E7" s="5">
        <f>+N44</f>
        <v>316</v>
      </c>
      <c r="F7" s="5">
        <f>N39</f>
        <v>283.5</v>
      </c>
      <c r="G7" s="6">
        <f>N40</f>
        <v>10.729132570449753</v>
      </c>
      <c r="H7" s="3">
        <f>N41</f>
        <v>3.784526479876456</v>
      </c>
      <c r="I7" s="3">
        <f>+N42</f>
        <v>99.12587412587412</v>
      </c>
      <c r="K7" s="72">
        <v>373</v>
      </c>
      <c r="L7" s="73" t="s">
        <v>64</v>
      </c>
      <c r="M7" s="73" t="s">
        <v>104</v>
      </c>
      <c r="N7" s="72">
        <v>291</v>
      </c>
      <c r="O7">
        <f t="shared" si="0"/>
        <v>256</v>
      </c>
      <c r="P7">
        <f t="shared" si="1"/>
        <v>316</v>
      </c>
    </row>
    <row r="8" spans="11:16" ht="12.75" customHeight="1">
      <c r="K8" s="72">
        <v>1486</v>
      </c>
      <c r="L8" s="73" t="s">
        <v>39</v>
      </c>
      <c r="M8" s="73" t="s">
        <v>104</v>
      </c>
      <c r="N8" s="72">
        <v>288</v>
      </c>
      <c r="O8">
        <f t="shared" si="0"/>
        <v>256</v>
      </c>
      <c r="P8">
        <f t="shared" si="1"/>
        <v>316</v>
      </c>
    </row>
    <row r="9" spans="11:16" ht="12.75" customHeight="1">
      <c r="K9" s="72">
        <v>1487</v>
      </c>
      <c r="L9" s="73" t="s">
        <v>39</v>
      </c>
      <c r="M9" s="73" t="s">
        <v>104</v>
      </c>
      <c r="N9" s="72">
        <v>284</v>
      </c>
      <c r="O9">
        <f t="shared" si="0"/>
        <v>256</v>
      </c>
      <c r="P9">
        <f t="shared" si="1"/>
        <v>316</v>
      </c>
    </row>
    <row r="10" spans="11:16" ht="12.75" customHeight="1">
      <c r="K10" s="72">
        <v>1488</v>
      </c>
      <c r="L10" s="73" t="s">
        <v>39</v>
      </c>
      <c r="M10" s="73" t="s">
        <v>104</v>
      </c>
      <c r="N10" s="72">
        <v>285</v>
      </c>
      <c r="O10">
        <f t="shared" si="0"/>
        <v>256</v>
      </c>
      <c r="P10">
        <f t="shared" si="1"/>
        <v>316</v>
      </c>
    </row>
    <row r="11" spans="11:16" ht="12.75" customHeight="1">
      <c r="K11" s="72">
        <v>1489</v>
      </c>
      <c r="L11" s="73" t="s">
        <v>39</v>
      </c>
      <c r="M11" s="73" t="s">
        <v>104</v>
      </c>
      <c r="N11" s="72">
        <v>295</v>
      </c>
      <c r="O11">
        <f t="shared" si="0"/>
        <v>256</v>
      </c>
      <c r="P11">
        <f t="shared" si="1"/>
        <v>316</v>
      </c>
    </row>
    <row r="12" spans="11:16" ht="12.75" customHeight="1">
      <c r="K12" s="72">
        <v>1490</v>
      </c>
      <c r="L12" s="73" t="s">
        <v>39</v>
      </c>
      <c r="M12" s="73" t="s">
        <v>104</v>
      </c>
      <c r="N12" s="72">
        <v>280</v>
      </c>
      <c r="O12">
        <f t="shared" si="0"/>
        <v>256</v>
      </c>
      <c r="P12">
        <f t="shared" si="1"/>
        <v>316</v>
      </c>
    </row>
    <row r="13" spans="11:16" ht="12.75" customHeight="1">
      <c r="K13" s="72">
        <v>1512</v>
      </c>
      <c r="L13" s="73" t="s">
        <v>40</v>
      </c>
      <c r="M13" s="73" t="s">
        <v>104</v>
      </c>
      <c r="N13" s="72">
        <v>280</v>
      </c>
      <c r="O13">
        <f t="shared" si="0"/>
        <v>256</v>
      </c>
      <c r="P13">
        <f t="shared" si="1"/>
        <v>316</v>
      </c>
    </row>
    <row r="14" spans="11:16" ht="12.75" customHeight="1">
      <c r="K14" s="72">
        <v>1522</v>
      </c>
      <c r="L14" s="73" t="s">
        <v>65</v>
      </c>
      <c r="M14" s="73" t="s">
        <v>104</v>
      </c>
      <c r="N14" s="72">
        <v>292</v>
      </c>
      <c r="O14">
        <f t="shared" si="0"/>
        <v>256</v>
      </c>
      <c r="P14">
        <f t="shared" si="1"/>
        <v>316</v>
      </c>
    </row>
    <row r="15" spans="11:16" ht="12.75" customHeight="1">
      <c r="K15" s="72">
        <v>1911</v>
      </c>
      <c r="L15" s="73" t="s">
        <v>66</v>
      </c>
      <c r="M15" s="73" t="s">
        <v>104</v>
      </c>
      <c r="N15" s="72">
        <v>269</v>
      </c>
      <c r="O15">
        <f t="shared" si="0"/>
        <v>256</v>
      </c>
      <c r="P15">
        <f t="shared" si="1"/>
        <v>316</v>
      </c>
    </row>
    <row r="16" spans="11:16" ht="12.75" customHeight="1">
      <c r="K16" s="72">
        <v>1912</v>
      </c>
      <c r="L16" s="73" t="s">
        <v>66</v>
      </c>
      <c r="M16" s="73" t="s">
        <v>104</v>
      </c>
      <c r="N16" s="72">
        <v>284</v>
      </c>
      <c r="O16">
        <f t="shared" si="0"/>
        <v>256</v>
      </c>
      <c r="P16">
        <f t="shared" si="1"/>
        <v>316</v>
      </c>
    </row>
    <row r="17" spans="11:16" ht="12.75" customHeight="1">
      <c r="K17" s="72">
        <v>1913</v>
      </c>
      <c r="L17" s="73" t="s">
        <v>66</v>
      </c>
      <c r="M17" s="73" t="s">
        <v>104</v>
      </c>
      <c r="N17" s="72">
        <v>278</v>
      </c>
      <c r="O17">
        <f t="shared" si="0"/>
        <v>256</v>
      </c>
      <c r="P17">
        <f t="shared" si="1"/>
        <v>316</v>
      </c>
    </row>
    <row r="18" spans="11:16" ht="12.75" customHeight="1">
      <c r="K18" s="72">
        <v>1914</v>
      </c>
      <c r="L18" s="73" t="s">
        <v>66</v>
      </c>
      <c r="M18" s="73" t="s">
        <v>104</v>
      </c>
      <c r="N18" s="72">
        <v>284</v>
      </c>
      <c r="O18">
        <f t="shared" si="0"/>
        <v>256</v>
      </c>
      <c r="P18">
        <f t="shared" si="1"/>
        <v>316</v>
      </c>
    </row>
    <row r="19" spans="11:16" ht="12.75" customHeight="1">
      <c r="K19" s="72">
        <v>1915</v>
      </c>
      <c r="L19" s="73" t="s">
        <v>66</v>
      </c>
      <c r="M19" s="73" t="s">
        <v>104</v>
      </c>
      <c r="N19" s="72">
        <v>289</v>
      </c>
      <c r="O19">
        <f t="shared" si="0"/>
        <v>256</v>
      </c>
      <c r="P19">
        <f t="shared" si="1"/>
        <v>316</v>
      </c>
    </row>
    <row r="20" spans="11:16" ht="12.75" customHeight="1">
      <c r="K20" s="72">
        <v>1958</v>
      </c>
      <c r="L20" s="73" t="s">
        <v>41</v>
      </c>
      <c r="M20" s="73" t="s">
        <v>104</v>
      </c>
      <c r="N20" s="72">
        <v>266</v>
      </c>
      <c r="O20">
        <f t="shared" si="0"/>
        <v>256</v>
      </c>
      <c r="P20">
        <f t="shared" si="1"/>
        <v>316</v>
      </c>
    </row>
    <row r="21" spans="11:16" ht="12.75" customHeight="1">
      <c r="K21" s="72">
        <v>1959</v>
      </c>
      <c r="L21" s="73" t="s">
        <v>41</v>
      </c>
      <c r="M21" s="73" t="s">
        <v>104</v>
      </c>
      <c r="N21" s="72">
        <v>302</v>
      </c>
      <c r="O21">
        <f t="shared" si="0"/>
        <v>256</v>
      </c>
      <c r="P21">
        <f t="shared" si="1"/>
        <v>316</v>
      </c>
    </row>
    <row r="22" spans="11:16" ht="12.75" customHeight="1">
      <c r="K22" s="72">
        <v>1960</v>
      </c>
      <c r="L22" s="73" t="s">
        <v>41</v>
      </c>
      <c r="M22" s="73" t="s">
        <v>104</v>
      </c>
      <c r="N22" s="72">
        <v>312</v>
      </c>
      <c r="O22">
        <f t="shared" si="0"/>
        <v>256</v>
      </c>
      <c r="P22">
        <f t="shared" si="1"/>
        <v>316</v>
      </c>
    </row>
    <row r="23" spans="11:16" ht="12.75" customHeight="1">
      <c r="K23" s="72">
        <v>1961</v>
      </c>
      <c r="L23" s="73" t="s">
        <v>41</v>
      </c>
      <c r="M23" s="73" t="s">
        <v>104</v>
      </c>
      <c r="N23" s="72">
        <v>298</v>
      </c>
      <c r="O23">
        <f t="shared" si="0"/>
        <v>256</v>
      </c>
      <c r="P23">
        <f t="shared" si="1"/>
        <v>316</v>
      </c>
    </row>
    <row r="24" spans="11:16" ht="12.75" customHeight="1">
      <c r="K24" s="72">
        <v>1962</v>
      </c>
      <c r="L24" s="73" t="s">
        <v>41</v>
      </c>
      <c r="M24" s="73" t="s">
        <v>104</v>
      </c>
      <c r="N24" s="72">
        <v>289</v>
      </c>
      <c r="O24">
        <f t="shared" si="0"/>
        <v>256</v>
      </c>
      <c r="P24">
        <f t="shared" si="1"/>
        <v>316</v>
      </c>
    </row>
    <row r="25" spans="11:16" ht="12.75" customHeight="1">
      <c r="K25" s="72">
        <v>1963</v>
      </c>
      <c r="L25" s="73" t="s">
        <v>41</v>
      </c>
      <c r="M25" s="73" t="s">
        <v>104</v>
      </c>
      <c r="N25" s="72">
        <v>303</v>
      </c>
      <c r="O25">
        <f t="shared" si="0"/>
        <v>256</v>
      </c>
      <c r="P25">
        <f t="shared" si="1"/>
        <v>316</v>
      </c>
    </row>
    <row r="26" spans="11:16" ht="12.75" customHeight="1">
      <c r="K26" s="72">
        <v>1991</v>
      </c>
      <c r="L26" s="73" t="s">
        <v>42</v>
      </c>
      <c r="M26" s="73" t="s">
        <v>104</v>
      </c>
      <c r="N26" s="72">
        <v>285</v>
      </c>
      <c r="O26">
        <f t="shared" si="0"/>
        <v>256</v>
      </c>
      <c r="P26">
        <f t="shared" si="1"/>
        <v>316</v>
      </c>
    </row>
    <row r="27" spans="11:16" ht="12.75" customHeight="1">
      <c r="K27" s="72">
        <v>2201</v>
      </c>
      <c r="L27" s="73" t="s">
        <v>43</v>
      </c>
      <c r="M27" s="73" t="s">
        <v>104</v>
      </c>
      <c r="N27" s="72">
        <v>276</v>
      </c>
      <c r="O27">
        <f t="shared" si="0"/>
        <v>256</v>
      </c>
      <c r="P27">
        <f t="shared" si="1"/>
        <v>316</v>
      </c>
    </row>
    <row r="28" spans="11:16" ht="12.75" customHeight="1">
      <c r="K28" s="72">
        <v>2202</v>
      </c>
      <c r="L28" s="73" t="s">
        <v>43</v>
      </c>
      <c r="M28" s="73" t="s">
        <v>104</v>
      </c>
      <c r="N28" s="72">
        <v>272</v>
      </c>
      <c r="O28">
        <f t="shared" si="0"/>
        <v>256</v>
      </c>
      <c r="P28">
        <f t="shared" si="1"/>
        <v>316</v>
      </c>
    </row>
    <row r="29" spans="11:16" ht="12.75" customHeight="1">
      <c r="K29" s="72">
        <v>2203</v>
      </c>
      <c r="L29" s="73" t="s">
        <v>43</v>
      </c>
      <c r="M29" s="73" t="s">
        <v>104</v>
      </c>
      <c r="N29" s="72">
        <v>302</v>
      </c>
      <c r="O29">
        <f t="shared" si="0"/>
        <v>256</v>
      </c>
      <c r="P29">
        <f t="shared" si="1"/>
        <v>316</v>
      </c>
    </row>
    <row r="30" spans="11:16" ht="12.75" customHeight="1">
      <c r="K30" s="72">
        <v>2204</v>
      </c>
      <c r="L30" s="73" t="s">
        <v>43</v>
      </c>
      <c r="M30" s="73" t="s">
        <v>104</v>
      </c>
      <c r="N30" s="72">
        <v>279</v>
      </c>
      <c r="O30">
        <f t="shared" si="0"/>
        <v>256</v>
      </c>
      <c r="P30">
        <f t="shared" si="1"/>
        <v>316</v>
      </c>
    </row>
    <row r="31" spans="11:16" ht="12.75" customHeight="1">
      <c r="K31" s="72">
        <v>2205</v>
      </c>
      <c r="L31" s="73" t="s">
        <v>43</v>
      </c>
      <c r="M31" s="73" t="s">
        <v>104</v>
      </c>
      <c r="N31" s="72">
        <v>275</v>
      </c>
      <c r="O31">
        <f t="shared" si="0"/>
        <v>256</v>
      </c>
      <c r="P31">
        <f t="shared" si="1"/>
        <v>316</v>
      </c>
    </row>
    <row r="32" spans="11:16" ht="12.75" customHeight="1">
      <c r="K32" s="72">
        <v>2315</v>
      </c>
      <c r="L32" s="73" t="s">
        <v>28</v>
      </c>
      <c r="M32" s="73" t="s">
        <v>104</v>
      </c>
      <c r="N32" s="72">
        <v>276</v>
      </c>
      <c r="O32">
        <f t="shared" si="0"/>
        <v>256</v>
      </c>
      <c r="P32">
        <f t="shared" si="1"/>
        <v>316</v>
      </c>
    </row>
    <row r="33" spans="11:16" ht="12.75" customHeight="1">
      <c r="K33" s="72">
        <v>2350</v>
      </c>
      <c r="L33" s="73" t="s">
        <v>44</v>
      </c>
      <c r="M33" s="73" t="s">
        <v>104</v>
      </c>
      <c r="N33" s="72">
        <v>276</v>
      </c>
      <c r="O33">
        <f t="shared" si="0"/>
        <v>256</v>
      </c>
      <c r="P33">
        <f t="shared" si="1"/>
        <v>316</v>
      </c>
    </row>
    <row r="34" spans="11:16" ht="12.75" customHeight="1">
      <c r="K34" s="72">
        <v>2355</v>
      </c>
      <c r="L34" s="73" t="s">
        <v>45</v>
      </c>
      <c r="M34" s="73" t="s">
        <v>104</v>
      </c>
      <c r="N34" s="72">
        <v>276</v>
      </c>
      <c r="O34">
        <f t="shared" si="0"/>
        <v>256</v>
      </c>
      <c r="P34">
        <f t="shared" si="1"/>
        <v>316</v>
      </c>
    </row>
    <row r="35" spans="11:16" ht="12.75" customHeight="1">
      <c r="K35" s="72">
        <v>2660</v>
      </c>
      <c r="L35" s="73" t="s">
        <v>68</v>
      </c>
      <c r="M35" s="73" t="s">
        <v>104</v>
      </c>
      <c r="N35" s="72">
        <v>286</v>
      </c>
      <c r="O35">
        <f t="shared" si="0"/>
        <v>256</v>
      </c>
      <c r="P35">
        <f t="shared" si="1"/>
        <v>316</v>
      </c>
    </row>
    <row r="36" spans="11:16" ht="12.75" customHeight="1">
      <c r="K36" s="72">
        <v>2665</v>
      </c>
      <c r="L36" s="73" t="s">
        <v>69</v>
      </c>
      <c r="M36" s="73" t="s">
        <v>104</v>
      </c>
      <c r="N36" s="72">
        <v>284</v>
      </c>
      <c r="O36">
        <f t="shared" si="0"/>
        <v>256</v>
      </c>
      <c r="P36">
        <f t="shared" si="1"/>
        <v>316</v>
      </c>
    </row>
    <row r="37" spans="11:16" ht="12.75" customHeight="1">
      <c r="K37" s="72">
        <v>2744</v>
      </c>
      <c r="L37" s="73" t="s">
        <v>106</v>
      </c>
      <c r="M37" s="73" t="s">
        <v>104</v>
      </c>
      <c r="N37" s="72">
        <v>285</v>
      </c>
      <c r="O37">
        <f t="shared" si="0"/>
        <v>256</v>
      </c>
      <c r="P37">
        <f t="shared" si="1"/>
        <v>316</v>
      </c>
    </row>
    <row r="38" spans="11:14" ht="12.75" customHeight="1">
      <c r="K38" s="15"/>
      <c r="L38" s="16"/>
      <c r="M38" s="16"/>
      <c r="N38" s="15"/>
    </row>
    <row r="39" spans="13:14" ht="12.75" customHeight="1">
      <c r="M39" s="2" t="s">
        <v>11</v>
      </c>
      <c r="N39" s="6">
        <f>AVERAGE(N2:N38)</f>
        <v>283.5</v>
      </c>
    </row>
    <row r="40" spans="13:14" ht="12.75" customHeight="1">
      <c r="M40" s="2" t="s">
        <v>12</v>
      </c>
      <c r="N40" s="4">
        <f>STDEV(N2:N38)</f>
        <v>10.729132570449753</v>
      </c>
    </row>
    <row r="41" spans="13:14" ht="12.75" customHeight="1">
      <c r="M41" s="2" t="s">
        <v>5</v>
      </c>
      <c r="N41" s="3">
        <f>N40/N39*100</f>
        <v>3.784526479876456</v>
      </c>
    </row>
    <row r="42" spans="13:14" ht="12.75" customHeight="1">
      <c r="M42" s="2" t="s">
        <v>13</v>
      </c>
      <c r="N42" s="3">
        <f>N39/N45*100</f>
        <v>99.12587412587412</v>
      </c>
    </row>
    <row r="43" spans="13:14" ht="12.75" customHeight="1">
      <c r="M43" s="2" t="s">
        <v>6</v>
      </c>
      <c r="N43" s="5">
        <v>256</v>
      </c>
    </row>
    <row r="44" spans="13:14" ht="12.75" customHeight="1">
      <c r="M44" s="2" t="s">
        <v>7</v>
      </c>
      <c r="N44" s="5">
        <v>316</v>
      </c>
    </row>
    <row r="45" spans="13:14" ht="12.75" customHeight="1">
      <c r="M45" s="2" t="s">
        <v>8</v>
      </c>
      <c r="N45" s="5">
        <f>(N43+N44)/2</f>
        <v>286</v>
      </c>
    </row>
    <row r="46" spans="13:14" ht="12.75" customHeight="1">
      <c r="M46" s="2" t="s">
        <v>9</v>
      </c>
      <c r="N46" s="5">
        <v>1</v>
      </c>
    </row>
    <row r="47" spans="13:14" ht="12.75" customHeight="1">
      <c r="M47" s="2" t="s">
        <v>10</v>
      </c>
      <c r="N47" s="5">
        <f>COUNT(N2:N38)</f>
        <v>36</v>
      </c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74" t="s">
        <v>0</v>
      </c>
      <c r="L1" s="74" t="s">
        <v>1</v>
      </c>
      <c r="M1" s="74" t="s">
        <v>2</v>
      </c>
      <c r="N1" s="74" t="s">
        <v>87</v>
      </c>
      <c r="O1" s="1" t="s">
        <v>4</v>
      </c>
      <c r="P1" s="1" t="s">
        <v>3</v>
      </c>
    </row>
    <row r="2" spans="1:16" ht="12.75">
      <c r="A2" s="13" t="s">
        <v>86</v>
      </c>
      <c r="K2" s="75">
        <v>1486</v>
      </c>
      <c r="L2" s="76" t="s">
        <v>39</v>
      </c>
      <c r="M2" s="76" t="s">
        <v>104</v>
      </c>
      <c r="N2" s="75">
        <v>950</v>
      </c>
      <c r="O2">
        <f aca="true" t="shared" si="0" ref="O2:O22">$D$7</f>
        <v>840</v>
      </c>
      <c r="P2">
        <f aca="true" t="shared" si="1" ref="P2:P22">$E$7</f>
        <v>1050</v>
      </c>
    </row>
    <row r="3" spans="1:16" ht="12.75">
      <c r="A3" s="13" t="s">
        <v>37</v>
      </c>
      <c r="K3" s="75">
        <v>1487</v>
      </c>
      <c r="L3" s="76" t="s">
        <v>39</v>
      </c>
      <c r="M3" s="76" t="s">
        <v>104</v>
      </c>
      <c r="N3" s="75">
        <v>970</v>
      </c>
      <c r="O3">
        <f t="shared" si="0"/>
        <v>840</v>
      </c>
      <c r="P3">
        <f t="shared" si="1"/>
        <v>1050</v>
      </c>
    </row>
    <row r="4" spans="11:16" ht="12.75">
      <c r="K4" s="75">
        <v>1488</v>
      </c>
      <c r="L4" s="76" t="s">
        <v>39</v>
      </c>
      <c r="M4" s="76" t="s">
        <v>104</v>
      </c>
      <c r="N4" s="75">
        <v>990</v>
      </c>
      <c r="O4">
        <f t="shared" si="0"/>
        <v>840</v>
      </c>
      <c r="P4">
        <f t="shared" si="1"/>
        <v>1050</v>
      </c>
    </row>
    <row r="5" spans="1:16" ht="12.75">
      <c r="A5" t="s">
        <v>15</v>
      </c>
      <c r="K5" s="75">
        <v>1489</v>
      </c>
      <c r="L5" s="76" t="s">
        <v>39</v>
      </c>
      <c r="M5" s="76" t="s">
        <v>104</v>
      </c>
      <c r="N5" s="75">
        <v>1020</v>
      </c>
      <c r="O5">
        <f t="shared" si="0"/>
        <v>840</v>
      </c>
      <c r="P5">
        <f t="shared" si="1"/>
        <v>1050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75">
        <v>1490</v>
      </c>
      <c r="L6" s="76" t="s">
        <v>39</v>
      </c>
      <c r="M6" s="76" t="s">
        <v>104</v>
      </c>
      <c r="N6" s="75">
        <v>980</v>
      </c>
      <c r="O6">
        <f t="shared" si="0"/>
        <v>840</v>
      </c>
      <c r="P6">
        <f t="shared" si="1"/>
        <v>1050</v>
      </c>
    </row>
    <row r="7" spans="1:16" ht="12.75" customHeight="1">
      <c r="A7" s="5">
        <f>+N41</f>
        <v>10</v>
      </c>
      <c r="B7" s="5">
        <f>+N42</f>
        <v>21</v>
      </c>
      <c r="C7" s="5">
        <f>+N40</f>
        <v>945</v>
      </c>
      <c r="D7" s="5">
        <f>+N38</f>
        <v>840</v>
      </c>
      <c r="E7" s="5">
        <f>+N39</f>
        <v>1050</v>
      </c>
      <c r="F7" s="5">
        <f>N34</f>
        <v>964.7619047619048</v>
      </c>
      <c r="G7" s="6">
        <f>N35</f>
        <v>33.409436933155355</v>
      </c>
      <c r="H7" s="3">
        <f>N36</f>
        <v>3.462972238875925</v>
      </c>
      <c r="I7" s="3">
        <f>+N37</f>
        <v>102.09120685311161</v>
      </c>
      <c r="K7" s="75">
        <v>1512</v>
      </c>
      <c r="L7" s="76" t="s">
        <v>40</v>
      </c>
      <c r="M7" s="76" t="s">
        <v>104</v>
      </c>
      <c r="N7" s="75">
        <v>980</v>
      </c>
      <c r="O7">
        <f t="shared" si="0"/>
        <v>840</v>
      </c>
      <c r="P7">
        <f t="shared" si="1"/>
        <v>1050</v>
      </c>
    </row>
    <row r="8" spans="11:16" ht="12.75" customHeight="1">
      <c r="K8" s="75">
        <v>1958</v>
      </c>
      <c r="L8" s="76" t="s">
        <v>41</v>
      </c>
      <c r="M8" s="76" t="s">
        <v>104</v>
      </c>
      <c r="N8" s="75">
        <v>890</v>
      </c>
      <c r="O8">
        <f t="shared" si="0"/>
        <v>840</v>
      </c>
      <c r="P8">
        <f t="shared" si="1"/>
        <v>1050</v>
      </c>
    </row>
    <row r="9" spans="11:16" ht="12.75" customHeight="1">
      <c r="K9" s="75">
        <v>1959</v>
      </c>
      <c r="L9" s="76" t="s">
        <v>41</v>
      </c>
      <c r="M9" s="76" t="s">
        <v>104</v>
      </c>
      <c r="N9" s="75">
        <v>990</v>
      </c>
      <c r="O9">
        <f t="shared" si="0"/>
        <v>840</v>
      </c>
      <c r="P9">
        <f t="shared" si="1"/>
        <v>1050</v>
      </c>
    </row>
    <row r="10" spans="11:16" ht="12.75" customHeight="1">
      <c r="K10" s="75">
        <v>1960</v>
      </c>
      <c r="L10" s="76" t="s">
        <v>41</v>
      </c>
      <c r="M10" s="76" t="s">
        <v>104</v>
      </c>
      <c r="N10" s="75">
        <v>970</v>
      </c>
      <c r="O10">
        <f t="shared" si="0"/>
        <v>840</v>
      </c>
      <c r="P10">
        <f t="shared" si="1"/>
        <v>1050</v>
      </c>
    </row>
    <row r="11" spans="11:16" ht="12.75" customHeight="1">
      <c r="K11" s="75">
        <v>1961</v>
      </c>
      <c r="L11" s="76" t="s">
        <v>41</v>
      </c>
      <c r="M11" s="76" t="s">
        <v>104</v>
      </c>
      <c r="N11" s="75">
        <v>1000</v>
      </c>
      <c r="O11">
        <f t="shared" si="0"/>
        <v>840</v>
      </c>
      <c r="P11">
        <f t="shared" si="1"/>
        <v>1050</v>
      </c>
    </row>
    <row r="12" spans="11:16" ht="12.75" customHeight="1">
      <c r="K12" s="75">
        <v>1962</v>
      </c>
      <c r="L12" s="76" t="s">
        <v>41</v>
      </c>
      <c r="M12" s="76" t="s">
        <v>104</v>
      </c>
      <c r="N12" s="75">
        <v>940</v>
      </c>
      <c r="O12">
        <f t="shared" si="0"/>
        <v>840</v>
      </c>
      <c r="P12">
        <f t="shared" si="1"/>
        <v>1050</v>
      </c>
    </row>
    <row r="13" spans="11:16" ht="12.75" customHeight="1">
      <c r="K13" s="75">
        <v>1963</v>
      </c>
      <c r="L13" s="76" t="s">
        <v>41</v>
      </c>
      <c r="M13" s="76" t="s">
        <v>104</v>
      </c>
      <c r="N13" s="75">
        <v>970</v>
      </c>
      <c r="O13">
        <f t="shared" si="0"/>
        <v>840</v>
      </c>
      <c r="P13">
        <f t="shared" si="1"/>
        <v>1050</v>
      </c>
    </row>
    <row r="14" spans="11:16" ht="12.75" customHeight="1">
      <c r="K14" s="75">
        <v>1991</v>
      </c>
      <c r="L14" s="76" t="s">
        <v>42</v>
      </c>
      <c r="M14" s="76" t="s">
        <v>104</v>
      </c>
      <c r="N14" s="75">
        <v>970</v>
      </c>
      <c r="O14">
        <f t="shared" si="0"/>
        <v>840</v>
      </c>
      <c r="P14">
        <f t="shared" si="1"/>
        <v>1050</v>
      </c>
    </row>
    <row r="15" spans="11:16" ht="12.75" customHeight="1">
      <c r="K15" s="75">
        <v>2201</v>
      </c>
      <c r="L15" s="76" t="s">
        <v>43</v>
      </c>
      <c r="M15" s="76" t="s">
        <v>104</v>
      </c>
      <c r="N15" s="75">
        <v>940</v>
      </c>
      <c r="O15">
        <f t="shared" si="0"/>
        <v>840</v>
      </c>
      <c r="P15">
        <f t="shared" si="1"/>
        <v>1050</v>
      </c>
    </row>
    <row r="16" spans="11:16" ht="12.75" customHeight="1">
      <c r="K16" s="75">
        <v>2202</v>
      </c>
      <c r="L16" s="76" t="s">
        <v>43</v>
      </c>
      <c r="M16" s="76" t="s">
        <v>104</v>
      </c>
      <c r="N16" s="75">
        <v>930</v>
      </c>
      <c r="O16">
        <f t="shared" si="0"/>
        <v>840</v>
      </c>
      <c r="P16">
        <f t="shared" si="1"/>
        <v>1050</v>
      </c>
    </row>
    <row r="17" spans="11:16" ht="12.75" customHeight="1">
      <c r="K17" s="75">
        <v>2203</v>
      </c>
      <c r="L17" s="76" t="s">
        <v>43</v>
      </c>
      <c r="M17" s="76" t="s">
        <v>104</v>
      </c>
      <c r="N17" s="75">
        <v>1030</v>
      </c>
      <c r="O17">
        <f t="shared" si="0"/>
        <v>840</v>
      </c>
      <c r="P17">
        <f t="shared" si="1"/>
        <v>1050</v>
      </c>
    </row>
    <row r="18" spans="11:16" ht="12.75" customHeight="1">
      <c r="K18" s="75">
        <v>2204</v>
      </c>
      <c r="L18" s="76" t="s">
        <v>43</v>
      </c>
      <c r="M18" s="76" t="s">
        <v>104</v>
      </c>
      <c r="N18" s="75">
        <v>990</v>
      </c>
      <c r="O18">
        <f t="shared" si="0"/>
        <v>840</v>
      </c>
      <c r="P18">
        <f t="shared" si="1"/>
        <v>1050</v>
      </c>
    </row>
    <row r="19" spans="11:16" ht="12.75" customHeight="1">
      <c r="K19" s="75">
        <v>2205</v>
      </c>
      <c r="L19" s="76" t="s">
        <v>43</v>
      </c>
      <c r="M19" s="76" t="s">
        <v>104</v>
      </c>
      <c r="N19" s="75">
        <v>930</v>
      </c>
      <c r="O19">
        <f t="shared" si="0"/>
        <v>840</v>
      </c>
      <c r="P19">
        <f t="shared" si="1"/>
        <v>1050</v>
      </c>
    </row>
    <row r="20" spans="11:16" ht="12.75" customHeight="1">
      <c r="K20" s="75">
        <v>2315</v>
      </c>
      <c r="L20" s="76" t="s">
        <v>28</v>
      </c>
      <c r="M20" s="76" t="s">
        <v>104</v>
      </c>
      <c r="N20" s="75">
        <v>940</v>
      </c>
      <c r="O20">
        <f t="shared" si="0"/>
        <v>840</v>
      </c>
      <c r="P20">
        <f t="shared" si="1"/>
        <v>1050</v>
      </c>
    </row>
    <row r="21" spans="11:16" ht="12.75" customHeight="1">
      <c r="K21" s="75">
        <v>2350</v>
      </c>
      <c r="L21" s="76" t="s">
        <v>44</v>
      </c>
      <c r="M21" s="76" t="s">
        <v>104</v>
      </c>
      <c r="N21" s="75">
        <v>940</v>
      </c>
      <c r="O21">
        <f t="shared" si="0"/>
        <v>840</v>
      </c>
      <c r="P21">
        <f t="shared" si="1"/>
        <v>1050</v>
      </c>
    </row>
    <row r="22" spans="11:16" ht="12.75" customHeight="1">
      <c r="K22" s="75">
        <v>2355</v>
      </c>
      <c r="L22" s="76" t="s">
        <v>45</v>
      </c>
      <c r="M22" s="76" t="s">
        <v>104</v>
      </c>
      <c r="N22" s="75">
        <v>940</v>
      </c>
      <c r="O22">
        <f t="shared" si="0"/>
        <v>840</v>
      </c>
      <c r="P22">
        <f t="shared" si="1"/>
        <v>1050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964.7619047619048</v>
      </c>
    </row>
    <row r="35" spans="13:14" ht="12.75" customHeight="1">
      <c r="M35" s="2" t="s">
        <v>12</v>
      </c>
      <c r="N35" s="4">
        <f>STDEV(N2:N33)</f>
        <v>33.409436933155355</v>
      </c>
    </row>
    <row r="36" spans="13:14" ht="12.75" customHeight="1">
      <c r="M36" s="2" t="s">
        <v>5</v>
      </c>
      <c r="N36" s="3">
        <f>N35/N34*100</f>
        <v>3.462972238875925</v>
      </c>
    </row>
    <row r="37" spans="13:14" ht="12.75" customHeight="1">
      <c r="M37" s="2" t="s">
        <v>13</v>
      </c>
      <c r="N37" s="3">
        <f>N34/N40*100</f>
        <v>102.09120685311161</v>
      </c>
    </row>
    <row r="38" spans="13:14" ht="12.75" customHeight="1">
      <c r="M38" s="2" t="s">
        <v>6</v>
      </c>
      <c r="N38" s="5">
        <v>840</v>
      </c>
    </row>
    <row r="39" spans="13:14" ht="12.75" customHeight="1">
      <c r="M39" s="2" t="s">
        <v>7</v>
      </c>
      <c r="N39" s="5">
        <v>1050</v>
      </c>
    </row>
    <row r="40" spans="13:14" ht="12.75" customHeight="1">
      <c r="M40" s="2" t="s">
        <v>8</v>
      </c>
      <c r="N40" s="5">
        <f>(N38+N39)/2</f>
        <v>945</v>
      </c>
    </row>
    <row r="41" spans="13:14" ht="12.75" customHeight="1">
      <c r="M41" s="2" t="s">
        <v>9</v>
      </c>
      <c r="N41" s="5">
        <v>10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77" t="s">
        <v>0</v>
      </c>
      <c r="L1" s="77" t="s">
        <v>1</v>
      </c>
      <c r="M1" s="77" t="s">
        <v>2</v>
      </c>
      <c r="N1" s="77" t="s">
        <v>89</v>
      </c>
      <c r="O1" s="1" t="s">
        <v>4</v>
      </c>
      <c r="P1" s="1" t="s">
        <v>3</v>
      </c>
    </row>
    <row r="2" spans="1:16" ht="12.75">
      <c r="A2" s="13" t="s">
        <v>88</v>
      </c>
      <c r="K2" s="78">
        <v>1486</v>
      </c>
      <c r="L2" s="79" t="s">
        <v>39</v>
      </c>
      <c r="M2" s="79" t="s">
        <v>104</v>
      </c>
      <c r="N2" s="78">
        <v>658</v>
      </c>
      <c r="O2">
        <f aca="true" t="shared" si="0" ref="O2:O22">$D$7</f>
        <v>601</v>
      </c>
      <c r="P2">
        <f aca="true" t="shared" si="1" ref="P2:P22">$E$7</f>
        <v>739</v>
      </c>
    </row>
    <row r="3" spans="1:16" ht="12.75">
      <c r="A3" s="13" t="s">
        <v>37</v>
      </c>
      <c r="K3" s="78">
        <v>1487</v>
      </c>
      <c r="L3" s="79" t="s">
        <v>39</v>
      </c>
      <c r="M3" s="79" t="s">
        <v>104</v>
      </c>
      <c r="N3" s="78">
        <v>677</v>
      </c>
      <c r="O3">
        <f t="shared" si="0"/>
        <v>601</v>
      </c>
      <c r="P3">
        <f t="shared" si="1"/>
        <v>739</v>
      </c>
    </row>
    <row r="4" spans="11:16" ht="12.75">
      <c r="K4" s="78">
        <v>1488</v>
      </c>
      <c r="L4" s="79" t="s">
        <v>39</v>
      </c>
      <c r="M4" s="79" t="s">
        <v>104</v>
      </c>
      <c r="N4" s="78">
        <v>673</v>
      </c>
      <c r="O4">
        <f t="shared" si="0"/>
        <v>601</v>
      </c>
      <c r="P4">
        <f t="shared" si="1"/>
        <v>739</v>
      </c>
    </row>
    <row r="5" spans="1:16" ht="12.75">
      <c r="A5" t="s">
        <v>15</v>
      </c>
      <c r="K5" s="78">
        <v>1489</v>
      </c>
      <c r="L5" s="79" t="s">
        <v>39</v>
      </c>
      <c r="M5" s="79" t="s">
        <v>104</v>
      </c>
      <c r="N5" s="78">
        <v>711</v>
      </c>
      <c r="O5">
        <f t="shared" si="0"/>
        <v>601</v>
      </c>
      <c r="P5">
        <f t="shared" si="1"/>
        <v>739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78">
        <v>1490</v>
      </c>
      <c r="L6" s="79" t="s">
        <v>39</v>
      </c>
      <c r="M6" s="79" t="s">
        <v>104</v>
      </c>
      <c r="N6" s="78">
        <v>666</v>
      </c>
      <c r="O6">
        <f t="shared" si="0"/>
        <v>601</v>
      </c>
      <c r="P6">
        <f t="shared" si="1"/>
        <v>739</v>
      </c>
    </row>
    <row r="7" spans="1:16" ht="12.75" customHeight="1">
      <c r="A7" s="5">
        <f>+N41</f>
        <v>2</v>
      </c>
      <c r="B7" s="5">
        <f>+N42</f>
        <v>21</v>
      </c>
      <c r="C7" s="5">
        <f>+N40</f>
        <v>670</v>
      </c>
      <c r="D7" s="5">
        <f>+N38</f>
        <v>601</v>
      </c>
      <c r="E7" s="5">
        <f>+N39</f>
        <v>739</v>
      </c>
      <c r="F7" s="5">
        <f>N34</f>
        <v>691.2380952380952</v>
      </c>
      <c r="G7" s="6">
        <f>N35</f>
        <v>70.61367060414354</v>
      </c>
      <c r="H7" s="3">
        <f>N36</f>
        <v>10.215535152156342</v>
      </c>
      <c r="I7" s="3">
        <f>+N37</f>
        <v>103.16986496090972</v>
      </c>
      <c r="K7" s="78">
        <v>1512</v>
      </c>
      <c r="L7" s="79" t="s">
        <v>40</v>
      </c>
      <c r="M7" s="79" t="s">
        <v>104</v>
      </c>
      <c r="N7" s="78">
        <v>666</v>
      </c>
      <c r="O7">
        <f t="shared" si="0"/>
        <v>601</v>
      </c>
      <c r="P7">
        <f t="shared" si="1"/>
        <v>739</v>
      </c>
    </row>
    <row r="8" spans="11:16" ht="12.75" customHeight="1">
      <c r="K8" s="78">
        <v>1958</v>
      </c>
      <c r="L8" s="79" t="s">
        <v>41</v>
      </c>
      <c r="M8" s="79" t="s">
        <v>104</v>
      </c>
      <c r="N8" s="78">
        <v>640</v>
      </c>
      <c r="O8">
        <f t="shared" si="0"/>
        <v>601</v>
      </c>
      <c r="P8">
        <f t="shared" si="1"/>
        <v>739</v>
      </c>
    </row>
    <row r="9" spans="11:16" ht="12.75" customHeight="1">
      <c r="K9" s="78">
        <v>1959</v>
      </c>
      <c r="L9" s="79" t="s">
        <v>41</v>
      </c>
      <c r="M9" s="79" t="s">
        <v>104</v>
      </c>
      <c r="N9" s="78">
        <v>703</v>
      </c>
      <c r="O9">
        <f t="shared" si="0"/>
        <v>601</v>
      </c>
      <c r="P9">
        <f t="shared" si="1"/>
        <v>739</v>
      </c>
    </row>
    <row r="10" spans="11:16" ht="12.75" customHeight="1">
      <c r="K10" s="78">
        <v>1960</v>
      </c>
      <c r="L10" s="79" t="s">
        <v>41</v>
      </c>
      <c r="M10" s="79" t="s">
        <v>104</v>
      </c>
      <c r="N10" s="78">
        <v>725</v>
      </c>
      <c r="O10">
        <f t="shared" si="0"/>
        <v>601</v>
      </c>
      <c r="P10">
        <f t="shared" si="1"/>
        <v>739</v>
      </c>
    </row>
    <row r="11" spans="11:16" ht="12.75" customHeight="1">
      <c r="K11" s="78">
        <v>1961</v>
      </c>
      <c r="L11" s="79" t="s">
        <v>41</v>
      </c>
      <c r="M11" s="79" t="s">
        <v>104</v>
      </c>
      <c r="N11" s="78">
        <v>703</v>
      </c>
      <c r="O11">
        <f t="shared" si="0"/>
        <v>601</v>
      </c>
      <c r="P11">
        <f t="shared" si="1"/>
        <v>739</v>
      </c>
    </row>
    <row r="12" spans="11:16" ht="12.75" customHeight="1">
      <c r="K12" s="78">
        <v>1962</v>
      </c>
      <c r="L12" s="79" t="s">
        <v>41</v>
      </c>
      <c r="M12" s="79" t="s">
        <v>104</v>
      </c>
      <c r="N12" s="78">
        <v>979</v>
      </c>
      <c r="O12">
        <f t="shared" si="0"/>
        <v>601</v>
      </c>
      <c r="P12">
        <f t="shared" si="1"/>
        <v>739</v>
      </c>
    </row>
    <row r="13" spans="11:16" ht="12.75" customHeight="1">
      <c r="K13" s="78">
        <v>1963</v>
      </c>
      <c r="L13" s="79" t="s">
        <v>41</v>
      </c>
      <c r="M13" s="79" t="s">
        <v>104</v>
      </c>
      <c r="N13" s="78">
        <v>725</v>
      </c>
      <c r="O13">
        <f t="shared" si="0"/>
        <v>601</v>
      </c>
      <c r="P13">
        <f t="shared" si="1"/>
        <v>739</v>
      </c>
    </row>
    <row r="14" spans="11:16" ht="12.75" customHeight="1">
      <c r="K14" s="78">
        <v>1991</v>
      </c>
      <c r="L14" s="79" t="s">
        <v>42</v>
      </c>
      <c r="M14" s="79" t="s">
        <v>104</v>
      </c>
      <c r="N14" s="78">
        <v>678</v>
      </c>
      <c r="O14">
        <f t="shared" si="0"/>
        <v>601</v>
      </c>
      <c r="P14">
        <f t="shared" si="1"/>
        <v>739</v>
      </c>
    </row>
    <row r="15" spans="11:16" ht="12.75" customHeight="1">
      <c r="K15" s="78">
        <v>2201</v>
      </c>
      <c r="L15" s="79" t="s">
        <v>43</v>
      </c>
      <c r="M15" s="79" t="s">
        <v>104</v>
      </c>
      <c r="N15" s="78">
        <v>672</v>
      </c>
      <c r="O15">
        <f t="shared" si="0"/>
        <v>601</v>
      </c>
      <c r="P15">
        <f t="shared" si="1"/>
        <v>739</v>
      </c>
    </row>
    <row r="16" spans="11:16" ht="12.75" customHeight="1">
      <c r="K16" s="78">
        <v>2202</v>
      </c>
      <c r="L16" s="79" t="s">
        <v>43</v>
      </c>
      <c r="M16" s="79" t="s">
        <v>104</v>
      </c>
      <c r="N16" s="78">
        <v>657</v>
      </c>
      <c r="O16">
        <f t="shared" si="0"/>
        <v>601</v>
      </c>
      <c r="P16">
        <f t="shared" si="1"/>
        <v>739</v>
      </c>
    </row>
    <row r="17" spans="11:16" ht="12.75" customHeight="1">
      <c r="K17" s="78">
        <v>2203</v>
      </c>
      <c r="L17" s="79" t="s">
        <v>43</v>
      </c>
      <c r="M17" s="79" t="s">
        <v>104</v>
      </c>
      <c r="N17" s="78">
        <v>690</v>
      </c>
      <c r="O17">
        <f t="shared" si="0"/>
        <v>601</v>
      </c>
      <c r="P17">
        <f t="shared" si="1"/>
        <v>739</v>
      </c>
    </row>
    <row r="18" spans="11:16" ht="12.75" customHeight="1">
      <c r="K18" s="78">
        <v>2204</v>
      </c>
      <c r="L18" s="79" t="s">
        <v>43</v>
      </c>
      <c r="M18" s="79" t="s">
        <v>104</v>
      </c>
      <c r="N18" s="78">
        <v>643</v>
      </c>
      <c r="O18">
        <f t="shared" si="0"/>
        <v>601</v>
      </c>
      <c r="P18">
        <f t="shared" si="1"/>
        <v>739</v>
      </c>
    </row>
    <row r="19" spans="11:16" ht="12.75" customHeight="1">
      <c r="K19" s="78">
        <v>2205</v>
      </c>
      <c r="L19" s="79" t="s">
        <v>43</v>
      </c>
      <c r="M19" s="79" t="s">
        <v>104</v>
      </c>
      <c r="N19" s="78">
        <v>634</v>
      </c>
      <c r="O19">
        <f t="shared" si="0"/>
        <v>601</v>
      </c>
      <c r="P19">
        <f t="shared" si="1"/>
        <v>739</v>
      </c>
    </row>
    <row r="20" spans="11:16" ht="12.75" customHeight="1">
      <c r="K20" s="78">
        <v>2315</v>
      </c>
      <c r="L20" s="79" t="s">
        <v>28</v>
      </c>
      <c r="M20" s="79" t="s">
        <v>104</v>
      </c>
      <c r="N20" s="78">
        <v>672</v>
      </c>
      <c r="O20">
        <f t="shared" si="0"/>
        <v>601</v>
      </c>
      <c r="P20">
        <f t="shared" si="1"/>
        <v>739</v>
      </c>
    </row>
    <row r="21" spans="11:16" ht="12.75" customHeight="1">
      <c r="K21" s="78">
        <v>2350</v>
      </c>
      <c r="L21" s="79" t="s">
        <v>44</v>
      </c>
      <c r="M21" s="79" t="s">
        <v>104</v>
      </c>
      <c r="N21" s="78">
        <v>672</v>
      </c>
      <c r="O21">
        <f t="shared" si="0"/>
        <v>601</v>
      </c>
      <c r="P21">
        <f t="shared" si="1"/>
        <v>739</v>
      </c>
    </row>
    <row r="22" spans="11:16" ht="12.75" customHeight="1">
      <c r="K22" s="78">
        <v>2355</v>
      </c>
      <c r="L22" s="79" t="s">
        <v>45</v>
      </c>
      <c r="M22" s="79" t="s">
        <v>104</v>
      </c>
      <c r="N22" s="78">
        <v>672</v>
      </c>
      <c r="O22">
        <f t="shared" si="0"/>
        <v>601</v>
      </c>
      <c r="P22">
        <f t="shared" si="1"/>
        <v>739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691.2380952380952</v>
      </c>
    </row>
    <row r="35" spans="13:14" ht="12.75" customHeight="1">
      <c r="M35" s="2" t="s">
        <v>12</v>
      </c>
      <c r="N35" s="4">
        <f>STDEV(N2:N33)</f>
        <v>70.61367060414354</v>
      </c>
    </row>
    <row r="36" spans="13:14" ht="12.75" customHeight="1">
      <c r="M36" s="2" t="s">
        <v>5</v>
      </c>
      <c r="N36" s="3">
        <f>N35/N34*100</f>
        <v>10.215535152156342</v>
      </c>
    </row>
    <row r="37" spans="13:14" ht="12.75" customHeight="1">
      <c r="M37" s="2" t="s">
        <v>13</v>
      </c>
      <c r="N37" s="3">
        <f>N34/N40*100</f>
        <v>103.16986496090972</v>
      </c>
    </row>
    <row r="38" spans="13:14" ht="12.75" customHeight="1">
      <c r="M38" s="2" t="s">
        <v>6</v>
      </c>
      <c r="N38" s="5">
        <v>601</v>
      </c>
    </row>
    <row r="39" spans="13:14" ht="12.75" customHeight="1">
      <c r="M39" s="2" t="s">
        <v>7</v>
      </c>
      <c r="N39" s="5">
        <v>739</v>
      </c>
    </row>
    <row r="40" spans="13:14" ht="12.75" customHeight="1">
      <c r="M40" s="2" t="s">
        <v>8</v>
      </c>
      <c r="N40" s="5">
        <f>(N38+N39)/2</f>
        <v>670</v>
      </c>
    </row>
    <row r="41" spans="13:14" ht="12.75" customHeight="1">
      <c r="M41" s="2" t="s">
        <v>9</v>
      </c>
      <c r="N41" s="5">
        <v>2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80" t="s">
        <v>0</v>
      </c>
      <c r="L1" s="80" t="s">
        <v>1</v>
      </c>
      <c r="M1" s="80" t="s">
        <v>2</v>
      </c>
      <c r="N1" s="80" t="s">
        <v>91</v>
      </c>
      <c r="O1" s="1" t="s">
        <v>4</v>
      </c>
      <c r="P1" s="1" t="s">
        <v>3</v>
      </c>
    </row>
    <row r="2" spans="1:16" ht="12.75">
      <c r="A2" s="13" t="s">
        <v>90</v>
      </c>
      <c r="K2" s="81">
        <v>1486</v>
      </c>
      <c r="L2" s="82" t="s">
        <v>39</v>
      </c>
      <c r="M2" s="82" t="s">
        <v>104</v>
      </c>
      <c r="N2" s="81">
        <v>0.26</v>
      </c>
      <c r="O2">
        <f aca="true" t="shared" si="0" ref="O2:O22">$D$7</f>
        <v>0.23</v>
      </c>
      <c r="P2">
        <f aca="true" t="shared" si="1" ref="P2:P22">$E$7</f>
        <v>0.3</v>
      </c>
    </row>
    <row r="3" spans="1:16" ht="12.75">
      <c r="A3" s="13" t="s">
        <v>37</v>
      </c>
      <c r="K3" s="81">
        <v>1487</v>
      </c>
      <c r="L3" s="82" t="s">
        <v>39</v>
      </c>
      <c r="M3" s="82" t="s">
        <v>104</v>
      </c>
      <c r="N3" s="81">
        <v>0.24</v>
      </c>
      <c r="O3">
        <f t="shared" si="0"/>
        <v>0.23</v>
      </c>
      <c r="P3">
        <f t="shared" si="1"/>
        <v>0.3</v>
      </c>
    </row>
    <row r="4" spans="11:16" ht="12.75">
      <c r="K4" s="81">
        <v>1488</v>
      </c>
      <c r="L4" s="82" t="s">
        <v>39</v>
      </c>
      <c r="M4" s="82" t="s">
        <v>104</v>
      </c>
      <c r="N4" s="81">
        <v>0.23</v>
      </c>
      <c r="O4">
        <f t="shared" si="0"/>
        <v>0.23</v>
      </c>
      <c r="P4">
        <f t="shared" si="1"/>
        <v>0.3</v>
      </c>
    </row>
    <row r="5" spans="1:16" ht="12.75">
      <c r="A5" t="s">
        <v>15</v>
      </c>
      <c r="K5" s="81">
        <v>1489</v>
      </c>
      <c r="L5" s="82" t="s">
        <v>39</v>
      </c>
      <c r="M5" s="82" t="s">
        <v>104</v>
      </c>
      <c r="N5" s="81">
        <v>0.28</v>
      </c>
      <c r="O5">
        <f t="shared" si="0"/>
        <v>0.23</v>
      </c>
      <c r="P5">
        <f t="shared" si="1"/>
        <v>0.3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81">
        <v>1490</v>
      </c>
      <c r="L6" s="82" t="s">
        <v>39</v>
      </c>
      <c r="M6" s="82" t="s">
        <v>104</v>
      </c>
      <c r="N6" s="81">
        <v>0.26</v>
      </c>
      <c r="O6">
        <f t="shared" si="0"/>
        <v>0.23</v>
      </c>
      <c r="P6">
        <f t="shared" si="1"/>
        <v>0.3</v>
      </c>
    </row>
    <row r="7" spans="1:16" ht="12.75" customHeight="1">
      <c r="A7" s="5">
        <f>+N41</f>
        <v>0.01</v>
      </c>
      <c r="B7" s="5">
        <f>+N42</f>
        <v>21</v>
      </c>
      <c r="C7" s="5">
        <f>+N40</f>
        <v>0.265</v>
      </c>
      <c r="D7" s="5">
        <f>+N38</f>
        <v>0.23</v>
      </c>
      <c r="E7" s="5">
        <f>+N39</f>
        <v>0.3</v>
      </c>
      <c r="F7" s="5">
        <f>N34</f>
        <v>0.2623809523809524</v>
      </c>
      <c r="G7" s="6">
        <f>N35</f>
        <v>0.015134319246256809</v>
      </c>
      <c r="H7" s="3">
        <f>N36</f>
        <v>5.768070856105136</v>
      </c>
      <c r="I7" s="3">
        <f>+N37</f>
        <v>99.01168014375561</v>
      </c>
      <c r="K7" s="81">
        <v>1512</v>
      </c>
      <c r="L7" s="82" t="s">
        <v>40</v>
      </c>
      <c r="M7" s="82" t="s">
        <v>104</v>
      </c>
      <c r="N7" s="81">
        <v>0.26</v>
      </c>
      <c r="O7">
        <f t="shared" si="0"/>
        <v>0.23</v>
      </c>
      <c r="P7">
        <f t="shared" si="1"/>
        <v>0.3</v>
      </c>
    </row>
    <row r="8" spans="11:16" ht="12.75" customHeight="1">
      <c r="K8" s="81">
        <v>1958</v>
      </c>
      <c r="L8" s="82" t="s">
        <v>41</v>
      </c>
      <c r="M8" s="82" t="s">
        <v>104</v>
      </c>
      <c r="N8" s="81">
        <v>0.26</v>
      </c>
      <c r="O8">
        <f t="shared" si="0"/>
        <v>0.23</v>
      </c>
      <c r="P8">
        <f t="shared" si="1"/>
        <v>0.3</v>
      </c>
    </row>
    <row r="9" spans="11:16" ht="12.75" customHeight="1">
      <c r="K9" s="81">
        <v>1959</v>
      </c>
      <c r="L9" s="82" t="s">
        <v>41</v>
      </c>
      <c r="M9" s="82" t="s">
        <v>104</v>
      </c>
      <c r="N9" s="81">
        <v>0.28</v>
      </c>
      <c r="O9">
        <f t="shared" si="0"/>
        <v>0.23</v>
      </c>
      <c r="P9">
        <f t="shared" si="1"/>
        <v>0.3</v>
      </c>
    </row>
    <row r="10" spans="11:16" ht="12.75" customHeight="1">
      <c r="K10" s="81">
        <v>1960</v>
      </c>
      <c r="L10" s="82" t="s">
        <v>41</v>
      </c>
      <c r="M10" s="82" t="s">
        <v>104</v>
      </c>
      <c r="N10" s="81">
        <v>0.27</v>
      </c>
      <c r="O10">
        <f t="shared" si="0"/>
        <v>0.23</v>
      </c>
      <c r="P10">
        <f t="shared" si="1"/>
        <v>0.3</v>
      </c>
    </row>
    <row r="11" spans="11:16" ht="12.75" customHeight="1">
      <c r="K11" s="81">
        <v>1961</v>
      </c>
      <c r="L11" s="82" t="s">
        <v>41</v>
      </c>
      <c r="M11" s="82" t="s">
        <v>104</v>
      </c>
      <c r="N11" s="81">
        <v>0.28</v>
      </c>
      <c r="O11">
        <f t="shared" si="0"/>
        <v>0.23</v>
      </c>
      <c r="P11">
        <f t="shared" si="1"/>
        <v>0.3</v>
      </c>
    </row>
    <row r="12" spans="11:16" ht="12.75" customHeight="1">
      <c r="K12" s="81">
        <v>1962</v>
      </c>
      <c r="L12" s="82" t="s">
        <v>41</v>
      </c>
      <c r="M12" s="82" t="s">
        <v>104</v>
      </c>
      <c r="N12" s="81">
        <v>0.27</v>
      </c>
      <c r="O12">
        <f t="shared" si="0"/>
        <v>0.23</v>
      </c>
      <c r="P12">
        <f t="shared" si="1"/>
        <v>0.3</v>
      </c>
    </row>
    <row r="13" spans="11:16" ht="12.75" customHeight="1">
      <c r="K13" s="81">
        <v>1963</v>
      </c>
      <c r="L13" s="82" t="s">
        <v>41</v>
      </c>
      <c r="M13" s="82" t="s">
        <v>104</v>
      </c>
      <c r="N13" s="81">
        <v>0.28</v>
      </c>
      <c r="O13">
        <f t="shared" si="0"/>
        <v>0.23</v>
      </c>
      <c r="P13">
        <f t="shared" si="1"/>
        <v>0.3</v>
      </c>
    </row>
    <row r="14" spans="11:16" ht="12.75" customHeight="1">
      <c r="K14" s="81">
        <v>1991</v>
      </c>
      <c r="L14" s="82" t="s">
        <v>42</v>
      </c>
      <c r="M14" s="82" t="s">
        <v>104</v>
      </c>
      <c r="N14" s="81">
        <v>0.29</v>
      </c>
      <c r="O14">
        <f t="shared" si="0"/>
        <v>0.23</v>
      </c>
      <c r="P14">
        <f t="shared" si="1"/>
        <v>0.3</v>
      </c>
    </row>
    <row r="15" spans="11:16" ht="12.75" customHeight="1">
      <c r="K15" s="81">
        <v>2201</v>
      </c>
      <c r="L15" s="82" t="s">
        <v>43</v>
      </c>
      <c r="M15" s="82" t="s">
        <v>104</v>
      </c>
      <c r="N15" s="81">
        <v>0.25</v>
      </c>
      <c r="O15">
        <f t="shared" si="0"/>
        <v>0.23</v>
      </c>
      <c r="P15">
        <f t="shared" si="1"/>
        <v>0.3</v>
      </c>
    </row>
    <row r="16" spans="11:16" ht="12.75" customHeight="1">
      <c r="K16" s="81">
        <v>2202</v>
      </c>
      <c r="L16" s="82" t="s">
        <v>43</v>
      </c>
      <c r="M16" s="82" t="s">
        <v>104</v>
      </c>
      <c r="N16" s="81">
        <v>0.25</v>
      </c>
      <c r="O16">
        <f t="shared" si="0"/>
        <v>0.23</v>
      </c>
      <c r="P16">
        <f t="shared" si="1"/>
        <v>0.3</v>
      </c>
    </row>
    <row r="17" spans="11:16" ht="12.75" customHeight="1">
      <c r="K17" s="81">
        <v>2203</v>
      </c>
      <c r="L17" s="82" t="s">
        <v>43</v>
      </c>
      <c r="M17" s="82" t="s">
        <v>104</v>
      </c>
      <c r="N17" s="81">
        <v>0.27</v>
      </c>
      <c r="O17">
        <f t="shared" si="0"/>
        <v>0.23</v>
      </c>
      <c r="P17">
        <f t="shared" si="1"/>
        <v>0.3</v>
      </c>
    </row>
    <row r="18" spans="11:16" ht="12.75" customHeight="1">
      <c r="K18" s="81">
        <v>2204</v>
      </c>
      <c r="L18" s="82" t="s">
        <v>43</v>
      </c>
      <c r="M18" s="82" t="s">
        <v>104</v>
      </c>
      <c r="N18" s="81">
        <v>0.27</v>
      </c>
      <c r="O18">
        <f t="shared" si="0"/>
        <v>0.23</v>
      </c>
      <c r="P18">
        <f t="shared" si="1"/>
        <v>0.3</v>
      </c>
    </row>
    <row r="19" spans="11:16" ht="12.75" customHeight="1">
      <c r="K19" s="81">
        <v>2205</v>
      </c>
      <c r="L19" s="82" t="s">
        <v>43</v>
      </c>
      <c r="M19" s="82" t="s">
        <v>104</v>
      </c>
      <c r="N19" s="81">
        <v>0.26</v>
      </c>
      <c r="O19">
        <f t="shared" si="0"/>
        <v>0.23</v>
      </c>
      <c r="P19">
        <f t="shared" si="1"/>
        <v>0.3</v>
      </c>
    </row>
    <row r="20" spans="11:16" ht="12.75" customHeight="1">
      <c r="K20" s="81">
        <v>2315</v>
      </c>
      <c r="L20" s="82" t="s">
        <v>28</v>
      </c>
      <c r="M20" s="82" t="s">
        <v>104</v>
      </c>
      <c r="N20" s="81">
        <v>0.25</v>
      </c>
      <c r="O20">
        <f t="shared" si="0"/>
        <v>0.23</v>
      </c>
      <c r="P20">
        <f t="shared" si="1"/>
        <v>0.3</v>
      </c>
    </row>
    <row r="21" spans="11:16" ht="12.75" customHeight="1">
      <c r="K21" s="81">
        <v>2350</v>
      </c>
      <c r="L21" s="82" t="s">
        <v>44</v>
      </c>
      <c r="M21" s="82" t="s">
        <v>104</v>
      </c>
      <c r="N21" s="81">
        <v>0.25</v>
      </c>
      <c r="O21">
        <f t="shared" si="0"/>
        <v>0.23</v>
      </c>
      <c r="P21">
        <f t="shared" si="1"/>
        <v>0.3</v>
      </c>
    </row>
    <row r="22" spans="11:16" ht="12.75" customHeight="1">
      <c r="K22" s="81">
        <v>2355</v>
      </c>
      <c r="L22" s="82" t="s">
        <v>45</v>
      </c>
      <c r="M22" s="82" t="s">
        <v>104</v>
      </c>
      <c r="N22" s="81">
        <v>0.25</v>
      </c>
      <c r="O22">
        <f t="shared" si="0"/>
        <v>0.23</v>
      </c>
      <c r="P22">
        <f t="shared" si="1"/>
        <v>0.3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0.2623809523809524</v>
      </c>
    </row>
    <row r="35" spans="13:14" ht="12.75" customHeight="1">
      <c r="M35" s="2" t="s">
        <v>12</v>
      </c>
      <c r="N35" s="4">
        <f>STDEV(N2:N33)</f>
        <v>0.015134319246256809</v>
      </c>
    </row>
    <row r="36" spans="13:14" ht="12.75" customHeight="1">
      <c r="M36" s="2" t="s">
        <v>5</v>
      </c>
      <c r="N36" s="3">
        <f>N35/N34*100</f>
        <v>5.768070856105136</v>
      </c>
    </row>
    <row r="37" spans="13:14" ht="12.75" customHeight="1">
      <c r="M37" s="2" t="s">
        <v>13</v>
      </c>
      <c r="N37" s="3">
        <f>N34/N40*100</f>
        <v>99.01168014375561</v>
      </c>
    </row>
    <row r="38" spans="13:14" ht="12.75" customHeight="1">
      <c r="M38" s="2" t="s">
        <v>6</v>
      </c>
      <c r="N38" s="5">
        <v>0.23</v>
      </c>
    </row>
    <row r="39" spans="13:14" ht="12.75" customHeight="1">
      <c r="M39" s="2" t="s">
        <v>7</v>
      </c>
      <c r="N39" s="5">
        <v>0.3</v>
      </c>
    </row>
    <row r="40" spans="13:14" ht="12.75" customHeight="1">
      <c r="M40" s="2" t="s">
        <v>8</v>
      </c>
      <c r="N40" s="5">
        <f>(N38+N39)/2</f>
        <v>0.265</v>
      </c>
    </row>
    <row r="41" spans="13:14" ht="12.75" customHeight="1">
      <c r="M41" s="2" t="s">
        <v>9</v>
      </c>
      <c r="N41" s="5">
        <v>0.01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83" t="s">
        <v>0</v>
      </c>
      <c r="L1" s="83" t="s">
        <v>1</v>
      </c>
      <c r="M1" s="83" t="s">
        <v>2</v>
      </c>
      <c r="N1" s="83" t="s">
        <v>93</v>
      </c>
      <c r="O1" s="1" t="s">
        <v>4</v>
      </c>
      <c r="P1" s="1" t="s">
        <v>3</v>
      </c>
    </row>
    <row r="2" spans="1:16" ht="12.75">
      <c r="A2" s="13" t="s">
        <v>92</v>
      </c>
      <c r="K2" s="84">
        <v>1486</v>
      </c>
      <c r="L2" s="85" t="s">
        <v>39</v>
      </c>
      <c r="M2" s="85" t="s">
        <v>104</v>
      </c>
      <c r="N2" s="84">
        <v>27</v>
      </c>
      <c r="O2">
        <f aca="true" t="shared" si="0" ref="O2:O22">$D$7</f>
        <v>24</v>
      </c>
      <c r="P2">
        <f aca="true" t="shared" si="1" ref="P2:P22">$E$7</f>
        <v>40</v>
      </c>
    </row>
    <row r="3" spans="1:16" ht="12.75">
      <c r="A3" s="13" t="s">
        <v>37</v>
      </c>
      <c r="K3" s="84">
        <v>1487</v>
      </c>
      <c r="L3" s="85" t="s">
        <v>39</v>
      </c>
      <c r="M3" s="85" t="s">
        <v>104</v>
      </c>
      <c r="N3" s="84">
        <v>32</v>
      </c>
      <c r="O3">
        <f t="shared" si="0"/>
        <v>24</v>
      </c>
      <c r="P3">
        <f t="shared" si="1"/>
        <v>40</v>
      </c>
    </row>
    <row r="4" spans="11:16" ht="12.75">
      <c r="K4" s="84">
        <v>1488</v>
      </c>
      <c r="L4" s="85" t="s">
        <v>39</v>
      </c>
      <c r="M4" s="85" t="s">
        <v>104</v>
      </c>
      <c r="N4" s="84">
        <v>31</v>
      </c>
      <c r="O4">
        <f t="shared" si="0"/>
        <v>24</v>
      </c>
      <c r="P4">
        <f t="shared" si="1"/>
        <v>40</v>
      </c>
    </row>
    <row r="5" spans="1:16" ht="12.75">
      <c r="A5" t="s">
        <v>15</v>
      </c>
      <c r="K5" s="84">
        <v>1489</v>
      </c>
      <c r="L5" s="85" t="s">
        <v>39</v>
      </c>
      <c r="M5" s="85" t="s">
        <v>104</v>
      </c>
      <c r="N5" s="84">
        <v>33</v>
      </c>
      <c r="O5">
        <f t="shared" si="0"/>
        <v>24</v>
      </c>
      <c r="P5">
        <f t="shared" si="1"/>
        <v>40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84">
        <v>1490</v>
      </c>
      <c r="L6" s="85" t="s">
        <v>39</v>
      </c>
      <c r="M6" s="85" t="s">
        <v>104</v>
      </c>
      <c r="N6" s="84">
        <v>31</v>
      </c>
      <c r="O6">
        <f t="shared" si="0"/>
        <v>24</v>
      </c>
      <c r="P6">
        <f t="shared" si="1"/>
        <v>40</v>
      </c>
    </row>
    <row r="7" spans="1:16" ht="12.75" customHeight="1">
      <c r="A7" s="5">
        <f>+N41</f>
        <v>5</v>
      </c>
      <c r="B7" s="5">
        <f>+N42</f>
        <v>21</v>
      </c>
      <c r="C7" s="5">
        <f>+N40</f>
        <v>32</v>
      </c>
      <c r="D7" s="5">
        <f>+N38</f>
        <v>24</v>
      </c>
      <c r="E7" s="5">
        <f>+N39</f>
        <v>40</v>
      </c>
      <c r="F7" s="5">
        <f>N34</f>
        <v>31.61904761904762</v>
      </c>
      <c r="G7" s="6">
        <f>N35</f>
        <v>2.765432886117304</v>
      </c>
      <c r="H7" s="3">
        <f>N36</f>
        <v>8.746097983202317</v>
      </c>
      <c r="I7" s="3">
        <f>+N37</f>
        <v>98.80952380952381</v>
      </c>
      <c r="K7" s="84">
        <v>1512</v>
      </c>
      <c r="L7" s="85" t="s">
        <v>40</v>
      </c>
      <c r="M7" s="85" t="s">
        <v>104</v>
      </c>
      <c r="N7" s="84">
        <v>31</v>
      </c>
      <c r="O7">
        <f t="shared" si="0"/>
        <v>24</v>
      </c>
      <c r="P7">
        <f t="shared" si="1"/>
        <v>40</v>
      </c>
    </row>
    <row r="8" spans="11:16" ht="12.75" customHeight="1">
      <c r="K8" s="84">
        <v>1958</v>
      </c>
      <c r="L8" s="85" t="s">
        <v>41</v>
      </c>
      <c r="M8" s="85" t="s">
        <v>104</v>
      </c>
      <c r="N8" s="84">
        <v>28</v>
      </c>
      <c r="O8">
        <f t="shared" si="0"/>
        <v>24</v>
      </c>
      <c r="P8">
        <f t="shared" si="1"/>
        <v>40</v>
      </c>
    </row>
    <row r="9" spans="11:16" ht="12.75" customHeight="1">
      <c r="K9" s="84">
        <v>1959</v>
      </c>
      <c r="L9" s="85" t="s">
        <v>41</v>
      </c>
      <c r="M9" s="85" t="s">
        <v>104</v>
      </c>
      <c r="N9" s="84">
        <v>33</v>
      </c>
      <c r="O9">
        <f t="shared" si="0"/>
        <v>24</v>
      </c>
      <c r="P9">
        <f t="shared" si="1"/>
        <v>40</v>
      </c>
    </row>
    <row r="10" spans="11:16" ht="12.75" customHeight="1">
      <c r="K10" s="84">
        <v>1960</v>
      </c>
      <c r="L10" s="85" t="s">
        <v>41</v>
      </c>
      <c r="M10" s="85" t="s">
        <v>104</v>
      </c>
      <c r="N10" s="84">
        <v>39</v>
      </c>
      <c r="O10">
        <f t="shared" si="0"/>
        <v>24</v>
      </c>
      <c r="P10">
        <f t="shared" si="1"/>
        <v>40</v>
      </c>
    </row>
    <row r="11" spans="11:16" ht="12.75" customHeight="1">
      <c r="K11" s="84">
        <v>1961</v>
      </c>
      <c r="L11" s="85" t="s">
        <v>41</v>
      </c>
      <c r="M11" s="85" t="s">
        <v>104</v>
      </c>
      <c r="N11" s="84">
        <v>34</v>
      </c>
      <c r="O11">
        <f t="shared" si="0"/>
        <v>24</v>
      </c>
      <c r="P11">
        <f t="shared" si="1"/>
        <v>40</v>
      </c>
    </row>
    <row r="12" spans="11:16" ht="12.75" customHeight="1">
      <c r="K12" s="84">
        <v>1962</v>
      </c>
      <c r="L12" s="85" t="s">
        <v>41</v>
      </c>
      <c r="M12" s="85" t="s">
        <v>104</v>
      </c>
      <c r="N12" s="84">
        <v>35</v>
      </c>
      <c r="O12">
        <f t="shared" si="0"/>
        <v>24</v>
      </c>
      <c r="P12">
        <f t="shared" si="1"/>
        <v>40</v>
      </c>
    </row>
    <row r="13" spans="11:16" ht="12.75" customHeight="1">
      <c r="K13" s="84">
        <v>1963</v>
      </c>
      <c r="L13" s="85" t="s">
        <v>41</v>
      </c>
      <c r="M13" s="85" t="s">
        <v>104</v>
      </c>
      <c r="N13" s="84">
        <v>35</v>
      </c>
      <c r="O13">
        <f t="shared" si="0"/>
        <v>24</v>
      </c>
      <c r="P13">
        <f t="shared" si="1"/>
        <v>40</v>
      </c>
    </row>
    <row r="14" spans="11:16" ht="12.75" customHeight="1">
      <c r="K14" s="84">
        <v>1991</v>
      </c>
      <c r="L14" s="85" t="s">
        <v>42</v>
      </c>
      <c r="M14" s="85" t="s">
        <v>104</v>
      </c>
      <c r="N14" s="84">
        <v>32</v>
      </c>
      <c r="O14">
        <f t="shared" si="0"/>
        <v>24</v>
      </c>
      <c r="P14">
        <f t="shared" si="1"/>
        <v>40</v>
      </c>
    </row>
    <row r="15" spans="11:16" ht="12.75" customHeight="1">
      <c r="K15" s="84">
        <v>2201</v>
      </c>
      <c r="L15" s="85" t="s">
        <v>43</v>
      </c>
      <c r="M15" s="85" t="s">
        <v>104</v>
      </c>
      <c r="N15" s="84">
        <v>31</v>
      </c>
      <c r="O15">
        <f t="shared" si="0"/>
        <v>24</v>
      </c>
      <c r="P15">
        <f t="shared" si="1"/>
        <v>40</v>
      </c>
    </row>
    <row r="16" spans="11:16" ht="12.75" customHeight="1">
      <c r="K16" s="84">
        <v>2202</v>
      </c>
      <c r="L16" s="85" t="s">
        <v>43</v>
      </c>
      <c r="M16" s="85" t="s">
        <v>104</v>
      </c>
      <c r="N16" s="84">
        <v>28</v>
      </c>
      <c r="O16">
        <f t="shared" si="0"/>
        <v>24</v>
      </c>
      <c r="P16">
        <f t="shared" si="1"/>
        <v>40</v>
      </c>
    </row>
    <row r="17" spans="11:16" ht="12.75" customHeight="1">
      <c r="K17" s="84">
        <v>2203</v>
      </c>
      <c r="L17" s="85" t="s">
        <v>43</v>
      </c>
      <c r="M17" s="85" t="s">
        <v>104</v>
      </c>
      <c r="N17" s="84">
        <v>33</v>
      </c>
      <c r="O17">
        <f t="shared" si="0"/>
        <v>24</v>
      </c>
      <c r="P17">
        <f t="shared" si="1"/>
        <v>40</v>
      </c>
    </row>
    <row r="18" spans="11:16" ht="12.75" customHeight="1">
      <c r="K18" s="84">
        <v>2204</v>
      </c>
      <c r="L18" s="85" t="s">
        <v>43</v>
      </c>
      <c r="M18" s="85" t="s">
        <v>104</v>
      </c>
      <c r="N18" s="84">
        <v>29</v>
      </c>
      <c r="O18">
        <f t="shared" si="0"/>
        <v>24</v>
      </c>
      <c r="P18">
        <f t="shared" si="1"/>
        <v>40</v>
      </c>
    </row>
    <row r="19" spans="11:16" ht="12.75" customHeight="1">
      <c r="K19" s="84">
        <v>2205</v>
      </c>
      <c r="L19" s="85" t="s">
        <v>43</v>
      </c>
      <c r="M19" s="85" t="s">
        <v>104</v>
      </c>
      <c r="N19" s="84">
        <v>29</v>
      </c>
      <c r="O19">
        <f t="shared" si="0"/>
        <v>24</v>
      </c>
      <c r="P19">
        <f t="shared" si="1"/>
        <v>40</v>
      </c>
    </row>
    <row r="20" spans="11:16" ht="12.75" customHeight="1">
      <c r="K20" s="84">
        <v>2315</v>
      </c>
      <c r="L20" s="85" t="s">
        <v>28</v>
      </c>
      <c r="M20" s="85" t="s">
        <v>104</v>
      </c>
      <c r="N20" s="84">
        <v>31</v>
      </c>
      <c r="O20">
        <f t="shared" si="0"/>
        <v>24</v>
      </c>
      <c r="P20">
        <f t="shared" si="1"/>
        <v>40</v>
      </c>
    </row>
    <row r="21" spans="11:16" ht="12.75" customHeight="1">
      <c r="K21" s="84">
        <v>2350</v>
      </c>
      <c r="L21" s="85" t="s">
        <v>44</v>
      </c>
      <c r="M21" s="85" t="s">
        <v>104</v>
      </c>
      <c r="N21" s="84">
        <v>31</v>
      </c>
      <c r="O21">
        <f t="shared" si="0"/>
        <v>24</v>
      </c>
      <c r="P21">
        <f t="shared" si="1"/>
        <v>40</v>
      </c>
    </row>
    <row r="22" spans="11:16" ht="12.75" customHeight="1">
      <c r="K22" s="84">
        <v>2355</v>
      </c>
      <c r="L22" s="85" t="s">
        <v>45</v>
      </c>
      <c r="M22" s="85" t="s">
        <v>104</v>
      </c>
      <c r="N22" s="84">
        <v>31</v>
      </c>
      <c r="O22">
        <f t="shared" si="0"/>
        <v>24</v>
      </c>
      <c r="P22">
        <f t="shared" si="1"/>
        <v>40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31.61904761904762</v>
      </c>
    </row>
    <row r="35" spans="13:14" ht="12.75" customHeight="1">
      <c r="M35" s="2" t="s">
        <v>12</v>
      </c>
      <c r="N35" s="4">
        <f>STDEV(N2:N33)</f>
        <v>2.765432886117304</v>
      </c>
    </row>
    <row r="36" spans="13:14" ht="12.75" customHeight="1">
      <c r="M36" s="2" t="s">
        <v>5</v>
      </c>
      <c r="N36" s="3">
        <f>N35/N34*100</f>
        <v>8.746097983202317</v>
      </c>
    </row>
    <row r="37" spans="13:14" ht="12.75" customHeight="1">
      <c r="M37" s="2" t="s">
        <v>13</v>
      </c>
      <c r="N37" s="3">
        <f>N34/N40*100</f>
        <v>98.80952380952381</v>
      </c>
    </row>
    <row r="38" spans="13:14" ht="12.75" customHeight="1">
      <c r="M38" s="2" t="s">
        <v>6</v>
      </c>
      <c r="N38" s="5">
        <v>24</v>
      </c>
    </row>
    <row r="39" spans="13:14" ht="12.75" customHeight="1">
      <c r="M39" s="2" t="s">
        <v>7</v>
      </c>
      <c r="N39" s="5">
        <v>40</v>
      </c>
    </row>
    <row r="40" spans="13:14" ht="12.75" customHeight="1">
      <c r="M40" s="2" t="s">
        <v>8</v>
      </c>
      <c r="N40" s="5">
        <f>(N38+N39)/2</f>
        <v>32</v>
      </c>
    </row>
    <row r="41" spans="13:14" ht="12.75" customHeight="1">
      <c r="M41" s="2" t="s">
        <v>9</v>
      </c>
      <c r="N41" s="5">
        <v>5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86" t="s">
        <v>0</v>
      </c>
      <c r="L1" s="86" t="s">
        <v>1</v>
      </c>
      <c r="M1" s="86" t="s">
        <v>2</v>
      </c>
      <c r="N1" s="86" t="s">
        <v>95</v>
      </c>
      <c r="O1" s="1" t="s">
        <v>4</v>
      </c>
      <c r="P1" s="1" t="s">
        <v>3</v>
      </c>
    </row>
    <row r="2" spans="1:16" ht="12.75">
      <c r="A2" s="13" t="s">
        <v>94</v>
      </c>
      <c r="K2" s="87">
        <v>1486</v>
      </c>
      <c r="L2" s="88" t="s">
        <v>39</v>
      </c>
      <c r="M2" s="88" t="s">
        <v>104</v>
      </c>
      <c r="N2" s="87">
        <v>108</v>
      </c>
      <c r="O2">
        <f aca="true" t="shared" si="0" ref="O2:O22">$D$7</f>
        <v>103</v>
      </c>
      <c r="P2">
        <f aca="true" t="shared" si="1" ref="P2:P22">$E$7</f>
        <v>129</v>
      </c>
    </row>
    <row r="3" spans="1:16" ht="12.75">
      <c r="A3" s="13" t="s">
        <v>37</v>
      </c>
      <c r="K3" s="87">
        <v>1487</v>
      </c>
      <c r="L3" s="88" t="s">
        <v>39</v>
      </c>
      <c r="M3" s="88" t="s">
        <v>104</v>
      </c>
      <c r="N3" s="87">
        <v>110</v>
      </c>
      <c r="O3">
        <f t="shared" si="0"/>
        <v>103</v>
      </c>
      <c r="P3">
        <f t="shared" si="1"/>
        <v>129</v>
      </c>
    </row>
    <row r="4" spans="11:16" ht="12.75">
      <c r="K4" s="87">
        <v>1488</v>
      </c>
      <c r="L4" s="88" t="s">
        <v>39</v>
      </c>
      <c r="M4" s="88" t="s">
        <v>104</v>
      </c>
      <c r="N4" s="87">
        <v>111</v>
      </c>
      <c r="O4">
        <f t="shared" si="0"/>
        <v>103</v>
      </c>
      <c r="P4">
        <f t="shared" si="1"/>
        <v>129</v>
      </c>
    </row>
    <row r="5" spans="1:16" ht="12.75">
      <c r="A5" t="s">
        <v>15</v>
      </c>
      <c r="K5" s="87">
        <v>1489</v>
      </c>
      <c r="L5" s="88" t="s">
        <v>39</v>
      </c>
      <c r="M5" s="88" t="s">
        <v>104</v>
      </c>
      <c r="N5" s="87">
        <v>114</v>
      </c>
      <c r="O5">
        <f t="shared" si="0"/>
        <v>103</v>
      </c>
      <c r="P5">
        <f t="shared" si="1"/>
        <v>129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87">
        <v>1490</v>
      </c>
      <c r="L6" s="88" t="s">
        <v>39</v>
      </c>
      <c r="M6" s="88" t="s">
        <v>104</v>
      </c>
      <c r="N6" s="87">
        <v>116</v>
      </c>
      <c r="O6">
        <f t="shared" si="0"/>
        <v>103</v>
      </c>
      <c r="P6">
        <f t="shared" si="1"/>
        <v>129</v>
      </c>
    </row>
    <row r="7" spans="1:16" ht="12.75" customHeight="1">
      <c r="A7" s="5">
        <f>+N41</f>
        <v>1</v>
      </c>
      <c r="B7" s="5">
        <f>+N42</f>
        <v>21</v>
      </c>
      <c r="C7" s="5">
        <f>+N40</f>
        <v>116</v>
      </c>
      <c r="D7" s="5">
        <f>+N38</f>
        <v>103</v>
      </c>
      <c r="E7" s="5">
        <f>+N39</f>
        <v>129</v>
      </c>
      <c r="F7" s="5">
        <f>N34</f>
        <v>114.28571428571429</v>
      </c>
      <c r="G7" s="6">
        <f>N35</f>
        <v>4.755448003530999</v>
      </c>
      <c r="H7" s="3">
        <f>N36</f>
        <v>4.161017003089624</v>
      </c>
      <c r="I7" s="3">
        <f>+N37</f>
        <v>98.52216748768473</v>
      </c>
      <c r="K7" s="87">
        <v>1512</v>
      </c>
      <c r="L7" s="88" t="s">
        <v>40</v>
      </c>
      <c r="M7" s="88" t="s">
        <v>104</v>
      </c>
      <c r="N7" s="87">
        <v>116</v>
      </c>
      <c r="O7">
        <f t="shared" si="0"/>
        <v>103</v>
      </c>
      <c r="P7">
        <f t="shared" si="1"/>
        <v>129</v>
      </c>
    </row>
    <row r="8" spans="11:16" ht="12.75" customHeight="1">
      <c r="K8" s="87">
        <v>1958</v>
      </c>
      <c r="L8" s="88" t="s">
        <v>41</v>
      </c>
      <c r="M8" s="88" t="s">
        <v>104</v>
      </c>
      <c r="N8" s="87">
        <v>106</v>
      </c>
      <c r="O8">
        <f t="shared" si="0"/>
        <v>103</v>
      </c>
      <c r="P8">
        <f t="shared" si="1"/>
        <v>129</v>
      </c>
    </row>
    <row r="9" spans="11:16" ht="12.75" customHeight="1">
      <c r="K9" s="87">
        <v>1959</v>
      </c>
      <c r="L9" s="88" t="s">
        <v>41</v>
      </c>
      <c r="M9" s="88" t="s">
        <v>104</v>
      </c>
      <c r="N9" s="87">
        <v>112</v>
      </c>
      <c r="O9">
        <f t="shared" si="0"/>
        <v>103</v>
      </c>
      <c r="P9">
        <f t="shared" si="1"/>
        <v>129</v>
      </c>
    </row>
    <row r="10" spans="11:16" ht="12.75" customHeight="1">
      <c r="K10" s="87">
        <v>1960</v>
      </c>
      <c r="L10" s="88" t="s">
        <v>41</v>
      </c>
      <c r="M10" s="88" t="s">
        <v>104</v>
      </c>
      <c r="N10" s="87">
        <v>110</v>
      </c>
      <c r="O10">
        <f t="shared" si="0"/>
        <v>103</v>
      </c>
      <c r="P10">
        <f t="shared" si="1"/>
        <v>129</v>
      </c>
    </row>
    <row r="11" spans="11:16" ht="12.75" customHeight="1">
      <c r="K11" s="87">
        <v>1961</v>
      </c>
      <c r="L11" s="88" t="s">
        <v>41</v>
      </c>
      <c r="M11" s="88" t="s">
        <v>104</v>
      </c>
      <c r="N11" s="87">
        <v>112</v>
      </c>
      <c r="O11">
        <f t="shared" si="0"/>
        <v>103</v>
      </c>
      <c r="P11">
        <f t="shared" si="1"/>
        <v>129</v>
      </c>
    </row>
    <row r="12" spans="11:16" ht="12.75" customHeight="1">
      <c r="K12" s="87">
        <v>1962</v>
      </c>
      <c r="L12" s="88" t="s">
        <v>41</v>
      </c>
      <c r="M12" s="88" t="s">
        <v>104</v>
      </c>
      <c r="N12" s="87">
        <v>110</v>
      </c>
      <c r="O12">
        <f t="shared" si="0"/>
        <v>103</v>
      </c>
      <c r="P12">
        <f t="shared" si="1"/>
        <v>129</v>
      </c>
    </row>
    <row r="13" spans="11:16" ht="12.75" customHeight="1">
      <c r="K13" s="87">
        <v>1963</v>
      </c>
      <c r="L13" s="88" t="s">
        <v>41</v>
      </c>
      <c r="M13" s="88" t="s">
        <v>104</v>
      </c>
      <c r="N13" s="87">
        <v>125</v>
      </c>
      <c r="O13">
        <f t="shared" si="0"/>
        <v>103</v>
      </c>
      <c r="P13">
        <f t="shared" si="1"/>
        <v>129</v>
      </c>
    </row>
    <row r="14" spans="11:16" ht="12.75" customHeight="1">
      <c r="K14" s="87">
        <v>1991</v>
      </c>
      <c r="L14" s="88" t="s">
        <v>42</v>
      </c>
      <c r="M14" s="88" t="s">
        <v>104</v>
      </c>
      <c r="N14" s="87">
        <v>114</v>
      </c>
      <c r="O14">
        <f t="shared" si="0"/>
        <v>103</v>
      </c>
      <c r="P14">
        <f t="shared" si="1"/>
        <v>129</v>
      </c>
    </row>
    <row r="15" spans="11:16" ht="12.75" customHeight="1">
      <c r="K15" s="87">
        <v>2201</v>
      </c>
      <c r="L15" s="88" t="s">
        <v>43</v>
      </c>
      <c r="M15" s="88" t="s">
        <v>104</v>
      </c>
      <c r="N15" s="87">
        <v>118</v>
      </c>
      <c r="O15">
        <f t="shared" si="0"/>
        <v>103</v>
      </c>
      <c r="P15">
        <f t="shared" si="1"/>
        <v>129</v>
      </c>
    </row>
    <row r="16" spans="11:16" ht="12.75" customHeight="1">
      <c r="K16" s="87">
        <v>2202</v>
      </c>
      <c r="L16" s="88" t="s">
        <v>43</v>
      </c>
      <c r="M16" s="88" t="s">
        <v>104</v>
      </c>
      <c r="N16" s="87">
        <v>114</v>
      </c>
      <c r="O16">
        <f t="shared" si="0"/>
        <v>103</v>
      </c>
      <c r="P16">
        <f t="shared" si="1"/>
        <v>129</v>
      </c>
    </row>
    <row r="17" spans="11:16" ht="12.75" customHeight="1">
      <c r="K17" s="87">
        <v>2203</v>
      </c>
      <c r="L17" s="88" t="s">
        <v>43</v>
      </c>
      <c r="M17" s="88" t="s">
        <v>104</v>
      </c>
      <c r="N17" s="87">
        <v>122</v>
      </c>
      <c r="O17">
        <f t="shared" si="0"/>
        <v>103</v>
      </c>
      <c r="P17">
        <f t="shared" si="1"/>
        <v>129</v>
      </c>
    </row>
    <row r="18" spans="11:16" ht="12.75" customHeight="1">
      <c r="K18" s="87">
        <v>2204</v>
      </c>
      <c r="L18" s="88" t="s">
        <v>43</v>
      </c>
      <c r="M18" s="88" t="s">
        <v>104</v>
      </c>
      <c r="N18" s="87">
        <v>110</v>
      </c>
      <c r="O18">
        <f t="shared" si="0"/>
        <v>103</v>
      </c>
      <c r="P18">
        <f t="shared" si="1"/>
        <v>129</v>
      </c>
    </row>
    <row r="19" spans="11:16" ht="12.75" customHeight="1">
      <c r="K19" s="87">
        <v>2205</v>
      </c>
      <c r="L19" s="88" t="s">
        <v>43</v>
      </c>
      <c r="M19" s="88" t="s">
        <v>104</v>
      </c>
      <c r="N19" s="87">
        <v>118</v>
      </c>
      <c r="O19">
        <f t="shared" si="0"/>
        <v>103</v>
      </c>
      <c r="P19">
        <f t="shared" si="1"/>
        <v>129</v>
      </c>
    </row>
    <row r="20" spans="11:16" ht="12.75" customHeight="1">
      <c r="K20" s="87">
        <v>2315</v>
      </c>
      <c r="L20" s="88" t="s">
        <v>28</v>
      </c>
      <c r="M20" s="88" t="s">
        <v>104</v>
      </c>
      <c r="N20" s="87">
        <v>118</v>
      </c>
      <c r="O20">
        <f t="shared" si="0"/>
        <v>103</v>
      </c>
      <c r="P20">
        <f t="shared" si="1"/>
        <v>129</v>
      </c>
    </row>
    <row r="21" spans="11:16" ht="12.75" customHeight="1">
      <c r="K21" s="87">
        <v>2350</v>
      </c>
      <c r="L21" s="88" t="s">
        <v>44</v>
      </c>
      <c r="M21" s="88" t="s">
        <v>104</v>
      </c>
      <c r="N21" s="87">
        <v>118</v>
      </c>
      <c r="O21">
        <f t="shared" si="0"/>
        <v>103</v>
      </c>
      <c r="P21">
        <f t="shared" si="1"/>
        <v>129</v>
      </c>
    </row>
    <row r="22" spans="11:16" ht="12.75" customHeight="1">
      <c r="K22" s="87">
        <v>2355</v>
      </c>
      <c r="L22" s="88" t="s">
        <v>45</v>
      </c>
      <c r="M22" s="88" t="s">
        <v>104</v>
      </c>
      <c r="N22" s="87">
        <v>118</v>
      </c>
      <c r="O22">
        <f t="shared" si="0"/>
        <v>103</v>
      </c>
      <c r="P22">
        <f t="shared" si="1"/>
        <v>129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114.28571428571429</v>
      </c>
    </row>
    <row r="35" spans="13:14" ht="12.75" customHeight="1">
      <c r="M35" s="2" t="s">
        <v>12</v>
      </c>
      <c r="N35" s="4">
        <f>STDEV(N2:N33)</f>
        <v>4.755448003530999</v>
      </c>
    </row>
    <row r="36" spans="13:14" ht="12.75" customHeight="1">
      <c r="M36" s="2" t="s">
        <v>5</v>
      </c>
      <c r="N36" s="3">
        <f>N35/N34*100</f>
        <v>4.161017003089624</v>
      </c>
    </row>
    <row r="37" spans="13:14" ht="12.75" customHeight="1">
      <c r="M37" s="2" t="s">
        <v>13</v>
      </c>
      <c r="N37" s="3">
        <f>N34/N40*100</f>
        <v>98.52216748768473</v>
      </c>
    </row>
    <row r="38" spans="13:14" ht="12.75" customHeight="1">
      <c r="M38" s="2" t="s">
        <v>6</v>
      </c>
      <c r="N38" s="5">
        <v>103</v>
      </c>
    </row>
    <row r="39" spans="13:14" ht="12.75" customHeight="1">
      <c r="M39" s="2" t="s">
        <v>7</v>
      </c>
      <c r="N39" s="5">
        <v>129</v>
      </c>
    </row>
    <row r="40" spans="13:14" ht="12.75" customHeight="1">
      <c r="M40" s="2" t="s">
        <v>8</v>
      </c>
      <c r="N40" s="5">
        <f>(N38+N39)/2</f>
        <v>116</v>
      </c>
    </row>
    <row r="41" spans="13:14" ht="12.75" customHeight="1">
      <c r="M41" s="2" t="s">
        <v>9</v>
      </c>
      <c r="N41" s="5">
        <v>1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89" t="s">
        <v>0</v>
      </c>
      <c r="L1" s="89" t="s">
        <v>1</v>
      </c>
      <c r="M1" s="89" t="s">
        <v>2</v>
      </c>
      <c r="N1" s="89" t="s">
        <v>97</v>
      </c>
      <c r="O1" s="1" t="s">
        <v>4</v>
      </c>
      <c r="P1" s="1" t="s">
        <v>3</v>
      </c>
    </row>
    <row r="2" spans="1:16" ht="12.75">
      <c r="A2" s="13" t="s">
        <v>96</v>
      </c>
      <c r="K2" s="90">
        <v>1486</v>
      </c>
      <c r="L2" s="91" t="s">
        <v>39</v>
      </c>
      <c r="M2" s="91" t="s">
        <v>104</v>
      </c>
      <c r="N2" s="90">
        <v>0.36</v>
      </c>
      <c r="O2">
        <f aca="true" t="shared" si="0" ref="O2:O22">$D$7</f>
        <v>0.31</v>
      </c>
      <c r="P2">
        <f aca="true" t="shared" si="1" ref="P2:P22">$E$7</f>
        <v>0.4</v>
      </c>
    </row>
    <row r="3" spans="1:16" ht="12.75">
      <c r="A3" s="13" t="s">
        <v>37</v>
      </c>
      <c r="K3" s="90">
        <v>1487</v>
      </c>
      <c r="L3" s="91" t="s">
        <v>39</v>
      </c>
      <c r="M3" s="91" t="s">
        <v>104</v>
      </c>
      <c r="N3" s="90">
        <v>0.35</v>
      </c>
      <c r="O3">
        <f t="shared" si="0"/>
        <v>0.31</v>
      </c>
      <c r="P3">
        <f t="shared" si="1"/>
        <v>0.4</v>
      </c>
    </row>
    <row r="4" spans="11:16" ht="12.75">
      <c r="K4" s="90">
        <v>1488</v>
      </c>
      <c r="L4" s="91" t="s">
        <v>39</v>
      </c>
      <c r="M4" s="91" t="s">
        <v>104</v>
      </c>
      <c r="N4" s="90">
        <v>0.36</v>
      </c>
      <c r="O4">
        <f t="shared" si="0"/>
        <v>0.31</v>
      </c>
      <c r="P4">
        <f t="shared" si="1"/>
        <v>0.4</v>
      </c>
    </row>
    <row r="5" spans="1:16" ht="12.75">
      <c r="A5" t="s">
        <v>15</v>
      </c>
      <c r="K5" s="90">
        <v>1489</v>
      </c>
      <c r="L5" s="91" t="s">
        <v>39</v>
      </c>
      <c r="M5" s="91" t="s">
        <v>104</v>
      </c>
      <c r="N5" s="90">
        <v>0.36</v>
      </c>
      <c r="O5">
        <f t="shared" si="0"/>
        <v>0.31</v>
      </c>
      <c r="P5">
        <f t="shared" si="1"/>
        <v>0.4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90">
        <v>1490</v>
      </c>
      <c r="L6" s="91" t="s">
        <v>39</v>
      </c>
      <c r="M6" s="91" t="s">
        <v>104</v>
      </c>
      <c r="N6" s="90">
        <v>0.34</v>
      </c>
      <c r="O6">
        <f t="shared" si="0"/>
        <v>0.31</v>
      </c>
      <c r="P6">
        <f t="shared" si="1"/>
        <v>0.4</v>
      </c>
    </row>
    <row r="7" spans="1:16" ht="12.75" customHeight="1">
      <c r="A7" s="5">
        <f>+N41</f>
        <v>0.01</v>
      </c>
      <c r="B7" s="5">
        <f>+N42</f>
        <v>21</v>
      </c>
      <c r="C7" s="5">
        <f>+N40</f>
        <v>0.355</v>
      </c>
      <c r="D7" s="5">
        <f>+N38</f>
        <v>0.31</v>
      </c>
      <c r="E7" s="5">
        <f>+N39</f>
        <v>0.4</v>
      </c>
      <c r="F7" s="5">
        <f>N34</f>
        <v>0.3423809523809524</v>
      </c>
      <c r="G7" s="6">
        <f>N35</f>
        <v>0.01868281614338677</v>
      </c>
      <c r="H7" s="3">
        <f>N36</f>
        <v>5.456733505022561</v>
      </c>
      <c r="I7" s="3">
        <f>+N37</f>
        <v>96.44533869885984</v>
      </c>
      <c r="K7" s="90">
        <v>1512</v>
      </c>
      <c r="L7" s="91" t="s">
        <v>40</v>
      </c>
      <c r="M7" s="91" t="s">
        <v>104</v>
      </c>
      <c r="N7" s="90">
        <v>0.34</v>
      </c>
      <c r="O7">
        <f t="shared" si="0"/>
        <v>0.31</v>
      </c>
      <c r="P7">
        <f t="shared" si="1"/>
        <v>0.4</v>
      </c>
    </row>
    <row r="8" spans="11:16" ht="12.75" customHeight="1">
      <c r="K8" s="90">
        <v>1958</v>
      </c>
      <c r="L8" s="91" t="s">
        <v>41</v>
      </c>
      <c r="M8" s="91" t="s">
        <v>104</v>
      </c>
      <c r="N8" s="90">
        <v>0.32</v>
      </c>
      <c r="O8">
        <f t="shared" si="0"/>
        <v>0.31</v>
      </c>
      <c r="P8">
        <f t="shared" si="1"/>
        <v>0.4</v>
      </c>
    </row>
    <row r="9" spans="11:16" ht="12.75" customHeight="1">
      <c r="K9" s="90">
        <v>1959</v>
      </c>
      <c r="L9" s="91" t="s">
        <v>41</v>
      </c>
      <c r="M9" s="91" t="s">
        <v>104</v>
      </c>
      <c r="N9" s="90">
        <v>0.35</v>
      </c>
      <c r="O9">
        <f t="shared" si="0"/>
        <v>0.31</v>
      </c>
      <c r="P9">
        <f t="shared" si="1"/>
        <v>0.4</v>
      </c>
    </row>
    <row r="10" spans="11:16" ht="12.75" customHeight="1">
      <c r="K10" s="90">
        <v>1960</v>
      </c>
      <c r="L10" s="91" t="s">
        <v>41</v>
      </c>
      <c r="M10" s="91" t="s">
        <v>104</v>
      </c>
      <c r="N10" s="90">
        <v>0.37</v>
      </c>
      <c r="O10">
        <f t="shared" si="0"/>
        <v>0.31</v>
      </c>
      <c r="P10">
        <f t="shared" si="1"/>
        <v>0.4</v>
      </c>
    </row>
    <row r="11" spans="11:16" ht="12.75" customHeight="1">
      <c r="K11" s="90">
        <v>1961</v>
      </c>
      <c r="L11" s="91" t="s">
        <v>41</v>
      </c>
      <c r="M11" s="91" t="s">
        <v>104</v>
      </c>
      <c r="N11" s="90">
        <v>0.37</v>
      </c>
      <c r="O11">
        <f t="shared" si="0"/>
        <v>0.31</v>
      </c>
      <c r="P11">
        <f t="shared" si="1"/>
        <v>0.4</v>
      </c>
    </row>
    <row r="12" spans="11:16" ht="12.75" customHeight="1">
      <c r="K12" s="90">
        <v>1962</v>
      </c>
      <c r="L12" s="91" t="s">
        <v>41</v>
      </c>
      <c r="M12" s="91" t="s">
        <v>104</v>
      </c>
      <c r="N12" s="90">
        <v>0.36</v>
      </c>
      <c r="O12">
        <f t="shared" si="0"/>
        <v>0.31</v>
      </c>
      <c r="P12">
        <f t="shared" si="1"/>
        <v>0.4</v>
      </c>
    </row>
    <row r="13" spans="11:16" ht="12.75" customHeight="1">
      <c r="K13" s="90">
        <v>1963</v>
      </c>
      <c r="L13" s="91" t="s">
        <v>41</v>
      </c>
      <c r="M13" s="91" t="s">
        <v>104</v>
      </c>
      <c r="N13" s="90">
        <v>0.36</v>
      </c>
      <c r="O13">
        <f t="shared" si="0"/>
        <v>0.31</v>
      </c>
      <c r="P13">
        <f t="shared" si="1"/>
        <v>0.4</v>
      </c>
    </row>
    <row r="14" spans="11:16" ht="12.75" customHeight="1">
      <c r="K14" s="90">
        <v>1991</v>
      </c>
      <c r="L14" s="91" t="s">
        <v>42</v>
      </c>
      <c r="M14" s="91" t="s">
        <v>104</v>
      </c>
      <c r="N14" s="90">
        <v>0.35</v>
      </c>
      <c r="O14">
        <f t="shared" si="0"/>
        <v>0.31</v>
      </c>
      <c r="P14">
        <f t="shared" si="1"/>
        <v>0.4</v>
      </c>
    </row>
    <row r="15" spans="11:16" ht="12.75" customHeight="1">
      <c r="K15" s="90">
        <v>2201</v>
      </c>
      <c r="L15" s="91" t="s">
        <v>43</v>
      </c>
      <c r="M15" s="91" t="s">
        <v>104</v>
      </c>
      <c r="N15" s="90">
        <v>0.32</v>
      </c>
      <c r="O15">
        <f t="shared" si="0"/>
        <v>0.31</v>
      </c>
      <c r="P15">
        <f t="shared" si="1"/>
        <v>0.4</v>
      </c>
    </row>
    <row r="16" spans="11:16" ht="12.75" customHeight="1">
      <c r="K16" s="90">
        <v>2202</v>
      </c>
      <c r="L16" s="91" t="s">
        <v>43</v>
      </c>
      <c r="M16" s="91" t="s">
        <v>104</v>
      </c>
      <c r="N16" s="90">
        <v>0.31</v>
      </c>
      <c r="O16">
        <f t="shared" si="0"/>
        <v>0.31</v>
      </c>
      <c r="P16">
        <f t="shared" si="1"/>
        <v>0.4</v>
      </c>
    </row>
    <row r="17" spans="11:16" ht="12.75" customHeight="1">
      <c r="K17" s="90">
        <v>2203</v>
      </c>
      <c r="L17" s="91" t="s">
        <v>43</v>
      </c>
      <c r="M17" s="91" t="s">
        <v>104</v>
      </c>
      <c r="N17" s="90">
        <v>0.34</v>
      </c>
      <c r="O17">
        <f t="shared" si="0"/>
        <v>0.31</v>
      </c>
      <c r="P17">
        <f t="shared" si="1"/>
        <v>0.4</v>
      </c>
    </row>
    <row r="18" spans="11:16" ht="12.75" customHeight="1">
      <c r="K18" s="90">
        <v>2204</v>
      </c>
      <c r="L18" s="91" t="s">
        <v>43</v>
      </c>
      <c r="M18" s="91" t="s">
        <v>104</v>
      </c>
      <c r="N18" s="90">
        <v>0.33</v>
      </c>
      <c r="O18">
        <f t="shared" si="0"/>
        <v>0.31</v>
      </c>
      <c r="P18">
        <f t="shared" si="1"/>
        <v>0.4</v>
      </c>
    </row>
    <row r="19" spans="11:16" ht="12.75" customHeight="1">
      <c r="K19" s="90">
        <v>2205</v>
      </c>
      <c r="L19" s="91" t="s">
        <v>43</v>
      </c>
      <c r="M19" s="91" t="s">
        <v>104</v>
      </c>
      <c r="N19" s="90">
        <v>0.34</v>
      </c>
      <c r="O19">
        <f t="shared" si="0"/>
        <v>0.31</v>
      </c>
      <c r="P19">
        <f t="shared" si="1"/>
        <v>0.4</v>
      </c>
    </row>
    <row r="20" spans="11:16" ht="12.75" customHeight="1">
      <c r="K20" s="90">
        <v>2315</v>
      </c>
      <c r="L20" s="91" t="s">
        <v>28</v>
      </c>
      <c r="M20" s="91" t="s">
        <v>104</v>
      </c>
      <c r="N20" s="90">
        <v>0.32</v>
      </c>
      <c r="O20">
        <f t="shared" si="0"/>
        <v>0.31</v>
      </c>
      <c r="P20">
        <f t="shared" si="1"/>
        <v>0.4</v>
      </c>
    </row>
    <row r="21" spans="11:16" ht="12.75" customHeight="1">
      <c r="K21" s="90">
        <v>2350</v>
      </c>
      <c r="L21" s="91" t="s">
        <v>44</v>
      </c>
      <c r="M21" s="91" t="s">
        <v>104</v>
      </c>
      <c r="N21" s="90">
        <v>0.32</v>
      </c>
      <c r="O21">
        <f t="shared" si="0"/>
        <v>0.31</v>
      </c>
      <c r="P21">
        <f t="shared" si="1"/>
        <v>0.4</v>
      </c>
    </row>
    <row r="22" spans="11:16" ht="12.75" customHeight="1">
      <c r="K22" s="90">
        <v>2355</v>
      </c>
      <c r="L22" s="91" t="s">
        <v>45</v>
      </c>
      <c r="M22" s="91" t="s">
        <v>104</v>
      </c>
      <c r="N22" s="90">
        <v>0.32</v>
      </c>
      <c r="O22">
        <f t="shared" si="0"/>
        <v>0.31</v>
      </c>
      <c r="P22">
        <f t="shared" si="1"/>
        <v>0.4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0.3423809523809524</v>
      </c>
    </row>
    <row r="35" spans="13:14" ht="12.75" customHeight="1">
      <c r="M35" s="2" t="s">
        <v>12</v>
      </c>
      <c r="N35" s="4">
        <f>STDEV(N2:N33)</f>
        <v>0.01868281614338677</v>
      </c>
    </row>
    <row r="36" spans="13:14" ht="12.75" customHeight="1">
      <c r="M36" s="2" t="s">
        <v>5</v>
      </c>
      <c r="N36" s="3">
        <f>N35/N34*100</f>
        <v>5.456733505022561</v>
      </c>
    </row>
    <row r="37" spans="13:14" ht="12.75" customHeight="1">
      <c r="M37" s="2" t="s">
        <v>13</v>
      </c>
      <c r="N37" s="3">
        <f>N34/N40*100</f>
        <v>96.44533869885984</v>
      </c>
    </row>
    <row r="38" spans="13:14" ht="12.75" customHeight="1">
      <c r="M38" s="2" t="s">
        <v>6</v>
      </c>
      <c r="N38" s="5">
        <v>0.31</v>
      </c>
    </row>
    <row r="39" spans="13:14" ht="12.75" customHeight="1">
      <c r="M39" s="2" t="s">
        <v>7</v>
      </c>
      <c r="N39" s="5">
        <v>0.4</v>
      </c>
    </row>
    <row r="40" spans="13:14" ht="12.75" customHeight="1">
      <c r="M40" s="2" t="s">
        <v>8</v>
      </c>
      <c r="N40" s="5">
        <f>(N38+N39)/2</f>
        <v>0.355</v>
      </c>
    </row>
    <row r="41" spans="13:14" ht="12.75" customHeight="1">
      <c r="M41" s="2" t="s">
        <v>9</v>
      </c>
      <c r="N41" s="5">
        <v>0.01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92" t="s">
        <v>0</v>
      </c>
      <c r="L1" s="92" t="s">
        <v>1</v>
      </c>
      <c r="M1" s="92" t="s">
        <v>2</v>
      </c>
      <c r="N1" s="92" t="s">
        <v>99</v>
      </c>
      <c r="O1" s="1" t="s">
        <v>4</v>
      </c>
      <c r="P1" s="1" t="s">
        <v>3</v>
      </c>
    </row>
    <row r="2" spans="1:16" ht="12.75">
      <c r="A2" s="13" t="s">
        <v>98</v>
      </c>
      <c r="K2" s="93">
        <v>1486</v>
      </c>
      <c r="L2" s="94" t="s">
        <v>39</v>
      </c>
      <c r="M2" s="94" t="s">
        <v>104</v>
      </c>
      <c r="N2" s="93">
        <v>108</v>
      </c>
      <c r="O2">
        <f aca="true" t="shared" si="0" ref="O2:O22">$D$7</f>
        <v>96</v>
      </c>
      <c r="P2">
        <f aca="true" t="shared" si="1" ref="P2:P22">$E$7</f>
        <v>120</v>
      </c>
    </row>
    <row r="3" spans="1:16" ht="12.75">
      <c r="A3" s="13" t="s">
        <v>37</v>
      </c>
      <c r="K3" s="93">
        <v>1487</v>
      </c>
      <c r="L3" s="94" t="s">
        <v>39</v>
      </c>
      <c r="M3" s="94" t="s">
        <v>104</v>
      </c>
      <c r="N3" s="93">
        <v>106</v>
      </c>
      <c r="O3">
        <f t="shared" si="0"/>
        <v>96</v>
      </c>
      <c r="P3">
        <f t="shared" si="1"/>
        <v>120</v>
      </c>
    </row>
    <row r="4" spans="11:16" ht="12.75">
      <c r="K4" s="93">
        <v>1488</v>
      </c>
      <c r="L4" s="94" t="s">
        <v>39</v>
      </c>
      <c r="M4" s="94" t="s">
        <v>104</v>
      </c>
      <c r="N4" s="93">
        <v>108</v>
      </c>
      <c r="O4">
        <f t="shared" si="0"/>
        <v>96</v>
      </c>
      <c r="P4">
        <f t="shared" si="1"/>
        <v>120</v>
      </c>
    </row>
    <row r="5" spans="1:16" ht="12.75">
      <c r="A5" t="s">
        <v>15</v>
      </c>
      <c r="K5" s="93">
        <v>1489</v>
      </c>
      <c r="L5" s="94" t="s">
        <v>39</v>
      </c>
      <c r="M5" s="94" t="s">
        <v>104</v>
      </c>
      <c r="N5" s="93">
        <v>110</v>
      </c>
      <c r="O5">
        <f t="shared" si="0"/>
        <v>96</v>
      </c>
      <c r="P5">
        <f t="shared" si="1"/>
        <v>120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93">
        <v>1490</v>
      </c>
      <c r="L6" s="94" t="s">
        <v>39</v>
      </c>
      <c r="M6" s="94" t="s">
        <v>104</v>
      </c>
      <c r="N6" s="93">
        <v>106</v>
      </c>
      <c r="O6">
        <f t="shared" si="0"/>
        <v>96</v>
      </c>
      <c r="P6">
        <f t="shared" si="1"/>
        <v>120</v>
      </c>
    </row>
    <row r="7" spans="1:16" ht="12.75" customHeight="1">
      <c r="A7" s="5">
        <f>+N41</f>
        <v>1</v>
      </c>
      <c r="B7" s="5">
        <f>+N42</f>
        <v>21</v>
      </c>
      <c r="C7" s="5">
        <f>+N40</f>
        <v>108</v>
      </c>
      <c r="D7" s="5">
        <f>+N38</f>
        <v>96</v>
      </c>
      <c r="E7" s="5">
        <f>+N39</f>
        <v>120</v>
      </c>
      <c r="F7" s="5">
        <f>N34</f>
        <v>104.19047619047619</v>
      </c>
      <c r="G7" s="6">
        <f>N35</f>
        <v>4.3545269274520875</v>
      </c>
      <c r="H7" s="3">
        <f>N36</f>
        <v>4.179390561082899</v>
      </c>
      <c r="I7" s="3">
        <f>+N37</f>
        <v>96.47266313932981</v>
      </c>
      <c r="K7" s="93">
        <v>1512</v>
      </c>
      <c r="L7" s="94" t="s">
        <v>40</v>
      </c>
      <c r="M7" s="94" t="s">
        <v>104</v>
      </c>
      <c r="N7" s="93">
        <v>106</v>
      </c>
      <c r="O7">
        <f t="shared" si="0"/>
        <v>96</v>
      </c>
      <c r="P7">
        <f t="shared" si="1"/>
        <v>120</v>
      </c>
    </row>
    <row r="8" spans="11:16" ht="12.75" customHeight="1">
      <c r="K8" s="93">
        <v>1958</v>
      </c>
      <c r="L8" s="94" t="s">
        <v>41</v>
      </c>
      <c r="M8" s="94" t="s">
        <v>104</v>
      </c>
      <c r="N8" s="93">
        <v>96</v>
      </c>
      <c r="O8">
        <f t="shared" si="0"/>
        <v>96</v>
      </c>
      <c r="P8">
        <f t="shared" si="1"/>
        <v>120</v>
      </c>
    </row>
    <row r="9" spans="11:16" ht="12.75" customHeight="1">
      <c r="K9" s="93">
        <v>1959</v>
      </c>
      <c r="L9" s="94" t="s">
        <v>41</v>
      </c>
      <c r="M9" s="94" t="s">
        <v>104</v>
      </c>
      <c r="N9" s="93">
        <v>106</v>
      </c>
      <c r="O9">
        <f t="shared" si="0"/>
        <v>96</v>
      </c>
      <c r="P9">
        <f t="shared" si="1"/>
        <v>120</v>
      </c>
    </row>
    <row r="10" spans="11:16" ht="12.75" customHeight="1">
      <c r="K10" s="93">
        <v>1960</v>
      </c>
      <c r="L10" s="94" t="s">
        <v>41</v>
      </c>
      <c r="M10" s="94" t="s">
        <v>104</v>
      </c>
      <c r="N10" s="93">
        <v>111</v>
      </c>
      <c r="O10">
        <f t="shared" si="0"/>
        <v>96</v>
      </c>
      <c r="P10">
        <f t="shared" si="1"/>
        <v>120</v>
      </c>
    </row>
    <row r="11" spans="11:16" ht="12.75" customHeight="1">
      <c r="K11" s="93">
        <v>1961</v>
      </c>
      <c r="L11" s="94" t="s">
        <v>41</v>
      </c>
      <c r="M11" s="94" t="s">
        <v>104</v>
      </c>
      <c r="N11" s="93">
        <v>107</v>
      </c>
      <c r="O11">
        <f t="shared" si="0"/>
        <v>96</v>
      </c>
      <c r="P11">
        <f t="shared" si="1"/>
        <v>120</v>
      </c>
    </row>
    <row r="12" spans="11:16" ht="12.75" customHeight="1">
      <c r="K12" s="93">
        <v>1962</v>
      </c>
      <c r="L12" s="94" t="s">
        <v>41</v>
      </c>
      <c r="M12" s="94" t="s">
        <v>104</v>
      </c>
      <c r="N12" s="93">
        <v>102</v>
      </c>
      <c r="O12">
        <f t="shared" si="0"/>
        <v>96</v>
      </c>
      <c r="P12">
        <f t="shared" si="1"/>
        <v>120</v>
      </c>
    </row>
    <row r="13" spans="11:16" ht="12.75" customHeight="1">
      <c r="K13" s="93">
        <v>1963</v>
      </c>
      <c r="L13" s="94" t="s">
        <v>41</v>
      </c>
      <c r="M13" s="94" t="s">
        <v>104</v>
      </c>
      <c r="N13" s="93">
        <v>106</v>
      </c>
      <c r="O13">
        <f t="shared" si="0"/>
        <v>96</v>
      </c>
      <c r="P13">
        <f t="shared" si="1"/>
        <v>120</v>
      </c>
    </row>
    <row r="14" spans="11:16" ht="12.75" customHeight="1">
      <c r="K14" s="93">
        <v>1991</v>
      </c>
      <c r="L14" s="94" t="s">
        <v>42</v>
      </c>
      <c r="M14" s="94" t="s">
        <v>104</v>
      </c>
      <c r="N14" s="93">
        <v>102</v>
      </c>
      <c r="O14">
        <f t="shared" si="0"/>
        <v>96</v>
      </c>
      <c r="P14">
        <f t="shared" si="1"/>
        <v>120</v>
      </c>
    </row>
    <row r="15" spans="11:16" ht="12.75" customHeight="1">
      <c r="K15" s="93">
        <v>2201</v>
      </c>
      <c r="L15" s="94" t="s">
        <v>43</v>
      </c>
      <c r="M15" s="94" t="s">
        <v>104</v>
      </c>
      <c r="N15" s="93">
        <v>99</v>
      </c>
      <c r="O15">
        <f t="shared" si="0"/>
        <v>96</v>
      </c>
      <c r="P15">
        <f t="shared" si="1"/>
        <v>120</v>
      </c>
    </row>
    <row r="16" spans="11:16" ht="12.75" customHeight="1">
      <c r="K16" s="93">
        <v>2202</v>
      </c>
      <c r="L16" s="94" t="s">
        <v>43</v>
      </c>
      <c r="M16" s="94" t="s">
        <v>104</v>
      </c>
      <c r="N16" s="93">
        <v>98</v>
      </c>
      <c r="O16">
        <f t="shared" si="0"/>
        <v>96</v>
      </c>
      <c r="P16">
        <f t="shared" si="1"/>
        <v>120</v>
      </c>
    </row>
    <row r="17" spans="11:16" ht="12.75" customHeight="1">
      <c r="K17" s="93">
        <v>2203</v>
      </c>
      <c r="L17" s="94" t="s">
        <v>43</v>
      </c>
      <c r="M17" s="94" t="s">
        <v>104</v>
      </c>
      <c r="N17" s="93">
        <v>108</v>
      </c>
      <c r="O17">
        <f t="shared" si="0"/>
        <v>96</v>
      </c>
      <c r="P17">
        <f t="shared" si="1"/>
        <v>120</v>
      </c>
    </row>
    <row r="18" spans="11:16" ht="12.75" customHeight="1">
      <c r="K18" s="93">
        <v>2204</v>
      </c>
      <c r="L18" s="94" t="s">
        <v>43</v>
      </c>
      <c r="M18" s="94" t="s">
        <v>104</v>
      </c>
      <c r="N18" s="93">
        <v>105</v>
      </c>
      <c r="O18">
        <f t="shared" si="0"/>
        <v>96</v>
      </c>
      <c r="P18">
        <f t="shared" si="1"/>
        <v>120</v>
      </c>
    </row>
    <row r="19" spans="11:16" ht="12.75" customHeight="1">
      <c r="K19" s="93">
        <v>2205</v>
      </c>
      <c r="L19" s="94" t="s">
        <v>43</v>
      </c>
      <c r="M19" s="94" t="s">
        <v>104</v>
      </c>
      <c r="N19" s="93">
        <v>107</v>
      </c>
      <c r="O19">
        <f t="shared" si="0"/>
        <v>96</v>
      </c>
      <c r="P19">
        <f t="shared" si="1"/>
        <v>120</v>
      </c>
    </row>
    <row r="20" spans="11:16" ht="12.75" customHeight="1">
      <c r="K20" s="93">
        <v>2315</v>
      </c>
      <c r="L20" s="94" t="s">
        <v>28</v>
      </c>
      <c r="M20" s="94" t="s">
        <v>104</v>
      </c>
      <c r="N20" s="93">
        <v>99</v>
      </c>
      <c r="O20">
        <f t="shared" si="0"/>
        <v>96</v>
      </c>
      <c r="P20">
        <f t="shared" si="1"/>
        <v>120</v>
      </c>
    </row>
    <row r="21" spans="11:16" ht="12.75" customHeight="1">
      <c r="K21" s="93">
        <v>2350</v>
      </c>
      <c r="L21" s="94" t="s">
        <v>44</v>
      </c>
      <c r="M21" s="94" t="s">
        <v>104</v>
      </c>
      <c r="N21" s="93">
        <v>99</v>
      </c>
      <c r="O21">
        <f t="shared" si="0"/>
        <v>96</v>
      </c>
      <c r="P21">
        <f t="shared" si="1"/>
        <v>120</v>
      </c>
    </row>
    <row r="22" spans="11:16" ht="12.75" customHeight="1">
      <c r="K22" s="93">
        <v>2355</v>
      </c>
      <c r="L22" s="94" t="s">
        <v>45</v>
      </c>
      <c r="M22" s="94" t="s">
        <v>104</v>
      </c>
      <c r="N22" s="93">
        <v>99</v>
      </c>
      <c r="O22">
        <f t="shared" si="0"/>
        <v>96</v>
      </c>
      <c r="P22">
        <f t="shared" si="1"/>
        <v>120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104.19047619047619</v>
      </c>
    </row>
    <row r="35" spans="13:14" ht="12.75" customHeight="1">
      <c r="M35" s="2" t="s">
        <v>12</v>
      </c>
      <c r="N35" s="4">
        <f>STDEV(N2:N33)</f>
        <v>4.3545269274520875</v>
      </c>
    </row>
    <row r="36" spans="13:14" ht="12.75" customHeight="1">
      <c r="M36" s="2" t="s">
        <v>5</v>
      </c>
      <c r="N36" s="3">
        <f>N35/N34*100</f>
        <v>4.179390561082899</v>
      </c>
    </row>
    <row r="37" spans="13:14" ht="12.75" customHeight="1">
      <c r="M37" s="2" t="s">
        <v>13</v>
      </c>
      <c r="N37" s="3">
        <f>N34/N40*100</f>
        <v>96.47266313932981</v>
      </c>
    </row>
    <row r="38" spans="13:14" ht="12.75" customHeight="1">
      <c r="M38" s="2" t="s">
        <v>6</v>
      </c>
      <c r="N38" s="5">
        <v>96</v>
      </c>
    </row>
    <row r="39" spans="13:14" ht="12.75" customHeight="1">
      <c r="M39" s="2" t="s">
        <v>7</v>
      </c>
      <c r="N39" s="5">
        <v>120</v>
      </c>
    </row>
    <row r="40" spans="13:14" ht="12.75" customHeight="1">
      <c r="M40" s="2" t="s">
        <v>8</v>
      </c>
      <c r="N40" s="5">
        <f>(N38+N39)/2</f>
        <v>108</v>
      </c>
    </row>
    <row r="41" spans="13:14" ht="12.75" customHeight="1">
      <c r="M41" s="2" t="s">
        <v>9</v>
      </c>
      <c r="N41" s="5">
        <v>1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95" t="s">
        <v>0</v>
      </c>
      <c r="L1" s="95" t="s">
        <v>1</v>
      </c>
      <c r="M1" s="95" t="s">
        <v>2</v>
      </c>
      <c r="N1" s="95" t="s">
        <v>101</v>
      </c>
      <c r="O1" s="1" t="s">
        <v>4</v>
      </c>
      <c r="P1" s="1" t="s">
        <v>3</v>
      </c>
    </row>
    <row r="2" spans="1:16" ht="12.75">
      <c r="A2" s="13" t="s">
        <v>100</v>
      </c>
      <c r="K2" s="96">
        <v>1486</v>
      </c>
      <c r="L2" s="97" t="s">
        <v>39</v>
      </c>
      <c r="M2" s="97" t="s">
        <v>104</v>
      </c>
      <c r="N2" s="96">
        <v>5</v>
      </c>
      <c r="O2">
        <f aca="true" t="shared" si="0" ref="O2:O22">$D$7</f>
        <v>5</v>
      </c>
      <c r="P2">
        <f aca="true" t="shared" si="1" ref="P2:P22">$E$7</f>
        <v>20</v>
      </c>
    </row>
    <row r="3" spans="1:16" ht="12.75">
      <c r="A3" s="13" t="s">
        <v>37</v>
      </c>
      <c r="K3" s="96">
        <v>1487</v>
      </c>
      <c r="L3" s="97" t="s">
        <v>39</v>
      </c>
      <c r="M3" s="97" t="s">
        <v>104</v>
      </c>
      <c r="N3" s="96">
        <v>20</v>
      </c>
      <c r="O3">
        <f t="shared" si="0"/>
        <v>5</v>
      </c>
      <c r="P3">
        <f t="shared" si="1"/>
        <v>20</v>
      </c>
    </row>
    <row r="4" spans="11:16" ht="12.75">
      <c r="K4" s="96">
        <v>1488</v>
      </c>
      <c r="L4" s="97" t="s">
        <v>39</v>
      </c>
      <c r="M4" s="97" t="s">
        <v>104</v>
      </c>
      <c r="N4" s="96">
        <v>20</v>
      </c>
      <c r="O4">
        <f t="shared" si="0"/>
        <v>5</v>
      </c>
      <c r="P4">
        <f t="shared" si="1"/>
        <v>20</v>
      </c>
    </row>
    <row r="5" spans="1:16" ht="12.75">
      <c r="A5" t="s">
        <v>15</v>
      </c>
      <c r="K5" s="96">
        <v>1489</v>
      </c>
      <c r="L5" s="97" t="s">
        <v>39</v>
      </c>
      <c r="M5" s="97" t="s">
        <v>104</v>
      </c>
      <c r="N5" s="96">
        <v>20</v>
      </c>
      <c r="O5">
        <f t="shared" si="0"/>
        <v>5</v>
      </c>
      <c r="P5">
        <f t="shared" si="1"/>
        <v>20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96">
        <v>1490</v>
      </c>
      <c r="L6" s="97" t="s">
        <v>39</v>
      </c>
      <c r="M6" s="97" t="s">
        <v>104</v>
      </c>
      <c r="N6" s="96">
        <v>10</v>
      </c>
      <c r="O6">
        <f t="shared" si="0"/>
        <v>5</v>
      </c>
      <c r="P6">
        <f t="shared" si="1"/>
        <v>20</v>
      </c>
    </row>
    <row r="7" spans="1:16" ht="12.75" customHeight="1">
      <c r="A7" s="5">
        <f>+N41</f>
        <v>10</v>
      </c>
      <c r="B7" s="5">
        <f>+N42</f>
        <v>21</v>
      </c>
      <c r="C7" s="5">
        <f>+N40</f>
        <v>12.5</v>
      </c>
      <c r="D7" s="5">
        <f>+N38</f>
        <v>5</v>
      </c>
      <c r="E7" s="5">
        <f>+N39</f>
        <v>20</v>
      </c>
      <c r="F7" s="5">
        <f>N34</f>
        <v>8.333333333333334</v>
      </c>
      <c r="G7" s="6">
        <f>N35</f>
        <v>5.322906474223771</v>
      </c>
      <c r="H7" s="3">
        <f>N36</f>
        <v>63.87487769068525</v>
      </c>
      <c r="I7" s="3">
        <f>+N37</f>
        <v>66.66666666666667</v>
      </c>
      <c r="K7" s="96">
        <v>1512</v>
      </c>
      <c r="L7" s="97" t="s">
        <v>40</v>
      </c>
      <c r="M7" s="97" t="s">
        <v>104</v>
      </c>
      <c r="N7" s="96">
        <v>10</v>
      </c>
      <c r="O7">
        <f t="shared" si="0"/>
        <v>5</v>
      </c>
      <c r="P7">
        <f t="shared" si="1"/>
        <v>20</v>
      </c>
    </row>
    <row r="8" spans="11:16" ht="12.75" customHeight="1">
      <c r="K8" s="96">
        <v>1958</v>
      </c>
      <c r="L8" s="97" t="s">
        <v>41</v>
      </c>
      <c r="M8" s="97" t="s">
        <v>104</v>
      </c>
      <c r="N8" s="96">
        <v>5</v>
      </c>
      <c r="O8">
        <f t="shared" si="0"/>
        <v>5</v>
      </c>
      <c r="P8">
        <f t="shared" si="1"/>
        <v>20</v>
      </c>
    </row>
    <row r="9" spans="11:16" ht="12.75" customHeight="1">
      <c r="K9" s="96">
        <v>1959</v>
      </c>
      <c r="L9" s="97" t="s">
        <v>41</v>
      </c>
      <c r="M9" s="97" t="s">
        <v>104</v>
      </c>
      <c r="N9" s="96">
        <v>5</v>
      </c>
      <c r="O9">
        <f t="shared" si="0"/>
        <v>5</v>
      </c>
      <c r="P9">
        <f t="shared" si="1"/>
        <v>20</v>
      </c>
    </row>
    <row r="10" spans="11:16" ht="12.75" customHeight="1">
      <c r="K10" s="96">
        <v>1960</v>
      </c>
      <c r="L10" s="97" t="s">
        <v>41</v>
      </c>
      <c r="M10" s="97" t="s">
        <v>104</v>
      </c>
      <c r="N10" s="96">
        <v>10</v>
      </c>
      <c r="O10">
        <f t="shared" si="0"/>
        <v>5</v>
      </c>
      <c r="P10">
        <f t="shared" si="1"/>
        <v>20</v>
      </c>
    </row>
    <row r="11" spans="11:16" ht="12.75" customHeight="1">
      <c r="K11" s="96">
        <v>1961</v>
      </c>
      <c r="L11" s="97" t="s">
        <v>41</v>
      </c>
      <c r="M11" s="97" t="s">
        <v>104</v>
      </c>
      <c r="N11" s="96">
        <v>5</v>
      </c>
      <c r="O11">
        <f t="shared" si="0"/>
        <v>5</v>
      </c>
      <c r="P11">
        <f t="shared" si="1"/>
        <v>20</v>
      </c>
    </row>
    <row r="12" spans="11:16" ht="12.75" customHeight="1">
      <c r="K12" s="96">
        <v>1962</v>
      </c>
      <c r="L12" s="97" t="s">
        <v>41</v>
      </c>
      <c r="M12" s="97" t="s">
        <v>104</v>
      </c>
      <c r="N12" s="96">
        <v>5</v>
      </c>
      <c r="O12">
        <f t="shared" si="0"/>
        <v>5</v>
      </c>
      <c r="P12">
        <f t="shared" si="1"/>
        <v>20</v>
      </c>
    </row>
    <row r="13" spans="11:16" ht="12.75" customHeight="1">
      <c r="K13" s="96">
        <v>1963</v>
      </c>
      <c r="L13" s="97" t="s">
        <v>41</v>
      </c>
      <c r="M13" s="97" t="s">
        <v>104</v>
      </c>
      <c r="N13" s="96">
        <v>10</v>
      </c>
      <c r="O13">
        <f t="shared" si="0"/>
        <v>5</v>
      </c>
      <c r="P13">
        <f t="shared" si="1"/>
        <v>20</v>
      </c>
    </row>
    <row r="14" spans="11:16" ht="12.75" customHeight="1">
      <c r="K14" s="96">
        <v>1991</v>
      </c>
      <c r="L14" s="97" t="s">
        <v>42</v>
      </c>
      <c r="M14" s="97" t="s">
        <v>104</v>
      </c>
      <c r="N14" s="96">
        <v>5</v>
      </c>
      <c r="O14">
        <f t="shared" si="0"/>
        <v>5</v>
      </c>
      <c r="P14">
        <f t="shared" si="1"/>
        <v>20</v>
      </c>
    </row>
    <row r="15" spans="11:16" ht="12.75" customHeight="1">
      <c r="K15" s="96">
        <v>2201</v>
      </c>
      <c r="L15" s="97" t="s">
        <v>43</v>
      </c>
      <c r="M15" s="97" t="s">
        <v>104</v>
      </c>
      <c r="N15" s="96">
        <v>5</v>
      </c>
      <c r="O15">
        <f t="shared" si="0"/>
        <v>5</v>
      </c>
      <c r="P15">
        <f t="shared" si="1"/>
        <v>20</v>
      </c>
    </row>
    <row r="16" spans="11:16" ht="12.75" customHeight="1">
      <c r="K16" s="96">
        <v>2202</v>
      </c>
      <c r="L16" s="97" t="s">
        <v>43</v>
      </c>
      <c r="M16" s="97" t="s">
        <v>104</v>
      </c>
      <c r="N16" s="96">
        <v>5</v>
      </c>
      <c r="O16">
        <f t="shared" si="0"/>
        <v>5</v>
      </c>
      <c r="P16">
        <f t="shared" si="1"/>
        <v>20</v>
      </c>
    </row>
    <row r="17" spans="11:16" ht="12.75" customHeight="1">
      <c r="K17" s="96">
        <v>2203</v>
      </c>
      <c r="L17" s="97" t="s">
        <v>43</v>
      </c>
      <c r="M17" s="97" t="s">
        <v>104</v>
      </c>
      <c r="N17" s="96">
        <v>10</v>
      </c>
      <c r="O17">
        <f t="shared" si="0"/>
        <v>5</v>
      </c>
      <c r="P17">
        <f t="shared" si="1"/>
        <v>20</v>
      </c>
    </row>
    <row r="18" spans="11:16" ht="12.75" customHeight="1">
      <c r="K18" s="96">
        <v>2204</v>
      </c>
      <c r="L18" s="97" t="s">
        <v>43</v>
      </c>
      <c r="M18" s="97" t="s">
        <v>104</v>
      </c>
      <c r="N18" s="96">
        <v>5</v>
      </c>
      <c r="O18">
        <f t="shared" si="0"/>
        <v>5</v>
      </c>
      <c r="P18">
        <f t="shared" si="1"/>
        <v>20</v>
      </c>
    </row>
    <row r="19" spans="11:16" ht="12.75" customHeight="1">
      <c r="K19" s="96">
        <v>2205</v>
      </c>
      <c r="L19" s="97" t="s">
        <v>43</v>
      </c>
      <c r="M19" s="97" t="s">
        <v>104</v>
      </c>
      <c r="N19" s="96">
        <v>5</v>
      </c>
      <c r="O19">
        <f t="shared" si="0"/>
        <v>5</v>
      </c>
      <c r="P19">
        <f t="shared" si="1"/>
        <v>20</v>
      </c>
    </row>
    <row r="20" spans="11:16" ht="12.75" customHeight="1">
      <c r="K20" s="96">
        <v>2315</v>
      </c>
      <c r="L20" s="97" t="s">
        <v>28</v>
      </c>
      <c r="M20" s="97" t="s">
        <v>104</v>
      </c>
      <c r="N20" s="96">
        <v>5</v>
      </c>
      <c r="O20">
        <f t="shared" si="0"/>
        <v>5</v>
      </c>
      <c r="P20">
        <f t="shared" si="1"/>
        <v>20</v>
      </c>
    </row>
    <row r="21" spans="11:16" ht="12.75" customHeight="1">
      <c r="K21" s="96">
        <v>2350</v>
      </c>
      <c r="L21" s="97" t="s">
        <v>44</v>
      </c>
      <c r="M21" s="97" t="s">
        <v>104</v>
      </c>
      <c r="N21" s="96">
        <v>5</v>
      </c>
      <c r="O21">
        <f t="shared" si="0"/>
        <v>5</v>
      </c>
      <c r="P21">
        <f t="shared" si="1"/>
        <v>20</v>
      </c>
    </row>
    <row r="22" spans="11:16" ht="12.75" customHeight="1">
      <c r="K22" s="96">
        <v>2355</v>
      </c>
      <c r="L22" s="97" t="s">
        <v>45</v>
      </c>
      <c r="M22" s="97" t="s">
        <v>104</v>
      </c>
      <c r="N22" s="96">
        <v>5</v>
      </c>
      <c r="O22">
        <f t="shared" si="0"/>
        <v>5</v>
      </c>
      <c r="P22">
        <f t="shared" si="1"/>
        <v>20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8.333333333333334</v>
      </c>
    </row>
    <row r="35" spans="13:14" ht="12.75" customHeight="1">
      <c r="M35" s="2" t="s">
        <v>12</v>
      </c>
      <c r="N35" s="4">
        <f>STDEV(N2:N33)</f>
        <v>5.322906474223771</v>
      </c>
    </row>
    <row r="36" spans="13:14" ht="12.75" customHeight="1">
      <c r="M36" s="2" t="s">
        <v>5</v>
      </c>
      <c r="N36" s="3">
        <f>N35/N34*100</f>
        <v>63.87487769068525</v>
      </c>
    </row>
    <row r="37" spans="13:14" ht="12.75" customHeight="1">
      <c r="M37" s="2" t="s">
        <v>13</v>
      </c>
      <c r="N37" s="3">
        <f>N34/N40*100</f>
        <v>66.66666666666667</v>
      </c>
    </row>
    <row r="38" spans="13:14" ht="12.75" customHeight="1">
      <c r="M38" s="2" t="s">
        <v>6</v>
      </c>
      <c r="N38" s="5">
        <v>5</v>
      </c>
    </row>
    <row r="39" spans="13:14" ht="12.75" customHeight="1">
      <c r="M39" s="2" t="s">
        <v>7</v>
      </c>
      <c r="N39" s="5">
        <v>20</v>
      </c>
    </row>
    <row r="40" spans="13:14" ht="12.75" customHeight="1">
      <c r="M40" s="2" t="s">
        <v>8</v>
      </c>
      <c r="N40" s="5">
        <f>(N38+N39)/2</f>
        <v>12.5</v>
      </c>
    </row>
    <row r="41" spans="13:14" ht="12.75" customHeight="1">
      <c r="M41" s="2" t="s">
        <v>9</v>
      </c>
      <c r="N41" s="5">
        <v>10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98" t="s">
        <v>0</v>
      </c>
      <c r="L1" s="98" t="s">
        <v>1</v>
      </c>
      <c r="M1" s="98" t="s">
        <v>2</v>
      </c>
      <c r="N1" s="98" t="s">
        <v>103</v>
      </c>
      <c r="O1" s="1" t="s">
        <v>4</v>
      </c>
      <c r="P1" s="1" t="s">
        <v>3</v>
      </c>
    </row>
    <row r="2" spans="1:16" ht="12.75">
      <c r="A2" s="13" t="s">
        <v>102</v>
      </c>
      <c r="K2" s="99">
        <v>1486</v>
      </c>
      <c r="L2" s="100" t="s">
        <v>39</v>
      </c>
      <c r="M2" s="100" t="s">
        <v>104</v>
      </c>
      <c r="N2" s="99">
        <v>1260</v>
      </c>
      <c r="O2">
        <f aca="true" t="shared" si="0" ref="O2:O22">$D$7</f>
        <v>1130</v>
      </c>
      <c r="P2">
        <f aca="true" t="shared" si="1" ref="P2:P22">$E$7</f>
        <v>1385</v>
      </c>
    </row>
    <row r="3" spans="1:16" ht="12.75">
      <c r="A3" s="13" t="s">
        <v>37</v>
      </c>
      <c r="K3" s="99">
        <v>1487</v>
      </c>
      <c r="L3" s="100" t="s">
        <v>39</v>
      </c>
      <c r="M3" s="100" t="s">
        <v>104</v>
      </c>
      <c r="N3" s="99">
        <v>1295</v>
      </c>
      <c r="O3">
        <f t="shared" si="0"/>
        <v>1130</v>
      </c>
      <c r="P3">
        <f t="shared" si="1"/>
        <v>1385</v>
      </c>
    </row>
    <row r="4" spans="11:16" ht="12.75">
      <c r="K4" s="99">
        <v>1488</v>
      </c>
      <c r="L4" s="100" t="s">
        <v>39</v>
      </c>
      <c r="M4" s="100" t="s">
        <v>104</v>
      </c>
      <c r="N4" s="99">
        <v>1285</v>
      </c>
      <c r="O4">
        <f t="shared" si="0"/>
        <v>1130</v>
      </c>
      <c r="P4">
        <f t="shared" si="1"/>
        <v>1385</v>
      </c>
    </row>
    <row r="5" spans="1:16" ht="12.75">
      <c r="A5" t="s">
        <v>15</v>
      </c>
      <c r="K5" s="99">
        <v>1489</v>
      </c>
      <c r="L5" s="100" t="s">
        <v>39</v>
      </c>
      <c r="M5" s="100" t="s">
        <v>104</v>
      </c>
      <c r="N5" s="99">
        <v>1315</v>
      </c>
      <c r="O5">
        <f t="shared" si="0"/>
        <v>1130</v>
      </c>
      <c r="P5">
        <f t="shared" si="1"/>
        <v>1385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99">
        <v>1490</v>
      </c>
      <c r="L6" s="100" t="s">
        <v>39</v>
      </c>
      <c r="M6" s="100" t="s">
        <v>104</v>
      </c>
      <c r="N6" s="99">
        <v>1300</v>
      </c>
      <c r="O6">
        <f t="shared" si="0"/>
        <v>1130</v>
      </c>
      <c r="P6">
        <f t="shared" si="1"/>
        <v>1385</v>
      </c>
    </row>
    <row r="7" spans="1:16" ht="12.75" customHeight="1">
      <c r="A7" s="5">
        <f>+N41</f>
        <v>2</v>
      </c>
      <c r="B7" s="5">
        <f>+N42</f>
        <v>21</v>
      </c>
      <c r="C7" s="5">
        <f>+N40</f>
        <v>1257.5</v>
      </c>
      <c r="D7" s="5">
        <f>+N38</f>
        <v>1130</v>
      </c>
      <c r="E7" s="5">
        <f>+N39</f>
        <v>1385</v>
      </c>
      <c r="F7" s="5">
        <f>N34</f>
        <v>1276.904761904762</v>
      </c>
      <c r="G7" s="6">
        <f>N35</f>
        <v>53.185434812458745</v>
      </c>
      <c r="H7" s="3">
        <f>N36</f>
        <v>4.165184154621047</v>
      </c>
      <c r="I7" s="3">
        <f>+N37</f>
        <v>101.54312221906656</v>
      </c>
      <c r="K7" s="99">
        <v>1512</v>
      </c>
      <c r="L7" s="100" t="s">
        <v>40</v>
      </c>
      <c r="M7" s="100" t="s">
        <v>104</v>
      </c>
      <c r="N7" s="99">
        <v>1300</v>
      </c>
      <c r="O7">
        <f t="shared" si="0"/>
        <v>1130</v>
      </c>
      <c r="P7">
        <f t="shared" si="1"/>
        <v>1385</v>
      </c>
    </row>
    <row r="8" spans="11:16" ht="12.75" customHeight="1">
      <c r="K8" s="99">
        <v>1958</v>
      </c>
      <c r="L8" s="100" t="s">
        <v>41</v>
      </c>
      <c r="M8" s="100" t="s">
        <v>104</v>
      </c>
      <c r="N8" s="99">
        <v>1185</v>
      </c>
      <c r="O8">
        <f t="shared" si="0"/>
        <v>1130</v>
      </c>
      <c r="P8">
        <f t="shared" si="1"/>
        <v>1385</v>
      </c>
    </row>
    <row r="9" spans="11:16" ht="12.75" customHeight="1">
      <c r="K9" s="99">
        <v>1959</v>
      </c>
      <c r="L9" s="100" t="s">
        <v>41</v>
      </c>
      <c r="M9" s="100" t="s">
        <v>104</v>
      </c>
      <c r="N9" s="99">
        <v>1335</v>
      </c>
      <c r="O9">
        <f t="shared" si="0"/>
        <v>1130</v>
      </c>
      <c r="P9">
        <f t="shared" si="1"/>
        <v>1385</v>
      </c>
    </row>
    <row r="10" spans="11:16" ht="12.75" customHeight="1">
      <c r="K10" s="99">
        <v>1960</v>
      </c>
      <c r="L10" s="100" t="s">
        <v>41</v>
      </c>
      <c r="M10" s="100" t="s">
        <v>104</v>
      </c>
      <c r="N10" s="99">
        <v>1370</v>
      </c>
      <c r="O10">
        <f t="shared" si="0"/>
        <v>1130</v>
      </c>
      <c r="P10">
        <f t="shared" si="1"/>
        <v>1385</v>
      </c>
    </row>
    <row r="11" spans="11:16" ht="12.75" customHeight="1">
      <c r="K11" s="99">
        <v>1961</v>
      </c>
      <c r="L11" s="100" t="s">
        <v>41</v>
      </c>
      <c r="M11" s="100" t="s">
        <v>104</v>
      </c>
      <c r="N11" s="99">
        <v>1310</v>
      </c>
      <c r="O11">
        <f t="shared" si="0"/>
        <v>1130</v>
      </c>
      <c r="P11">
        <f t="shared" si="1"/>
        <v>1385</v>
      </c>
    </row>
    <row r="12" spans="11:16" ht="12.75" customHeight="1">
      <c r="K12" s="99">
        <v>1962</v>
      </c>
      <c r="L12" s="100" t="s">
        <v>41</v>
      </c>
      <c r="M12" s="100" t="s">
        <v>104</v>
      </c>
      <c r="N12" s="99">
        <v>1330</v>
      </c>
      <c r="O12">
        <f t="shared" si="0"/>
        <v>1130</v>
      </c>
      <c r="P12">
        <f t="shared" si="1"/>
        <v>1385</v>
      </c>
    </row>
    <row r="13" spans="11:16" ht="12.75" customHeight="1">
      <c r="K13" s="99">
        <v>1963</v>
      </c>
      <c r="L13" s="100" t="s">
        <v>41</v>
      </c>
      <c r="M13" s="100" t="s">
        <v>104</v>
      </c>
      <c r="N13" s="99">
        <v>1380</v>
      </c>
      <c r="O13">
        <f t="shared" si="0"/>
        <v>1130</v>
      </c>
      <c r="P13">
        <f t="shared" si="1"/>
        <v>1385</v>
      </c>
    </row>
    <row r="14" spans="11:16" ht="12.75" customHeight="1">
      <c r="K14" s="99">
        <v>1991</v>
      </c>
      <c r="L14" s="100" t="s">
        <v>42</v>
      </c>
      <c r="M14" s="100" t="s">
        <v>104</v>
      </c>
      <c r="N14" s="99">
        <v>1255</v>
      </c>
      <c r="O14">
        <f t="shared" si="0"/>
        <v>1130</v>
      </c>
      <c r="P14">
        <f t="shared" si="1"/>
        <v>1385</v>
      </c>
    </row>
    <row r="15" spans="11:16" ht="12.75" customHeight="1">
      <c r="K15" s="99">
        <v>2201</v>
      </c>
      <c r="L15" s="100" t="s">
        <v>43</v>
      </c>
      <c r="M15" s="100" t="s">
        <v>104</v>
      </c>
      <c r="N15" s="99">
        <v>1245</v>
      </c>
      <c r="O15">
        <f t="shared" si="0"/>
        <v>1130</v>
      </c>
      <c r="P15">
        <f t="shared" si="1"/>
        <v>1385</v>
      </c>
    </row>
    <row r="16" spans="11:16" ht="12.75" customHeight="1">
      <c r="K16" s="99">
        <v>2202</v>
      </c>
      <c r="L16" s="100" t="s">
        <v>43</v>
      </c>
      <c r="M16" s="100" t="s">
        <v>104</v>
      </c>
      <c r="N16" s="99">
        <v>1190</v>
      </c>
      <c r="O16">
        <f t="shared" si="0"/>
        <v>1130</v>
      </c>
      <c r="P16">
        <f t="shared" si="1"/>
        <v>1385</v>
      </c>
    </row>
    <row r="17" spans="11:16" ht="12.75" customHeight="1">
      <c r="K17" s="99">
        <v>2203</v>
      </c>
      <c r="L17" s="100" t="s">
        <v>43</v>
      </c>
      <c r="M17" s="100" t="s">
        <v>104</v>
      </c>
      <c r="N17" s="99">
        <v>1280</v>
      </c>
      <c r="O17">
        <f t="shared" si="0"/>
        <v>1130</v>
      </c>
      <c r="P17">
        <f t="shared" si="1"/>
        <v>1385</v>
      </c>
    </row>
    <row r="18" spans="11:16" ht="12.75" customHeight="1">
      <c r="K18" s="99">
        <v>2204</v>
      </c>
      <c r="L18" s="100" t="s">
        <v>43</v>
      </c>
      <c r="M18" s="100" t="s">
        <v>104</v>
      </c>
      <c r="N18" s="99">
        <v>1210</v>
      </c>
      <c r="O18">
        <f t="shared" si="0"/>
        <v>1130</v>
      </c>
      <c r="P18">
        <f t="shared" si="1"/>
        <v>1385</v>
      </c>
    </row>
    <row r="19" spans="11:16" ht="12.75" customHeight="1">
      <c r="K19" s="99">
        <v>2205</v>
      </c>
      <c r="L19" s="100" t="s">
        <v>43</v>
      </c>
      <c r="M19" s="100" t="s">
        <v>104</v>
      </c>
      <c r="N19" s="99">
        <v>1235</v>
      </c>
      <c r="O19">
        <f t="shared" si="0"/>
        <v>1130</v>
      </c>
      <c r="P19">
        <f t="shared" si="1"/>
        <v>1385</v>
      </c>
    </row>
    <row r="20" spans="11:16" ht="12.75" customHeight="1">
      <c r="K20" s="99">
        <v>2315</v>
      </c>
      <c r="L20" s="100" t="s">
        <v>28</v>
      </c>
      <c r="M20" s="100" t="s">
        <v>104</v>
      </c>
      <c r="N20" s="99">
        <v>1245</v>
      </c>
      <c r="O20">
        <f t="shared" si="0"/>
        <v>1130</v>
      </c>
      <c r="P20">
        <f t="shared" si="1"/>
        <v>1385</v>
      </c>
    </row>
    <row r="21" spans="11:16" ht="12.75" customHeight="1">
      <c r="K21" s="99">
        <v>2350</v>
      </c>
      <c r="L21" s="100" t="s">
        <v>44</v>
      </c>
      <c r="M21" s="100" t="s">
        <v>104</v>
      </c>
      <c r="N21" s="99">
        <v>1245</v>
      </c>
      <c r="O21">
        <f t="shared" si="0"/>
        <v>1130</v>
      </c>
      <c r="P21">
        <f t="shared" si="1"/>
        <v>1385</v>
      </c>
    </row>
    <row r="22" spans="11:16" ht="12.75" customHeight="1">
      <c r="K22" s="99">
        <v>2355</v>
      </c>
      <c r="L22" s="100" t="s">
        <v>45</v>
      </c>
      <c r="M22" s="100" t="s">
        <v>104</v>
      </c>
      <c r="N22" s="99">
        <v>1245</v>
      </c>
      <c r="O22">
        <f t="shared" si="0"/>
        <v>1130</v>
      </c>
      <c r="P22">
        <f t="shared" si="1"/>
        <v>1385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1276.904761904762</v>
      </c>
    </row>
    <row r="35" spans="13:14" ht="12.75" customHeight="1">
      <c r="M35" s="2" t="s">
        <v>12</v>
      </c>
      <c r="N35" s="4">
        <f>STDEV(N2:N33)</f>
        <v>53.185434812458745</v>
      </c>
    </row>
    <row r="36" spans="13:14" ht="12.75" customHeight="1">
      <c r="M36" s="2" t="s">
        <v>5</v>
      </c>
      <c r="N36" s="3">
        <f>N35/N34*100</f>
        <v>4.165184154621047</v>
      </c>
    </row>
    <row r="37" spans="13:14" ht="12.75" customHeight="1">
      <c r="M37" s="2" t="s">
        <v>13</v>
      </c>
      <c r="N37" s="3">
        <f>N34/N40*100</f>
        <v>101.54312221906656</v>
      </c>
    </row>
    <row r="38" spans="13:14" ht="12.75" customHeight="1">
      <c r="M38" s="2" t="s">
        <v>6</v>
      </c>
      <c r="N38" s="5">
        <v>1130</v>
      </c>
    </row>
    <row r="39" spans="13:14" ht="12.75" customHeight="1">
      <c r="M39" s="2" t="s">
        <v>7</v>
      </c>
      <c r="N39" s="5">
        <v>1385</v>
      </c>
    </row>
    <row r="40" spans="13:14" ht="12.75" customHeight="1">
      <c r="M40" s="2" t="s">
        <v>8</v>
      </c>
      <c r="N40" s="5">
        <f>(N38+N39)/2</f>
        <v>1257.5</v>
      </c>
    </row>
    <row r="41" spans="13:14" ht="12.75" customHeight="1">
      <c r="M41" s="2" t="s">
        <v>9</v>
      </c>
      <c r="N41" s="5">
        <v>2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7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14" t="s">
        <v>0</v>
      </c>
      <c r="L1" s="14" t="s">
        <v>1</v>
      </c>
      <c r="M1" s="14" t="s">
        <v>2</v>
      </c>
      <c r="N1" s="14" t="s">
        <v>20</v>
      </c>
      <c r="O1" s="1" t="s">
        <v>4</v>
      </c>
      <c r="P1" s="1" t="s">
        <v>3</v>
      </c>
    </row>
    <row r="2" spans="1:16" ht="12.75">
      <c r="A2" s="13" t="s">
        <v>18</v>
      </c>
      <c r="K2" s="15">
        <v>1434</v>
      </c>
      <c r="L2" s="16" t="s">
        <v>21</v>
      </c>
      <c r="M2" s="16" t="s">
        <v>104</v>
      </c>
      <c r="N2" s="15">
        <v>4.2</v>
      </c>
      <c r="O2">
        <f aca="true" t="shared" si="0" ref="O2:O68">$D$7</f>
        <v>2.7</v>
      </c>
      <c r="P2">
        <f aca="true" t="shared" si="1" ref="P2:P68">$E$7</f>
        <v>4.4</v>
      </c>
    </row>
    <row r="3" spans="1:16" ht="12.75">
      <c r="A3" s="13" t="s">
        <v>19</v>
      </c>
      <c r="K3" s="15">
        <v>1435</v>
      </c>
      <c r="L3" s="16" t="s">
        <v>21</v>
      </c>
      <c r="M3" s="16" t="s">
        <v>104</v>
      </c>
      <c r="N3" s="15">
        <v>4</v>
      </c>
      <c r="O3">
        <f t="shared" si="0"/>
        <v>2.7</v>
      </c>
      <c r="P3">
        <f t="shared" si="1"/>
        <v>4.4</v>
      </c>
    </row>
    <row r="4" spans="11:16" ht="12.75">
      <c r="K4" s="15">
        <v>1436</v>
      </c>
      <c r="L4" s="16" t="s">
        <v>21</v>
      </c>
      <c r="M4" s="16" t="s">
        <v>104</v>
      </c>
      <c r="N4" s="15">
        <v>3.3</v>
      </c>
      <c r="O4">
        <f t="shared" si="0"/>
        <v>2.7</v>
      </c>
      <c r="P4">
        <f t="shared" si="1"/>
        <v>4.4</v>
      </c>
    </row>
    <row r="5" spans="1:16" ht="12.75">
      <c r="A5" t="s">
        <v>15</v>
      </c>
      <c r="K5" s="15">
        <v>1437</v>
      </c>
      <c r="L5" s="16" t="s">
        <v>21</v>
      </c>
      <c r="M5" s="16" t="s">
        <v>104</v>
      </c>
      <c r="N5" s="15">
        <v>3.8</v>
      </c>
      <c r="O5">
        <f t="shared" si="0"/>
        <v>2.7</v>
      </c>
      <c r="P5">
        <f t="shared" si="1"/>
        <v>4.4</v>
      </c>
    </row>
    <row r="6" spans="1:16" ht="12.75" customHeight="1">
      <c r="A6" s="7" t="str">
        <f>+M76</f>
        <v>LOR</v>
      </c>
      <c r="B6" s="7" t="str">
        <f>+M77</f>
        <v>N</v>
      </c>
      <c r="C6" s="7" t="str">
        <f>+M75</f>
        <v>Target Value</v>
      </c>
      <c r="D6" s="7" t="str">
        <f>+M73</f>
        <v>Lower Control Limit</v>
      </c>
      <c r="E6" s="7" t="str">
        <f>+M74</f>
        <v>Upper Control Limit</v>
      </c>
      <c r="F6" s="7" t="str">
        <f>+M69</f>
        <v>Mean</v>
      </c>
      <c r="G6" s="7" t="str">
        <f>+M70</f>
        <v>StdDev</v>
      </c>
      <c r="H6" s="7" t="str">
        <f>+M71</f>
        <v>%RSD</v>
      </c>
      <c r="I6" s="7" t="str">
        <f>+M72</f>
        <v>%Recovery</v>
      </c>
      <c r="K6" s="15">
        <v>1538</v>
      </c>
      <c r="L6" s="16" t="s">
        <v>22</v>
      </c>
      <c r="M6" s="16" t="s">
        <v>104</v>
      </c>
      <c r="N6" s="15">
        <v>3.7</v>
      </c>
      <c r="O6">
        <f t="shared" si="0"/>
        <v>2.7</v>
      </c>
      <c r="P6">
        <f t="shared" si="1"/>
        <v>4.4</v>
      </c>
    </row>
    <row r="7" spans="1:16" ht="12.75" customHeight="1">
      <c r="A7" s="5">
        <f>+N76</f>
        <v>0.5</v>
      </c>
      <c r="B7" s="5">
        <f>+N77</f>
        <v>67</v>
      </c>
      <c r="C7" s="5">
        <f>+N75</f>
        <v>3.5500000000000003</v>
      </c>
      <c r="D7" s="5">
        <f>+N73</f>
        <v>2.7</v>
      </c>
      <c r="E7" s="5">
        <f>+N74</f>
        <v>4.4</v>
      </c>
      <c r="F7" s="5">
        <f>N69</f>
        <v>3.7313432835820897</v>
      </c>
      <c r="G7" s="6">
        <f>N70</f>
        <v>0.3606429255715646</v>
      </c>
      <c r="H7" s="3">
        <f>N71</f>
        <v>9.66523040531793</v>
      </c>
      <c r="I7" s="3">
        <f>+N72</f>
        <v>105.10826150935463</v>
      </c>
      <c r="K7" s="15">
        <v>1539</v>
      </c>
      <c r="L7" s="16" t="s">
        <v>22</v>
      </c>
      <c r="M7" s="16" t="s">
        <v>104</v>
      </c>
      <c r="N7" s="15">
        <v>3.7</v>
      </c>
      <c r="O7">
        <f t="shared" si="0"/>
        <v>2.7</v>
      </c>
      <c r="P7">
        <f t="shared" si="1"/>
        <v>4.4</v>
      </c>
    </row>
    <row r="8" spans="11:16" ht="12.75" customHeight="1">
      <c r="K8" s="15">
        <v>1540</v>
      </c>
      <c r="L8" s="16" t="s">
        <v>22</v>
      </c>
      <c r="M8" s="16" t="s">
        <v>104</v>
      </c>
      <c r="N8" s="15">
        <v>3.8</v>
      </c>
      <c r="O8">
        <f t="shared" si="0"/>
        <v>2.7</v>
      </c>
      <c r="P8">
        <f t="shared" si="1"/>
        <v>4.4</v>
      </c>
    </row>
    <row r="9" spans="11:16" ht="12.75" customHeight="1">
      <c r="K9" s="15">
        <v>1541</v>
      </c>
      <c r="L9" s="16" t="s">
        <v>22</v>
      </c>
      <c r="M9" s="16" t="s">
        <v>104</v>
      </c>
      <c r="N9" s="15">
        <v>3.7</v>
      </c>
      <c r="O9">
        <f t="shared" si="0"/>
        <v>2.7</v>
      </c>
      <c r="P9">
        <f t="shared" si="1"/>
        <v>4.4</v>
      </c>
    </row>
    <row r="10" spans="11:16" ht="12.75" customHeight="1">
      <c r="K10" s="15">
        <v>1542</v>
      </c>
      <c r="L10" s="16" t="s">
        <v>22</v>
      </c>
      <c r="M10" s="16" t="s">
        <v>104</v>
      </c>
      <c r="N10" s="15">
        <v>3.3</v>
      </c>
      <c r="O10">
        <f t="shared" si="0"/>
        <v>2.7</v>
      </c>
      <c r="P10">
        <f t="shared" si="1"/>
        <v>4.4</v>
      </c>
    </row>
    <row r="11" spans="11:16" ht="12.75" customHeight="1">
      <c r="K11" s="15">
        <v>1596</v>
      </c>
      <c r="L11" s="16" t="s">
        <v>23</v>
      </c>
      <c r="M11" s="16" t="s">
        <v>104</v>
      </c>
      <c r="N11" s="15">
        <v>3.3</v>
      </c>
      <c r="O11">
        <f t="shared" si="0"/>
        <v>2.7</v>
      </c>
      <c r="P11">
        <f t="shared" si="1"/>
        <v>4.4</v>
      </c>
    </row>
    <row r="12" spans="11:16" ht="12.75" customHeight="1">
      <c r="K12" s="15">
        <v>1597</v>
      </c>
      <c r="L12" s="16" t="s">
        <v>23</v>
      </c>
      <c r="M12" s="16" t="s">
        <v>104</v>
      </c>
      <c r="N12" s="15">
        <v>3.6</v>
      </c>
      <c r="O12">
        <f t="shared" si="0"/>
        <v>2.7</v>
      </c>
      <c r="P12">
        <f t="shared" si="1"/>
        <v>4.4</v>
      </c>
    </row>
    <row r="13" spans="11:16" ht="12.75" customHeight="1">
      <c r="K13" s="15">
        <v>1598</v>
      </c>
      <c r="L13" s="16" t="s">
        <v>23</v>
      </c>
      <c r="M13" s="16" t="s">
        <v>104</v>
      </c>
      <c r="N13" s="15">
        <v>3.5</v>
      </c>
      <c r="O13">
        <f t="shared" si="0"/>
        <v>2.7</v>
      </c>
      <c r="P13">
        <f t="shared" si="1"/>
        <v>4.4</v>
      </c>
    </row>
    <row r="14" spans="11:16" ht="12.75" customHeight="1">
      <c r="K14" s="15">
        <v>1600</v>
      </c>
      <c r="L14" s="16" t="s">
        <v>23</v>
      </c>
      <c r="M14" s="16" t="s">
        <v>104</v>
      </c>
      <c r="N14" s="15">
        <v>3.9</v>
      </c>
      <c r="O14">
        <f t="shared" si="0"/>
        <v>2.7</v>
      </c>
      <c r="P14">
        <f t="shared" si="1"/>
        <v>4.4</v>
      </c>
    </row>
    <row r="15" spans="11:16" ht="12.75" customHeight="1">
      <c r="K15" s="15">
        <v>1601</v>
      </c>
      <c r="L15" s="16" t="s">
        <v>23</v>
      </c>
      <c r="M15" s="16" t="s">
        <v>104</v>
      </c>
      <c r="N15" s="15">
        <v>3.4</v>
      </c>
      <c r="O15">
        <f t="shared" si="0"/>
        <v>2.7</v>
      </c>
      <c r="P15">
        <f t="shared" si="1"/>
        <v>4.4</v>
      </c>
    </row>
    <row r="16" spans="11:16" ht="12.75" customHeight="1">
      <c r="K16" s="15">
        <v>1602</v>
      </c>
      <c r="L16" s="16" t="s">
        <v>23</v>
      </c>
      <c r="M16" s="16" t="s">
        <v>104</v>
      </c>
      <c r="N16" s="15">
        <v>3.4</v>
      </c>
      <c r="O16">
        <f t="shared" si="0"/>
        <v>2.7</v>
      </c>
      <c r="P16">
        <f t="shared" si="1"/>
        <v>4.4</v>
      </c>
    </row>
    <row r="17" spans="11:16" ht="12.75" customHeight="1">
      <c r="K17" s="15">
        <v>1603</v>
      </c>
      <c r="L17" s="16" t="s">
        <v>23</v>
      </c>
      <c r="M17" s="16" t="s">
        <v>104</v>
      </c>
      <c r="N17" s="15">
        <v>4</v>
      </c>
      <c r="O17">
        <f t="shared" si="0"/>
        <v>2.7</v>
      </c>
      <c r="P17">
        <f t="shared" si="1"/>
        <v>4.4</v>
      </c>
    </row>
    <row r="18" spans="11:16" ht="12.75" customHeight="1">
      <c r="K18" s="15">
        <v>1604</v>
      </c>
      <c r="L18" s="16" t="s">
        <v>23</v>
      </c>
      <c r="M18" s="16" t="s">
        <v>104</v>
      </c>
      <c r="N18" s="15">
        <v>3.6</v>
      </c>
      <c r="O18">
        <f t="shared" si="0"/>
        <v>2.7</v>
      </c>
      <c r="P18">
        <f t="shared" si="1"/>
        <v>4.4</v>
      </c>
    </row>
    <row r="19" spans="11:16" ht="12.75" customHeight="1">
      <c r="K19" s="15">
        <v>1699</v>
      </c>
      <c r="L19" s="16" t="s">
        <v>24</v>
      </c>
      <c r="M19" s="16" t="s">
        <v>104</v>
      </c>
      <c r="N19" s="15">
        <v>3.9</v>
      </c>
      <c r="O19">
        <f t="shared" si="0"/>
        <v>2.7</v>
      </c>
      <c r="P19">
        <f t="shared" si="1"/>
        <v>4.4</v>
      </c>
    </row>
    <row r="20" spans="11:16" ht="12.75" customHeight="1">
      <c r="K20" s="15">
        <v>1700</v>
      </c>
      <c r="L20" s="16" t="s">
        <v>24</v>
      </c>
      <c r="M20" s="16" t="s">
        <v>104</v>
      </c>
      <c r="N20" s="15">
        <v>3.3</v>
      </c>
      <c r="O20">
        <f t="shared" si="0"/>
        <v>2.7</v>
      </c>
      <c r="P20">
        <f t="shared" si="1"/>
        <v>4.4</v>
      </c>
    </row>
    <row r="21" spans="11:16" ht="12.75" customHeight="1">
      <c r="K21" s="15">
        <v>1701</v>
      </c>
      <c r="L21" s="16" t="s">
        <v>24</v>
      </c>
      <c r="M21" s="16" t="s">
        <v>104</v>
      </c>
      <c r="N21" s="15">
        <v>3.1</v>
      </c>
      <c r="O21">
        <f t="shared" si="0"/>
        <v>2.7</v>
      </c>
      <c r="P21">
        <f t="shared" si="1"/>
        <v>4.4</v>
      </c>
    </row>
    <row r="22" spans="11:16" ht="12.75" customHeight="1">
      <c r="K22" s="15">
        <v>1702</v>
      </c>
      <c r="L22" s="16" t="s">
        <v>24</v>
      </c>
      <c r="M22" s="16" t="s">
        <v>104</v>
      </c>
      <c r="N22" s="15">
        <v>3.8</v>
      </c>
      <c r="O22">
        <f t="shared" si="0"/>
        <v>2.7</v>
      </c>
      <c r="P22">
        <f t="shared" si="1"/>
        <v>4.4</v>
      </c>
    </row>
    <row r="23" spans="11:16" ht="12.75" customHeight="1">
      <c r="K23" s="15">
        <v>1704</v>
      </c>
      <c r="L23" s="16" t="s">
        <v>24</v>
      </c>
      <c r="M23" s="16" t="s">
        <v>104</v>
      </c>
      <c r="N23" s="15">
        <v>3.5</v>
      </c>
      <c r="O23">
        <f t="shared" si="0"/>
        <v>2.7</v>
      </c>
      <c r="P23">
        <f t="shared" si="1"/>
        <v>4.4</v>
      </c>
    </row>
    <row r="24" spans="11:16" ht="12.75" customHeight="1">
      <c r="K24" s="15">
        <v>1705</v>
      </c>
      <c r="L24" s="16" t="s">
        <v>24</v>
      </c>
      <c r="M24" s="16" t="s">
        <v>104</v>
      </c>
      <c r="N24" s="15">
        <v>3.4</v>
      </c>
      <c r="O24">
        <f t="shared" si="0"/>
        <v>2.7</v>
      </c>
      <c r="P24">
        <f t="shared" si="1"/>
        <v>4.4</v>
      </c>
    </row>
    <row r="25" spans="11:16" ht="12.75" customHeight="1">
      <c r="K25" s="15">
        <v>2034</v>
      </c>
      <c r="L25" s="16" t="s">
        <v>25</v>
      </c>
      <c r="M25" s="16" t="s">
        <v>104</v>
      </c>
      <c r="N25" s="15">
        <v>3.6</v>
      </c>
      <c r="O25">
        <f t="shared" si="0"/>
        <v>2.7</v>
      </c>
      <c r="P25">
        <f t="shared" si="1"/>
        <v>4.4</v>
      </c>
    </row>
    <row r="26" spans="11:16" ht="12.75" customHeight="1">
      <c r="K26" s="15">
        <v>2035</v>
      </c>
      <c r="L26" s="16" t="s">
        <v>25</v>
      </c>
      <c r="M26" s="16" t="s">
        <v>104</v>
      </c>
      <c r="N26" s="15">
        <v>3.2</v>
      </c>
      <c r="O26">
        <f t="shared" si="0"/>
        <v>2.7</v>
      </c>
      <c r="P26">
        <f t="shared" si="1"/>
        <v>4.4</v>
      </c>
    </row>
    <row r="27" spans="11:16" ht="12.75" customHeight="1">
      <c r="K27" s="15">
        <v>2036</v>
      </c>
      <c r="L27" s="16" t="s">
        <v>25</v>
      </c>
      <c r="M27" s="16" t="s">
        <v>104</v>
      </c>
      <c r="N27" s="15">
        <v>3.2</v>
      </c>
      <c r="O27">
        <f t="shared" si="0"/>
        <v>2.7</v>
      </c>
      <c r="P27">
        <f t="shared" si="1"/>
        <v>4.4</v>
      </c>
    </row>
    <row r="28" spans="11:16" ht="12.75" customHeight="1">
      <c r="K28" s="15">
        <v>2037</v>
      </c>
      <c r="L28" s="16" t="s">
        <v>25</v>
      </c>
      <c r="M28" s="16" t="s">
        <v>104</v>
      </c>
      <c r="N28" s="15">
        <v>3.4</v>
      </c>
      <c r="O28">
        <f t="shared" si="0"/>
        <v>2.7</v>
      </c>
      <c r="P28">
        <f t="shared" si="1"/>
        <v>4.4</v>
      </c>
    </row>
    <row r="29" spans="11:16" ht="12.75" customHeight="1">
      <c r="K29" s="15">
        <v>2038</v>
      </c>
      <c r="L29" s="16" t="s">
        <v>25</v>
      </c>
      <c r="M29" s="16" t="s">
        <v>104</v>
      </c>
      <c r="N29" s="15">
        <v>4.3</v>
      </c>
      <c r="O29">
        <f t="shared" si="0"/>
        <v>2.7</v>
      </c>
      <c r="P29">
        <f t="shared" si="1"/>
        <v>4.4</v>
      </c>
    </row>
    <row r="30" spans="11:16" ht="12.75" customHeight="1">
      <c r="K30" s="15">
        <v>2039</v>
      </c>
      <c r="L30" s="16" t="s">
        <v>25</v>
      </c>
      <c r="M30" s="16" t="s">
        <v>104</v>
      </c>
      <c r="N30" s="15">
        <v>3.3</v>
      </c>
      <c r="O30">
        <f t="shared" si="0"/>
        <v>2.7</v>
      </c>
      <c r="P30">
        <f t="shared" si="1"/>
        <v>4.4</v>
      </c>
    </row>
    <row r="31" spans="11:16" ht="12.75" customHeight="1">
      <c r="K31" s="15">
        <v>2111</v>
      </c>
      <c r="L31" s="16" t="s">
        <v>26</v>
      </c>
      <c r="M31" s="16" t="s">
        <v>104</v>
      </c>
      <c r="N31" s="15">
        <v>3.3</v>
      </c>
      <c r="O31">
        <f t="shared" si="0"/>
        <v>2.7</v>
      </c>
      <c r="P31">
        <f t="shared" si="1"/>
        <v>4.4</v>
      </c>
    </row>
    <row r="32" spans="11:16" ht="12.75" customHeight="1">
      <c r="K32" s="15">
        <v>2112</v>
      </c>
      <c r="L32" s="16" t="s">
        <v>26</v>
      </c>
      <c r="M32" s="16" t="s">
        <v>104</v>
      </c>
      <c r="N32" s="15">
        <v>4.1</v>
      </c>
      <c r="O32">
        <f t="shared" si="0"/>
        <v>2.7</v>
      </c>
      <c r="P32">
        <f t="shared" si="1"/>
        <v>4.4</v>
      </c>
    </row>
    <row r="33" spans="11:16" ht="12.75" customHeight="1">
      <c r="K33" s="15">
        <v>2113</v>
      </c>
      <c r="L33" s="16" t="s">
        <v>26</v>
      </c>
      <c r="M33" s="16" t="s">
        <v>104</v>
      </c>
      <c r="N33" s="15">
        <v>4</v>
      </c>
      <c r="O33">
        <f t="shared" si="0"/>
        <v>2.7</v>
      </c>
      <c r="P33">
        <f t="shared" si="1"/>
        <v>4.4</v>
      </c>
    </row>
    <row r="34" spans="11:16" ht="12.75" customHeight="1">
      <c r="K34" s="15">
        <v>2114</v>
      </c>
      <c r="L34" s="16" t="s">
        <v>26</v>
      </c>
      <c r="M34" s="16" t="s">
        <v>104</v>
      </c>
      <c r="N34" s="15">
        <v>3.8</v>
      </c>
      <c r="O34">
        <f t="shared" si="0"/>
        <v>2.7</v>
      </c>
      <c r="P34">
        <f t="shared" si="1"/>
        <v>4.4</v>
      </c>
    </row>
    <row r="35" spans="11:16" ht="12.75" customHeight="1">
      <c r="K35" s="15">
        <v>2115</v>
      </c>
      <c r="L35" s="16" t="s">
        <v>26</v>
      </c>
      <c r="M35" s="16" t="s">
        <v>104</v>
      </c>
      <c r="N35" s="15">
        <v>3.2</v>
      </c>
      <c r="O35">
        <f t="shared" si="0"/>
        <v>2.7</v>
      </c>
      <c r="P35">
        <f t="shared" si="1"/>
        <v>4.4</v>
      </c>
    </row>
    <row r="36" spans="11:16" ht="12.75" customHeight="1">
      <c r="K36" s="15">
        <v>2116</v>
      </c>
      <c r="L36" s="16" t="s">
        <v>26</v>
      </c>
      <c r="M36" s="16" t="s">
        <v>104</v>
      </c>
      <c r="N36" s="15">
        <v>3.6</v>
      </c>
      <c r="O36">
        <f t="shared" si="0"/>
        <v>2.7</v>
      </c>
      <c r="P36">
        <f t="shared" si="1"/>
        <v>4.4</v>
      </c>
    </row>
    <row r="37" spans="11:16" ht="12.75" customHeight="1">
      <c r="K37" s="15">
        <v>2117</v>
      </c>
      <c r="L37" s="16" t="s">
        <v>26</v>
      </c>
      <c r="M37" s="16" t="s">
        <v>104</v>
      </c>
      <c r="N37" s="15">
        <v>3.8</v>
      </c>
      <c r="O37">
        <f t="shared" si="0"/>
        <v>2.7</v>
      </c>
      <c r="P37">
        <f t="shared" si="1"/>
        <v>4.4</v>
      </c>
    </row>
    <row r="38" spans="11:16" ht="12.75" customHeight="1">
      <c r="K38" s="15">
        <v>2239</v>
      </c>
      <c r="L38" s="16" t="s">
        <v>27</v>
      </c>
      <c r="M38" s="16" t="s">
        <v>104</v>
      </c>
      <c r="N38" s="15">
        <v>3.8</v>
      </c>
      <c r="O38">
        <f t="shared" si="0"/>
        <v>2.7</v>
      </c>
      <c r="P38">
        <f t="shared" si="1"/>
        <v>4.4</v>
      </c>
    </row>
    <row r="39" spans="11:16" ht="12.75" customHeight="1">
      <c r="K39" s="15">
        <v>2240</v>
      </c>
      <c r="L39" s="16" t="s">
        <v>27</v>
      </c>
      <c r="M39" s="16" t="s">
        <v>104</v>
      </c>
      <c r="N39" s="15">
        <v>4.1</v>
      </c>
      <c r="O39">
        <f t="shared" si="0"/>
        <v>2.7</v>
      </c>
      <c r="P39">
        <f t="shared" si="1"/>
        <v>4.4</v>
      </c>
    </row>
    <row r="40" spans="11:16" ht="12.75" customHeight="1">
      <c r="K40" s="15">
        <v>2241</v>
      </c>
      <c r="L40" s="16" t="s">
        <v>27</v>
      </c>
      <c r="M40" s="16" t="s">
        <v>104</v>
      </c>
      <c r="N40" s="15">
        <v>4.2</v>
      </c>
      <c r="O40">
        <f t="shared" si="0"/>
        <v>2.7</v>
      </c>
      <c r="P40">
        <f t="shared" si="1"/>
        <v>4.4</v>
      </c>
    </row>
    <row r="41" spans="11:16" ht="12.75" customHeight="1">
      <c r="K41" s="15">
        <v>2242</v>
      </c>
      <c r="L41" s="16" t="s">
        <v>27</v>
      </c>
      <c r="M41" s="16" t="s">
        <v>104</v>
      </c>
      <c r="N41" s="15">
        <v>3.6</v>
      </c>
      <c r="O41">
        <f t="shared" si="0"/>
        <v>2.7</v>
      </c>
      <c r="P41">
        <f t="shared" si="1"/>
        <v>4.4</v>
      </c>
    </row>
    <row r="42" spans="11:16" ht="12.75" customHeight="1">
      <c r="K42" s="15">
        <v>2243</v>
      </c>
      <c r="L42" s="16" t="s">
        <v>27</v>
      </c>
      <c r="M42" s="16" t="s">
        <v>104</v>
      </c>
      <c r="N42" s="15">
        <v>3.6</v>
      </c>
      <c r="O42">
        <f t="shared" si="0"/>
        <v>2.7</v>
      </c>
      <c r="P42">
        <f t="shared" si="1"/>
        <v>4.4</v>
      </c>
    </row>
    <row r="43" spans="11:16" ht="12.75" customHeight="1">
      <c r="K43" s="15">
        <v>2244</v>
      </c>
      <c r="L43" s="16" t="s">
        <v>27</v>
      </c>
      <c r="M43" s="16" t="s">
        <v>104</v>
      </c>
      <c r="N43" s="15">
        <v>3.8</v>
      </c>
      <c r="O43">
        <f t="shared" si="0"/>
        <v>2.7</v>
      </c>
      <c r="P43">
        <f t="shared" si="1"/>
        <v>4.4</v>
      </c>
    </row>
    <row r="44" spans="11:16" ht="12.75" customHeight="1">
      <c r="K44" s="15">
        <v>2245</v>
      </c>
      <c r="L44" s="16" t="s">
        <v>27</v>
      </c>
      <c r="M44" s="16" t="s">
        <v>104</v>
      </c>
      <c r="N44" s="15">
        <v>4.4</v>
      </c>
      <c r="O44">
        <f t="shared" si="0"/>
        <v>2.7</v>
      </c>
      <c r="P44">
        <f t="shared" si="1"/>
        <v>4.4</v>
      </c>
    </row>
    <row r="45" spans="11:16" ht="12.75" customHeight="1">
      <c r="K45" s="15">
        <v>2246</v>
      </c>
      <c r="L45" s="16" t="s">
        <v>27</v>
      </c>
      <c r="M45" s="16" t="s">
        <v>104</v>
      </c>
      <c r="N45" s="15">
        <v>3.9</v>
      </c>
      <c r="O45">
        <f t="shared" si="0"/>
        <v>2.7</v>
      </c>
      <c r="P45">
        <f t="shared" si="1"/>
        <v>4.4</v>
      </c>
    </row>
    <row r="46" spans="11:16" ht="12.75" customHeight="1">
      <c r="K46" s="15">
        <v>2335</v>
      </c>
      <c r="L46" s="16" t="s">
        <v>28</v>
      </c>
      <c r="M46" s="16" t="s">
        <v>104</v>
      </c>
      <c r="N46" s="15">
        <v>4.4</v>
      </c>
      <c r="O46">
        <f t="shared" si="0"/>
        <v>2.7</v>
      </c>
      <c r="P46">
        <f t="shared" si="1"/>
        <v>4.4</v>
      </c>
    </row>
    <row r="47" spans="11:16" ht="12.75" customHeight="1">
      <c r="K47" s="15">
        <v>2367</v>
      </c>
      <c r="L47" s="16" t="s">
        <v>29</v>
      </c>
      <c r="M47" s="16" t="s">
        <v>104</v>
      </c>
      <c r="N47" s="15">
        <v>4.4</v>
      </c>
      <c r="O47">
        <f t="shared" si="0"/>
        <v>2.7</v>
      </c>
      <c r="P47">
        <f t="shared" si="1"/>
        <v>4.4</v>
      </c>
    </row>
    <row r="48" spans="11:16" ht="12.75" customHeight="1">
      <c r="K48" s="15">
        <v>2368</v>
      </c>
      <c r="L48" s="16" t="s">
        <v>29</v>
      </c>
      <c r="M48" s="16" t="s">
        <v>104</v>
      </c>
      <c r="N48" s="15">
        <v>4.2</v>
      </c>
      <c r="O48">
        <f t="shared" si="0"/>
        <v>2.7</v>
      </c>
      <c r="P48">
        <f t="shared" si="1"/>
        <v>4.4</v>
      </c>
    </row>
    <row r="49" spans="11:16" ht="12.75" customHeight="1">
      <c r="K49" s="15">
        <v>2369</v>
      </c>
      <c r="L49" s="16" t="s">
        <v>29</v>
      </c>
      <c r="M49" s="16" t="s">
        <v>104</v>
      </c>
      <c r="N49" s="15">
        <v>3.8</v>
      </c>
      <c r="O49">
        <f t="shared" si="0"/>
        <v>2.7</v>
      </c>
      <c r="P49">
        <f t="shared" si="1"/>
        <v>4.4</v>
      </c>
    </row>
    <row r="50" spans="11:16" ht="12.75" customHeight="1">
      <c r="K50" s="15">
        <v>2370</v>
      </c>
      <c r="L50" s="16" t="s">
        <v>29</v>
      </c>
      <c r="M50" s="16" t="s">
        <v>104</v>
      </c>
      <c r="N50" s="15">
        <v>4</v>
      </c>
      <c r="O50">
        <f t="shared" si="0"/>
        <v>2.7</v>
      </c>
      <c r="P50">
        <f t="shared" si="1"/>
        <v>4.4</v>
      </c>
    </row>
    <row r="51" spans="11:16" ht="12.75" customHeight="1">
      <c r="K51" s="15">
        <v>2371</v>
      </c>
      <c r="L51" s="16" t="s">
        <v>29</v>
      </c>
      <c r="M51" s="16" t="s">
        <v>104</v>
      </c>
      <c r="N51" s="15">
        <v>3.4</v>
      </c>
      <c r="O51">
        <f t="shared" si="0"/>
        <v>2.7</v>
      </c>
      <c r="P51">
        <f t="shared" si="1"/>
        <v>4.4</v>
      </c>
    </row>
    <row r="52" spans="11:16" ht="12.75" customHeight="1">
      <c r="K52" s="15">
        <v>2372</v>
      </c>
      <c r="L52" s="16" t="s">
        <v>29</v>
      </c>
      <c r="M52" s="16" t="s">
        <v>104</v>
      </c>
      <c r="N52" s="15">
        <v>4.1</v>
      </c>
      <c r="O52">
        <f t="shared" si="0"/>
        <v>2.7</v>
      </c>
      <c r="P52">
        <f t="shared" si="1"/>
        <v>4.4</v>
      </c>
    </row>
    <row r="53" spans="11:16" ht="12.75" customHeight="1">
      <c r="K53" s="15">
        <v>2373</v>
      </c>
      <c r="L53" s="16" t="s">
        <v>29</v>
      </c>
      <c r="M53" s="16" t="s">
        <v>104</v>
      </c>
      <c r="N53" s="15">
        <v>3.9</v>
      </c>
      <c r="O53">
        <f t="shared" si="0"/>
        <v>2.7</v>
      </c>
      <c r="P53">
        <f t="shared" si="1"/>
        <v>4.4</v>
      </c>
    </row>
    <row r="54" spans="11:16" ht="12.75" customHeight="1">
      <c r="K54" s="15">
        <v>2438</v>
      </c>
      <c r="L54" s="16" t="s">
        <v>30</v>
      </c>
      <c r="M54" s="16" t="s">
        <v>104</v>
      </c>
      <c r="N54" s="15">
        <v>3.6</v>
      </c>
      <c r="O54">
        <f t="shared" si="0"/>
        <v>2.7</v>
      </c>
      <c r="P54">
        <f t="shared" si="1"/>
        <v>4.4</v>
      </c>
    </row>
    <row r="55" spans="11:16" ht="12.75" customHeight="1">
      <c r="K55" s="15">
        <v>2439</v>
      </c>
      <c r="L55" s="16" t="s">
        <v>30</v>
      </c>
      <c r="M55" s="16" t="s">
        <v>104</v>
      </c>
      <c r="N55" s="15">
        <v>3.4</v>
      </c>
      <c r="O55">
        <f t="shared" si="0"/>
        <v>2.7</v>
      </c>
      <c r="P55">
        <f t="shared" si="1"/>
        <v>4.4</v>
      </c>
    </row>
    <row r="56" spans="11:16" ht="12.75" customHeight="1">
      <c r="K56" s="15">
        <v>2440</v>
      </c>
      <c r="L56" s="16" t="s">
        <v>30</v>
      </c>
      <c r="M56" s="16" t="s">
        <v>104</v>
      </c>
      <c r="N56" s="15">
        <v>3.6</v>
      </c>
      <c r="O56">
        <f t="shared" si="0"/>
        <v>2.7</v>
      </c>
      <c r="P56">
        <f t="shared" si="1"/>
        <v>4.4</v>
      </c>
    </row>
    <row r="57" spans="11:16" ht="12.75" customHeight="1">
      <c r="K57" s="15">
        <v>2441</v>
      </c>
      <c r="L57" s="16" t="s">
        <v>30</v>
      </c>
      <c r="M57" s="16" t="s">
        <v>104</v>
      </c>
      <c r="N57" s="15">
        <v>3.6</v>
      </c>
      <c r="O57">
        <f t="shared" si="0"/>
        <v>2.7</v>
      </c>
      <c r="P57">
        <f t="shared" si="1"/>
        <v>4.4</v>
      </c>
    </row>
    <row r="58" spans="11:16" ht="12.75" customHeight="1">
      <c r="K58" s="15">
        <v>2442</v>
      </c>
      <c r="L58" s="16" t="s">
        <v>30</v>
      </c>
      <c r="M58" s="16" t="s">
        <v>104</v>
      </c>
      <c r="N58" s="15">
        <v>4.3</v>
      </c>
      <c r="O58">
        <f t="shared" si="0"/>
        <v>2.7</v>
      </c>
      <c r="P58">
        <f t="shared" si="1"/>
        <v>4.4</v>
      </c>
    </row>
    <row r="59" spans="11:16" ht="12.75" customHeight="1">
      <c r="K59" s="15">
        <v>2443</v>
      </c>
      <c r="L59" s="16" t="s">
        <v>30</v>
      </c>
      <c r="M59" s="16" t="s">
        <v>104</v>
      </c>
      <c r="N59" s="15">
        <v>3.6</v>
      </c>
      <c r="O59">
        <f t="shared" si="0"/>
        <v>2.7</v>
      </c>
      <c r="P59">
        <f t="shared" si="1"/>
        <v>4.4</v>
      </c>
    </row>
    <row r="60" spans="11:16" ht="12.75" customHeight="1">
      <c r="K60" s="15">
        <v>2444</v>
      </c>
      <c r="L60" s="16" t="s">
        <v>30</v>
      </c>
      <c r="M60" s="16" t="s">
        <v>104</v>
      </c>
      <c r="N60" s="15">
        <v>3.9</v>
      </c>
      <c r="O60">
        <f t="shared" si="0"/>
        <v>2.7</v>
      </c>
      <c r="P60">
        <f t="shared" si="1"/>
        <v>4.4</v>
      </c>
    </row>
    <row r="61" spans="11:16" ht="12.75" customHeight="1">
      <c r="K61" s="15">
        <v>2511</v>
      </c>
      <c r="L61" s="16" t="s">
        <v>31</v>
      </c>
      <c r="M61" s="16" t="s">
        <v>104</v>
      </c>
      <c r="N61" s="15">
        <v>3.6</v>
      </c>
      <c r="O61">
        <f t="shared" si="0"/>
        <v>2.7</v>
      </c>
      <c r="P61">
        <f t="shared" si="1"/>
        <v>4.4</v>
      </c>
    </row>
    <row r="62" spans="11:16" ht="12.75" customHeight="1">
      <c r="K62" s="15">
        <v>2512</v>
      </c>
      <c r="L62" s="16" t="s">
        <v>31</v>
      </c>
      <c r="M62" s="16" t="s">
        <v>104</v>
      </c>
      <c r="N62" s="15">
        <v>4.3</v>
      </c>
      <c r="O62">
        <f t="shared" si="0"/>
        <v>2.7</v>
      </c>
      <c r="P62">
        <f t="shared" si="1"/>
        <v>4.4</v>
      </c>
    </row>
    <row r="63" spans="11:16" ht="12.75" customHeight="1">
      <c r="K63" s="15">
        <v>2514</v>
      </c>
      <c r="L63" s="16" t="s">
        <v>31</v>
      </c>
      <c r="M63" s="16" t="s">
        <v>104</v>
      </c>
      <c r="N63" s="15">
        <v>3.3</v>
      </c>
      <c r="O63">
        <f t="shared" si="0"/>
        <v>2.7</v>
      </c>
      <c r="P63">
        <f t="shared" si="1"/>
        <v>4.4</v>
      </c>
    </row>
    <row r="64" spans="11:16" ht="12.75" customHeight="1">
      <c r="K64" s="15">
        <v>2676</v>
      </c>
      <c r="L64" s="16" t="s">
        <v>32</v>
      </c>
      <c r="M64" s="16" t="s">
        <v>104</v>
      </c>
      <c r="N64" s="15">
        <v>3.6</v>
      </c>
      <c r="O64">
        <f t="shared" si="0"/>
        <v>2.7</v>
      </c>
      <c r="P64">
        <f t="shared" si="1"/>
        <v>4.4</v>
      </c>
    </row>
    <row r="65" spans="11:16" ht="12.75" customHeight="1">
      <c r="K65" s="15">
        <v>2677</v>
      </c>
      <c r="L65" s="16" t="s">
        <v>32</v>
      </c>
      <c r="M65" s="16" t="s">
        <v>104</v>
      </c>
      <c r="N65" s="15">
        <v>3.5</v>
      </c>
      <c r="O65">
        <f t="shared" si="0"/>
        <v>2.7</v>
      </c>
      <c r="P65">
        <f t="shared" si="1"/>
        <v>4.4</v>
      </c>
    </row>
    <row r="66" spans="11:16" ht="12.75" customHeight="1">
      <c r="K66" s="15">
        <v>2695</v>
      </c>
      <c r="L66" s="16" t="s">
        <v>105</v>
      </c>
      <c r="M66" s="16" t="s">
        <v>104</v>
      </c>
      <c r="N66" s="15">
        <v>4.6</v>
      </c>
      <c r="O66">
        <f t="shared" si="0"/>
        <v>2.7</v>
      </c>
      <c r="P66">
        <f t="shared" si="1"/>
        <v>4.4</v>
      </c>
    </row>
    <row r="67" spans="11:16" ht="12.75" customHeight="1">
      <c r="K67" s="15">
        <v>2696</v>
      </c>
      <c r="L67" s="16" t="s">
        <v>105</v>
      </c>
      <c r="M67" s="16" t="s">
        <v>104</v>
      </c>
      <c r="N67" s="15">
        <v>4.2</v>
      </c>
      <c r="O67">
        <f t="shared" si="0"/>
        <v>2.7</v>
      </c>
      <c r="P67">
        <f t="shared" si="1"/>
        <v>4.4</v>
      </c>
    </row>
    <row r="68" spans="11:16" ht="12.75" customHeight="1">
      <c r="K68" s="15">
        <v>2697</v>
      </c>
      <c r="L68" s="16" t="s">
        <v>105</v>
      </c>
      <c r="M68" s="16" t="s">
        <v>104</v>
      </c>
      <c r="N68" s="15">
        <v>3.3</v>
      </c>
      <c r="O68">
        <f t="shared" si="0"/>
        <v>2.7</v>
      </c>
      <c r="P68">
        <f t="shared" si="1"/>
        <v>4.4</v>
      </c>
    </row>
    <row r="69" spans="13:14" ht="12.75" customHeight="1">
      <c r="M69" s="2" t="s">
        <v>11</v>
      </c>
      <c r="N69" s="6">
        <f>AVERAGE(N2:N68)</f>
        <v>3.7313432835820897</v>
      </c>
    </row>
    <row r="70" spans="13:14" ht="12.75" customHeight="1">
      <c r="M70" s="2" t="s">
        <v>12</v>
      </c>
      <c r="N70" s="4">
        <f>STDEV(N2:N68)</f>
        <v>0.3606429255715646</v>
      </c>
    </row>
    <row r="71" spans="13:14" ht="12.75" customHeight="1">
      <c r="M71" s="2" t="s">
        <v>5</v>
      </c>
      <c r="N71" s="3">
        <f>N70/N69*100</f>
        <v>9.66523040531793</v>
      </c>
    </row>
    <row r="72" spans="13:14" ht="12.75" customHeight="1">
      <c r="M72" s="2" t="s">
        <v>13</v>
      </c>
      <c r="N72" s="3">
        <f>N69/N75*100</f>
        <v>105.10826150935463</v>
      </c>
    </row>
    <row r="73" spans="13:14" ht="12.75" customHeight="1">
      <c r="M73" s="2" t="s">
        <v>6</v>
      </c>
      <c r="N73" s="5">
        <v>2.7</v>
      </c>
    </row>
    <row r="74" spans="13:14" ht="12.75" customHeight="1">
      <c r="M74" s="2" t="s">
        <v>7</v>
      </c>
      <c r="N74" s="5">
        <v>4.4</v>
      </c>
    </row>
    <row r="75" spans="13:14" ht="12.75" customHeight="1">
      <c r="M75" s="2" t="s">
        <v>8</v>
      </c>
      <c r="N75" s="5">
        <f>(N73+N74)/2</f>
        <v>3.5500000000000003</v>
      </c>
    </row>
    <row r="76" spans="13:14" ht="12.75" customHeight="1">
      <c r="M76" s="2" t="s">
        <v>9</v>
      </c>
      <c r="N76" s="5">
        <v>0.5</v>
      </c>
    </row>
    <row r="77" spans="13:14" ht="12.75" customHeight="1">
      <c r="M77" s="2" t="s">
        <v>10</v>
      </c>
      <c r="N77" s="5">
        <f>COUNT(N2:N68)</f>
        <v>67</v>
      </c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17" t="s">
        <v>0</v>
      </c>
      <c r="L1" s="17" t="s">
        <v>1</v>
      </c>
      <c r="M1" s="17" t="s">
        <v>2</v>
      </c>
      <c r="N1" s="17" t="s">
        <v>35</v>
      </c>
      <c r="O1" s="1" t="s">
        <v>4</v>
      </c>
      <c r="P1" s="1" t="s">
        <v>3</v>
      </c>
    </row>
    <row r="2" spans="1:16" ht="12.75">
      <c r="A2" s="13" t="s">
        <v>33</v>
      </c>
      <c r="K2" s="18">
        <v>1434</v>
      </c>
      <c r="L2" s="19" t="s">
        <v>21</v>
      </c>
      <c r="M2" s="19" t="s">
        <v>104</v>
      </c>
      <c r="N2" s="18">
        <v>516</v>
      </c>
      <c r="O2">
        <f aca="true" t="shared" si="0" ref="O2:O70">$D$7</f>
        <v>435</v>
      </c>
      <c r="P2">
        <f aca="true" t="shared" si="1" ref="P2:P70">$E$7</f>
        <v>533</v>
      </c>
    </row>
    <row r="3" spans="1:16" ht="12.75">
      <c r="A3" s="13" t="s">
        <v>34</v>
      </c>
      <c r="K3" s="18">
        <v>1435</v>
      </c>
      <c r="L3" s="19" t="s">
        <v>21</v>
      </c>
      <c r="M3" s="19" t="s">
        <v>104</v>
      </c>
      <c r="N3" s="18">
        <v>537</v>
      </c>
      <c r="O3">
        <f t="shared" si="0"/>
        <v>435</v>
      </c>
      <c r="P3">
        <f t="shared" si="1"/>
        <v>533</v>
      </c>
    </row>
    <row r="4" spans="11:16" ht="12.75">
      <c r="K4" s="18">
        <v>1436</v>
      </c>
      <c r="L4" s="19" t="s">
        <v>21</v>
      </c>
      <c r="M4" s="19" t="s">
        <v>104</v>
      </c>
      <c r="N4" s="18">
        <v>489</v>
      </c>
      <c r="O4">
        <f t="shared" si="0"/>
        <v>435</v>
      </c>
      <c r="P4">
        <f t="shared" si="1"/>
        <v>533</v>
      </c>
    </row>
    <row r="5" spans="1:16" ht="12.75">
      <c r="A5" t="s">
        <v>15</v>
      </c>
      <c r="K5" s="18">
        <v>1437</v>
      </c>
      <c r="L5" s="19" t="s">
        <v>21</v>
      </c>
      <c r="M5" s="19" t="s">
        <v>104</v>
      </c>
      <c r="N5" s="18">
        <v>476</v>
      </c>
      <c r="O5">
        <f t="shared" si="0"/>
        <v>435</v>
      </c>
      <c r="P5">
        <f t="shared" si="1"/>
        <v>533</v>
      </c>
    </row>
    <row r="6" spans="1:16" ht="12.75" customHeight="1">
      <c r="A6" s="7" t="str">
        <f>+M78</f>
        <v>LOR</v>
      </c>
      <c r="B6" s="7" t="str">
        <f>+M79</f>
        <v>N</v>
      </c>
      <c r="C6" s="7" t="str">
        <f>+M77</f>
        <v>Target Value</v>
      </c>
      <c r="D6" s="7" t="str">
        <f>+M75</f>
        <v>Lower Control Limit</v>
      </c>
      <c r="E6" s="7" t="str">
        <f>+M76</f>
        <v>Upper Control Limit</v>
      </c>
      <c r="F6" s="7" t="str">
        <f>+M71</f>
        <v>Mean</v>
      </c>
      <c r="G6" s="7" t="str">
        <f>+M72</f>
        <v>StdDev</v>
      </c>
      <c r="H6" s="7" t="str">
        <f>+M73</f>
        <v>%RSD</v>
      </c>
      <c r="I6" s="7" t="str">
        <f>+M74</f>
        <v>%Recovery</v>
      </c>
      <c r="K6" s="18">
        <v>1438</v>
      </c>
      <c r="L6" s="19" t="s">
        <v>21</v>
      </c>
      <c r="M6" s="19" t="s">
        <v>104</v>
      </c>
      <c r="N6" s="18">
        <v>500</v>
      </c>
      <c r="O6">
        <f t="shared" si="0"/>
        <v>435</v>
      </c>
      <c r="P6">
        <f t="shared" si="1"/>
        <v>533</v>
      </c>
    </row>
    <row r="7" spans="1:16" ht="12.75" customHeight="1">
      <c r="A7" s="5">
        <f>+N78</f>
        <v>5</v>
      </c>
      <c r="B7" s="5">
        <f>+N79</f>
        <v>69</v>
      </c>
      <c r="C7" s="5">
        <f>+N77</f>
        <v>484</v>
      </c>
      <c r="D7" s="5">
        <f>+N75</f>
        <v>435</v>
      </c>
      <c r="E7" s="5">
        <f>+N76</f>
        <v>533</v>
      </c>
      <c r="F7" s="5">
        <f>N71</f>
        <v>497.40579710144925</v>
      </c>
      <c r="G7" s="6">
        <f>N72</f>
        <v>24.495088847851104</v>
      </c>
      <c r="H7" s="3">
        <f>N73</f>
        <v>4.924568428955236</v>
      </c>
      <c r="I7" s="3">
        <f>+N74</f>
        <v>102.76979278955562</v>
      </c>
      <c r="K7" s="18">
        <v>1538</v>
      </c>
      <c r="L7" s="19" t="s">
        <v>22</v>
      </c>
      <c r="M7" s="19" t="s">
        <v>104</v>
      </c>
      <c r="N7" s="18">
        <v>483</v>
      </c>
      <c r="O7">
        <f t="shared" si="0"/>
        <v>435</v>
      </c>
      <c r="P7">
        <f t="shared" si="1"/>
        <v>533</v>
      </c>
    </row>
    <row r="8" spans="11:16" ht="12.75" customHeight="1">
      <c r="K8" s="18">
        <v>1539</v>
      </c>
      <c r="L8" s="19" t="s">
        <v>22</v>
      </c>
      <c r="M8" s="19" t="s">
        <v>104</v>
      </c>
      <c r="N8" s="18">
        <v>485</v>
      </c>
      <c r="O8">
        <f t="shared" si="0"/>
        <v>435</v>
      </c>
      <c r="P8">
        <f t="shared" si="1"/>
        <v>533</v>
      </c>
    </row>
    <row r="9" spans="11:16" ht="12.75" customHeight="1">
      <c r="K9" s="18">
        <v>1540</v>
      </c>
      <c r="L9" s="19" t="s">
        <v>22</v>
      </c>
      <c r="M9" s="19" t="s">
        <v>104</v>
      </c>
      <c r="N9" s="18">
        <v>488</v>
      </c>
      <c r="O9">
        <f t="shared" si="0"/>
        <v>435</v>
      </c>
      <c r="P9">
        <f t="shared" si="1"/>
        <v>533</v>
      </c>
    </row>
    <row r="10" spans="11:16" ht="12.75" customHeight="1">
      <c r="K10" s="18">
        <v>1541</v>
      </c>
      <c r="L10" s="19" t="s">
        <v>22</v>
      </c>
      <c r="M10" s="19" t="s">
        <v>104</v>
      </c>
      <c r="N10" s="18">
        <v>465</v>
      </c>
      <c r="O10">
        <f t="shared" si="0"/>
        <v>435</v>
      </c>
      <c r="P10">
        <f t="shared" si="1"/>
        <v>533</v>
      </c>
    </row>
    <row r="11" spans="11:16" ht="12.75" customHeight="1">
      <c r="K11" s="18">
        <v>1542</v>
      </c>
      <c r="L11" s="19" t="s">
        <v>22</v>
      </c>
      <c r="M11" s="19" t="s">
        <v>104</v>
      </c>
      <c r="N11" s="18">
        <v>500</v>
      </c>
      <c r="O11">
        <f t="shared" si="0"/>
        <v>435</v>
      </c>
      <c r="P11">
        <f t="shared" si="1"/>
        <v>533</v>
      </c>
    </row>
    <row r="12" spans="11:16" ht="12.75" customHeight="1">
      <c r="K12" s="18">
        <v>1596</v>
      </c>
      <c r="L12" s="19" t="s">
        <v>23</v>
      </c>
      <c r="M12" s="19" t="s">
        <v>104</v>
      </c>
      <c r="N12" s="18">
        <v>500</v>
      </c>
      <c r="O12">
        <f t="shared" si="0"/>
        <v>435</v>
      </c>
      <c r="P12">
        <f t="shared" si="1"/>
        <v>533</v>
      </c>
    </row>
    <row r="13" spans="11:16" ht="12.75" customHeight="1">
      <c r="K13" s="18">
        <v>1597</v>
      </c>
      <c r="L13" s="19" t="s">
        <v>23</v>
      </c>
      <c r="M13" s="19" t="s">
        <v>104</v>
      </c>
      <c r="N13" s="18">
        <v>463</v>
      </c>
      <c r="O13">
        <f t="shared" si="0"/>
        <v>435</v>
      </c>
      <c r="P13">
        <f t="shared" si="1"/>
        <v>533</v>
      </c>
    </row>
    <row r="14" spans="11:16" ht="12.75" customHeight="1">
      <c r="K14" s="18">
        <v>1598</v>
      </c>
      <c r="L14" s="19" t="s">
        <v>23</v>
      </c>
      <c r="M14" s="19" t="s">
        <v>104</v>
      </c>
      <c r="N14" s="18">
        <v>471</v>
      </c>
      <c r="O14">
        <f t="shared" si="0"/>
        <v>435</v>
      </c>
      <c r="P14">
        <f t="shared" si="1"/>
        <v>533</v>
      </c>
    </row>
    <row r="15" spans="11:16" ht="12.75" customHeight="1">
      <c r="K15" s="18">
        <v>1599</v>
      </c>
      <c r="L15" s="19" t="s">
        <v>23</v>
      </c>
      <c r="M15" s="19" t="s">
        <v>104</v>
      </c>
      <c r="N15" s="18">
        <v>493</v>
      </c>
      <c r="O15">
        <f t="shared" si="0"/>
        <v>435</v>
      </c>
      <c r="P15">
        <f t="shared" si="1"/>
        <v>533</v>
      </c>
    </row>
    <row r="16" spans="11:16" ht="12.75" customHeight="1">
      <c r="K16" s="18">
        <v>1600</v>
      </c>
      <c r="L16" s="19" t="s">
        <v>23</v>
      </c>
      <c r="M16" s="19" t="s">
        <v>104</v>
      </c>
      <c r="N16" s="18">
        <v>475</v>
      </c>
      <c r="O16">
        <f t="shared" si="0"/>
        <v>435</v>
      </c>
      <c r="P16">
        <f t="shared" si="1"/>
        <v>533</v>
      </c>
    </row>
    <row r="17" spans="11:16" ht="12.75" customHeight="1">
      <c r="K17" s="18">
        <v>1601</v>
      </c>
      <c r="L17" s="19" t="s">
        <v>23</v>
      </c>
      <c r="M17" s="19" t="s">
        <v>104</v>
      </c>
      <c r="N17" s="18">
        <v>485</v>
      </c>
      <c r="O17">
        <f t="shared" si="0"/>
        <v>435</v>
      </c>
      <c r="P17">
        <f t="shared" si="1"/>
        <v>533</v>
      </c>
    </row>
    <row r="18" spans="11:16" ht="12.75" customHeight="1">
      <c r="K18" s="18">
        <v>1602</v>
      </c>
      <c r="L18" s="19" t="s">
        <v>23</v>
      </c>
      <c r="M18" s="19" t="s">
        <v>104</v>
      </c>
      <c r="N18" s="18">
        <v>510</v>
      </c>
      <c r="O18">
        <f t="shared" si="0"/>
        <v>435</v>
      </c>
      <c r="P18">
        <f t="shared" si="1"/>
        <v>533</v>
      </c>
    </row>
    <row r="19" spans="11:16" ht="12.75" customHeight="1">
      <c r="K19" s="18">
        <v>1603</v>
      </c>
      <c r="L19" s="19" t="s">
        <v>23</v>
      </c>
      <c r="M19" s="19" t="s">
        <v>104</v>
      </c>
      <c r="N19" s="18">
        <v>546</v>
      </c>
      <c r="O19">
        <f t="shared" si="0"/>
        <v>435</v>
      </c>
      <c r="P19">
        <f t="shared" si="1"/>
        <v>533</v>
      </c>
    </row>
    <row r="20" spans="11:16" ht="12.75" customHeight="1">
      <c r="K20" s="18">
        <v>1699</v>
      </c>
      <c r="L20" s="19" t="s">
        <v>24</v>
      </c>
      <c r="M20" s="19" t="s">
        <v>104</v>
      </c>
      <c r="N20" s="18">
        <v>475</v>
      </c>
      <c r="O20">
        <f t="shared" si="0"/>
        <v>435</v>
      </c>
      <c r="P20">
        <f t="shared" si="1"/>
        <v>533</v>
      </c>
    </row>
    <row r="21" spans="11:16" ht="12.75" customHeight="1">
      <c r="K21" s="18">
        <v>1700</v>
      </c>
      <c r="L21" s="19" t="s">
        <v>24</v>
      </c>
      <c r="M21" s="19" t="s">
        <v>104</v>
      </c>
      <c r="N21" s="18">
        <v>520</v>
      </c>
      <c r="O21">
        <f t="shared" si="0"/>
        <v>435</v>
      </c>
      <c r="P21">
        <f t="shared" si="1"/>
        <v>533</v>
      </c>
    </row>
    <row r="22" spans="11:16" ht="12.75" customHeight="1">
      <c r="K22" s="18">
        <v>1701</v>
      </c>
      <c r="L22" s="19" t="s">
        <v>24</v>
      </c>
      <c r="M22" s="19" t="s">
        <v>104</v>
      </c>
      <c r="N22" s="18">
        <v>503</v>
      </c>
      <c r="O22">
        <f t="shared" si="0"/>
        <v>435</v>
      </c>
      <c r="P22">
        <f t="shared" si="1"/>
        <v>533</v>
      </c>
    </row>
    <row r="23" spans="11:16" ht="12.75" customHeight="1">
      <c r="K23" s="18">
        <v>1702</v>
      </c>
      <c r="L23" s="19" t="s">
        <v>24</v>
      </c>
      <c r="M23" s="19" t="s">
        <v>104</v>
      </c>
      <c r="N23" s="18">
        <v>514</v>
      </c>
      <c r="O23">
        <f t="shared" si="0"/>
        <v>435</v>
      </c>
      <c r="P23">
        <f t="shared" si="1"/>
        <v>533</v>
      </c>
    </row>
    <row r="24" spans="11:16" ht="12.75" customHeight="1">
      <c r="K24" s="18">
        <v>1703</v>
      </c>
      <c r="L24" s="19" t="s">
        <v>24</v>
      </c>
      <c r="M24" s="19" t="s">
        <v>104</v>
      </c>
      <c r="N24" s="18">
        <v>539</v>
      </c>
      <c r="O24">
        <f t="shared" si="0"/>
        <v>435</v>
      </c>
      <c r="P24">
        <f t="shared" si="1"/>
        <v>533</v>
      </c>
    </row>
    <row r="25" spans="11:16" ht="12.75" customHeight="1">
      <c r="K25" s="18">
        <v>1704</v>
      </c>
      <c r="L25" s="19" t="s">
        <v>24</v>
      </c>
      <c r="M25" s="19" t="s">
        <v>104</v>
      </c>
      <c r="N25" s="18">
        <v>515</v>
      </c>
      <c r="O25">
        <f t="shared" si="0"/>
        <v>435</v>
      </c>
      <c r="P25">
        <f t="shared" si="1"/>
        <v>533</v>
      </c>
    </row>
    <row r="26" spans="11:16" ht="12.75" customHeight="1">
      <c r="K26" s="18">
        <v>1705</v>
      </c>
      <c r="L26" s="19" t="s">
        <v>24</v>
      </c>
      <c r="M26" s="19" t="s">
        <v>104</v>
      </c>
      <c r="N26" s="18">
        <v>512</v>
      </c>
      <c r="O26">
        <f t="shared" si="0"/>
        <v>435</v>
      </c>
      <c r="P26">
        <f t="shared" si="1"/>
        <v>533</v>
      </c>
    </row>
    <row r="27" spans="11:16" ht="12.75" customHeight="1">
      <c r="K27" s="18">
        <v>2034</v>
      </c>
      <c r="L27" s="19" t="s">
        <v>25</v>
      </c>
      <c r="M27" s="19" t="s">
        <v>104</v>
      </c>
      <c r="N27" s="18">
        <v>532</v>
      </c>
      <c r="O27">
        <f t="shared" si="0"/>
        <v>435</v>
      </c>
      <c r="P27">
        <f t="shared" si="1"/>
        <v>533</v>
      </c>
    </row>
    <row r="28" spans="11:16" ht="12.75" customHeight="1">
      <c r="K28" s="18">
        <v>2035</v>
      </c>
      <c r="L28" s="19" t="s">
        <v>25</v>
      </c>
      <c r="M28" s="19" t="s">
        <v>104</v>
      </c>
      <c r="N28" s="18">
        <v>488</v>
      </c>
      <c r="O28">
        <f t="shared" si="0"/>
        <v>435</v>
      </c>
      <c r="P28">
        <f t="shared" si="1"/>
        <v>533</v>
      </c>
    </row>
    <row r="29" spans="11:16" ht="12.75" customHeight="1">
      <c r="K29" s="18">
        <v>2036</v>
      </c>
      <c r="L29" s="19" t="s">
        <v>25</v>
      </c>
      <c r="M29" s="19" t="s">
        <v>104</v>
      </c>
      <c r="N29" s="18">
        <v>478</v>
      </c>
      <c r="O29">
        <f t="shared" si="0"/>
        <v>435</v>
      </c>
      <c r="P29">
        <f t="shared" si="1"/>
        <v>533</v>
      </c>
    </row>
    <row r="30" spans="11:16" ht="12.75" customHeight="1">
      <c r="K30" s="18">
        <v>2037</v>
      </c>
      <c r="L30" s="19" t="s">
        <v>25</v>
      </c>
      <c r="M30" s="19" t="s">
        <v>104</v>
      </c>
      <c r="N30" s="18">
        <v>495</v>
      </c>
      <c r="O30">
        <f t="shared" si="0"/>
        <v>435</v>
      </c>
      <c r="P30">
        <f t="shared" si="1"/>
        <v>533</v>
      </c>
    </row>
    <row r="31" spans="11:16" ht="12.75" customHeight="1">
      <c r="K31" s="18">
        <v>2038</v>
      </c>
      <c r="L31" s="19" t="s">
        <v>25</v>
      </c>
      <c r="M31" s="19" t="s">
        <v>104</v>
      </c>
      <c r="N31" s="18">
        <v>488</v>
      </c>
      <c r="O31">
        <f t="shared" si="0"/>
        <v>435</v>
      </c>
      <c r="P31">
        <f t="shared" si="1"/>
        <v>533</v>
      </c>
    </row>
    <row r="32" spans="11:16" ht="12.75" customHeight="1">
      <c r="K32" s="18">
        <v>2039</v>
      </c>
      <c r="L32" s="19" t="s">
        <v>25</v>
      </c>
      <c r="M32" s="19" t="s">
        <v>104</v>
      </c>
      <c r="N32" s="18">
        <v>511</v>
      </c>
      <c r="O32">
        <f t="shared" si="0"/>
        <v>435</v>
      </c>
      <c r="P32">
        <f t="shared" si="1"/>
        <v>533</v>
      </c>
    </row>
    <row r="33" spans="11:16" ht="12.75" customHeight="1">
      <c r="K33" s="18">
        <v>2111</v>
      </c>
      <c r="L33" s="19" t="s">
        <v>26</v>
      </c>
      <c r="M33" s="19" t="s">
        <v>104</v>
      </c>
      <c r="N33" s="18">
        <v>511</v>
      </c>
      <c r="O33">
        <f t="shared" si="0"/>
        <v>435</v>
      </c>
      <c r="P33">
        <f t="shared" si="1"/>
        <v>533</v>
      </c>
    </row>
    <row r="34" spans="11:16" ht="12.75" customHeight="1">
      <c r="K34" s="18">
        <v>2112</v>
      </c>
      <c r="L34" s="19" t="s">
        <v>26</v>
      </c>
      <c r="M34" s="19" t="s">
        <v>104</v>
      </c>
      <c r="N34" s="18">
        <v>475</v>
      </c>
      <c r="O34">
        <f t="shared" si="0"/>
        <v>435</v>
      </c>
      <c r="P34">
        <f t="shared" si="1"/>
        <v>533</v>
      </c>
    </row>
    <row r="35" spans="11:16" ht="12.75" customHeight="1">
      <c r="K35" s="18">
        <v>2113</v>
      </c>
      <c r="L35" s="19" t="s">
        <v>26</v>
      </c>
      <c r="M35" s="19" t="s">
        <v>104</v>
      </c>
      <c r="N35" s="18">
        <v>513</v>
      </c>
      <c r="O35">
        <f t="shared" si="0"/>
        <v>435</v>
      </c>
      <c r="P35">
        <f t="shared" si="1"/>
        <v>533</v>
      </c>
    </row>
    <row r="36" spans="11:16" ht="12.75" customHeight="1">
      <c r="K36" s="18">
        <v>2114</v>
      </c>
      <c r="L36" s="19" t="s">
        <v>26</v>
      </c>
      <c r="M36" s="19" t="s">
        <v>104</v>
      </c>
      <c r="N36" s="18">
        <v>515</v>
      </c>
      <c r="O36">
        <f t="shared" si="0"/>
        <v>435</v>
      </c>
      <c r="P36">
        <f t="shared" si="1"/>
        <v>533</v>
      </c>
    </row>
    <row r="37" spans="11:16" ht="12.75" customHeight="1">
      <c r="K37" s="18">
        <v>2115</v>
      </c>
      <c r="L37" s="19" t="s">
        <v>26</v>
      </c>
      <c r="M37" s="19" t="s">
        <v>104</v>
      </c>
      <c r="N37" s="18">
        <v>484</v>
      </c>
      <c r="O37">
        <f t="shared" si="0"/>
        <v>435</v>
      </c>
      <c r="P37">
        <f t="shared" si="1"/>
        <v>533</v>
      </c>
    </row>
    <row r="38" spans="11:16" ht="12.75" customHeight="1">
      <c r="K38" s="18">
        <v>2116</v>
      </c>
      <c r="L38" s="19" t="s">
        <v>26</v>
      </c>
      <c r="M38" s="19" t="s">
        <v>104</v>
      </c>
      <c r="N38" s="18">
        <v>456</v>
      </c>
      <c r="O38">
        <f t="shared" si="0"/>
        <v>435</v>
      </c>
      <c r="P38">
        <f t="shared" si="1"/>
        <v>533</v>
      </c>
    </row>
    <row r="39" spans="11:16" ht="12.75" customHeight="1">
      <c r="K39" s="18">
        <v>2117</v>
      </c>
      <c r="L39" s="19" t="s">
        <v>26</v>
      </c>
      <c r="M39" s="19" t="s">
        <v>104</v>
      </c>
      <c r="N39" s="18">
        <v>476</v>
      </c>
      <c r="O39">
        <f t="shared" si="0"/>
        <v>435</v>
      </c>
      <c r="P39">
        <f t="shared" si="1"/>
        <v>533</v>
      </c>
    </row>
    <row r="40" spans="11:16" ht="12.75" customHeight="1">
      <c r="K40" s="18">
        <v>2239</v>
      </c>
      <c r="L40" s="19" t="s">
        <v>27</v>
      </c>
      <c r="M40" s="19" t="s">
        <v>104</v>
      </c>
      <c r="N40" s="18">
        <v>476</v>
      </c>
      <c r="O40">
        <f t="shared" si="0"/>
        <v>435</v>
      </c>
      <c r="P40">
        <f t="shared" si="1"/>
        <v>533</v>
      </c>
    </row>
    <row r="41" spans="11:16" ht="12.75" customHeight="1">
      <c r="K41" s="18">
        <v>2240</v>
      </c>
      <c r="L41" s="19" t="s">
        <v>27</v>
      </c>
      <c r="M41" s="19" t="s">
        <v>104</v>
      </c>
      <c r="N41" s="18">
        <v>517</v>
      </c>
      <c r="O41">
        <f t="shared" si="0"/>
        <v>435</v>
      </c>
      <c r="P41">
        <f t="shared" si="1"/>
        <v>533</v>
      </c>
    </row>
    <row r="42" spans="11:16" ht="12.75" customHeight="1">
      <c r="K42" s="18">
        <v>2241</v>
      </c>
      <c r="L42" s="19" t="s">
        <v>27</v>
      </c>
      <c r="M42" s="19" t="s">
        <v>104</v>
      </c>
      <c r="N42" s="18">
        <v>517</v>
      </c>
      <c r="O42">
        <f t="shared" si="0"/>
        <v>435</v>
      </c>
      <c r="P42">
        <f t="shared" si="1"/>
        <v>533</v>
      </c>
    </row>
    <row r="43" spans="11:16" ht="12.75" customHeight="1">
      <c r="K43" s="18">
        <v>2242</v>
      </c>
      <c r="L43" s="19" t="s">
        <v>27</v>
      </c>
      <c r="M43" s="19" t="s">
        <v>104</v>
      </c>
      <c r="N43" s="18">
        <v>526</v>
      </c>
      <c r="O43">
        <f t="shared" si="0"/>
        <v>435</v>
      </c>
      <c r="P43">
        <f t="shared" si="1"/>
        <v>533</v>
      </c>
    </row>
    <row r="44" spans="11:16" ht="12.75" customHeight="1">
      <c r="K44" s="18">
        <v>2243</v>
      </c>
      <c r="L44" s="19" t="s">
        <v>27</v>
      </c>
      <c r="M44" s="19" t="s">
        <v>104</v>
      </c>
      <c r="N44" s="18">
        <v>518</v>
      </c>
      <c r="O44">
        <f t="shared" si="0"/>
        <v>435</v>
      </c>
      <c r="P44">
        <f t="shared" si="1"/>
        <v>533</v>
      </c>
    </row>
    <row r="45" spans="11:16" ht="12.75" customHeight="1">
      <c r="K45" s="18">
        <v>2244</v>
      </c>
      <c r="L45" s="19" t="s">
        <v>27</v>
      </c>
      <c r="M45" s="19" t="s">
        <v>104</v>
      </c>
      <c r="N45" s="18">
        <v>515</v>
      </c>
      <c r="O45">
        <f t="shared" si="0"/>
        <v>435</v>
      </c>
      <c r="P45">
        <f t="shared" si="1"/>
        <v>533</v>
      </c>
    </row>
    <row r="46" spans="11:16" ht="12.75" customHeight="1">
      <c r="K46" s="18">
        <v>2245</v>
      </c>
      <c r="L46" s="19" t="s">
        <v>27</v>
      </c>
      <c r="M46" s="19" t="s">
        <v>104</v>
      </c>
      <c r="N46" s="18">
        <v>547</v>
      </c>
      <c r="O46">
        <f t="shared" si="0"/>
        <v>435</v>
      </c>
      <c r="P46">
        <f t="shared" si="1"/>
        <v>533</v>
      </c>
    </row>
    <row r="47" spans="11:16" ht="12.75" customHeight="1">
      <c r="K47" s="18">
        <v>2246</v>
      </c>
      <c r="L47" s="19" t="s">
        <v>27</v>
      </c>
      <c r="M47" s="19" t="s">
        <v>104</v>
      </c>
      <c r="N47" s="18">
        <v>514</v>
      </c>
      <c r="O47">
        <f t="shared" si="0"/>
        <v>435</v>
      </c>
      <c r="P47">
        <f t="shared" si="1"/>
        <v>533</v>
      </c>
    </row>
    <row r="48" spans="11:16" ht="12.75" customHeight="1">
      <c r="K48" s="18">
        <v>2335</v>
      </c>
      <c r="L48" s="19" t="s">
        <v>28</v>
      </c>
      <c r="M48" s="19" t="s">
        <v>104</v>
      </c>
      <c r="N48" s="18">
        <v>547</v>
      </c>
      <c r="O48">
        <f t="shared" si="0"/>
        <v>435</v>
      </c>
      <c r="P48">
        <f t="shared" si="1"/>
        <v>533</v>
      </c>
    </row>
    <row r="49" spans="11:16" ht="12.75" customHeight="1">
      <c r="K49" s="18">
        <v>2367</v>
      </c>
      <c r="L49" s="19" t="s">
        <v>29</v>
      </c>
      <c r="M49" s="19" t="s">
        <v>104</v>
      </c>
      <c r="N49" s="18">
        <v>547</v>
      </c>
      <c r="O49">
        <f t="shared" si="0"/>
        <v>435</v>
      </c>
      <c r="P49">
        <f t="shared" si="1"/>
        <v>533</v>
      </c>
    </row>
    <row r="50" spans="11:16" ht="12.75" customHeight="1">
      <c r="K50" s="18">
        <v>2368</v>
      </c>
      <c r="L50" s="19" t="s">
        <v>29</v>
      </c>
      <c r="M50" s="19" t="s">
        <v>104</v>
      </c>
      <c r="N50" s="18">
        <v>523</v>
      </c>
      <c r="O50">
        <f t="shared" si="0"/>
        <v>435</v>
      </c>
      <c r="P50">
        <f t="shared" si="1"/>
        <v>533</v>
      </c>
    </row>
    <row r="51" spans="11:16" ht="12.75" customHeight="1">
      <c r="K51" s="18">
        <v>2369</v>
      </c>
      <c r="L51" s="19" t="s">
        <v>29</v>
      </c>
      <c r="M51" s="19" t="s">
        <v>104</v>
      </c>
      <c r="N51" s="18">
        <v>504</v>
      </c>
      <c r="O51">
        <f t="shared" si="0"/>
        <v>435</v>
      </c>
      <c r="P51">
        <f t="shared" si="1"/>
        <v>533</v>
      </c>
    </row>
    <row r="52" spans="11:16" ht="12.75" customHeight="1">
      <c r="K52" s="18">
        <v>2370</v>
      </c>
      <c r="L52" s="19" t="s">
        <v>29</v>
      </c>
      <c r="M52" s="19" t="s">
        <v>104</v>
      </c>
      <c r="N52" s="18">
        <v>495</v>
      </c>
      <c r="O52">
        <f t="shared" si="0"/>
        <v>435</v>
      </c>
      <c r="P52">
        <f t="shared" si="1"/>
        <v>533</v>
      </c>
    </row>
    <row r="53" spans="11:16" ht="12.75" customHeight="1">
      <c r="K53" s="18">
        <v>2371</v>
      </c>
      <c r="L53" s="19" t="s">
        <v>29</v>
      </c>
      <c r="M53" s="19" t="s">
        <v>104</v>
      </c>
      <c r="N53" s="18">
        <v>504</v>
      </c>
      <c r="O53">
        <f t="shared" si="0"/>
        <v>435</v>
      </c>
      <c r="P53">
        <f t="shared" si="1"/>
        <v>533</v>
      </c>
    </row>
    <row r="54" spans="11:16" ht="12.75" customHeight="1">
      <c r="K54" s="18">
        <v>2372</v>
      </c>
      <c r="L54" s="19" t="s">
        <v>29</v>
      </c>
      <c r="M54" s="19" t="s">
        <v>104</v>
      </c>
      <c r="N54" s="18">
        <v>484</v>
      </c>
      <c r="O54">
        <f t="shared" si="0"/>
        <v>435</v>
      </c>
      <c r="P54">
        <f t="shared" si="1"/>
        <v>533</v>
      </c>
    </row>
    <row r="55" spans="11:16" ht="12.75" customHeight="1">
      <c r="K55" s="18">
        <v>2373</v>
      </c>
      <c r="L55" s="19" t="s">
        <v>29</v>
      </c>
      <c r="M55" s="19" t="s">
        <v>104</v>
      </c>
      <c r="N55" s="18">
        <v>519</v>
      </c>
      <c r="O55">
        <f t="shared" si="0"/>
        <v>435</v>
      </c>
      <c r="P55">
        <f t="shared" si="1"/>
        <v>533</v>
      </c>
    </row>
    <row r="56" spans="11:16" ht="12.75" customHeight="1">
      <c r="K56" s="18">
        <v>2438</v>
      </c>
      <c r="L56" s="19" t="s">
        <v>30</v>
      </c>
      <c r="M56" s="19" t="s">
        <v>104</v>
      </c>
      <c r="N56" s="18">
        <v>476</v>
      </c>
      <c r="O56">
        <f t="shared" si="0"/>
        <v>435</v>
      </c>
      <c r="P56">
        <f t="shared" si="1"/>
        <v>533</v>
      </c>
    </row>
    <row r="57" spans="11:16" ht="12.75" customHeight="1">
      <c r="K57" s="18">
        <v>2439</v>
      </c>
      <c r="L57" s="19" t="s">
        <v>30</v>
      </c>
      <c r="M57" s="19" t="s">
        <v>104</v>
      </c>
      <c r="N57" s="18">
        <v>492</v>
      </c>
      <c r="O57">
        <f t="shared" si="0"/>
        <v>435</v>
      </c>
      <c r="P57">
        <f t="shared" si="1"/>
        <v>533</v>
      </c>
    </row>
    <row r="58" spans="11:16" ht="12.75" customHeight="1">
      <c r="K58" s="18">
        <v>2440</v>
      </c>
      <c r="L58" s="19" t="s">
        <v>30</v>
      </c>
      <c r="M58" s="19" t="s">
        <v>104</v>
      </c>
      <c r="N58" s="18">
        <v>494</v>
      </c>
      <c r="O58">
        <f t="shared" si="0"/>
        <v>435</v>
      </c>
      <c r="P58">
        <f t="shared" si="1"/>
        <v>533</v>
      </c>
    </row>
    <row r="59" spans="11:16" ht="12.75" customHeight="1">
      <c r="K59" s="18">
        <v>2441</v>
      </c>
      <c r="L59" s="19" t="s">
        <v>30</v>
      </c>
      <c r="M59" s="19" t="s">
        <v>104</v>
      </c>
      <c r="N59" s="18">
        <v>517</v>
      </c>
      <c r="O59">
        <f t="shared" si="0"/>
        <v>435</v>
      </c>
      <c r="P59">
        <f t="shared" si="1"/>
        <v>533</v>
      </c>
    </row>
    <row r="60" spans="11:16" ht="12.75" customHeight="1">
      <c r="K60" s="18">
        <v>2442</v>
      </c>
      <c r="L60" s="19" t="s">
        <v>30</v>
      </c>
      <c r="M60" s="19" t="s">
        <v>104</v>
      </c>
      <c r="N60" s="18">
        <v>487</v>
      </c>
      <c r="O60">
        <f t="shared" si="0"/>
        <v>435</v>
      </c>
      <c r="P60">
        <f t="shared" si="1"/>
        <v>533</v>
      </c>
    </row>
    <row r="61" spans="11:16" ht="12.75" customHeight="1">
      <c r="K61" s="18">
        <v>2443</v>
      </c>
      <c r="L61" s="19" t="s">
        <v>30</v>
      </c>
      <c r="M61" s="19" t="s">
        <v>104</v>
      </c>
      <c r="N61" s="18">
        <v>470</v>
      </c>
      <c r="O61">
        <f t="shared" si="0"/>
        <v>435</v>
      </c>
      <c r="P61">
        <f t="shared" si="1"/>
        <v>533</v>
      </c>
    </row>
    <row r="62" spans="11:16" ht="12.75" customHeight="1">
      <c r="K62" s="18">
        <v>2511</v>
      </c>
      <c r="L62" s="19" t="s">
        <v>31</v>
      </c>
      <c r="M62" s="19" t="s">
        <v>104</v>
      </c>
      <c r="N62" s="18">
        <v>470</v>
      </c>
      <c r="O62">
        <f t="shared" si="0"/>
        <v>435</v>
      </c>
      <c r="P62">
        <f t="shared" si="1"/>
        <v>533</v>
      </c>
    </row>
    <row r="63" spans="11:16" ht="12.75" customHeight="1">
      <c r="K63" s="18">
        <v>2512</v>
      </c>
      <c r="L63" s="19" t="s">
        <v>31</v>
      </c>
      <c r="M63" s="19" t="s">
        <v>104</v>
      </c>
      <c r="N63" s="18">
        <v>489</v>
      </c>
      <c r="O63">
        <f t="shared" si="0"/>
        <v>435</v>
      </c>
      <c r="P63">
        <f t="shared" si="1"/>
        <v>533</v>
      </c>
    </row>
    <row r="64" spans="11:16" ht="12.75" customHeight="1">
      <c r="K64" s="18">
        <v>2513</v>
      </c>
      <c r="L64" s="19" t="s">
        <v>31</v>
      </c>
      <c r="M64" s="19" t="s">
        <v>104</v>
      </c>
      <c r="N64" s="18">
        <v>497</v>
      </c>
      <c r="O64">
        <f t="shared" si="0"/>
        <v>435</v>
      </c>
      <c r="P64">
        <f t="shared" si="1"/>
        <v>533</v>
      </c>
    </row>
    <row r="65" spans="11:16" ht="12.75" customHeight="1">
      <c r="K65" s="18">
        <v>2514</v>
      </c>
      <c r="L65" s="19" t="s">
        <v>31</v>
      </c>
      <c r="M65" s="19" t="s">
        <v>104</v>
      </c>
      <c r="N65" s="18">
        <v>507</v>
      </c>
      <c r="O65">
        <f t="shared" si="0"/>
        <v>435</v>
      </c>
      <c r="P65">
        <f t="shared" si="1"/>
        <v>533</v>
      </c>
    </row>
    <row r="66" spans="11:16" ht="12.75" customHeight="1">
      <c r="K66" s="18">
        <v>2676</v>
      </c>
      <c r="L66" s="19" t="s">
        <v>32</v>
      </c>
      <c r="M66" s="19" t="s">
        <v>104</v>
      </c>
      <c r="N66" s="18">
        <v>458</v>
      </c>
      <c r="O66">
        <f t="shared" si="0"/>
        <v>435</v>
      </c>
      <c r="P66">
        <f t="shared" si="1"/>
        <v>533</v>
      </c>
    </row>
    <row r="67" spans="11:16" ht="12.75" customHeight="1">
      <c r="K67" s="18">
        <v>2677</v>
      </c>
      <c r="L67" s="19" t="s">
        <v>32</v>
      </c>
      <c r="M67" s="19" t="s">
        <v>104</v>
      </c>
      <c r="N67" s="18">
        <v>453</v>
      </c>
      <c r="O67">
        <f t="shared" si="0"/>
        <v>435</v>
      </c>
      <c r="P67">
        <f t="shared" si="1"/>
        <v>533</v>
      </c>
    </row>
    <row r="68" spans="11:16" ht="12.75" customHeight="1">
      <c r="K68" s="18">
        <v>2695</v>
      </c>
      <c r="L68" s="19" t="s">
        <v>105</v>
      </c>
      <c r="M68" s="19" t="s">
        <v>104</v>
      </c>
      <c r="N68" s="18">
        <v>457</v>
      </c>
      <c r="O68">
        <f t="shared" si="0"/>
        <v>435</v>
      </c>
      <c r="P68">
        <f t="shared" si="1"/>
        <v>533</v>
      </c>
    </row>
    <row r="69" spans="11:16" ht="12.75" customHeight="1">
      <c r="K69" s="18">
        <v>2696</v>
      </c>
      <c r="L69" s="19" t="s">
        <v>105</v>
      </c>
      <c r="M69" s="19" t="s">
        <v>104</v>
      </c>
      <c r="N69" s="18">
        <v>468</v>
      </c>
      <c r="O69">
        <f t="shared" si="0"/>
        <v>435</v>
      </c>
      <c r="P69">
        <f t="shared" si="1"/>
        <v>533</v>
      </c>
    </row>
    <row r="70" spans="11:16" ht="12.75" customHeight="1">
      <c r="K70" s="18">
        <v>2697</v>
      </c>
      <c r="L70" s="19" t="s">
        <v>105</v>
      </c>
      <c r="M70" s="19" t="s">
        <v>104</v>
      </c>
      <c r="N70" s="18">
        <v>451</v>
      </c>
      <c r="O70">
        <f t="shared" si="0"/>
        <v>435</v>
      </c>
      <c r="P70">
        <f t="shared" si="1"/>
        <v>533</v>
      </c>
    </row>
    <row r="71" spans="13:14" ht="12.75" customHeight="1">
      <c r="M71" s="2" t="s">
        <v>11</v>
      </c>
      <c r="N71" s="6">
        <f>AVERAGE(N2:N70)</f>
        <v>497.40579710144925</v>
      </c>
    </row>
    <row r="72" spans="13:14" ht="12.75" customHeight="1">
      <c r="M72" s="2" t="s">
        <v>12</v>
      </c>
      <c r="N72" s="4">
        <f>STDEV(N2:N70)</f>
        <v>24.495088847851104</v>
      </c>
    </row>
    <row r="73" spans="13:14" ht="12.75" customHeight="1">
      <c r="M73" s="2" t="s">
        <v>5</v>
      </c>
      <c r="N73" s="3">
        <f>N72/N71*100</f>
        <v>4.924568428955236</v>
      </c>
    </row>
    <row r="74" spans="13:14" ht="12.75" customHeight="1">
      <c r="M74" s="2" t="s">
        <v>13</v>
      </c>
      <c r="N74" s="3">
        <f>N71/N77*100</f>
        <v>102.76979278955562</v>
      </c>
    </row>
    <row r="75" spans="13:14" ht="12.75" customHeight="1">
      <c r="M75" s="2" t="s">
        <v>6</v>
      </c>
      <c r="N75" s="5">
        <v>435</v>
      </c>
    </row>
    <row r="76" spans="13:14" ht="12.75" customHeight="1">
      <c r="M76" s="2" t="s">
        <v>7</v>
      </c>
      <c r="N76" s="5">
        <v>533</v>
      </c>
    </row>
    <row r="77" spans="13:14" ht="12.75" customHeight="1">
      <c r="M77" s="2" t="s">
        <v>8</v>
      </c>
      <c r="N77" s="5">
        <f>(N75+N76)/2</f>
        <v>484</v>
      </c>
    </row>
    <row r="78" spans="13:14" ht="12.75" customHeight="1">
      <c r="M78" s="2" t="s">
        <v>9</v>
      </c>
      <c r="N78" s="5">
        <v>5</v>
      </c>
    </row>
    <row r="79" spans="13:14" ht="12.75" customHeight="1">
      <c r="M79" s="2" t="s">
        <v>10</v>
      </c>
      <c r="N79" s="5">
        <f>COUNT(N2:N70)</f>
        <v>69</v>
      </c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20" t="s">
        <v>0</v>
      </c>
      <c r="L1" s="20" t="s">
        <v>1</v>
      </c>
      <c r="M1" s="20" t="s">
        <v>2</v>
      </c>
      <c r="N1" s="20" t="s">
        <v>38</v>
      </c>
      <c r="O1" s="1" t="s">
        <v>4</v>
      </c>
      <c r="P1" s="1" t="s">
        <v>3</v>
      </c>
    </row>
    <row r="2" spans="1:16" ht="12.75">
      <c r="A2" s="13" t="s">
        <v>36</v>
      </c>
      <c r="K2" s="21">
        <v>1486</v>
      </c>
      <c r="L2" s="22" t="s">
        <v>39</v>
      </c>
      <c r="M2" s="22" t="s">
        <v>104</v>
      </c>
      <c r="N2" s="21">
        <v>3.4</v>
      </c>
      <c r="O2">
        <f aca="true" t="shared" si="0" ref="O2:O22">$D$7</f>
        <v>2.7</v>
      </c>
      <c r="P2">
        <f aca="true" t="shared" si="1" ref="P2:P22">$E$7</f>
        <v>4.4</v>
      </c>
    </row>
    <row r="3" spans="1:16" ht="12.75">
      <c r="A3" s="13" t="s">
        <v>37</v>
      </c>
      <c r="K3" s="21">
        <v>1487</v>
      </c>
      <c r="L3" s="22" t="s">
        <v>39</v>
      </c>
      <c r="M3" s="22" t="s">
        <v>104</v>
      </c>
      <c r="N3" s="21">
        <v>3.2</v>
      </c>
      <c r="O3">
        <f t="shared" si="0"/>
        <v>2.7</v>
      </c>
      <c r="P3">
        <f t="shared" si="1"/>
        <v>4.4</v>
      </c>
    </row>
    <row r="4" spans="11:16" ht="12.75">
      <c r="K4" s="21">
        <v>1488</v>
      </c>
      <c r="L4" s="22" t="s">
        <v>39</v>
      </c>
      <c r="M4" s="22" t="s">
        <v>104</v>
      </c>
      <c r="N4" s="21">
        <v>3</v>
      </c>
      <c r="O4">
        <f t="shared" si="0"/>
        <v>2.7</v>
      </c>
      <c r="P4">
        <f t="shared" si="1"/>
        <v>4.4</v>
      </c>
    </row>
    <row r="5" spans="1:16" ht="12.75">
      <c r="A5" t="s">
        <v>15</v>
      </c>
      <c r="K5" s="21">
        <v>1489</v>
      </c>
      <c r="L5" s="22" t="s">
        <v>39</v>
      </c>
      <c r="M5" s="22" t="s">
        <v>104</v>
      </c>
      <c r="N5" s="21">
        <v>3.2</v>
      </c>
      <c r="O5">
        <f t="shared" si="0"/>
        <v>2.7</v>
      </c>
      <c r="P5">
        <f t="shared" si="1"/>
        <v>4.4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21">
        <v>1490</v>
      </c>
      <c r="L6" s="22" t="s">
        <v>39</v>
      </c>
      <c r="M6" s="22" t="s">
        <v>104</v>
      </c>
      <c r="N6" s="21">
        <v>3.1</v>
      </c>
      <c r="O6">
        <f t="shared" si="0"/>
        <v>2.7</v>
      </c>
      <c r="P6">
        <f t="shared" si="1"/>
        <v>4.4</v>
      </c>
    </row>
    <row r="7" spans="1:16" ht="12.75" customHeight="1">
      <c r="A7" s="5">
        <f>+N41</f>
        <v>0.5</v>
      </c>
      <c r="B7" s="5">
        <f>+N42</f>
        <v>21</v>
      </c>
      <c r="C7" s="5">
        <f>+N40</f>
        <v>3.5500000000000003</v>
      </c>
      <c r="D7" s="5">
        <f>+N38</f>
        <v>2.7</v>
      </c>
      <c r="E7" s="5">
        <f>+N39</f>
        <v>4.4</v>
      </c>
      <c r="F7" s="5">
        <f>N34</f>
        <v>3.6000000000000005</v>
      </c>
      <c r="G7" s="6">
        <f>N35</f>
        <v>0.36055512754639657</v>
      </c>
      <c r="H7" s="3">
        <f>N36</f>
        <v>10.015420209622125</v>
      </c>
      <c r="I7" s="3">
        <f>+N37</f>
        <v>101.40845070422534</v>
      </c>
      <c r="K7" s="21">
        <v>1512</v>
      </c>
      <c r="L7" s="22" t="s">
        <v>40</v>
      </c>
      <c r="M7" s="22" t="s">
        <v>104</v>
      </c>
      <c r="N7" s="21">
        <v>3.1</v>
      </c>
      <c r="O7">
        <f t="shared" si="0"/>
        <v>2.7</v>
      </c>
      <c r="P7">
        <f t="shared" si="1"/>
        <v>4.4</v>
      </c>
    </row>
    <row r="8" spans="11:16" ht="12.75" customHeight="1">
      <c r="K8" s="21">
        <v>1958</v>
      </c>
      <c r="L8" s="22" t="s">
        <v>41</v>
      </c>
      <c r="M8" s="22" t="s">
        <v>104</v>
      </c>
      <c r="N8" s="21">
        <v>3.3</v>
      </c>
      <c r="O8">
        <f t="shared" si="0"/>
        <v>2.7</v>
      </c>
      <c r="P8">
        <f t="shared" si="1"/>
        <v>4.4</v>
      </c>
    </row>
    <row r="9" spans="11:16" ht="12.75" customHeight="1">
      <c r="K9" s="21">
        <v>1959</v>
      </c>
      <c r="L9" s="22" t="s">
        <v>41</v>
      </c>
      <c r="M9" s="22" t="s">
        <v>104</v>
      </c>
      <c r="N9" s="21">
        <v>4.1</v>
      </c>
      <c r="O9">
        <f t="shared" si="0"/>
        <v>2.7</v>
      </c>
      <c r="P9">
        <f t="shared" si="1"/>
        <v>4.4</v>
      </c>
    </row>
    <row r="10" spans="11:16" ht="12.75" customHeight="1">
      <c r="K10" s="21">
        <v>1960</v>
      </c>
      <c r="L10" s="22" t="s">
        <v>41</v>
      </c>
      <c r="M10" s="22" t="s">
        <v>104</v>
      </c>
      <c r="N10" s="21">
        <v>3.6</v>
      </c>
      <c r="O10">
        <f t="shared" si="0"/>
        <v>2.7</v>
      </c>
      <c r="P10">
        <f t="shared" si="1"/>
        <v>4.4</v>
      </c>
    </row>
    <row r="11" spans="11:16" ht="12.75" customHeight="1">
      <c r="K11" s="21">
        <v>1961</v>
      </c>
      <c r="L11" s="22" t="s">
        <v>41</v>
      </c>
      <c r="M11" s="22" t="s">
        <v>104</v>
      </c>
      <c r="N11" s="21">
        <v>3.7</v>
      </c>
      <c r="O11">
        <f t="shared" si="0"/>
        <v>2.7</v>
      </c>
      <c r="P11">
        <f t="shared" si="1"/>
        <v>4.4</v>
      </c>
    </row>
    <row r="12" spans="11:16" ht="12.75" customHeight="1">
      <c r="K12" s="21">
        <v>1962</v>
      </c>
      <c r="L12" s="22" t="s">
        <v>41</v>
      </c>
      <c r="M12" s="22" t="s">
        <v>104</v>
      </c>
      <c r="N12" s="21">
        <v>3.4</v>
      </c>
      <c r="O12">
        <f t="shared" si="0"/>
        <v>2.7</v>
      </c>
      <c r="P12">
        <f t="shared" si="1"/>
        <v>4.4</v>
      </c>
    </row>
    <row r="13" spans="11:16" ht="12.75" customHeight="1">
      <c r="K13" s="21">
        <v>1963</v>
      </c>
      <c r="L13" s="22" t="s">
        <v>41</v>
      </c>
      <c r="M13" s="22" t="s">
        <v>104</v>
      </c>
      <c r="N13" s="21">
        <v>3.8</v>
      </c>
      <c r="O13">
        <f t="shared" si="0"/>
        <v>2.7</v>
      </c>
      <c r="P13">
        <f t="shared" si="1"/>
        <v>4.4</v>
      </c>
    </row>
    <row r="14" spans="11:16" ht="12.75" customHeight="1">
      <c r="K14" s="21">
        <v>1991</v>
      </c>
      <c r="L14" s="22" t="s">
        <v>42</v>
      </c>
      <c r="M14" s="22" t="s">
        <v>104</v>
      </c>
      <c r="N14" s="21">
        <v>4.3</v>
      </c>
      <c r="O14">
        <f t="shared" si="0"/>
        <v>2.7</v>
      </c>
      <c r="P14">
        <f t="shared" si="1"/>
        <v>4.4</v>
      </c>
    </row>
    <row r="15" spans="11:16" ht="12.75" customHeight="1">
      <c r="K15" s="21">
        <v>2201</v>
      </c>
      <c r="L15" s="22" t="s">
        <v>43</v>
      </c>
      <c r="M15" s="22" t="s">
        <v>104</v>
      </c>
      <c r="N15" s="21">
        <v>3.9</v>
      </c>
      <c r="O15">
        <f t="shared" si="0"/>
        <v>2.7</v>
      </c>
      <c r="P15">
        <f t="shared" si="1"/>
        <v>4.4</v>
      </c>
    </row>
    <row r="16" spans="11:16" ht="12.75" customHeight="1">
      <c r="K16" s="21">
        <v>2202</v>
      </c>
      <c r="L16" s="22" t="s">
        <v>43</v>
      </c>
      <c r="M16" s="22" t="s">
        <v>104</v>
      </c>
      <c r="N16" s="21">
        <v>3.7</v>
      </c>
      <c r="O16">
        <f t="shared" si="0"/>
        <v>2.7</v>
      </c>
      <c r="P16">
        <f t="shared" si="1"/>
        <v>4.4</v>
      </c>
    </row>
    <row r="17" spans="11:16" ht="12.75" customHeight="1">
      <c r="K17" s="21">
        <v>2203</v>
      </c>
      <c r="L17" s="22" t="s">
        <v>43</v>
      </c>
      <c r="M17" s="22" t="s">
        <v>104</v>
      </c>
      <c r="N17" s="21">
        <v>3.9</v>
      </c>
      <c r="O17">
        <f t="shared" si="0"/>
        <v>2.7</v>
      </c>
      <c r="P17">
        <f t="shared" si="1"/>
        <v>4.4</v>
      </c>
    </row>
    <row r="18" spans="11:16" ht="12.75" customHeight="1">
      <c r="K18" s="21">
        <v>2204</v>
      </c>
      <c r="L18" s="22" t="s">
        <v>43</v>
      </c>
      <c r="M18" s="22" t="s">
        <v>104</v>
      </c>
      <c r="N18" s="21">
        <v>3.6</v>
      </c>
      <c r="O18">
        <f t="shared" si="0"/>
        <v>2.7</v>
      </c>
      <c r="P18">
        <f t="shared" si="1"/>
        <v>4.4</v>
      </c>
    </row>
    <row r="19" spans="11:16" ht="12.75" customHeight="1">
      <c r="K19" s="21">
        <v>2205</v>
      </c>
      <c r="L19" s="22" t="s">
        <v>43</v>
      </c>
      <c r="M19" s="22" t="s">
        <v>104</v>
      </c>
      <c r="N19" s="21">
        <v>3.6</v>
      </c>
      <c r="O19">
        <f t="shared" si="0"/>
        <v>2.7</v>
      </c>
      <c r="P19">
        <f t="shared" si="1"/>
        <v>4.4</v>
      </c>
    </row>
    <row r="20" spans="11:16" ht="12.75" customHeight="1">
      <c r="K20" s="21">
        <v>2315</v>
      </c>
      <c r="L20" s="22" t="s">
        <v>28</v>
      </c>
      <c r="M20" s="22" t="s">
        <v>104</v>
      </c>
      <c r="N20" s="21">
        <v>3.9</v>
      </c>
      <c r="O20">
        <f t="shared" si="0"/>
        <v>2.7</v>
      </c>
      <c r="P20">
        <f t="shared" si="1"/>
        <v>4.4</v>
      </c>
    </row>
    <row r="21" spans="11:16" ht="12.75" customHeight="1">
      <c r="K21" s="21">
        <v>2350</v>
      </c>
      <c r="L21" s="22" t="s">
        <v>44</v>
      </c>
      <c r="M21" s="22" t="s">
        <v>104</v>
      </c>
      <c r="N21" s="21">
        <v>3.9</v>
      </c>
      <c r="O21">
        <f t="shared" si="0"/>
        <v>2.7</v>
      </c>
      <c r="P21">
        <f t="shared" si="1"/>
        <v>4.4</v>
      </c>
    </row>
    <row r="22" spans="11:16" ht="12.75" customHeight="1">
      <c r="K22" s="21">
        <v>2355</v>
      </c>
      <c r="L22" s="22" t="s">
        <v>45</v>
      </c>
      <c r="M22" s="22" t="s">
        <v>104</v>
      </c>
      <c r="N22" s="21">
        <v>3.9</v>
      </c>
      <c r="O22">
        <f t="shared" si="0"/>
        <v>2.7</v>
      </c>
      <c r="P22">
        <f t="shared" si="1"/>
        <v>4.4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3.6000000000000005</v>
      </c>
    </row>
    <row r="35" spans="13:14" ht="12.75" customHeight="1">
      <c r="M35" s="2" t="s">
        <v>12</v>
      </c>
      <c r="N35" s="4">
        <f>STDEV(N2:N33)</f>
        <v>0.36055512754639657</v>
      </c>
    </row>
    <row r="36" spans="13:14" ht="12.75" customHeight="1">
      <c r="M36" s="2" t="s">
        <v>5</v>
      </c>
      <c r="N36" s="3">
        <f>N35/N34*100</f>
        <v>10.015420209622125</v>
      </c>
    </row>
    <row r="37" spans="13:14" ht="12.75" customHeight="1">
      <c r="M37" s="2" t="s">
        <v>13</v>
      </c>
      <c r="N37" s="3">
        <f>N34/N40*100</f>
        <v>101.40845070422534</v>
      </c>
    </row>
    <row r="38" spans="13:14" ht="12.75" customHeight="1">
      <c r="M38" s="2" t="s">
        <v>6</v>
      </c>
      <c r="N38" s="5">
        <v>2.7</v>
      </c>
    </row>
    <row r="39" spans="13:14" ht="12.75" customHeight="1">
      <c r="M39" s="2" t="s">
        <v>7</v>
      </c>
      <c r="N39" s="5">
        <v>4.4</v>
      </c>
    </row>
    <row r="40" spans="13:14" ht="12.75" customHeight="1">
      <c r="M40" s="2" t="s">
        <v>8</v>
      </c>
      <c r="N40" s="5">
        <f>(N38+N39)/2</f>
        <v>3.5500000000000003</v>
      </c>
    </row>
    <row r="41" spans="13:14" ht="12.75" customHeight="1">
      <c r="M41" s="2" t="s">
        <v>9</v>
      </c>
      <c r="N41" s="5">
        <v>0.5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23" t="s">
        <v>0</v>
      </c>
      <c r="L1" s="23" t="s">
        <v>1</v>
      </c>
      <c r="M1" s="23" t="s">
        <v>2</v>
      </c>
      <c r="N1" s="23" t="s">
        <v>47</v>
      </c>
      <c r="O1" s="1" t="s">
        <v>4</v>
      </c>
      <c r="P1" s="1" t="s">
        <v>3</v>
      </c>
    </row>
    <row r="2" spans="1:16" ht="12.75">
      <c r="A2" s="13" t="s">
        <v>46</v>
      </c>
      <c r="K2" s="24">
        <v>1486</v>
      </c>
      <c r="L2" s="25" t="s">
        <v>39</v>
      </c>
      <c r="M2" s="25" t="s">
        <v>104</v>
      </c>
      <c r="N2" s="24">
        <v>4.85</v>
      </c>
      <c r="O2">
        <f aca="true" t="shared" si="0" ref="O2:O22">$D$7</f>
        <v>4.66</v>
      </c>
      <c r="P2">
        <f aca="true" t="shared" si="1" ref="P2:P22">$E$7</f>
        <v>5.4</v>
      </c>
    </row>
    <row r="3" spans="1:16" ht="12.75">
      <c r="A3" s="13" t="s">
        <v>37</v>
      </c>
      <c r="K3" s="24">
        <v>1487</v>
      </c>
      <c r="L3" s="25" t="s">
        <v>39</v>
      </c>
      <c r="M3" s="25" t="s">
        <v>104</v>
      </c>
      <c r="N3" s="24">
        <v>4.94</v>
      </c>
      <c r="O3">
        <f t="shared" si="0"/>
        <v>4.66</v>
      </c>
      <c r="P3">
        <f t="shared" si="1"/>
        <v>5.4</v>
      </c>
    </row>
    <row r="4" spans="11:16" ht="12.75">
      <c r="K4" s="24">
        <v>1488</v>
      </c>
      <c r="L4" s="25" t="s">
        <v>39</v>
      </c>
      <c r="M4" s="25" t="s">
        <v>104</v>
      </c>
      <c r="N4" s="24">
        <v>5.13</v>
      </c>
      <c r="O4">
        <f t="shared" si="0"/>
        <v>4.66</v>
      </c>
      <c r="P4">
        <f t="shared" si="1"/>
        <v>5.4</v>
      </c>
    </row>
    <row r="5" spans="1:16" ht="12.75">
      <c r="A5" t="s">
        <v>15</v>
      </c>
      <c r="K5" s="24">
        <v>1489</v>
      </c>
      <c r="L5" s="25" t="s">
        <v>39</v>
      </c>
      <c r="M5" s="25" t="s">
        <v>104</v>
      </c>
      <c r="N5" s="24">
        <v>5.15</v>
      </c>
      <c r="O5">
        <f t="shared" si="0"/>
        <v>4.66</v>
      </c>
      <c r="P5">
        <f t="shared" si="1"/>
        <v>5.4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24">
        <v>1490</v>
      </c>
      <c r="L6" s="25" t="s">
        <v>39</v>
      </c>
      <c r="M6" s="25" t="s">
        <v>104</v>
      </c>
      <c r="N6" s="24">
        <v>5.09</v>
      </c>
      <c r="O6">
        <f t="shared" si="0"/>
        <v>4.66</v>
      </c>
      <c r="P6">
        <f t="shared" si="1"/>
        <v>5.4</v>
      </c>
    </row>
    <row r="7" spans="1:16" ht="12.75" customHeight="1">
      <c r="A7" s="5">
        <f>+N41</f>
        <v>0.01</v>
      </c>
      <c r="B7" s="5">
        <f>+N42</f>
        <v>21</v>
      </c>
      <c r="C7" s="5">
        <f>+N40</f>
        <v>5.03</v>
      </c>
      <c r="D7" s="5">
        <f>+N38</f>
        <v>4.66</v>
      </c>
      <c r="E7" s="5">
        <f>+N39</f>
        <v>5.4</v>
      </c>
      <c r="F7" s="5">
        <f>N34</f>
        <v>5.059523809523809</v>
      </c>
      <c r="G7" s="6">
        <f>N35</f>
        <v>0.19900945179754123</v>
      </c>
      <c r="H7" s="3">
        <f>N36</f>
        <v>3.933363282586697</v>
      </c>
      <c r="I7" s="3">
        <f>+N37</f>
        <v>100.58695446369401</v>
      </c>
      <c r="K7" s="24">
        <v>1512</v>
      </c>
      <c r="L7" s="25" t="s">
        <v>40</v>
      </c>
      <c r="M7" s="25" t="s">
        <v>104</v>
      </c>
      <c r="N7" s="24">
        <v>5.09</v>
      </c>
      <c r="O7">
        <f t="shared" si="0"/>
        <v>4.66</v>
      </c>
      <c r="P7">
        <f t="shared" si="1"/>
        <v>5.4</v>
      </c>
    </row>
    <row r="8" spans="11:16" ht="12.75" customHeight="1">
      <c r="K8" s="24">
        <v>1958</v>
      </c>
      <c r="L8" s="25" t="s">
        <v>41</v>
      </c>
      <c r="M8" s="25" t="s">
        <v>104</v>
      </c>
      <c r="N8" s="24">
        <v>4.49</v>
      </c>
      <c r="O8">
        <f t="shared" si="0"/>
        <v>4.66</v>
      </c>
      <c r="P8">
        <f t="shared" si="1"/>
        <v>5.4</v>
      </c>
    </row>
    <row r="9" spans="11:16" ht="12.75" customHeight="1">
      <c r="K9" s="24">
        <v>1959</v>
      </c>
      <c r="L9" s="25" t="s">
        <v>41</v>
      </c>
      <c r="M9" s="25" t="s">
        <v>104</v>
      </c>
      <c r="N9" s="24">
        <v>5.04</v>
      </c>
      <c r="O9">
        <f t="shared" si="0"/>
        <v>4.66</v>
      </c>
      <c r="P9">
        <f t="shared" si="1"/>
        <v>5.4</v>
      </c>
    </row>
    <row r="10" spans="11:16" ht="12.75" customHeight="1">
      <c r="K10" s="24">
        <v>1960</v>
      </c>
      <c r="L10" s="25" t="s">
        <v>41</v>
      </c>
      <c r="M10" s="25" t="s">
        <v>104</v>
      </c>
      <c r="N10" s="24">
        <v>4.98</v>
      </c>
      <c r="O10">
        <f t="shared" si="0"/>
        <v>4.66</v>
      </c>
      <c r="P10">
        <f t="shared" si="1"/>
        <v>5.4</v>
      </c>
    </row>
    <row r="11" spans="11:16" ht="12.75" customHeight="1">
      <c r="K11" s="24">
        <v>1961</v>
      </c>
      <c r="L11" s="25" t="s">
        <v>41</v>
      </c>
      <c r="M11" s="25" t="s">
        <v>104</v>
      </c>
      <c r="N11" s="24">
        <v>5.18</v>
      </c>
      <c r="O11">
        <f t="shared" si="0"/>
        <v>4.66</v>
      </c>
      <c r="P11">
        <f t="shared" si="1"/>
        <v>5.4</v>
      </c>
    </row>
    <row r="12" spans="11:16" ht="12.75" customHeight="1">
      <c r="K12" s="24">
        <v>1962</v>
      </c>
      <c r="L12" s="25" t="s">
        <v>41</v>
      </c>
      <c r="M12" s="25" t="s">
        <v>104</v>
      </c>
      <c r="N12" s="24">
        <v>4.87</v>
      </c>
      <c r="O12">
        <f t="shared" si="0"/>
        <v>4.66</v>
      </c>
      <c r="P12">
        <f t="shared" si="1"/>
        <v>5.4</v>
      </c>
    </row>
    <row r="13" spans="11:16" ht="12.75" customHeight="1">
      <c r="K13" s="24">
        <v>1963</v>
      </c>
      <c r="L13" s="25" t="s">
        <v>41</v>
      </c>
      <c r="M13" s="25" t="s">
        <v>104</v>
      </c>
      <c r="N13" s="24">
        <v>5.28</v>
      </c>
      <c r="O13">
        <f t="shared" si="0"/>
        <v>4.66</v>
      </c>
      <c r="P13">
        <f t="shared" si="1"/>
        <v>5.4</v>
      </c>
    </row>
    <row r="14" spans="11:16" ht="12.75" customHeight="1">
      <c r="K14" s="24">
        <v>1991</v>
      </c>
      <c r="L14" s="25" t="s">
        <v>42</v>
      </c>
      <c r="M14" s="25" t="s">
        <v>104</v>
      </c>
      <c r="N14" s="24">
        <v>4.85</v>
      </c>
      <c r="O14">
        <f t="shared" si="0"/>
        <v>4.66</v>
      </c>
      <c r="P14">
        <f t="shared" si="1"/>
        <v>5.4</v>
      </c>
    </row>
    <row r="15" spans="11:16" ht="12.75" customHeight="1">
      <c r="K15" s="24">
        <v>2201</v>
      </c>
      <c r="L15" s="25" t="s">
        <v>43</v>
      </c>
      <c r="M15" s="25" t="s">
        <v>104</v>
      </c>
      <c r="N15" s="24">
        <v>5.17</v>
      </c>
      <c r="O15">
        <f t="shared" si="0"/>
        <v>4.66</v>
      </c>
      <c r="P15">
        <f t="shared" si="1"/>
        <v>5.4</v>
      </c>
    </row>
    <row r="16" spans="11:16" ht="12.75" customHeight="1">
      <c r="K16" s="24">
        <v>2202</v>
      </c>
      <c r="L16" s="25" t="s">
        <v>43</v>
      </c>
      <c r="M16" s="25" t="s">
        <v>104</v>
      </c>
      <c r="N16" s="24">
        <v>5.04</v>
      </c>
      <c r="O16">
        <f t="shared" si="0"/>
        <v>4.66</v>
      </c>
      <c r="P16">
        <f t="shared" si="1"/>
        <v>5.4</v>
      </c>
    </row>
    <row r="17" spans="11:16" ht="12.75" customHeight="1">
      <c r="K17" s="24">
        <v>2203</v>
      </c>
      <c r="L17" s="25" t="s">
        <v>43</v>
      </c>
      <c r="M17" s="25" t="s">
        <v>104</v>
      </c>
      <c r="N17" s="24">
        <v>5.5</v>
      </c>
      <c r="O17">
        <f t="shared" si="0"/>
        <v>4.66</v>
      </c>
      <c r="P17">
        <f t="shared" si="1"/>
        <v>5.4</v>
      </c>
    </row>
    <row r="18" spans="11:16" ht="12.75" customHeight="1">
      <c r="K18" s="24">
        <v>2204</v>
      </c>
      <c r="L18" s="25" t="s">
        <v>43</v>
      </c>
      <c r="M18" s="25" t="s">
        <v>104</v>
      </c>
      <c r="N18" s="24">
        <v>5.07</v>
      </c>
      <c r="O18">
        <f t="shared" si="0"/>
        <v>4.66</v>
      </c>
      <c r="P18">
        <f t="shared" si="1"/>
        <v>5.4</v>
      </c>
    </row>
    <row r="19" spans="11:16" ht="12.75" customHeight="1">
      <c r="K19" s="24">
        <v>2205</v>
      </c>
      <c r="L19" s="25" t="s">
        <v>43</v>
      </c>
      <c r="M19" s="25" t="s">
        <v>104</v>
      </c>
      <c r="N19" s="24">
        <v>5.02</v>
      </c>
      <c r="O19">
        <f t="shared" si="0"/>
        <v>4.66</v>
      </c>
      <c r="P19">
        <f t="shared" si="1"/>
        <v>5.4</v>
      </c>
    </row>
    <row r="20" spans="11:16" ht="12.75" customHeight="1">
      <c r="K20" s="24">
        <v>2315</v>
      </c>
      <c r="L20" s="25" t="s">
        <v>28</v>
      </c>
      <c r="M20" s="25" t="s">
        <v>104</v>
      </c>
      <c r="N20" s="24">
        <v>5.17</v>
      </c>
      <c r="O20">
        <f t="shared" si="0"/>
        <v>4.66</v>
      </c>
      <c r="P20">
        <f t="shared" si="1"/>
        <v>5.4</v>
      </c>
    </row>
    <row r="21" spans="11:16" ht="12.75" customHeight="1">
      <c r="K21" s="24">
        <v>2350</v>
      </c>
      <c r="L21" s="25" t="s">
        <v>44</v>
      </c>
      <c r="M21" s="25" t="s">
        <v>104</v>
      </c>
      <c r="N21" s="24">
        <v>5.17</v>
      </c>
      <c r="O21">
        <f t="shared" si="0"/>
        <v>4.66</v>
      </c>
      <c r="P21">
        <f t="shared" si="1"/>
        <v>5.4</v>
      </c>
    </row>
    <row r="22" spans="11:16" ht="12.75" customHeight="1">
      <c r="K22" s="24">
        <v>2355</v>
      </c>
      <c r="L22" s="25" t="s">
        <v>45</v>
      </c>
      <c r="M22" s="25" t="s">
        <v>104</v>
      </c>
      <c r="N22" s="24">
        <v>5.17</v>
      </c>
      <c r="O22">
        <f t="shared" si="0"/>
        <v>4.66</v>
      </c>
      <c r="P22">
        <f t="shared" si="1"/>
        <v>5.4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5.059523809523809</v>
      </c>
    </row>
    <row r="35" spans="13:14" ht="12.75" customHeight="1">
      <c r="M35" s="2" t="s">
        <v>12</v>
      </c>
      <c r="N35" s="4">
        <f>STDEV(N2:N33)</f>
        <v>0.19900945179754123</v>
      </c>
    </row>
    <row r="36" spans="13:14" ht="12.75" customHeight="1">
      <c r="M36" s="2" t="s">
        <v>5</v>
      </c>
      <c r="N36" s="3">
        <f>N35/N34*100</f>
        <v>3.933363282586697</v>
      </c>
    </row>
    <row r="37" spans="13:14" ht="12.75" customHeight="1">
      <c r="M37" s="2" t="s">
        <v>13</v>
      </c>
      <c r="N37" s="3">
        <f>N34/N40*100</f>
        <v>100.58695446369401</v>
      </c>
    </row>
    <row r="38" spans="13:14" ht="12.75" customHeight="1">
      <c r="M38" s="2" t="s">
        <v>6</v>
      </c>
      <c r="N38" s="5">
        <v>4.66</v>
      </c>
    </row>
    <row r="39" spans="13:14" ht="12.75" customHeight="1">
      <c r="M39" s="2" t="s">
        <v>7</v>
      </c>
      <c r="N39" s="5">
        <v>5.4</v>
      </c>
    </row>
    <row r="40" spans="13:14" ht="12.75" customHeight="1">
      <c r="M40" s="2" t="s">
        <v>8</v>
      </c>
      <c r="N40" s="5">
        <f>(N38+N39)/2</f>
        <v>5.03</v>
      </c>
    </row>
    <row r="41" spans="13:14" ht="12.75" customHeight="1">
      <c r="M41" s="2" t="s">
        <v>9</v>
      </c>
      <c r="N41" s="5">
        <v>0.01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26" t="s">
        <v>0</v>
      </c>
      <c r="L1" s="26" t="s">
        <v>1</v>
      </c>
      <c r="M1" s="26" t="s">
        <v>2</v>
      </c>
      <c r="N1" s="26" t="s">
        <v>49</v>
      </c>
      <c r="O1" s="1" t="s">
        <v>4</v>
      </c>
      <c r="P1" s="1" t="s">
        <v>3</v>
      </c>
    </row>
    <row r="2" spans="1:16" ht="12.75">
      <c r="A2" s="13" t="s">
        <v>48</v>
      </c>
      <c r="K2" s="27">
        <v>1486</v>
      </c>
      <c r="L2" s="28" t="s">
        <v>39</v>
      </c>
      <c r="M2" s="28" t="s">
        <v>104</v>
      </c>
      <c r="N2" s="27">
        <v>472</v>
      </c>
      <c r="O2">
        <f aca="true" t="shared" si="0" ref="O2:O22">$D$7</f>
        <v>435</v>
      </c>
      <c r="P2">
        <f aca="true" t="shared" si="1" ref="P2:P22">$E$7</f>
        <v>533</v>
      </c>
    </row>
    <row r="3" spans="1:16" ht="12.75">
      <c r="A3" s="13" t="s">
        <v>37</v>
      </c>
      <c r="K3" s="27">
        <v>1487</v>
      </c>
      <c r="L3" s="28" t="s">
        <v>39</v>
      </c>
      <c r="M3" s="28" t="s">
        <v>104</v>
      </c>
      <c r="N3" s="27">
        <v>481</v>
      </c>
      <c r="O3">
        <f t="shared" si="0"/>
        <v>435</v>
      </c>
      <c r="P3">
        <f t="shared" si="1"/>
        <v>533</v>
      </c>
    </row>
    <row r="4" spans="11:16" ht="12.75">
      <c r="K4" s="27">
        <v>1488</v>
      </c>
      <c r="L4" s="28" t="s">
        <v>39</v>
      </c>
      <c r="M4" s="28" t="s">
        <v>104</v>
      </c>
      <c r="N4" s="27">
        <v>480</v>
      </c>
      <c r="O4">
        <f t="shared" si="0"/>
        <v>435</v>
      </c>
      <c r="P4">
        <f t="shared" si="1"/>
        <v>533</v>
      </c>
    </row>
    <row r="5" spans="1:16" ht="12.75">
      <c r="A5" t="s">
        <v>15</v>
      </c>
      <c r="K5" s="27">
        <v>1489</v>
      </c>
      <c r="L5" s="28" t="s">
        <v>39</v>
      </c>
      <c r="M5" s="28" t="s">
        <v>104</v>
      </c>
      <c r="N5" s="27">
        <v>494</v>
      </c>
      <c r="O5">
        <f t="shared" si="0"/>
        <v>435</v>
      </c>
      <c r="P5">
        <f t="shared" si="1"/>
        <v>533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27">
        <v>1490</v>
      </c>
      <c r="L6" s="28" t="s">
        <v>39</v>
      </c>
      <c r="M6" s="28" t="s">
        <v>104</v>
      </c>
      <c r="N6" s="27">
        <v>480</v>
      </c>
      <c r="O6">
        <f t="shared" si="0"/>
        <v>435</v>
      </c>
      <c r="P6">
        <f t="shared" si="1"/>
        <v>533</v>
      </c>
    </row>
    <row r="7" spans="1:16" ht="12.75" customHeight="1">
      <c r="A7" s="5">
        <f>+N41</f>
        <v>5</v>
      </c>
      <c r="B7" s="5">
        <f>+N42</f>
        <v>21</v>
      </c>
      <c r="C7" s="5">
        <f>+N40</f>
        <v>484</v>
      </c>
      <c r="D7" s="5">
        <f>+N38</f>
        <v>435</v>
      </c>
      <c r="E7" s="5">
        <f>+N39</f>
        <v>533</v>
      </c>
      <c r="F7" s="5">
        <f>N34</f>
        <v>485.8095238095238</v>
      </c>
      <c r="G7" s="6">
        <f>N35</f>
        <v>21.087007961346572</v>
      </c>
      <c r="H7" s="3">
        <f>N36</f>
        <v>4.3405917191558325</v>
      </c>
      <c r="I7" s="3">
        <f>+N37</f>
        <v>100.37386855568673</v>
      </c>
      <c r="K7" s="27">
        <v>1512</v>
      </c>
      <c r="L7" s="28" t="s">
        <v>40</v>
      </c>
      <c r="M7" s="28" t="s">
        <v>104</v>
      </c>
      <c r="N7" s="27">
        <v>480</v>
      </c>
      <c r="O7">
        <f t="shared" si="0"/>
        <v>435</v>
      </c>
      <c r="P7">
        <f t="shared" si="1"/>
        <v>533</v>
      </c>
    </row>
    <row r="8" spans="11:16" ht="12.75" customHeight="1">
      <c r="K8" s="27">
        <v>1958</v>
      </c>
      <c r="L8" s="28" t="s">
        <v>41</v>
      </c>
      <c r="M8" s="28" t="s">
        <v>104</v>
      </c>
      <c r="N8" s="27">
        <v>456</v>
      </c>
      <c r="O8">
        <f t="shared" si="0"/>
        <v>435</v>
      </c>
      <c r="P8">
        <f t="shared" si="1"/>
        <v>533</v>
      </c>
    </row>
    <row r="9" spans="11:16" ht="12.75" customHeight="1">
      <c r="K9" s="27">
        <v>1959</v>
      </c>
      <c r="L9" s="28" t="s">
        <v>41</v>
      </c>
      <c r="M9" s="28" t="s">
        <v>104</v>
      </c>
      <c r="N9" s="27">
        <v>509</v>
      </c>
      <c r="O9">
        <f t="shared" si="0"/>
        <v>435</v>
      </c>
      <c r="P9">
        <f t="shared" si="1"/>
        <v>533</v>
      </c>
    </row>
    <row r="10" spans="11:16" ht="12.75" customHeight="1">
      <c r="K10" s="27">
        <v>1960</v>
      </c>
      <c r="L10" s="28" t="s">
        <v>41</v>
      </c>
      <c r="M10" s="28" t="s">
        <v>104</v>
      </c>
      <c r="N10" s="27">
        <v>518</v>
      </c>
      <c r="O10">
        <f t="shared" si="0"/>
        <v>435</v>
      </c>
      <c r="P10">
        <f t="shared" si="1"/>
        <v>533</v>
      </c>
    </row>
    <row r="11" spans="11:16" ht="12.75" customHeight="1">
      <c r="K11" s="27">
        <v>1961</v>
      </c>
      <c r="L11" s="28" t="s">
        <v>41</v>
      </c>
      <c r="M11" s="28" t="s">
        <v>104</v>
      </c>
      <c r="N11" s="27">
        <v>522</v>
      </c>
      <c r="O11">
        <f t="shared" si="0"/>
        <v>435</v>
      </c>
      <c r="P11">
        <f t="shared" si="1"/>
        <v>533</v>
      </c>
    </row>
    <row r="12" spans="11:16" ht="12.75" customHeight="1">
      <c r="K12" s="27">
        <v>1962</v>
      </c>
      <c r="L12" s="28" t="s">
        <v>41</v>
      </c>
      <c r="M12" s="28" t="s">
        <v>104</v>
      </c>
      <c r="N12" s="27">
        <v>496</v>
      </c>
      <c r="O12">
        <f t="shared" si="0"/>
        <v>435</v>
      </c>
      <c r="P12">
        <f t="shared" si="1"/>
        <v>533</v>
      </c>
    </row>
    <row r="13" spans="11:16" ht="12.75" customHeight="1">
      <c r="K13" s="27">
        <v>1963</v>
      </c>
      <c r="L13" s="28" t="s">
        <v>41</v>
      </c>
      <c r="M13" s="28" t="s">
        <v>104</v>
      </c>
      <c r="N13" s="27">
        <v>515</v>
      </c>
      <c r="O13">
        <f t="shared" si="0"/>
        <v>435</v>
      </c>
      <c r="P13">
        <f t="shared" si="1"/>
        <v>533</v>
      </c>
    </row>
    <row r="14" spans="11:16" ht="12.75" customHeight="1">
      <c r="K14" s="27">
        <v>1991</v>
      </c>
      <c r="L14" s="28" t="s">
        <v>42</v>
      </c>
      <c r="M14" s="28" t="s">
        <v>104</v>
      </c>
      <c r="N14" s="27">
        <v>493</v>
      </c>
      <c r="O14">
        <f t="shared" si="0"/>
        <v>435</v>
      </c>
      <c r="P14">
        <f t="shared" si="1"/>
        <v>533</v>
      </c>
    </row>
    <row r="15" spans="11:16" ht="12.75" customHeight="1">
      <c r="K15" s="27">
        <v>2201</v>
      </c>
      <c r="L15" s="28" t="s">
        <v>43</v>
      </c>
      <c r="M15" s="28" t="s">
        <v>104</v>
      </c>
      <c r="N15" s="27">
        <v>467</v>
      </c>
      <c r="O15">
        <f t="shared" si="0"/>
        <v>435</v>
      </c>
      <c r="P15">
        <f t="shared" si="1"/>
        <v>533</v>
      </c>
    </row>
    <row r="16" spans="11:16" ht="12.75" customHeight="1">
      <c r="K16" s="27">
        <v>2202</v>
      </c>
      <c r="L16" s="28" t="s">
        <v>43</v>
      </c>
      <c r="M16" s="28" t="s">
        <v>104</v>
      </c>
      <c r="N16" s="27">
        <v>463</v>
      </c>
      <c r="O16">
        <f t="shared" si="0"/>
        <v>435</v>
      </c>
      <c r="P16">
        <f t="shared" si="1"/>
        <v>533</v>
      </c>
    </row>
    <row r="17" spans="11:16" ht="12.75" customHeight="1">
      <c r="K17" s="27">
        <v>2203</v>
      </c>
      <c r="L17" s="28" t="s">
        <v>43</v>
      </c>
      <c r="M17" s="28" t="s">
        <v>104</v>
      </c>
      <c r="N17" s="27">
        <v>522</v>
      </c>
      <c r="O17">
        <f t="shared" si="0"/>
        <v>435</v>
      </c>
      <c r="P17">
        <f t="shared" si="1"/>
        <v>533</v>
      </c>
    </row>
    <row r="18" spans="11:16" ht="12.75" customHeight="1">
      <c r="K18" s="27">
        <v>2204</v>
      </c>
      <c r="L18" s="28" t="s">
        <v>43</v>
      </c>
      <c r="M18" s="28" t="s">
        <v>104</v>
      </c>
      <c r="N18" s="27">
        <v>489</v>
      </c>
      <c r="O18">
        <f t="shared" si="0"/>
        <v>435</v>
      </c>
      <c r="P18">
        <f t="shared" si="1"/>
        <v>533</v>
      </c>
    </row>
    <row r="19" spans="11:16" ht="12.75" customHeight="1">
      <c r="K19" s="27">
        <v>2205</v>
      </c>
      <c r="L19" s="28" t="s">
        <v>43</v>
      </c>
      <c r="M19" s="28" t="s">
        <v>104</v>
      </c>
      <c r="N19" s="27">
        <v>464</v>
      </c>
      <c r="O19">
        <f t="shared" si="0"/>
        <v>435</v>
      </c>
      <c r="P19">
        <f t="shared" si="1"/>
        <v>533</v>
      </c>
    </row>
    <row r="20" spans="11:16" ht="12.75" customHeight="1">
      <c r="K20" s="27">
        <v>2315</v>
      </c>
      <c r="L20" s="28" t="s">
        <v>28</v>
      </c>
      <c r="M20" s="28" t="s">
        <v>104</v>
      </c>
      <c r="N20" s="27">
        <v>467</v>
      </c>
      <c r="O20">
        <f t="shared" si="0"/>
        <v>435</v>
      </c>
      <c r="P20">
        <f t="shared" si="1"/>
        <v>533</v>
      </c>
    </row>
    <row r="21" spans="11:16" ht="12.75" customHeight="1">
      <c r="K21" s="27">
        <v>2350</v>
      </c>
      <c r="L21" s="28" t="s">
        <v>44</v>
      </c>
      <c r="M21" s="28" t="s">
        <v>104</v>
      </c>
      <c r="N21" s="27">
        <v>467</v>
      </c>
      <c r="O21">
        <f t="shared" si="0"/>
        <v>435</v>
      </c>
      <c r="P21">
        <f t="shared" si="1"/>
        <v>533</v>
      </c>
    </row>
    <row r="22" spans="11:16" ht="12.75" customHeight="1">
      <c r="K22" s="27">
        <v>2355</v>
      </c>
      <c r="L22" s="28" t="s">
        <v>45</v>
      </c>
      <c r="M22" s="28" t="s">
        <v>104</v>
      </c>
      <c r="N22" s="27">
        <v>467</v>
      </c>
      <c r="O22">
        <f t="shared" si="0"/>
        <v>435</v>
      </c>
      <c r="P22">
        <f t="shared" si="1"/>
        <v>533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485.8095238095238</v>
      </c>
    </row>
    <row r="35" spans="13:14" ht="12.75" customHeight="1">
      <c r="M35" s="2" t="s">
        <v>12</v>
      </c>
      <c r="N35" s="4">
        <f>STDEV(N2:N33)</f>
        <v>21.087007961346572</v>
      </c>
    </row>
    <row r="36" spans="13:14" ht="12.75" customHeight="1">
      <c r="M36" s="2" t="s">
        <v>5</v>
      </c>
      <c r="N36" s="3">
        <f>N35/N34*100</f>
        <v>4.3405917191558325</v>
      </c>
    </row>
    <row r="37" spans="13:14" ht="12.75" customHeight="1">
      <c r="M37" s="2" t="s">
        <v>13</v>
      </c>
      <c r="N37" s="3">
        <f>N34/N40*100</f>
        <v>100.37386855568673</v>
      </c>
    </row>
    <row r="38" spans="13:14" ht="12.75" customHeight="1">
      <c r="M38" s="2" t="s">
        <v>6</v>
      </c>
      <c r="N38" s="5">
        <v>435</v>
      </c>
    </row>
    <row r="39" spans="13:14" ht="12.75" customHeight="1">
      <c r="M39" s="2" t="s">
        <v>7</v>
      </c>
      <c r="N39" s="5">
        <v>533</v>
      </c>
    </row>
    <row r="40" spans="13:14" ht="12.75" customHeight="1">
      <c r="M40" s="2" t="s">
        <v>8</v>
      </c>
      <c r="N40" s="5">
        <f>(N38+N39)/2</f>
        <v>484</v>
      </c>
    </row>
    <row r="41" spans="13:14" ht="12.75" customHeight="1">
      <c r="M41" s="2" t="s">
        <v>9</v>
      </c>
      <c r="N41" s="5">
        <v>5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G2000</v>
      </c>
      <c r="K1" s="29" t="s">
        <v>0</v>
      </c>
      <c r="L1" s="29" t="s">
        <v>1</v>
      </c>
      <c r="M1" s="29" t="s">
        <v>2</v>
      </c>
      <c r="N1" s="29" t="s">
        <v>51</v>
      </c>
      <c r="O1" s="1" t="s">
        <v>4</v>
      </c>
      <c r="P1" s="1" t="s">
        <v>3</v>
      </c>
    </row>
    <row r="2" spans="1:16" ht="12.75">
      <c r="A2" s="13" t="s">
        <v>50</v>
      </c>
      <c r="K2" s="30">
        <v>1486</v>
      </c>
      <c r="L2" s="31" t="s">
        <v>39</v>
      </c>
      <c r="M2" s="31" t="s">
        <v>104</v>
      </c>
      <c r="N2" s="30">
        <v>2310</v>
      </c>
      <c r="O2">
        <f aca="true" t="shared" si="0" ref="O2:O22">$D$7</f>
        <v>2000</v>
      </c>
      <c r="P2">
        <f aca="true" t="shared" si="1" ref="P2:P22">$E$7</f>
        <v>2460</v>
      </c>
    </row>
    <row r="3" spans="1:16" ht="12.75">
      <c r="A3" s="13" t="s">
        <v>37</v>
      </c>
      <c r="K3" s="30">
        <v>1487</v>
      </c>
      <c r="L3" s="31" t="s">
        <v>39</v>
      </c>
      <c r="M3" s="31" t="s">
        <v>104</v>
      </c>
      <c r="N3" s="30">
        <v>1370</v>
      </c>
      <c r="O3">
        <f t="shared" si="0"/>
        <v>2000</v>
      </c>
      <c r="P3">
        <f t="shared" si="1"/>
        <v>2460</v>
      </c>
    </row>
    <row r="4" spans="11:16" ht="12.75">
      <c r="K4" s="30">
        <v>1488</v>
      </c>
      <c r="L4" s="31" t="s">
        <v>39</v>
      </c>
      <c r="M4" s="31" t="s">
        <v>104</v>
      </c>
      <c r="N4" s="30">
        <v>620</v>
      </c>
      <c r="O4">
        <f t="shared" si="0"/>
        <v>2000</v>
      </c>
      <c r="P4">
        <f t="shared" si="1"/>
        <v>2460</v>
      </c>
    </row>
    <row r="5" spans="1:16" ht="12.75">
      <c r="A5" t="s">
        <v>15</v>
      </c>
      <c r="K5" s="30">
        <v>1489</v>
      </c>
      <c r="L5" s="31" t="s">
        <v>39</v>
      </c>
      <c r="M5" s="31" t="s">
        <v>104</v>
      </c>
      <c r="N5" s="30">
        <v>2450</v>
      </c>
      <c r="O5">
        <f t="shared" si="0"/>
        <v>2000</v>
      </c>
      <c r="P5">
        <f t="shared" si="1"/>
        <v>2460</v>
      </c>
    </row>
    <row r="6" spans="1:16" ht="12.75" customHeight="1">
      <c r="A6" s="7" t="str">
        <f>+M41</f>
        <v>LOR</v>
      </c>
      <c r="B6" s="7" t="str">
        <f>+M42</f>
        <v>N</v>
      </c>
      <c r="C6" s="7" t="str">
        <f>+M40</f>
        <v>Target Value</v>
      </c>
      <c r="D6" s="7" t="str">
        <f>+M38</f>
        <v>Lower Control Limit</v>
      </c>
      <c r="E6" s="7" t="str">
        <f>+M39</f>
        <v>Upper Control Limit</v>
      </c>
      <c r="F6" s="7" t="str">
        <f>+M34</f>
        <v>Mean</v>
      </c>
      <c r="G6" s="7" t="str">
        <f>+M35</f>
        <v>StdDev</v>
      </c>
      <c r="H6" s="7" t="str">
        <f>+M36</f>
        <v>%RSD</v>
      </c>
      <c r="I6" s="7" t="str">
        <f>+M37</f>
        <v>%Recovery</v>
      </c>
      <c r="K6" s="30">
        <v>1490</v>
      </c>
      <c r="L6" s="31" t="s">
        <v>39</v>
      </c>
      <c r="M6" s="31" t="s">
        <v>104</v>
      </c>
      <c r="N6" s="30">
        <v>2360</v>
      </c>
      <c r="O6">
        <f t="shared" si="0"/>
        <v>2000</v>
      </c>
      <c r="P6">
        <f t="shared" si="1"/>
        <v>2460</v>
      </c>
    </row>
    <row r="7" spans="1:16" ht="12.75" customHeight="1">
      <c r="A7" s="5">
        <f>+N41</f>
        <v>10</v>
      </c>
      <c r="B7" s="5">
        <f>+N42</f>
        <v>21</v>
      </c>
      <c r="C7" s="5">
        <f>+N40</f>
        <v>2230</v>
      </c>
      <c r="D7" s="5">
        <f>+N38</f>
        <v>2000</v>
      </c>
      <c r="E7" s="5">
        <f>+N39</f>
        <v>2460</v>
      </c>
      <c r="F7" s="5">
        <f>N34</f>
        <v>2213.3333333333335</v>
      </c>
      <c r="G7" s="6">
        <f>N35</f>
        <v>456.2053631132953</v>
      </c>
      <c r="H7" s="3">
        <f>N36</f>
        <v>20.611688092468157</v>
      </c>
      <c r="I7" s="3">
        <f>+N37</f>
        <v>99.2526158445441</v>
      </c>
      <c r="K7" s="30">
        <v>1512</v>
      </c>
      <c r="L7" s="31" t="s">
        <v>40</v>
      </c>
      <c r="M7" s="31" t="s">
        <v>104</v>
      </c>
      <c r="N7" s="30">
        <v>2360</v>
      </c>
      <c r="O7">
        <f t="shared" si="0"/>
        <v>2000</v>
      </c>
      <c r="P7">
        <f t="shared" si="1"/>
        <v>2460</v>
      </c>
    </row>
    <row r="8" spans="11:16" ht="12.75" customHeight="1">
      <c r="K8" s="30">
        <v>1958</v>
      </c>
      <c r="L8" s="31" t="s">
        <v>41</v>
      </c>
      <c r="M8" s="31" t="s">
        <v>104</v>
      </c>
      <c r="N8" s="30">
        <v>2360</v>
      </c>
      <c r="O8">
        <f t="shared" si="0"/>
        <v>2000</v>
      </c>
      <c r="P8">
        <f t="shared" si="1"/>
        <v>2460</v>
      </c>
    </row>
    <row r="9" spans="11:16" ht="12.75" customHeight="1">
      <c r="K9" s="30">
        <v>1959</v>
      </c>
      <c r="L9" s="31" t="s">
        <v>41</v>
      </c>
      <c r="M9" s="31" t="s">
        <v>104</v>
      </c>
      <c r="N9" s="30">
        <v>2660</v>
      </c>
      <c r="O9">
        <f t="shared" si="0"/>
        <v>2000</v>
      </c>
      <c r="P9">
        <f t="shared" si="1"/>
        <v>2460</v>
      </c>
    </row>
    <row r="10" spans="11:16" ht="12.75" customHeight="1">
      <c r="K10" s="30">
        <v>1960</v>
      </c>
      <c r="L10" s="31" t="s">
        <v>41</v>
      </c>
      <c r="M10" s="31" t="s">
        <v>104</v>
      </c>
      <c r="N10" s="30">
        <v>2640</v>
      </c>
      <c r="O10">
        <f t="shared" si="0"/>
        <v>2000</v>
      </c>
      <c r="P10">
        <f t="shared" si="1"/>
        <v>2460</v>
      </c>
    </row>
    <row r="11" spans="11:16" ht="12.75" customHeight="1">
      <c r="K11" s="30">
        <v>1961</v>
      </c>
      <c r="L11" s="31" t="s">
        <v>41</v>
      </c>
      <c r="M11" s="31" t="s">
        <v>104</v>
      </c>
      <c r="N11" s="30">
        <v>2350</v>
      </c>
      <c r="O11">
        <f t="shared" si="0"/>
        <v>2000</v>
      </c>
      <c r="P11">
        <f t="shared" si="1"/>
        <v>2460</v>
      </c>
    </row>
    <row r="12" spans="11:16" ht="12.75" customHeight="1">
      <c r="K12" s="30">
        <v>1962</v>
      </c>
      <c r="L12" s="31" t="s">
        <v>41</v>
      </c>
      <c r="M12" s="31" t="s">
        <v>104</v>
      </c>
      <c r="N12" s="30">
        <v>2480</v>
      </c>
      <c r="O12">
        <f t="shared" si="0"/>
        <v>2000</v>
      </c>
      <c r="P12">
        <f t="shared" si="1"/>
        <v>2460</v>
      </c>
    </row>
    <row r="13" spans="11:16" ht="12.75" customHeight="1">
      <c r="K13" s="30">
        <v>1963</v>
      </c>
      <c r="L13" s="31" t="s">
        <v>41</v>
      </c>
      <c r="M13" s="31" t="s">
        <v>104</v>
      </c>
      <c r="N13" s="30">
        <v>2450</v>
      </c>
      <c r="O13">
        <f t="shared" si="0"/>
        <v>2000</v>
      </c>
      <c r="P13">
        <f t="shared" si="1"/>
        <v>2460</v>
      </c>
    </row>
    <row r="14" spans="11:16" ht="12.75" customHeight="1">
      <c r="K14" s="30">
        <v>1991</v>
      </c>
      <c r="L14" s="31" t="s">
        <v>42</v>
      </c>
      <c r="M14" s="31" t="s">
        <v>104</v>
      </c>
      <c r="N14" s="30">
        <v>2460</v>
      </c>
      <c r="O14">
        <f t="shared" si="0"/>
        <v>2000</v>
      </c>
      <c r="P14">
        <f t="shared" si="1"/>
        <v>2460</v>
      </c>
    </row>
    <row r="15" spans="11:16" ht="12.75" customHeight="1">
      <c r="K15" s="30">
        <v>2201</v>
      </c>
      <c r="L15" s="31" t="s">
        <v>43</v>
      </c>
      <c r="M15" s="31" t="s">
        <v>104</v>
      </c>
      <c r="N15" s="30">
        <v>2060</v>
      </c>
      <c r="O15">
        <f t="shared" si="0"/>
        <v>2000</v>
      </c>
      <c r="P15">
        <f t="shared" si="1"/>
        <v>2460</v>
      </c>
    </row>
    <row r="16" spans="11:16" ht="12.75" customHeight="1">
      <c r="K16" s="30">
        <v>2202</v>
      </c>
      <c r="L16" s="31" t="s">
        <v>43</v>
      </c>
      <c r="M16" s="31" t="s">
        <v>104</v>
      </c>
      <c r="N16" s="30">
        <v>2230</v>
      </c>
      <c r="O16">
        <f t="shared" si="0"/>
        <v>2000</v>
      </c>
      <c r="P16">
        <f t="shared" si="1"/>
        <v>2460</v>
      </c>
    </row>
    <row r="17" spans="11:16" ht="12.75" customHeight="1">
      <c r="K17" s="30">
        <v>2203</v>
      </c>
      <c r="L17" s="31" t="s">
        <v>43</v>
      </c>
      <c r="M17" s="31" t="s">
        <v>104</v>
      </c>
      <c r="N17" s="30">
        <v>2280</v>
      </c>
      <c r="O17">
        <f t="shared" si="0"/>
        <v>2000</v>
      </c>
      <c r="P17">
        <f t="shared" si="1"/>
        <v>2460</v>
      </c>
    </row>
    <row r="18" spans="11:16" ht="12.75" customHeight="1">
      <c r="K18" s="30">
        <v>2204</v>
      </c>
      <c r="L18" s="31" t="s">
        <v>43</v>
      </c>
      <c r="M18" s="31" t="s">
        <v>104</v>
      </c>
      <c r="N18" s="30">
        <v>2460</v>
      </c>
      <c r="O18">
        <f t="shared" si="0"/>
        <v>2000</v>
      </c>
      <c r="P18">
        <f t="shared" si="1"/>
        <v>2460</v>
      </c>
    </row>
    <row r="19" spans="11:16" ht="12.75" customHeight="1">
      <c r="K19" s="30">
        <v>2205</v>
      </c>
      <c r="L19" s="31" t="s">
        <v>43</v>
      </c>
      <c r="M19" s="31" t="s">
        <v>104</v>
      </c>
      <c r="N19" s="30">
        <v>2400</v>
      </c>
      <c r="O19">
        <f t="shared" si="0"/>
        <v>2000</v>
      </c>
      <c r="P19">
        <f t="shared" si="1"/>
        <v>2460</v>
      </c>
    </row>
    <row r="20" spans="11:16" ht="12.75" customHeight="1">
      <c r="K20" s="30">
        <v>2315</v>
      </c>
      <c r="L20" s="31" t="s">
        <v>28</v>
      </c>
      <c r="M20" s="31" t="s">
        <v>104</v>
      </c>
      <c r="N20" s="30">
        <v>2060</v>
      </c>
      <c r="O20">
        <f t="shared" si="0"/>
        <v>2000</v>
      </c>
      <c r="P20">
        <f t="shared" si="1"/>
        <v>2460</v>
      </c>
    </row>
    <row r="21" spans="11:16" ht="12.75" customHeight="1">
      <c r="K21" s="30">
        <v>2350</v>
      </c>
      <c r="L21" s="31" t="s">
        <v>44</v>
      </c>
      <c r="M21" s="31" t="s">
        <v>104</v>
      </c>
      <c r="N21" s="30">
        <v>2060</v>
      </c>
      <c r="O21">
        <f t="shared" si="0"/>
        <v>2000</v>
      </c>
      <c r="P21">
        <f t="shared" si="1"/>
        <v>2460</v>
      </c>
    </row>
    <row r="22" spans="11:16" ht="12.75" customHeight="1">
      <c r="K22" s="30">
        <v>2355</v>
      </c>
      <c r="L22" s="31" t="s">
        <v>45</v>
      </c>
      <c r="M22" s="31" t="s">
        <v>104</v>
      </c>
      <c r="N22" s="30">
        <v>2060</v>
      </c>
      <c r="O22">
        <f t="shared" si="0"/>
        <v>2000</v>
      </c>
      <c r="P22">
        <f t="shared" si="1"/>
        <v>2460</v>
      </c>
    </row>
    <row r="23" spans="11:14" ht="12.75" customHeight="1">
      <c r="K23" s="15"/>
      <c r="L23" s="16"/>
      <c r="M23" s="16"/>
      <c r="N23" s="15"/>
    </row>
    <row r="24" spans="11:14" ht="12.75" customHeight="1">
      <c r="K24" s="15"/>
      <c r="L24" s="16"/>
      <c r="M24" s="16"/>
      <c r="N24" s="15"/>
    </row>
    <row r="25" spans="11:14" ht="12.75" customHeight="1">
      <c r="K25" s="15"/>
      <c r="L25" s="16"/>
      <c r="M25" s="16"/>
      <c r="N25" s="15"/>
    </row>
    <row r="26" spans="11:14" ht="12.75" customHeight="1">
      <c r="K26" s="15"/>
      <c r="L26" s="16"/>
      <c r="M26" s="16"/>
      <c r="N26" s="15"/>
    </row>
    <row r="27" spans="11:14" ht="12.75" customHeight="1">
      <c r="K27" s="15"/>
      <c r="L27" s="16"/>
      <c r="M27" s="16"/>
      <c r="N27" s="15"/>
    </row>
    <row r="28" spans="11:14" ht="12.75" customHeight="1">
      <c r="K28" s="15"/>
      <c r="L28" s="16"/>
      <c r="M28" s="16"/>
      <c r="N28" s="15"/>
    </row>
    <row r="29" spans="11:14" ht="12.75" customHeight="1">
      <c r="K29" s="15"/>
      <c r="L29" s="16"/>
      <c r="M29" s="16"/>
      <c r="N29" s="15"/>
    </row>
    <row r="30" spans="11:14" ht="12.75" customHeight="1">
      <c r="K30" s="15"/>
      <c r="L30" s="16"/>
      <c r="M30" s="16"/>
      <c r="N30" s="15"/>
    </row>
    <row r="31" spans="11:14" ht="12.75" customHeight="1">
      <c r="K31" s="15"/>
      <c r="L31" s="16"/>
      <c r="M31" s="16"/>
      <c r="N31" s="15"/>
    </row>
    <row r="32" spans="11:14" ht="12.75" customHeight="1">
      <c r="K32" s="15"/>
      <c r="L32" s="16"/>
      <c r="M32" s="16"/>
      <c r="N32" s="15"/>
    </row>
    <row r="33" spans="11:14" ht="12.75" customHeight="1">
      <c r="K33" s="15"/>
      <c r="L33" s="16"/>
      <c r="M33" s="16"/>
      <c r="N33" s="15"/>
    </row>
    <row r="34" spans="13:14" ht="12.75" customHeight="1">
      <c r="M34" s="2" t="s">
        <v>11</v>
      </c>
      <c r="N34" s="6">
        <f>AVERAGE(N2:N33)</f>
        <v>2213.3333333333335</v>
      </c>
    </row>
    <row r="35" spans="13:14" ht="12.75" customHeight="1">
      <c r="M35" s="2" t="s">
        <v>12</v>
      </c>
      <c r="N35" s="4">
        <f>STDEV(N2:N33)</f>
        <v>456.2053631132953</v>
      </c>
    </row>
    <row r="36" spans="13:14" ht="12.75" customHeight="1">
      <c r="M36" s="2" t="s">
        <v>5</v>
      </c>
      <c r="N36" s="3">
        <f>N35/N34*100</f>
        <v>20.611688092468157</v>
      </c>
    </row>
    <row r="37" spans="13:14" ht="12.75" customHeight="1">
      <c r="M37" s="2" t="s">
        <v>13</v>
      </c>
      <c r="N37" s="3">
        <f>N34/N40*100</f>
        <v>99.2526158445441</v>
      </c>
    </row>
    <row r="38" spans="13:14" ht="12.75" customHeight="1">
      <c r="M38" s="2" t="s">
        <v>6</v>
      </c>
      <c r="N38" s="5">
        <v>2000</v>
      </c>
    </row>
    <row r="39" spans="13:14" ht="12.75" customHeight="1">
      <c r="M39" s="2" t="s">
        <v>7</v>
      </c>
      <c r="N39" s="5">
        <v>2460</v>
      </c>
    </row>
    <row r="40" spans="13:14" ht="12.75" customHeight="1">
      <c r="M40" s="2" t="s">
        <v>8</v>
      </c>
      <c r="N40" s="5">
        <f>(N38+N39)/2</f>
        <v>2230</v>
      </c>
    </row>
    <row r="41" spans="13:14" ht="12.75" customHeight="1">
      <c r="M41" s="2" t="s">
        <v>9</v>
      </c>
      <c r="N41" s="5">
        <v>10</v>
      </c>
    </row>
    <row r="42" spans="13:14" ht="12.75" customHeight="1">
      <c r="M42" s="2" t="s">
        <v>10</v>
      </c>
      <c r="N42" s="5">
        <f>COUNT(N2:N33)</f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2007-07-19T21:05:21Z</dcterms:created>
  <dcterms:modified xsi:type="dcterms:W3CDTF">2007-07-29T22:37:19Z</dcterms:modified>
  <cp:category/>
  <cp:version/>
  <cp:contentType/>
  <cp:contentStatus/>
</cp:coreProperties>
</file>