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60" windowHeight="11895" activeTab="0"/>
  </bookViews>
  <sheets>
    <sheet name="SummaryTable" sheetId="1" r:id="rId1"/>
    <sheet name="GraphPrecision" sheetId="2" r:id="rId2"/>
    <sheet name="GraphAccuracy" sheetId="3" r:id="rId3"/>
    <sheet name="Au-AA23" sheetId="4" r:id="rId4"/>
    <sheet name="Au-ICP21" sheetId="5" r:id="rId5"/>
  </sheets>
  <externalReferences>
    <externalReference r:id="rId8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<sst xmlns="http://schemas.openxmlformats.org/spreadsheetml/2006/main" count="141" uniqueCount="34">
  <si>
    <t>Record ID</t>
  </si>
  <si>
    <t>Analysis Job ID</t>
  </si>
  <si>
    <t>Sample ID</t>
  </si>
  <si>
    <t>Au_ppm_ICP21</t>
  </si>
  <si>
    <t>Upper Target</t>
  </si>
  <si>
    <t>Lower Target</t>
  </si>
  <si>
    <t>%RSD</t>
  </si>
  <si>
    <t>Lower Control Limit</t>
  </si>
  <si>
    <t>Upper Control Limit</t>
  </si>
  <si>
    <t>Target Value</t>
  </si>
  <si>
    <t>LOR</t>
  </si>
  <si>
    <t>N</t>
  </si>
  <si>
    <t>Mean</t>
  </si>
  <si>
    <t>StdDev</t>
  </si>
  <si>
    <t>%Recovery</t>
  </si>
  <si>
    <t>Standard</t>
  </si>
  <si>
    <t>Au-ICP21</t>
  </si>
  <si>
    <t>Au 30g FA ICP-AES Finish</t>
  </si>
  <si>
    <t>SUMMARY</t>
  </si>
  <si>
    <t>Au_ppm_AA23</t>
  </si>
  <si>
    <t>PGM Au 30g FA ICP-AES Finish</t>
  </si>
  <si>
    <t>Au-AA23</t>
  </si>
  <si>
    <t>Summary of QA/QC Results by Element &amp; Method</t>
  </si>
  <si>
    <t>Method</t>
  </si>
  <si>
    <t>OX8</t>
  </si>
  <si>
    <t>VA03008105</t>
  </si>
  <si>
    <t>VA03008106</t>
  </si>
  <si>
    <t>VA03008130</t>
  </si>
  <si>
    <t>VA03008102</t>
  </si>
  <si>
    <t>VA03008103</t>
  </si>
  <si>
    <t>VA03008104</t>
  </si>
  <si>
    <t>VA03008109</t>
  </si>
  <si>
    <t>VA03008336</t>
  </si>
  <si>
    <t>VA03008338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</si>
</sst>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0"/>
    <numFmt numFmtId="169" formatCode="0.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21" applyFont="1" applyFill="1" applyBorder="1" applyAlignment="1">
      <alignment horizontal="right" wrapText="1"/>
      <protection/>
    </xf>
    <xf numFmtId="0" fontId="1" fillId="0" borderId="1" xfId="21" applyFont="1" applyFill="1" applyBorder="1" applyAlignment="1">
      <alignment wrapText="1"/>
      <protection/>
    </xf>
    <xf numFmtId="0" fontId="1" fillId="2" borderId="2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2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3" borderId="2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5" fillId="0" borderId="0" xfId="21" applyFont="1" applyFill="1" applyBorder="1" applyAlignment="1">
      <alignment horizontal="left"/>
      <protection/>
    </xf>
    <xf numFmtId="0" fontId="1" fillId="2" borderId="6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wrapText="1"/>
      <protection/>
    </xf>
    <xf numFmtId="0" fontId="1" fillId="2" borderId="6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u-AA23" xfId="19"/>
    <cellStyle name="Normal_Au-ICP21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Au-ICP21</c:v>
                </c:pt>
                <c:pt idx="1">
                  <c:v>Au-AA23</c:v>
                </c:pt>
              </c:strCache>
            </c:strRef>
          </c:cat>
          <c:val>
            <c:numRef>
              <c:f>SummaryTable!$I$6:$I$54</c:f>
              <c:numCache>
                <c:ptCount val="49"/>
                <c:pt idx="0">
                  <c:v>5.100483199004783</c:v>
                </c:pt>
                <c:pt idx="1">
                  <c:v>5.786927600366631</c:v>
                </c:pt>
              </c:numCache>
            </c:numRef>
          </c:val>
          <c:smooth val="0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676708"/>
        <c:crosses val="autoZero"/>
        <c:auto val="1"/>
        <c:lblOffset val="100"/>
        <c:tickLblSkip val="1"/>
        <c:noMultiLvlLbl val="0"/>
      </c:catAx>
      <c:valAx>
        <c:axId val="867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8420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Standard OX8
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Au-ICP21</c:v>
                </c:pt>
                <c:pt idx="1">
                  <c:v>Au-AA23</c:v>
                </c:pt>
              </c:strCache>
            </c:strRef>
          </c:cat>
          <c:val>
            <c:numRef>
              <c:f>SummaryTable!$J$6:$J$54</c:f>
              <c:numCache>
                <c:ptCount val="49"/>
                <c:pt idx="0">
                  <c:v>100.89783281733749</c:v>
                </c:pt>
                <c:pt idx="1">
                  <c:v>100.23923444976074</c:v>
                </c:pt>
              </c:numCache>
            </c:numRef>
          </c:val>
          <c:smooth val="0"/>
        </c:ser>
        <c:marker val="1"/>
        <c:axId val="10981509"/>
        <c:axId val="31724718"/>
      </c:lineChart>
      <c:catAx>
        <c:axId val="1098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0981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OX8
Au ppm (AA23)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'Au-AA23'!$N$2:$N$12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'Au-AA23'!$O$2:$O$12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'Au-AA23'!$P$2:$P$12</c:f>
              <c:numCache/>
            </c:numRef>
          </c:val>
          <c:smooth val="0"/>
        </c:ser>
        <c:marker val="1"/>
        <c:axId val="17087007"/>
        <c:axId val="19565336"/>
      </c:line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65336"/>
        <c:crosses val="autoZero"/>
        <c:auto val="1"/>
        <c:lblOffset val="100"/>
        <c:noMultiLvlLbl val="0"/>
      </c:catAx>
      <c:valAx>
        <c:axId val="19565336"/>
        <c:scaling>
          <c:orientation val="minMax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708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OX8
Au ppm (ICP21)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'Au-ICP21'!$N$2:$N$35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'Au-ICP21'!$O$2:$O$35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'Au-ICP21'!$P$2:$P$35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41870297"/>
        <c:axId val="41288354"/>
      </c:line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8354"/>
        <c:crosses val="autoZero"/>
        <c:auto val="1"/>
        <c:lblOffset val="100"/>
        <c:noMultiLvlLbl val="0"/>
      </c:catAx>
      <c:valAx>
        <c:axId val="41288354"/>
        <c:scaling>
          <c:orientation val="minMax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187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dards_G2000_MS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Table"/>
      <sheetName val="GraphPrecision"/>
      <sheetName val="GraphAccuracy"/>
      <sheetName val="Ag-MS61"/>
      <sheetName val="Al-MS61"/>
      <sheetName val="As-MS61"/>
      <sheetName val="B-MS61"/>
      <sheetName val="Ba-MS61"/>
      <sheetName val="Be-MS61"/>
      <sheetName val="Bi-MS61"/>
      <sheetName val="Ca-MS61"/>
      <sheetName val="Cd-MS61"/>
      <sheetName val="Ce-MS61"/>
      <sheetName val="Co-MS61"/>
      <sheetName val="Cr-MS61"/>
      <sheetName val="Cs-MS61"/>
      <sheetName val="Cu-MS61"/>
      <sheetName val="Fe-MS61"/>
      <sheetName val="Ga-MS61"/>
      <sheetName val="Ge-MS61"/>
      <sheetName val="Hf-MS61"/>
      <sheetName val="In-MS61"/>
      <sheetName val="K-MS61"/>
      <sheetName val="La-MS61"/>
      <sheetName val="Li-MS61"/>
      <sheetName val="Mg-MS61"/>
      <sheetName val="Mn-MS61"/>
      <sheetName val="Mo-MS61"/>
      <sheetName val="Na-MS61"/>
      <sheetName val="Nb-MS61"/>
      <sheetName val="Ni-MS61"/>
      <sheetName val="P-MS61"/>
      <sheetName val="Pb-MS61"/>
      <sheetName val="Pt-MS61"/>
      <sheetName val="Rb-MS61"/>
      <sheetName val="Re-MS61"/>
      <sheetName val="S-MS61"/>
      <sheetName val="Sb-MS61"/>
      <sheetName val="Se-MS61"/>
      <sheetName val="Sn-MS61"/>
      <sheetName val="Sr-MS61"/>
      <sheetName val="Ta-MS61"/>
      <sheetName val="Te-MS61"/>
      <sheetName val="Th-MS61"/>
      <sheetName val="Ti-MS61"/>
      <sheetName val="Tl-MS61"/>
      <sheetName val="U-MS61"/>
      <sheetName val="V-MS61"/>
      <sheetName val="W-MS61"/>
      <sheetName val="Y-MS61"/>
      <sheetName val="Zn-MS61"/>
      <sheetName val="Zr-MS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421875" style="0" bestFit="1" customWidth="1"/>
    <col min="5" max="6" width="17.00390625" style="0" bestFit="1" customWidth="1"/>
    <col min="7" max="7" width="12.00390625" style="0" bestFit="1" customWidth="1"/>
    <col min="10" max="10" width="10.28125" style="0" bestFit="1" customWidth="1"/>
  </cols>
  <sheetData>
    <row r="1" spans="1:2" ht="12.75">
      <c r="A1" s="16" t="s">
        <v>15</v>
      </c>
      <c r="B1" s="16" t="s">
        <v>24</v>
      </c>
    </row>
    <row r="2" ht="12.75">
      <c r="A2" s="16" t="s">
        <v>22</v>
      </c>
    </row>
    <row r="4" spans="1:10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3.5" thickBot="1">
      <c r="A5" s="14" t="s">
        <v>23</v>
      </c>
      <c r="B5" s="14" t="s">
        <v>10</v>
      </c>
      <c r="C5" s="14" t="s">
        <v>11</v>
      </c>
      <c r="D5" s="14" t="s">
        <v>9</v>
      </c>
      <c r="E5" s="14" t="s">
        <v>7</v>
      </c>
      <c r="F5" s="14" t="s">
        <v>8</v>
      </c>
      <c r="G5" s="14" t="s">
        <v>12</v>
      </c>
      <c r="H5" s="14" t="s">
        <v>13</v>
      </c>
      <c r="I5" s="14" t="s">
        <v>6</v>
      </c>
      <c r="J5" s="14" t="s">
        <v>14</v>
      </c>
    </row>
    <row r="6" spans="1:10" ht="12.75">
      <c r="A6" s="11" t="str">
        <f>'Au-ICP21'!A2</f>
        <v>Au-ICP21</v>
      </c>
      <c r="B6" s="11">
        <f>'Au-ICP21'!A7</f>
        <v>0.001</v>
      </c>
      <c r="C6" s="11">
        <f>'Au-ICP21'!B7</f>
        <v>34</v>
      </c>
      <c r="D6" s="11">
        <f>+'Au-ICP21'!C7</f>
        <v>0.19</v>
      </c>
      <c r="E6" s="11">
        <f>+'Au-ICP21'!D7</f>
        <v>0.162</v>
      </c>
      <c r="F6" s="11">
        <f>+'Au-ICP21'!E7</f>
        <v>0.218</v>
      </c>
      <c r="G6" s="12">
        <f>+'Au-ICP21'!F7</f>
        <v>0.19170588235294123</v>
      </c>
      <c r="H6" s="12">
        <f>+'Au-ICP21'!G7</f>
        <v>0.009777926320915642</v>
      </c>
      <c r="I6" s="13">
        <f>+'Au-ICP21'!H7</f>
        <v>5.100483199004783</v>
      </c>
      <c r="J6" s="13">
        <f>+'Au-ICP21'!I7</f>
        <v>100.89783281733749</v>
      </c>
    </row>
    <row r="7" spans="1:10" ht="12.75">
      <c r="A7" s="11" t="str">
        <f>'Au-AA23'!A2</f>
        <v>Au-AA23</v>
      </c>
      <c r="B7" s="7">
        <f>'Au-AA23'!A7</f>
        <v>0.005</v>
      </c>
      <c r="C7" s="7">
        <f>'Au-AA23'!B7</f>
        <v>11</v>
      </c>
      <c r="D7" s="7">
        <f>'Au-AA23'!C7</f>
        <v>0.19</v>
      </c>
      <c r="E7" s="7">
        <f>'Au-AA23'!D7</f>
        <v>0.162</v>
      </c>
      <c r="F7" s="7">
        <f>'Au-AA23'!E7</f>
        <v>0.218</v>
      </c>
      <c r="G7" s="10">
        <f>'Au-AA23'!F7</f>
        <v>0.19045454545454543</v>
      </c>
      <c r="H7" s="10">
        <f>'Au-AA23'!G7</f>
        <v>0.0110214666570619</v>
      </c>
      <c r="I7" s="5">
        <f>'Au-AA23'!H7</f>
        <v>5.786927600366631</v>
      </c>
      <c r="J7" s="5">
        <f>'Au-AA23'!I7</f>
        <v>100.23923444976074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6" t="s">
        <v>15</v>
      </c>
      <c r="B1" s="16" t="str">
        <f>SummaryTable!$B$1</f>
        <v>OX8</v>
      </c>
      <c r="K1" s="18" t="s">
        <v>0</v>
      </c>
      <c r="L1" s="18" t="s">
        <v>1</v>
      </c>
      <c r="M1" s="18" t="s">
        <v>2</v>
      </c>
      <c r="N1" s="18" t="s">
        <v>19</v>
      </c>
      <c r="O1" s="3" t="s">
        <v>5</v>
      </c>
      <c r="P1" s="3" t="s">
        <v>4</v>
      </c>
    </row>
    <row r="2" spans="1:16" ht="12.75">
      <c r="A2" s="17" t="s">
        <v>21</v>
      </c>
      <c r="K2" s="19">
        <v>74</v>
      </c>
      <c r="L2" s="20" t="s">
        <v>25</v>
      </c>
      <c r="M2" s="20" t="s">
        <v>24</v>
      </c>
      <c r="N2" s="19">
        <v>0.195</v>
      </c>
      <c r="O2">
        <f aca="true" t="shared" si="0" ref="O2:O12">$D$7</f>
        <v>0.162</v>
      </c>
      <c r="P2">
        <f aca="true" t="shared" si="1" ref="P2:P12">$E$7</f>
        <v>0.218</v>
      </c>
    </row>
    <row r="3" spans="1:16" ht="12.75">
      <c r="A3" s="16" t="s">
        <v>20</v>
      </c>
      <c r="K3" s="19">
        <v>75</v>
      </c>
      <c r="L3" s="20" t="s">
        <v>25</v>
      </c>
      <c r="M3" s="20" t="s">
        <v>24</v>
      </c>
      <c r="N3" s="19">
        <v>0.177</v>
      </c>
      <c r="O3">
        <f t="shared" si="0"/>
        <v>0.162</v>
      </c>
      <c r="P3">
        <f t="shared" si="1"/>
        <v>0.218</v>
      </c>
    </row>
    <row r="4" spans="11:16" ht="12.75">
      <c r="K4" s="19">
        <v>76</v>
      </c>
      <c r="L4" s="20" t="s">
        <v>25</v>
      </c>
      <c r="M4" s="20" t="s">
        <v>24</v>
      </c>
      <c r="N4" s="19">
        <v>0.168</v>
      </c>
      <c r="O4">
        <f t="shared" si="0"/>
        <v>0.162</v>
      </c>
      <c r="P4">
        <f t="shared" si="1"/>
        <v>0.218</v>
      </c>
    </row>
    <row r="5" spans="1:16" ht="12.75">
      <c r="A5" t="s">
        <v>18</v>
      </c>
      <c r="K5" s="19">
        <v>77</v>
      </c>
      <c r="L5" s="20" t="s">
        <v>25</v>
      </c>
      <c r="M5" s="20" t="s">
        <v>24</v>
      </c>
      <c r="N5" s="19">
        <v>0.19</v>
      </c>
      <c r="O5">
        <f t="shared" si="0"/>
        <v>0.162</v>
      </c>
      <c r="P5">
        <f t="shared" si="1"/>
        <v>0.218</v>
      </c>
    </row>
    <row r="6" spans="1:16" ht="12.75" customHeight="1">
      <c r="A6" s="9" t="str">
        <f>+M44</f>
        <v>LOR</v>
      </c>
      <c r="B6" s="9" t="str">
        <f>+M45</f>
        <v>N</v>
      </c>
      <c r="C6" s="9" t="str">
        <f>+M43</f>
        <v>Target Value</v>
      </c>
      <c r="D6" s="9" t="str">
        <f>+M41</f>
        <v>Lower Control Limit</v>
      </c>
      <c r="E6" s="9" t="str">
        <f>+M42</f>
        <v>Upper Control Limit</v>
      </c>
      <c r="F6" s="9" t="str">
        <f>+M37</f>
        <v>Mean</v>
      </c>
      <c r="G6" s="9" t="str">
        <f>+M38</f>
        <v>StdDev</v>
      </c>
      <c r="H6" s="9" t="str">
        <f>+M39</f>
        <v>%RSD</v>
      </c>
      <c r="I6" s="9" t="str">
        <f>+M40</f>
        <v>%Recovery</v>
      </c>
      <c r="K6" s="19">
        <v>335</v>
      </c>
      <c r="L6" s="20" t="s">
        <v>26</v>
      </c>
      <c r="M6" s="20" t="s">
        <v>24</v>
      </c>
      <c r="N6" s="19">
        <v>0.204</v>
      </c>
      <c r="O6">
        <f t="shared" si="0"/>
        <v>0.162</v>
      </c>
      <c r="P6">
        <f t="shared" si="1"/>
        <v>0.218</v>
      </c>
    </row>
    <row r="7" spans="1:16" ht="12.75" customHeight="1">
      <c r="A7" s="7">
        <f>+N44</f>
        <v>0.005</v>
      </c>
      <c r="B7" s="7">
        <f>+N45</f>
        <v>11</v>
      </c>
      <c r="C7" s="7">
        <f>+N43</f>
        <v>0.19</v>
      </c>
      <c r="D7" s="7">
        <f>+N41</f>
        <v>0.162</v>
      </c>
      <c r="E7" s="7">
        <f>+N42</f>
        <v>0.218</v>
      </c>
      <c r="F7" s="7">
        <f>N37</f>
        <v>0.19045454545454543</v>
      </c>
      <c r="G7" s="8">
        <f>N38</f>
        <v>0.0110214666570619</v>
      </c>
      <c r="H7" s="5">
        <f>N39</f>
        <v>5.786927600366631</v>
      </c>
      <c r="I7" s="5">
        <f>+N40</f>
        <v>100.23923444976074</v>
      </c>
      <c r="K7" s="19">
        <v>336</v>
      </c>
      <c r="L7" s="20" t="s">
        <v>26</v>
      </c>
      <c r="M7" s="20" t="s">
        <v>24</v>
      </c>
      <c r="N7" s="19">
        <v>0.181</v>
      </c>
      <c r="O7">
        <f t="shared" si="0"/>
        <v>0.162</v>
      </c>
      <c r="P7">
        <f t="shared" si="1"/>
        <v>0.218</v>
      </c>
    </row>
    <row r="8" spans="11:16" ht="12.75" customHeight="1">
      <c r="K8" s="19">
        <v>337</v>
      </c>
      <c r="L8" s="20" t="s">
        <v>26</v>
      </c>
      <c r="M8" s="20" t="s">
        <v>24</v>
      </c>
      <c r="N8" s="19">
        <v>0.195</v>
      </c>
      <c r="O8">
        <f t="shared" si="0"/>
        <v>0.162</v>
      </c>
      <c r="P8">
        <f t="shared" si="1"/>
        <v>0.218</v>
      </c>
    </row>
    <row r="9" spans="11:16" ht="12.75" customHeight="1">
      <c r="K9" s="19">
        <v>524</v>
      </c>
      <c r="L9" s="20" t="s">
        <v>27</v>
      </c>
      <c r="M9" s="20" t="s">
        <v>24</v>
      </c>
      <c r="N9" s="19">
        <v>0.194</v>
      </c>
      <c r="O9">
        <f t="shared" si="0"/>
        <v>0.162</v>
      </c>
      <c r="P9">
        <f t="shared" si="1"/>
        <v>0.218</v>
      </c>
    </row>
    <row r="10" spans="11:16" ht="12.75" customHeight="1">
      <c r="K10" s="19">
        <v>525</v>
      </c>
      <c r="L10" s="20" t="s">
        <v>27</v>
      </c>
      <c r="M10" s="20" t="s">
        <v>24</v>
      </c>
      <c r="N10" s="19">
        <v>0.194</v>
      </c>
      <c r="O10">
        <f t="shared" si="0"/>
        <v>0.162</v>
      </c>
      <c r="P10">
        <f t="shared" si="1"/>
        <v>0.218</v>
      </c>
    </row>
    <row r="11" spans="11:16" ht="12.75" customHeight="1">
      <c r="K11" s="19">
        <v>526</v>
      </c>
      <c r="L11" s="20" t="s">
        <v>27</v>
      </c>
      <c r="M11" s="20" t="s">
        <v>24</v>
      </c>
      <c r="N11" s="19">
        <v>0.204</v>
      </c>
      <c r="O11">
        <f t="shared" si="0"/>
        <v>0.162</v>
      </c>
      <c r="P11">
        <f t="shared" si="1"/>
        <v>0.218</v>
      </c>
    </row>
    <row r="12" spans="11:16" ht="12.75" customHeight="1">
      <c r="K12" s="19">
        <v>527</v>
      </c>
      <c r="L12" s="20" t="s">
        <v>27</v>
      </c>
      <c r="M12" s="20" t="s">
        <v>24</v>
      </c>
      <c r="N12" s="19">
        <v>0.193</v>
      </c>
      <c r="O12">
        <f t="shared" si="0"/>
        <v>0.162</v>
      </c>
      <c r="P12">
        <f t="shared" si="1"/>
        <v>0.218</v>
      </c>
    </row>
    <row r="13" spans="11:14" ht="12.75" customHeight="1">
      <c r="K13" s="1"/>
      <c r="L13" s="2"/>
      <c r="M13" s="2"/>
      <c r="N13" s="1"/>
    </row>
    <row r="14" spans="11:14" ht="12.75" customHeight="1">
      <c r="K14" s="1"/>
      <c r="L14" s="2"/>
      <c r="M14" s="2"/>
      <c r="N14" s="1"/>
    </row>
    <row r="15" spans="11:14" ht="12.75" customHeight="1">
      <c r="K15" s="1"/>
      <c r="L15" s="2"/>
      <c r="M15" s="2"/>
      <c r="N15" s="1"/>
    </row>
    <row r="16" spans="11:14" ht="12.75" customHeight="1">
      <c r="K16" s="1"/>
      <c r="L16" s="2"/>
      <c r="M16" s="2"/>
      <c r="N16" s="1"/>
    </row>
    <row r="17" spans="11:14" ht="12.75" customHeight="1">
      <c r="K17" s="1"/>
      <c r="L17" s="2"/>
      <c r="M17" s="2"/>
      <c r="N17" s="1"/>
    </row>
    <row r="18" spans="11:14" ht="12.75" customHeight="1">
      <c r="K18" s="1"/>
      <c r="L18" s="2"/>
      <c r="M18" s="2"/>
      <c r="N18" s="1"/>
    </row>
    <row r="19" spans="11:14" ht="12.75" customHeight="1">
      <c r="K19" s="1"/>
      <c r="L19" s="2"/>
      <c r="M19" s="2"/>
      <c r="N19" s="1"/>
    </row>
    <row r="20" spans="11:14" ht="12.75" customHeight="1">
      <c r="K20" s="1"/>
      <c r="L20" s="2"/>
      <c r="M20" s="2"/>
      <c r="N20" s="1"/>
    </row>
    <row r="21" spans="11:14" ht="12.75" customHeight="1">
      <c r="K21" s="1"/>
      <c r="L21" s="2"/>
      <c r="M21" s="2"/>
      <c r="N21" s="1"/>
    </row>
    <row r="22" spans="11:14" ht="12.75" customHeight="1">
      <c r="K22" s="1"/>
      <c r="L22" s="2"/>
      <c r="M22" s="2"/>
      <c r="N22" s="1"/>
    </row>
    <row r="23" spans="11:14" ht="12.75" customHeight="1">
      <c r="K23" s="1"/>
      <c r="L23" s="2"/>
      <c r="M23" s="2"/>
      <c r="N23" s="1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1:14" ht="12.75" customHeight="1">
      <c r="K34" s="1"/>
      <c r="L34" s="2"/>
      <c r="M34" s="2"/>
      <c r="N34" s="1"/>
    </row>
    <row r="35" spans="11:14" ht="12.75" customHeight="1">
      <c r="K35" s="1"/>
      <c r="L35" s="2"/>
      <c r="M35" s="2"/>
      <c r="N35" s="1"/>
    </row>
    <row r="36" spans="11:14" ht="12.75" customHeight="1">
      <c r="K36" s="1"/>
      <c r="L36" s="2"/>
      <c r="M36" s="2"/>
      <c r="N36" s="1"/>
    </row>
    <row r="37" spans="13:14" ht="12.75" customHeight="1">
      <c r="M37" s="4" t="s">
        <v>12</v>
      </c>
      <c r="N37" s="8">
        <f>AVERAGE(N2:N36)</f>
        <v>0.19045454545454543</v>
      </c>
    </row>
    <row r="38" spans="13:14" ht="12.75" customHeight="1">
      <c r="M38" s="4" t="s">
        <v>13</v>
      </c>
      <c r="N38" s="6">
        <f>STDEV(N2:N36)</f>
        <v>0.0110214666570619</v>
      </c>
    </row>
    <row r="39" spans="13:14" ht="12.75" customHeight="1">
      <c r="M39" s="4" t="s">
        <v>6</v>
      </c>
      <c r="N39" s="5">
        <f>N38/N37*100</f>
        <v>5.786927600366631</v>
      </c>
    </row>
    <row r="40" spans="13:14" ht="12.75" customHeight="1">
      <c r="M40" s="4" t="s">
        <v>14</v>
      </c>
      <c r="N40" s="5">
        <f>N37/N43*100</f>
        <v>100.23923444976074</v>
      </c>
    </row>
    <row r="41" spans="13:14" ht="12.75" customHeight="1">
      <c r="M41" s="4" t="s">
        <v>7</v>
      </c>
      <c r="N41" s="7">
        <v>0.162</v>
      </c>
    </row>
    <row r="42" spans="13:14" ht="12.75" customHeight="1">
      <c r="M42" s="4" t="s">
        <v>8</v>
      </c>
      <c r="N42" s="7">
        <v>0.218</v>
      </c>
    </row>
    <row r="43" spans="13:14" ht="12.75" customHeight="1">
      <c r="M43" s="4" t="s">
        <v>9</v>
      </c>
      <c r="N43" s="7">
        <f>(N41+N42)/2</f>
        <v>0.19</v>
      </c>
    </row>
    <row r="44" spans="13:14" ht="12.75" customHeight="1">
      <c r="M44" s="4" t="s">
        <v>10</v>
      </c>
      <c r="N44" s="7">
        <v>0.005</v>
      </c>
    </row>
    <row r="45" spans="13:14" ht="12.75" customHeight="1">
      <c r="M45" s="4" t="s">
        <v>11</v>
      </c>
      <c r="N45" s="7">
        <f>COUNT(N2:N36)</f>
        <v>11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6" t="s">
        <v>15</v>
      </c>
      <c r="B1" s="16" t="str">
        <f>SummaryTable!$B$1</f>
        <v>OX8</v>
      </c>
      <c r="K1" s="21" t="s">
        <v>0</v>
      </c>
      <c r="L1" s="21" t="s">
        <v>1</v>
      </c>
      <c r="M1" s="21" t="s">
        <v>2</v>
      </c>
      <c r="N1" s="21" t="s">
        <v>3</v>
      </c>
      <c r="O1" s="3" t="s">
        <v>5</v>
      </c>
      <c r="P1" s="3" t="s">
        <v>4</v>
      </c>
    </row>
    <row r="2" spans="1:16" ht="12.75">
      <c r="A2" s="16" t="s">
        <v>16</v>
      </c>
      <c r="K2" s="22">
        <v>13</v>
      </c>
      <c r="L2" s="23" t="s">
        <v>28</v>
      </c>
      <c r="M2" s="23" t="s">
        <v>24</v>
      </c>
      <c r="N2" s="22">
        <v>0.184</v>
      </c>
      <c r="O2">
        <f aca="true" t="shared" si="0" ref="O2:O33">$D$7</f>
        <v>0.162</v>
      </c>
      <c r="P2">
        <f aca="true" t="shared" si="1" ref="P2:P33">$E$7</f>
        <v>0.218</v>
      </c>
    </row>
    <row r="3" spans="1:16" ht="12.75">
      <c r="A3" s="16" t="s">
        <v>17</v>
      </c>
      <c r="K3" s="22">
        <v>14</v>
      </c>
      <c r="L3" s="23" t="s">
        <v>28</v>
      </c>
      <c r="M3" s="23" t="s">
        <v>24</v>
      </c>
      <c r="N3" s="22">
        <v>0.188</v>
      </c>
      <c r="O3">
        <f t="shared" si="0"/>
        <v>0.162</v>
      </c>
      <c r="P3">
        <f t="shared" si="1"/>
        <v>0.218</v>
      </c>
    </row>
    <row r="4" spans="11:16" ht="12.75">
      <c r="K4" s="22">
        <v>15</v>
      </c>
      <c r="L4" s="23" t="s">
        <v>28</v>
      </c>
      <c r="M4" s="23" t="s">
        <v>24</v>
      </c>
      <c r="N4" s="22">
        <v>0.194</v>
      </c>
      <c r="O4">
        <f t="shared" si="0"/>
        <v>0.162</v>
      </c>
      <c r="P4">
        <f t="shared" si="1"/>
        <v>0.218</v>
      </c>
    </row>
    <row r="5" spans="1:16" ht="12.75">
      <c r="A5" t="s">
        <v>18</v>
      </c>
      <c r="K5" s="22">
        <v>16</v>
      </c>
      <c r="L5" s="23" t="s">
        <v>28</v>
      </c>
      <c r="M5" s="23" t="s">
        <v>24</v>
      </c>
      <c r="N5" s="22">
        <v>0.196</v>
      </c>
      <c r="O5">
        <f t="shared" si="0"/>
        <v>0.162</v>
      </c>
      <c r="P5">
        <f t="shared" si="1"/>
        <v>0.218</v>
      </c>
    </row>
    <row r="6" spans="1:16" ht="12.75" customHeight="1">
      <c r="A6" s="9" t="str">
        <f>+M43</f>
        <v>LOR</v>
      </c>
      <c r="B6" s="9" t="str">
        <f>+M44</f>
        <v>N</v>
      </c>
      <c r="C6" s="9" t="str">
        <f>+M42</f>
        <v>Target Value</v>
      </c>
      <c r="D6" s="9" t="str">
        <f>+M40</f>
        <v>Lower Control Limit</v>
      </c>
      <c r="E6" s="9" t="str">
        <f>+M41</f>
        <v>Upper Control Limit</v>
      </c>
      <c r="F6" s="9" t="str">
        <f>+M36</f>
        <v>Mean</v>
      </c>
      <c r="G6" s="9" t="str">
        <f>+M37</f>
        <v>StdDev</v>
      </c>
      <c r="H6" s="9" t="str">
        <f>+M38</f>
        <v>%RSD</v>
      </c>
      <c r="I6" s="9" t="str">
        <f>+M39</f>
        <v>%Recovery</v>
      </c>
      <c r="K6" s="22">
        <v>145</v>
      </c>
      <c r="L6" s="23" t="s">
        <v>29</v>
      </c>
      <c r="M6" s="23" t="s">
        <v>24</v>
      </c>
      <c r="N6" s="22">
        <v>0.194</v>
      </c>
      <c r="O6">
        <f t="shared" si="0"/>
        <v>0.162</v>
      </c>
      <c r="P6">
        <f t="shared" si="1"/>
        <v>0.218</v>
      </c>
    </row>
    <row r="7" spans="1:16" ht="12.75" customHeight="1">
      <c r="A7" s="7">
        <f>+N43</f>
        <v>0.001</v>
      </c>
      <c r="B7" s="7">
        <f>+N44</f>
        <v>34</v>
      </c>
      <c r="C7" s="7">
        <f>+N42</f>
        <v>0.19</v>
      </c>
      <c r="D7" s="7">
        <f>+N40</f>
        <v>0.162</v>
      </c>
      <c r="E7" s="7">
        <f>+N41</f>
        <v>0.218</v>
      </c>
      <c r="F7" s="7">
        <f>N36</f>
        <v>0.19170588235294123</v>
      </c>
      <c r="G7" s="8">
        <f>N37</f>
        <v>0.009777926320915642</v>
      </c>
      <c r="H7" s="5">
        <f>N38</f>
        <v>5.100483199004783</v>
      </c>
      <c r="I7" s="5">
        <f>+N39</f>
        <v>100.89783281733749</v>
      </c>
      <c r="K7" s="22">
        <v>146</v>
      </c>
      <c r="L7" s="23" t="s">
        <v>29</v>
      </c>
      <c r="M7" s="23" t="s">
        <v>24</v>
      </c>
      <c r="N7" s="22">
        <v>0.18</v>
      </c>
      <c r="O7">
        <f t="shared" si="0"/>
        <v>0.162</v>
      </c>
      <c r="P7">
        <f t="shared" si="1"/>
        <v>0.218</v>
      </c>
    </row>
    <row r="8" spans="11:16" ht="12.75" customHeight="1">
      <c r="K8" s="22">
        <v>147</v>
      </c>
      <c r="L8" s="23" t="s">
        <v>29</v>
      </c>
      <c r="M8" s="23" t="s">
        <v>24</v>
      </c>
      <c r="N8" s="22">
        <v>0.206</v>
      </c>
      <c r="O8">
        <f t="shared" si="0"/>
        <v>0.162</v>
      </c>
      <c r="P8">
        <f t="shared" si="1"/>
        <v>0.218</v>
      </c>
    </row>
    <row r="9" spans="11:16" ht="12.75" customHeight="1">
      <c r="K9" s="22">
        <v>148</v>
      </c>
      <c r="L9" s="23" t="s">
        <v>29</v>
      </c>
      <c r="M9" s="23" t="s">
        <v>24</v>
      </c>
      <c r="N9" s="22">
        <v>0.196</v>
      </c>
      <c r="O9">
        <f t="shared" si="0"/>
        <v>0.162</v>
      </c>
      <c r="P9">
        <f t="shared" si="1"/>
        <v>0.218</v>
      </c>
    </row>
    <row r="10" spans="11:16" ht="12.75" customHeight="1">
      <c r="K10" s="22">
        <v>149</v>
      </c>
      <c r="L10" s="23" t="s">
        <v>29</v>
      </c>
      <c r="M10" s="23" t="s">
        <v>24</v>
      </c>
      <c r="N10" s="22">
        <v>0.196</v>
      </c>
      <c r="O10">
        <f t="shared" si="0"/>
        <v>0.162</v>
      </c>
      <c r="P10">
        <f t="shared" si="1"/>
        <v>0.218</v>
      </c>
    </row>
    <row r="11" spans="11:16" ht="12.75" customHeight="1">
      <c r="K11" s="22">
        <v>150</v>
      </c>
      <c r="L11" s="23" t="s">
        <v>29</v>
      </c>
      <c r="M11" s="23" t="s">
        <v>24</v>
      </c>
      <c r="N11" s="22">
        <v>0.197</v>
      </c>
      <c r="O11">
        <f t="shared" si="0"/>
        <v>0.162</v>
      </c>
      <c r="P11">
        <f t="shared" si="1"/>
        <v>0.218</v>
      </c>
    </row>
    <row r="12" spans="11:16" ht="12.75" customHeight="1">
      <c r="K12" s="22">
        <v>151</v>
      </c>
      <c r="L12" s="23" t="s">
        <v>29</v>
      </c>
      <c r="M12" s="23" t="s">
        <v>24</v>
      </c>
      <c r="N12" s="22">
        <v>0.193</v>
      </c>
      <c r="O12">
        <f t="shared" si="0"/>
        <v>0.162</v>
      </c>
      <c r="P12">
        <f t="shared" si="1"/>
        <v>0.218</v>
      </c>
    </row>
    <row r="13" spans="11:16" ht="12.75" customHeight="1">
      <c r="K13" s="22">
        <v>233</v>
      </c>
      <c r="L13" s="23" t="s">
        <v>30</v>
      </c>
      <c r="M13" s="23" t="s">
        <v>24</v>
      </c>
      <c r="N13" s="22">
        <v>0.181</v>
      </c>
      <c r="O13">
        <f t="shared" si="0"/>
        <v>0.162</v>
      </c>
      <c r="P13">
        <f t="shared" si="1"/>
        <v>0.218</v>
      </c>
    </row>
    <row r="14" spans="11:16" ht="12.75" customHeight="1">
      <c r="K14" s="22">
        <v>234</v>
      </c>
      <c r="L14" s="23" t="s">
        <v>30</v>
      </c>
      <c r="M14" s="23" t="s">
        <v>24</v>
      </c>
      <c r="N14" s="22">
        <v>0.186</v>
      </c>
      <c r="O14">
        <f t="shared" si="0"/>
        <v>0.162</v>
      </c>
      <c r="P14">
        <f t="shared" si="1"/>
        <v>0.218</v>
      </c>
    </row>
    <row r="15" spans="11:16" ht="12.75" customHeight="1">
      <c r="K15" s="22">
        <v>235</v>
      </c>
      <c r="L15" s="23" t="s">
        <v>30</v>
      </c>
      <c r="M15" s="23" t="s">
        <v>24</v>
      </c>
      <c r="N15" s="22">
        <v>0.196</v>
      </c>
      <c r="O15">
        <f t="shared" si="0"/>
        <v>0.162</v>
      </c>
      <c r="P15">
        <f t="shared" si="1"/>
        <v>0.218</v>
      </c>
    </row>
    <row r="16" spans="11:16" ht="12.75" customHeight="1">
      <c r="K16" s="22">
        <v>236</v>
      </c>
      <c r="L16" s="23" t="s">
        <v>30</v>
      </c>
      <c r="M16" s="23" t="s">
        <v>24</v>
      </c>
      <c r="N16" s="22">
        <v>0.187</v>
      </c>
      <c r="O16">
        <f t="shared" si="0"/>
        <v>0.162</v>
      </c>
      <c r="P16">
        <f t="shared" si="1"/>
        <v>0.218</v>
      </c>
    </row>
    <row r="17" spans="11:16" ht="12.75" customHeight="1">
      <c r="K17" s="22">
        <v>237</v>
      </c>
      <c r="L17" s="23" t="s">
        <v>30</v>
      </c>
      <c r="M17" s="23" t="s">
        <v>24</v>
      </c>
      <c r="N17" s="22">
        <v>0.199</v>
      </c>
      <c r="O17">
        <f t="shared" si="0"/>
        <v>0.162</v>
      </c>
      <c r="P17">
        <f t="shared" si="1"/>
        <v>0.218</v>
      </c>
    </row>
    <row r="18" spans="11:16" ht="12.75" customHeight="1">
      <c r="K18" s="22">
        <v>238</v>
      </c>
      <c r="L18" s="23" t="s">
        <v>30</v>
      </c>
      <c r="M18" s="23" t="s">
        <v>24</v>
      </c>
      <c r="N18" s="22">
        <v>0.188</v>
      </c>
      <c r="O18">
        <f t="shared" si="0"/>
        <v>0.162</v>
      </c>
      <c r="P18">
        <f t="shared" si="1"/>
        <v>0.218</v>
      </c>
    </row>
    <row r="19" spans="11:16" ht="12.75" customHeight="1">
      <c r="K19" s="22">
        <v>445</v>
      </c>
      <c r="L19" s="23" t="s">
        <v>31</v>
      </c>
      <c r="M19" s="23" t="s">
        <v>24</v>
      </c>
      <c r="N19" s="22">
        <v>0.196</v>
      </c>
      <c r="O19">
        <f t="shared" si="0"/>
        <v>0.162</v>
      </c>
      <c r="P19">
        <f t="shared" si="1"/>
        <v>0.218</v>
      </c>
    </row>
    <row r="20" spans="11:16" ht="12.75" customHeight="1">
      <c r="K20" s="22">
        <v>446</v>
      </c>
      <c r="L20" s="23" t="s">
        <v>31</v>
      </c>
      <c r="M20" s="23" t="s">
        <v>24</v>
      </c>
      <c r="N20" s="22">
        <v>0.198</v>
      </c>
      <c r="O20">
        <f t="shared" si="0"/>
        <v>0.162</v>
      </c>
      <c r="P20">
        <f t="shared" si="1"/>
        <v>0.218</v>
      </c>
    </row>
    <row r="21" spans="11:16" ht="12.75" customHeight="1">
      <c r="K21" s="22">
        <v>447</v>
      </c>
      <c r="L21" s="23" t="s">
        <v>31</v>
      </c>
      <c r="M21" s="23" t="s">
        <v>24</v>
      </c>
      <c r="N21" s="22">
        <v>0.197</v>
      </c>
      <c r="O21">
        <f t="shared" si="0"/>
        <v>0.162</v>
      </c>
      <c r="P21">
        <f t="shared" si="1"/>
        <v>0.218</v>
      </c>
    </row>
    <row r="22" spans="11:16" ht="12.75" customHeight="1">
      <c r="K22" s="22">
        <v>448</v>
      </c>
      <c r="L22" s="23" t="s">
        <v>31</v>
      </c>
      <c r="M22" s="23" t="s">
        <v>24</v>
      </c>
      <c r="N22" s="22">
        <v>0.185</v>
      </c>
      <c r="O22">
        <f t="shared" si="0"/>
        <v>0.162</v>
      </c>
      <c r="P22">
        <f t="shared" si="1"/>
        <v>0.218</v>
      </c>
    </row>
    <row r="23" spans="11:16" ht="12.75" customHeight="1">
      <c r="K23" s="22">
        <v>449</v>
      </c>
      <c r="L23" s="23" t="s">
        <v>31</v>
      </c>
      <c r="M23" s="23" t="s">
        <v>24</v>
      </c>
      <c r="N23" s="22">
        <v>0.197</v>
      </c>
      <c r="O23">
        <f t="shared" si="0"/>
        <v>0.162</v>
      </c>
      <c r="P23">
        <f t="shared" si="1"/>
        <v>0.218</v>
      </c>
    </row>
    <row r="24" spans="11:16" ht="12.75" customHeight="1">
      <c r="K24" s="22">
        <v>450</v>
      </c>
      <c r="L24" s="23" t="s">
        <v>31</v>
      </c>
      <c r="M24" s="23" t="s">
        <v>24</v>
      </c>
      <c r="N24" s="22">
        <v>0.194</v>
      </c>
      <c r="O24">
        <f t="shared" si="0"/>
        <v>0.162</v>
      </c>
      <c r="P24">
        <f t="shared" si="1"/>
        <v>0.218</v>
      </c>
    </row>
    <row r="25" spans="11:16" ht="12.75" customHeight="1">
      <c r="K25" s="22">
        <v>586</v>
      </c>
      <c r="L25" s="23" t="s">
        <v>32</v>
      </c>
      <c r="M25" s="23" t="s">
        <v>24</v>
      </c>
      <c r="N25" s="22">
        <v>0.187</v>
      </c>
      <c r="O25">
        <f t="shared" si="0"/>
        <v>0.162</v>
      </c>
      <c r="P25">
        <f t="shared" si="1"/>
        <v>0.218</v>
      </c>
    </row>
    <row r="26" spans="11:16" ht="12.75" customHeight="1">
      <c r="K26" s="22">
        <v>587</v>
      </c>
      <c r="L26" s="23" t="s">
        <v>32</v>
      </c>
      <c r="M26" s="23" t="s">
        <v>24</v>
      </c>
      <c r="N26" s="22">
        <v>0.182</v>
      </c>
      <c r="O26">
        <f t="shared" si="0"/>
        <v>0.162</v>
      </c>
      <c r="P26">
        <f t="shared" si="1"/>
        <v>0.218</v>
      </c>
    </row>
    <row r="27" spans="11:16" ht="12.75" customHeight="1">
      <c r="K27" s="22">
        <v>588</v>
      </c>
      <c r="L27" s="23" t="s">
        <v>32</v>
      </c>
      <c r="M27" s="23" t="s">
        <v>24</v>
      </c>
      <c r="N27" s="22">
        <v>0.205</v>
      </c>
      <c r="O27">
        <f t="shared" si="0"/>
        <v>0.162</v>
      </c>
      <c r="P27">
        <f t="shared" si="1"/>
        <v>0.218</v>
      </c>
    </row>
    <row r="28" spans="11:16" ht="12.75" customHeight="1">
      <c r="K28" s="22">
        <v>589</v>
      </c>
      <c r="L28" s="23" t="s">
        <v>32</v>
      </c>
      <c r="M28" s="23" t="s">
        <v>24</v>
      </c>
      <c r="N28" s="22">
        <v>0.195</v>
      </c>
      <c r="O28">
        <f t="shared" si="0"/>
        <v>0.162</v>
      </c>
      <c r="P28">
        <f t="shared" si="1"/>
        <v>0.218</v>
      </c>
    </row>
    <row r="29" spans="11:16" ht="12.75" customHeight="1">
      <c r="K29" s="22">
        <v>590</v>
      </c>
      <c r="L29" s="23" t="s">
        <v>32</v>
      </c>
      <c r="M29" s="23" t="s">
        <v>24</v>
      </c>
      <c r="N29" s="22">
        <v>0.166</v>
      </c>
      <c r="O29">
        <f t="shared" si="0"/>
        <v>0.162</v>
      </c>
      <c r="P29">
        <f t="shared" si="1"/>
        <v>0.218</v>
      </c>
    </row>
    <row r="30" spans="11:16" ht="12.75" customHeight="1">
      <c r="K30" s="22">
        <v>591</v>
      </c>
      <c r="L30" s="23" t="s">
        <v>32</v>
      </c>
      <c r="M30" s="23" t="s">
        <v>24</v>
      </c>
      <c r="N30" s="22">
        <v>0.196</v>
      </c>
      <c r="O30">
        <f t="shared" si="0"/>
        <v>0.162</v>
      </c>
      <c r="P30">
        <f t="shared" si="1"/>
        <v>0.218</v>
      </c>
    </row>
    <row r="31" spans="11:16" ht="12.75" customHeight="1">
      <c r="K31" s="22">
        <v>660</v>
      </c>
      <c r="L31" s="23" t="s">
        <v>33</v>
      </c>
      <c r="M31" s="23" t="s">
        <v>24</v>
      </c>
      <c r="N31" s="22">
        <v>0.214</v>
      </c>
      <c r="O31">
        <f t="shared" si="0"/>
        <v>0.162</v>
      </c>
      <c r="P31">
        <f t="shared" si="1"/>
        <v>0.218</v>
      </c>
    </row>
    <row r="32" spans="11:16" ht="12.75" customHeight="1">
      <c r="K32" s="22">
        <v>661</v>
      </c>
      <c r="L32" s="23" t="s">
        <v>33</v>
      </c>
      <c r="M32" s="23" t="s">
        <v>24</v>
      </c>
      <c r="N32" s="22">
        <v>0.165</v>
      </c>
      <c r="O32">
        <f t="shared" si="0"/>
        <v>0.162</v>
      </c>
      <c r="P32">
        <f t="shared" si="1"/>
        <v>0.218</v>
      </c>
    </row>
    <row r="33" spans="11:16" ht="12.75" customHeight="1">
      <c r="K33" s="22">
        <v>662</v>
      </c>
      <c r="L33" s="23" t="s">
        <v>33</v>
      </c>
      <c r="M33" s="23" t="s">
        <v>24</v>
      </c>
      <c r="N33" s="22">
        <v>0.19</v>
      </c>
      <c r="O33">
        <f t="shared" si="0"/>
        <v>0.162</v>
      </c>
      <c r="P33">
        <f t="shared" si="1"/>
        <v>0.218</v>
      </c>
    </row>
    <row r="34" spans="11:16" ht="12.75" customHeight="1">
      <c r="K34" s="22">
        <v>663</v>
      </c>
      <c r="L34" s="23" t="s">
        <v>33</v>
      </c>
      <c r="M34" s="23" t="s">
        <v>24</v>
      </c>
      <c r="N34" s="22">
        <v>0.197</v>
      </c>
      <c r="O34">
        <f>$D$7</f>
        <v>0.162</v>
      </c>
      <c r="P34">
        <f>$E$7</f>
        <v>0.218</v>
      </c>
    </row>
    <row r="35" spans="11:16" ht="12.75" customHeight="1">
      <c r="K35" s="22">
        <v>664</v>
      </c>
      <c r="L35" s="23" t="s">
        <v>33</v>
      </c>
      <c r="M35" s="23" t="s">
        <v>24</v>
      </c>
      <c r="N35" s="22">
        <v>0.193</v>
      </c>
      <c r="O35">
        <f>$D$7</f>
        <v>0.162</v>
      </c>
      <c r="P35">
        <f>$E$7</f>
        <v>0.218</v>
      </c>
    </row>
    <row r="36" spans="13:14" ht="12.75" customHeight="1">
      <c r="M36" s="4" t="s">
        <v>12</v>
      </c>
      <c r="N36" s="8">
        <f>AVERAGE(N2:N35)</f>
        <v>0.19170588235294123</v>
      </c>
    </row>
    <row r="37" spans="13:14" ht="12.75" customHeight="1">
      <c r="M37" s="4" t="s">
        <v>13</v>
      </c>
      <c r="N37" s="6">
        <f>STDEV(N2:N35)</f>
        <v>0.009777926320915642</v>
      </c>
    </row>
    <row r="38" spans="13:14" ht="12.75" customHeight="1">
      <c r="M38" s="4" t="s">
        <v>6</v>
      </c>
      <c r="N38" s="5">
        <f>N37/N36*100</f>
        <v>5.100483199004783</v>
      </c>
    </row>
    <row r="39" spans="13:14" ht="12.75" customHeight="1">
      <c r="M39" s="4" t="s">
        <v>14</v>
      </c>
      <c r="N39" s="5">
        <f>N36/N42*100</f>
        <v>100.89783281733749</v>
      </c>
    </row>
    <row r="40" spans="13:14" ht="12.75" customHeight="1">
      <c r="M40" s="4" t="s">
        <v>7</v>
      </c>
      <c r="N40" s="7">
        <v>0.162</v>
      </c>
    </row>
    <row r="41" spans="13:14" ht="12.75" customHeight="1">
      <c r="M41" s="4" t="s">
        <v>8</v>
      </c>
      <c r="N41" s="7">
        <v>0.218</v>
      </c>
    </row>
    <row r="42" spans="13:14" ht="12.75" customHeight="1">
      <c r="M42" s="4" t="s">
        <v>9</v>
      </c>
      <c r="N42" s="7">
        <f>(N40+N41)/2</f>
        <v>0.19</v>
      </c>
    </row>
    <row r="43" spans="13:14" ht="12.75" customHeight="1">
      <c r="M43" s="4" t="s">
        <v>10</v>
      </c>
      <c r="N43" s="7">
        <v>0.001</v>
      </c>
    </row>
    <row r="44" spans="13:14" ht="12.75" customHeight="1">
      <c r="M44" s="4" t="s">
        <v>11</v>
      </c>
      <c r="N44" s="7">
        <f>COUNT(N2:N35)</f>
        <v>34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2007-07-19T21:05:21Z</dcterms:created>
  <dcterms:modified xsi:type="dcterms:W3CDTF">2007-07-30T14:39:52Z</dcterms:modified>
  <cp:category/>
  <cp:version/>
  <cp:contentType/>
  <cp:contentStatus/>
</cp:coreProperties>
</file>