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60" windowHeight="11895" activeTab="0"/>
  </bookViews>
  <sheets>
    <sheet name="SummaryTable" sheetId="1" r:id="rId1"/>
    <sheet name="GraphPrecision" sheetId="2" r:id="rId2"/>
    <sheet name="GraphAccuracy" sheetId="3" r:id="rId3"/>
    <sheet name="Au-AA23" sheetId="4" r:id="rId4"/>
    <sheet name="Au-ICP21" sheetId="5" r:id="rId5"/>
    <sheet name="Au-ICP23" sheetId="6" r:id="rId6"/>
    <sheet name="Pd-ICP23" sheetId="7" r:id="rId7"/>
    <sheet name="Pt-ICP23" sheetId="8" r:id="rId8"/>
  </sheets>
  <externalReferences>
    <externalReference r:id="rId11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<sst xmlns="http://schemas.openxmlformats.org/spreadsheetml/2006/main" count="392" uniqueCount="63">
  <si>
    <t>Record ID</t>
  </si>
  <si>
    <t>Analysis Job ID</t>
  </si>
  <si>
    <t>Sample ID</t>
  </si>
  <si>
    <t>Au_ppm_ICP21</t>
  </si>
  <si>
    <t>Upper Target</t>
  </si>
  <si>
    <t>Lower Target</t>
  </si>
  <si>
    <t>%RSD</t>
  </si>
  <si>
    <t>Lower Control Limit</t>
  </si>
  <si>
    <t>Upper Control Limit</t>
  </si>
  <si>
    <t>Target Value</t>
  </si>
  <si>
    <t>LOR</t>
  </si>
  <si>
    <t>N</t>
  </si>
  <si>
    <t>Mean</t>
  </si>
  <si>
    <t>StdDev</t>
  </si>
  <si>
    <t>%Recovery</t>
  </si>
  <si>
    <t>Standard</t>
  </si>
  <si>
    <t>Au-ICP21</t>
  </si>
  <si>
    <t>Au 30g FA ICP-AES Finish</t>
  </si>
  <si>
    <t>SUMMARY</t>
  </si>
  <si>
    <t>Au_ppm_AA23</t>
  </si>
  <si>
    <t>PGM Au 30g FA ICP-AES Finish</t>
  </si>
  <si>
    <t>Au-AA23</t>
  </si>
  <si>
    <t>Summary of QA/QC Results by Element &amp; Method</t>
  </si>
  <si>
    <t>Method</t>
  </si>
  <si>
    <t>VA03008106</t>
  </si>
  <si>
    <t>VA03008130</t>
  </si>
  <si>
    <t>Au-ICP23</t>
  </si>
  <si>
    <t>Pt-ICP23</t>
  </si>
  <si>
    <t>Pd-ICP23</t>
  </si>
  <si>
    <t>Au 30g FA AA Finish</t>
  </si>
  <si>
    <t>PGM Pd 30g FA ICP-AES Finish</t>
  </si>
  <si>
    <t>PGM Pt 30g FA ICP-AES Finish</t>
  </si>
  <si>
    <t>Au_ppm_PGM-ICP23</t>
  </si>
  <si>
    <t>Pd_ppm_PGM-ICP23</t>
  </si>
  <si>
    <t>Pt_ppm_PGM-ICP23</t>
  </si>
  <si>
    <t>SC-02</t>
  </si>
  <si>
    <t>VA03008102</t>
  </si>
  <si>
    <t>VA03008103</t>
  </si>
  <si>
    <t>VA03008104</t>
  </si>
  <si>
    <t>VA03008109</t>
  </si>
  <si>
    <t>VA03008336</t>
  </si>
  <si>
    <t>VA03008338</t>
  </si>
  <si>
    <t>VA03018047</t>
  </si>
  <si>
    <t>VA03018048</t>
  </si>
  <si>
    <t>VA03018049</t>
  </si>
  <si>
    <t>VA03018150</t>
  </si>
  <si>
    <t>VA03018151</t>
  </si>
  <si>
    <t>VA03018152</t>
  </si>
  <si>
    <t>VA03018153</t>
  </si>
  <si>
    <t>VA03027047</t>
  </si>
  <si>
    <t>VA03027048</t>
  </si>
  <si>
    <t>VA03027049</t>
  </si>
  <si>
    <t>VA03027110</t>
  </si>
  <si>
    <t>VA03008105</t>
  </si>
  <si>
    <t>VA03018154</t>
  </si>
  <si>
    <t>VA03018155</t>
  </si>
  <si>
    <t>VA03018157</t>
  </si>
  <si>
    <t>VA03027117</t>
  </si>
  <si>
    <t>VA03027118</t>
  </si>
  <si>
    <t>VA03008108</t>
  </si>
  <si>
    <t>VA03018648</t>
  </si>
  <si>
    <t>VA03027119</t>
  </si>
  <si>
    <t>VA03027233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</si>
</sst>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0000000"/>
    <numFmt numFmtId="169" formatCode="0.0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20.5"/>
      <name val="Arial"/>
      <family val="0"/>
    </font>
    <font>
      <b/>
      <sz val="15.7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24" applyFont="1" applyFill="1" applyBorder="1" applyAlignment="1">
      <alignment horizontal="right" wrapText="1"/>
      <protection/>
    </xf>
    <xf numFmtId="0" fontId="1" fillId="0" borderId="1" xfId="24" applyFont="1" applyFill="1" applyBorder="1" applyAlignment="1">
      <alignment wrapText="1"/>
      <protection/>
    </xf>
    <xf numFmtId="0" fontId="1" fillId="2" borderId="2" xfId="24" applyFont="1" applyFill="1" applyBorder="1" applyAlignment="1">
      <alignment horizontal="center"/>
      <protection/>
    </xf>
    <xf numFmtId="0" fontId="1" fillId="0" borderId="2" xfId="24" applyFont="1" applyFill="1" applyBorder="1" applyAlignment="1">
      <alignment wrapText="1"/>
      <protection/>
    </xf>
    <xf numFmtId="2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3" borderId="2" xfId="0" applyFill="1" applyBorder="1" applyAlignment="1">
      <alignment/>
    </xf>
    <xf numFmtId="0" fontId="1" fillId="0" borderId="1" xfId="25" applyFont="1" applyFill="1" applyBorder="1" applyAlignment="1">
      <alignment horizontal="right" wrapText="1"/>
      <protection/>
    </xf>
    <xf numFmtId="0" fontId="1" fillId="0" borderId="1" xfId="25" applyFont="1" applyFill="1" applyBorder="1" applyAlignment="1">
      <alignment wrapText="1"/>
      <protection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3" borderId="4" xfId="0" applyFill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5" fillId="0" borderId="0" xfId="24" applyFont="1" applyFill="1" applyBorder="1" applyAlignment="1">
      <alignment horizontal="left"/>
      <protection/>
    </xf>
    <xf numFmtId="0" fontId="1" fillId="2" borderId="6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wrapText="1"/>
      <protection/>
    </xf>
    <xf numFmtId="0" fontId="1" fillId="2" borderId="6" xfId="21" applyFont="1" applyFill="1" applyBorder="1" applyAlignment="1">
      <alignment horizontal="center"/>
      <protection/>
    </xf>
    <xf numFmtId="0" fontId="1" fillId="0" borderId="1" xfId="21" applyFont="1" applyFill="1" applyBorder="1" applyAlignment="1">
      <alignment horizontal="right" wrapText="1"/>
      <protection/>
    </xf>
    <xf numFmtId="0" fontId="1" fillId="0" borderId="1" xfId="21" applyFont="1" applyFill="1" applyBorder="1" applyAlignment="1">
      <alignment wrapText="1"/>
      <protection/>
    </xf>
    <xf numFmtId="0" fontId="1" fillId="2" borderId="6" xfId="22" applyFont="1" applyFill="1" applyBorder="1" applyAlignment="1">
      <alignment horizontal="center"/>
      <protection/>
    </xf>
    <xf numFmtId="0" fontId="1" fillId="0" borderId="1" xfId="22" applyFont="1" applyFill="1" applyBorder="1" applyAlignment="1">
      <alignment horizontal="right" wrapText="1"/>
      <protection/>
    </xf>
    <xf numFmtId="0" fontId="1" fillId="0" borderId="1" xfId="22" applyFont="1" applyFill="1" applyBorder="1" applyAlignment="1">
      <alignment wrapText="1"/>
      <protection/>
    </xf>
    <xf numFmtId="0" fontId="1" fillId="2" borderId="6" xfId="23" applyFont="1" applyFill="1" applyBorder="1" applyAlignment="1">
      <alignment horizontal="center"/>
      <protection/>
    </xf>
    <xf numFmtId="0" fontId="1" fillId="0" borderId="1" xfId="23" applyFont="1" applyFill="1" applyBorder="1" applyAlignment="1">
      <alignment horizontal="right" wrapText="1"/>
      <protection/>
    </xf>
    <xf numFmtId="0" fontId="1" fillId="0" borderId="1" xfId="23" applyFont="1" applyFill="1" applyBorder="1" applyAlignment="1">
      <alignment wrapText="1"/>
      <protection/>
    </xf>
    <xf numFmtId="0" fontId="1" fillId="2" borderId="6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_Au-AA23" xfId="19"/>
    <cellStyle name="Normal_Au-ICP21" xfId="20"/>
    <cellStyle name="Normal_Au-ICP23" xfId="21"/>
    <cellStyle name="Normal_Pd-ICP23" xfId="22"/>
    <cellStyle name="Normal_Pt-ICP23" xfId="23"/>
    <cellStyle name="Normal_Sheet1" xfId="24"/>
    <cellStyle name="Normal_Shee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Coefficient of Variation 
(% Relative Standard Deviation)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SummaryTable!$A$6:$A$54</c:f>
              <c:strCache>
                <c:ptCount val="49"/>
                <c:pt idx="0">
                  <c:v>Au-AA23</c:v>
                </c:pt>
                <c:pt idx="1">
                  <c:v>Au-ICP21</c:v>
                </c:pt>
                <c:pt idx="2">
                  <c:v>Au-ICP23</c:v>
                </c:pt>
                <c:pt idx="3">
                  <c:v>Pd-ICP23</c:v>
                </c:pt>
                <c:pt idx="4">
                  <c:v>Pt-ICP23</c:v>
                </c:pt>
              </c:strCache>
            </c:strRef>
          </c:cat>
          <c:val>
            <c:numRef>
              <c:f>SummaryTable!$I$6:$I$54</c:f>
              <c:numCache>
                <c:ptCount val="49"/>
                <c:pt idx="0">
                  <c:v>2.747394425625759</c:v>
                </c:pt>
                <c:pt idx="1">
                  <c:v>4.625291751321315</c:v>
                </c:pt>
                <c:pt idx="2">
                  <c:v>7.204700654567479</c:v>
                </c:pt>
                <c:pt idx="3">
                  <c:v>2.2856988727712894E-14</c:v>
                </c:pt>
                <c:pt idx="4">
                  <c:v>48.23813379917868</c:v>
                </c:pt>
              </c:numCache>
            </c:numRef>
          </c:val>
          <c:smooth val="0"/>
        </c:ser>
        <c:marker val="1"/>
        <c:axId val="15507455"/>
        <c:axId val="5349368"/>
      </c:lineChart>
      <c:catAx>
        <c:axId val="1550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49368"/>
        <c:crosses val="autoZero"/>
        <c:auto val="1"/>
        <c:lblOffset val="100"/>
        <c:tickLblSkip val="1"/>
        <c:noMultiLvlLbl val="0"/>
      </c:catAx>
      <c:valAx>
        <c:axId val="5349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5507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SC-02
Pt ppm (ICP23)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'Pt-ICP23'!$N$2:$N$11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'Pt-ICP23'!$O$2:$O$11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'Pt-ICP23'!$P$2:$P$11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125001"/>
        <c:axId val="21471826"/>
      </c:lineChart>
      <c:catAx>
        <c:axId val="4712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71826"/>
        <c:crosses val="autoZero"/>
        <c:auto val="1"/>
        <c:lblOffset val="100"/>
        <c:noMultiLvlLbl val="0"/>
      </c:catAx>
      <c:valAx>
        <c:axId val="21471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7125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Standard SC-02
Accuracy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SummaryTable!$A$6:$A$54</c:f>
              <c:strCache>
                <c:ptCount val="49"/>
                <c:pt idx="0">
                  <c:v>Au-AA23</c:v>
                </c:pt>
                <c:pt idx="1">
                  <c:v>Au-ICP21</c:v>
                </c:pt>
                <c:pt idx="2">
                  <c:v>Au-ICP23</c:v>
                </c:pt>
                <c:pt idx="3">
                  <c:v>Pd-ICP23</c:v>
                </c:pt>
                <c:pt idx="4">
                  <c:v>Pt-ICP23</c:v>
                </c:pt>
              </c:strCache>
            </c:strRef>
          </c:cat>
          <c:val>
            <c:numRef>
              <c:f>SummaryTable!$J$6:$J$54</c:f>
              <c:numCache>
                <c:ptCount val="49"/>
                <c:pt idx="0">
                  <c:v>102.0691244239631</c:v>
                </c:pt>
                <c:pt idx="1">
                  <c:v>102.68959435626101</c:v>
                </c:pt>
                <c:pt idx="2">
                  <c:v>101.95714285714288</c:v>
                </c:pt>
                <c:pt idx="3">
                  <c:v>40.00000000000001</c:v>
                </c:pt>
                <c:pt idx="4">
                  <c:v>47.19999999999999</c:v>
                </c:pt>
              </c:numCache>
            </c:numRef>
          </c:val>
          <c:smooth val="0"/>
        </c:ser>
        <c:marker val="1"/>
        <c:axId val="48144313"/>
        <c:axId val="30645634"/>
      </c:lineChart>
      <c:catAx>
        <c:axId val="48144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0645634"/>
        <c:crosses val="autoZero"/>
        <c:auto val="1"/>
        <c:lblOffset val="100"/>
        <c:tickLblSkip val="1"/>
        <c:noMultiLvlLbl val="0"/>
      </c:catAx>
      <c:valAx>
        <c:axId val="30645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Recovery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8144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SC-02
Au ppm (AA23)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'Au-AA23'!$N$2:$N$32</c:f>
              <c:numCache/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'Au-AA23'!$O$2:$O$32</c:f>
              <c:numCache/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'Au-AA23'!$P$2:$P$32</c:f>
              <c:numCache/>
            </c:numRef>
          </c:val>
          <c:smooth val="0"/>
        </c:ser>
        <c:marker val="1"/>
        <c:axId val="7375251"/>
        <c:axId val="66377260"/>
      </c:lineChart>
      <c:catAx>
        <c:axId val="737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77260"/>
        <c:crosses val="autoZero"/>
        <c:auto val="1"/>
        <c:lblOffset val="100"/>
        <c:noMultiLvlLbl val="0"/>
      </c:catAx>
      <c:valAx>
        <c:axId val="66377260"/>
        <c:scaling>
          <c:orientation val="minMax"/>
          <c:max val="0.9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7375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SC-02
Au ppm (ICP21)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'Au-ICP21'!$N$2:$N$82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'Au-ICP21'!$O$2:$O$82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'Au-ICP21'!$P$2:$P$82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marker val="1"/>
        <c:axId val="60524429"/>
        <c:axId val="7848950"/>
      </c:lineChart>
      <c:catAx>
        <c:axId val="60524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48950"/>
        <c:crosses val="autoZero"/>
        <c:auto val="1"/>
        <c:lblOffset val="100"/>
        <c:noMultiLvlLbl val="0"/>
      </c:catAx>
      <c:valAx>
        <c:axId val="7848950"/>
        <c:scaling>
          <c:orientation val="minMax"/>
          <c:max val="0.9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0524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OX5 by Fire Assay Gold (ICP21)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'Au-ICP23'!$N$2:$N$23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'Au-ICP23'!$O$2:$O$23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'Au-ICP23'!$P$2:$P$23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3531687"/>
        <c:axId val="31785184"/>
      </c:lineChart>
      <c:catAx>
        <c:axId val="3531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85184"/>
        <c:crosses val="autoZero"/>
        <c:auto val="1"/>
        <c:lblOffset val="100"/>
        <c:noMultiLvlLbl val="0"/>
      </c:catAx>
      <c:valAx>
        <c:axId val="31785184"/>
        <c:scaling>
          <c:orientation val="minMax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531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SC-02
Au ppm (ICP23)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'Au-ICP23'!$N$2:$N$11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'Au-ICP23'!$O$2:$O$11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'Au-ICP23'!$P$2:$P$11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631201"/>
        <c:axId val="24463082"/>
      </c:lineChart>
      <c:catAx>
        <c:axId val="1763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63082"/>
        <c:crosses val="autoZero"/>
        <c:auto val="1"/>
        <c:lblOffset val="100"/>
        <c:noMultiLvlLbl val="0"/>
      </c:catAx>
      <c:valAx>
        <c:axId val="24463082"/>
        <c:scaling>
          <c:orientation val="minMax"/>
          <c:max val="0.9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7631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SC-02 by Fire Assay Gold (ICP21)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'Pd-ICP23'!$N$2:$N$82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'Pd-ICP23'!$O$2:$O$82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'Pd-ICP23'!$P$2:$P$82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marker val="1"/>
        <c:axId val="18841147"/>
        <c:axId val="35352596"/>
      </c:lineChart>
      <c:catAx>
        <c:axId val="1884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52596"/>
        <c:crosses val="autoZero"/>
        <c:auto val="1"/>
        <c:lblOffset val="100"/>
        <c:noMultiLvlLbl val="0"/>
      </c:catAx>
      <c:valAx>
        <c:axId val="35352596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8841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SC-02
Pd ppm (ICP23)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'Pd-ICP23'!$N$2:$N$11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'Pd-ICP23'!$O$2:$O$11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'Pd-ICP23'!$P$2:$P$11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737909"/>
        <c:axId val="44987998"/>
      </c:line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87998"/>
        <c:crosses val="autoZero"/>
        <c:auto val="1"/>
        <c:lblOffset val="100"/>
        <c:noMultiLvlLbl val="0"/>
      </c:catAx>
      <c:valAx>
        <c:axId val="44987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49737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OX8 by Fire Assay Gold (ICP21)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'Pt-ICP23'!$N$2:$N$35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'Pt-ICP23'!$O$2:$O$35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'Pt-ICP23'!$P$2:$P$35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marker val="1"/>
        <c:axId val="2238799"/>
        <c:axId val="20149192"/>
      </c:lineChart>
      <c:catAx>
        <c:axId val="223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49192"/>
        <c:crosses val="autoZero"/>
        <c:auto val="1"/>
        <c:lblOffset val="100"/>
        <c:noMultiLvlLbl val="0"/>
      </c:catAx>
      <c:valAx>
        <c:axId val="20149192"/>
        <c:scaling>
          <c:orientation val="minMax"/>
          <c:min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23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9</xdr:col>
      <xdr:colOff>285750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9050" y="1304925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0</xdr:rowOff>
    </xdr:from>
    <xdr:to>
      <xdr:col>9</xdr:col>
      <xdr:colOff>285750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9050" y="129540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0</xdr:rowOff>
    </xdr:from>
    <xdr:to>
      <xdr:col>9</xdr:col>
      <xdr:colOff>285750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9050" y="129540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ndards_G2000_MS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Table"/>
      <sheetName val="GraphPrecision"/>
      <sheetName val="GraphAccuracy"/>
      <sheetName val="Ag-MS61"/>
      <sheetName val="Al-MS61"/>
      <sheetName val="As-MS61"/>
      <sheetName val="B-MS61"/>
      <sheetName val="Ba-MS61"/>
      <sheetName val="Be-MS61"/>
      <sheetName val="Bi-MS61"/>
      <sheetName val="Ca-MS61"/>
      <sheetName val="Cd-MS61"/>
      <sheetName val="Ce-MS61"/>
      <sheetName val="Co-MS61"/>
      <sheetName val="Cr-MS61"/>
      <sheetName val="Cs-MS61"/>
      <sheetName val="Cu-MS61"/>
      <sheetName val="Fe-MS61"/>
      <sheetName val="Ga-MS61"/>
      <sheetName val="Ge-MS61"/>
      <sheetName val="Hf-MS61"/>
      <sheetName val="In-MS61"/>
      <sheetName val="K-MS61"/>
      <sheetName val="La-MS61"/>
      <sheetName val="Li-MS61"/>
      <sheetName val="Mg-MS61"/>
      <sheetName val="Mn-MS61"/>
      <sheetName val="Mo-MS61"/>
      <sheetName val="Na-MS61"/>
      <sheetName val="Nb-MS61"/>
      <sheetName val="Ni-MS61"/>
      <sheetName val="P-MS61"/>
      <sheetName val="Pb-MS61"/>
      <sheetName val="Pt-MS61"/>
      <sheetName val="Rb-MS61"/>
      <sheetName val="Re-MS61"/>
      <sheetName val="S-MS61"/>
      <sheetName val="Sb-MS61"/>
      <sheetName val="Se-MS61"/>
      <sheetName val="Sn-MS61"/>
      <sheetName val="Sr-MS61"/>
      <sheetName val="Ta-MS61"/>
      <sheetName val="Te-MS61"/>
      <sheetName val="Th-MS61"/>
      <sheetName val="Ti-MS61"/>
      <sheetName val="Tl-MS61"/>
      <sheetName val="U-MS61"/>
      <sheetName val="V-MS61"/>
      <sheetName val="W-MS61"/>
      <sheetName val="Y-MS61"/>
      <sheetName val="Zn-MS61"/>
      <sheetName val="Zr-MS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"/>
    </sheetView>
  </sheetViews>
  <sheetFormatPr defaultColWidth="9.140625" defaultRowHeight="12.75"/>
  <cols>
    <col min="4" max="4" width="11.421875" style="0" bestFit="1" customWidth="1"/>
    <col min="5" max="6" width="17.00390625" style="0" bestFit="1" customWidth="1"/>
    <col min="7" max="7" width="12.00390625" style="0" bestFit="1" customWidth="1"/>
    <col min="10" max="10" width="10.28125" style="0" bestFit="1" customWidth="1"/>
  </cols>
  <sheetData>
    <row r="1" spans="1:2" ht="12.75">
      <c r="A1" s="18" t="s">
        <v>15</v>
      </c>
      <c r="B1" s="18" t="s">
        <v>35</v>
      </c>
    </row>
    <row r="2" ht="12.75">
      <c r="A2" s="18" t="s">
        <v>22</v>
      </c>
    </row>
    <row r="4" spans="1:10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3.5" thickBot="1">
      <c r="A5" s="16" t="s">
        <v>23</v>
      </c>
      <c r="B5" s="16" t="s">
        <v>10</v>
      </c>
      <c r="C5" s="16" t="s">
        <v>11</v>
      </c>
      <c r="D5" s="16" t="s">
        <v>9</v>
      </c>
      <c r="E5" s="16" t="s">
        <v>7</v>
      </c>
      <c r="F5" s="16" t="s">
        <v>8</v>
      </c>
      <c r="G5" s="16" t="s">
        <v>12</v>
      </c>
      <c r="H5" s="16" t="s">
        <v>13</v>
      </c>
      <c r="I5" s="16" t="s">
        <v>6</v>
      </c>
      <c r="J5" s="16" t="s">
        <v>14</v>
      </c>
    </row>
    <row r="6" spans="1:10" ht="12.75">
      <c r="A6" s="13" t="str">
        <f>'Au-AA23'!$A$2</f>
        <v>Au-AA23</v>
      </c>
      <c r="B6" s="13">
        <f>'Au-AA23'!A7</f>
        <v>0.005</v>
      </c>
      <c r="C6" s="13">
        <f>'Au-AA23'!B7</f>
        <v>31</v>
      </c>
      <c r="D6" s="13">
        <f>+'Au-AA23'!C7</f>
        <v>0.7</v>
      </c>
      <c r="E6" s="13">
        <f>+'Au-AA23'!D7</f>
        <v>0.625</v>
      </c>
      <c r="F6" s="13">
        <f>+'Au-AA23'!E7</f>
        <v>0.775</v>
      </c>
      <c r="G6" s="14">
        <f>+'Au-AA23'!F7</f>
        <v>0.7144838709677417</v>
      </c>
      <c r="H6" s="14">
        <f>+'Au-AA23'!G7</f>
        <v>0.019629690042962875</v>
      </c>
      <c r="I6" s="15">
        <f>+'Au-AA23'!H7</f>
        <v>2.747394425625759</v>
      </c>
      <c r="J6" s="15">
        <f>+'Au-AA23'!I7</f>
        <v>102.0691244239631</v>
      </c>
    </row>
    <row r="7" spans="1:10" ht="12.75">
      <c r="A7" s="13" t="str">
        <f>'Au-ICP21'!A2</f>
        <v>Au-ICP21</v>
      </c>
      <c r="B7" s="7">
        <f>'Au-ICP21'!A7</f>
        <v>0.001</v>
      </c>
      <c r="C7" s="7">
        <f>'Au-ICP21'!B7</f>
        <v>81</v>
      </c>
      <c r="D7" s="7">
        <f>'Au-ICP21'!C7</f>
        <v>0.7</v>
      </c>
      <c r="E7" s="7">
        <f>'Au-ICP21'!D7</f>
        <v>0.625</v>
      </c>
      <c r="F7" s="7">
        <f>'Au-ICP21'!E7</f>
        <v>0.775</v>
      </c>
      <c r="G7" s="12">
        <f>'Au-ICP21'!F7</f>
        <v>0.7188271604938271</v>
      </c>
      <c r="H7" s="12">
        <f>'Au-ICP21'!G7</f>
        <v>0.033247853360578214</v>
      </c>
      <c r="I7" s="5">
        <f>'Au-ICP21'!H7</f>
        <v>4.625291751321315</v>
      </c>
      <c r="J7" s="5">
        <f>'Au-ICP21'!I7</f>
        <v>102.68959435626101</v>
      </c>
    </row>
    <row r="8" spans="1:10" ht="12.75">
      <c r="A8" s="13" t="str">
        <f>'Au-ICP23'!A2</f>
        <v>Au-ICP23</v>
      </c>
      <c r="B8" s="13">
        <f>'Au-ICP23'!A7</f>
        <v>0.001</v>
      </c>
      <c r="C8" s="13">
        <f>'Au-ICP23'!B7</f>
        <v>10</v>
      </c>
      <c r="D8" s="13">
        <f>'Au-ICP23'!C7</f>
        <v>0.7</v>
      </c>
      <c r="E8" s="13">
        <f>'Au-ICP23'!D7</f>
        <v>0.625</v>
      </c>
      <c r="F8" s="13">
        <f>'Au-ICP23'!E7</f>
        <v>0.775</v>
      </c>
      <c r="G8" s="14">
        <f>'Au-ICP23'!F7</f>
        <v>0.7137000000000001</v>
      </c>
      <c r="H8" s="14">
        <f>'Au-ICP23'!G7</f>
        <v>0.05141994857164811</v>
      </c>
      <c r="I8" s="15">
        <f>'Au-ICP23'!H7</f>
        <v>7.204700654567479</v>
      </c>
      <c r="J8" s="15">
        <f>'Au-ICP23'!I7</f>
        <v>101.95714285714288</v>
      </c>
    </row>
    <row r="9" spans="1:10" ht="12.75">
      <c r="A9" s="13" t="str">
        <f>'Pd-ICP23'!A2</f>
        <v>Pd-ICP23</v>
      </c>
      <c r="B9" s="13">
        <f>'Pd-ICP23'!A7</f>
        <v>0.001</v>
      </c>
      <c r="C9" s="13">
        <f>'Pd-ICP23'!B7</f>
        <v>10</v>
      </c>
      <c r="D9" s="13">
        <f>'Pd-ICP23'!C7</f>
        <v>0.00125</v>
      </c>
      <c r="E9" s="13">
        <f>'Pd-ICP23'!D7</f>
        <v>0.0005</v>
      </c>
      <c r="F9" s="13">
        <f>'Pd-ICP23'!E7</f>
        <v>0.002</v>
      </c>
      <c r="G9" s="14">
        <f>'Pd-ICP23'!F7</f>
        <v>0.0005000000000000001</v>
      </c>
      <c r="H9" s="14">
        <f>'Pd-ICP23'!G7</f>
        <v>1.142849436385645E-19</v>
      </c>
      <c r="I9" s="15">
        <f>'Pd-ICP23'!H7</f>
        <v>2.2856988727712894E-14</v>
      </c>
      <c r="J9" s="15">
        <f>'Pd-ICP23'!I7</f>
        <v>40.00000000000001</v>
      </c>
    </row>
    <row r="10" spans="1:10" ht="12.75">
      <c r="A10" s="13" t="str">
        <f>'Pt-ICP23'!A2</f>
        <v>Pt-ICP23</v>
      </c>
      <c r="B10" s="13">
        <f>'Pt-ICP23'!A7</f>
        <v>0.005</v>
      </c>
      <c r="C10" s="13">
        <f>'Pt-ICP23'!B7</f>
        <v>10</v>
      </c>
      <c r="D10" s="13">
        <f>'Pt-ICP23'!C7</f>
        <v>0.00625</v>
      </c>
      <c r="E10" s="13">
        <f>'Pt-ICP23'!D7</f>
        <v>0.0025</v>
      </c>
      <c r="F10" s="13">
        <f>'Pt-ICP23'!E7</f>
        <v>0.01</v>
      </c>
      <c r="G10" s="14">
        <f>'Pt-ICP23'!F7</f>
        <v>0.0029499999999999995</v>
      </c>
      <c r="H10" s="14">
        <f>'Pt-ICP23'!G7</f>
        <v>0.0014230249470757708</v>
      </c>
      <c r="I10" s="15">
        <f>'Pt-ICP23'!H7</f>
        <v>48.23813379917868</v>
      </c>
      <c r="J10" s="15">
        <f>'Pt-ICP23'!I7</f>
        <v>47.19999999999999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8" t="s">
        <v>15</v>
      </c>
      <c r="B1" s="18" t="str">
        <f>SummaryTable!$B$1</f>
        <v>SC-02</v>
      </c>
      <c r="K1" s="20" t="s">
        <v>0</v>
      </c>
      <c r="L1" s="20" t="s">
        <v>1</v>
      </c>
      <c r="M1" s="20" t="s">
        <v>2</v>
      </c>
      <c r="N1" s="20" t="s">
        <v>19</v>
      </c>
      <c r="O1" s="3" t="s">
        <v>5</v>
      </c>
      <c r="P1" s="3" t="s">
        <v>4</v>
      </c>
    </row>
    <row r="2" spans="1:16" ht="12.75">
      <c r="A2" s="19" t="s">
        <v>21</v>
      </c>
      <c r="K2" s="21">
        <v>78</v>
      </c>
      <c r="L2" s="22" t="s">
        <v>53</v>
      </c>
      <c r="M2" s="22" t="s">
        <v>35</v>
      </c>
      <c r="N2" s="21">
        <v>0.728</v>
      </c>
      <c r="O2">
        <f aca="true" t="shared" si="0" ref="O2:O32">$D$7</f>
        <v>0.625</v>
      </c>
      <c r="P2">
        <f aca="true" t="shared" si="1" ref="P2:P32">$E$7</f>
        <v>0.775</v>
      </c>
    </row>
    <row r="3" spans="1:16" ht="12.75">
      <c r="A3" s="18" t="s">
        <v>29</v>
      </c>
      <c r="K3" s="21">
        <v>79</v>
      </c>
      <c r="L3" s="22" t="s">
        <v>53</v>
      </c>
      <c r="M3" s="22" t="s">
        <v>35</v>
      </c>
      <c r="N3" s="21">
        <v>0.713</v>
      </c>
      <c r="O3">
        <f t="shared" si="0"/>
        <v>0.625</v>
      </c>
      <c r="P3">
        <f t="shared" si="1"/>
        <v>0.775</v>
      </c>
    </row>
    <row r="4" spans="11:16" ht="12.75">
      <c r="K4" s="21">
        <v>80</v>
      </c>
      <c r="L4" s="22" t="s">
        <v>53</v>
      </c>
      <c r="M4" s="22" t="s">
        <v>35</v>
      </c>
      <c r="N4" s="21">
        <v>0.743</v>
      </c>
      <c r="O4">
        <f t="shared" si="0"/>
        <v>0.625</v>
      </c>
      <c r="P4">
        <f t="shared" si="1"/>
        <v>0.775</v>
      </c>
    </row>
    <row r="5" spans="1:16" ht="12.75">
      <c r="A5" t="s">
        <v>18</v>
      </c>
      <c r="K5" s="21">
        <v>81</v>
      </c>
      <c r="L5" s="22" t="s">
        <v>53</v>
      </c>
      <c r="M5" s="22" t="s">
        <v>35</v>
      </c>
      <c r="N5" s="21">
        <v>0.714</v>
      </c>
      <c r="O5">
        <f t="shared" si="0"/>
        <v>0.625</v>
      </c>
      <c r="P5">
        <f t="shared" si="1"/>
        <v>0.775</v>
      </c>
    </row>
    <row r="6" spans="1:16" ht="12.75" customHeight="1">
      <c r="A6" s="9" t="str">
        <f>+M41</f>
        <v>LOR</v>
      </c>
      <c r="B6" s="9" t="str">
        <f>+M42</f>
        <v>N</v>
      </c>
      <c r="C6" s="9" t="str">
        <f>+M40</f>
        <v>Target Value</v>
      </c>
      <c r="D6" s="9" t="str">
        <f>+M38</f>
        <v>Lower Control Limit</v>
      </c>
      <c r="E6" s="9" t="str">
        <f>+M39</f>
        <v>Upper Control Limit</v>
      </c>
      <c r="F6" s="9" t="str">
        <f>+M34</f>
        <v>Mean</v>
      </c>
      <c r="G6" s="9" t="str">
        <f>+M35</f>
        <v>StdDev</v>
      </c>
      <c r="H6" s="9" t="str">
        <f>+M36</f>
        <v>%RSD</v>
      </c>
      <c r="I6" s="9" t="str">
        <f>+M37</f>
        <v>%Recovery</v>
      </c>
      <c r="K6" s="21">
        <v>338</v>
      </c>
      <c r="L6" s="22" t="s">
        <v>24</v>
      </c>
      <c r="M6" s="22" t="s">
        <v>35</v>
      </c>
      <c r="N6" s="21">
        <v>0.739</v>
      </c>
      <c r="O6">
        <f t="shared" si="0"/>
        <v>0.625</v>
      </c>
      <c r="P6">
        <f t="shared" si="1"/>
        <v>0.775</v>
      </c>
    </row>
    <row r="7" spans="1:16" ht="12.75" customHeight="1">
      <c r="A7" s="7">
        <f>+N41</f>
        <v>0.005</v>
      </c>
      <c r="B7" s="7">
        <f>+N42</f>
        <v>31</v>
      </c>
      <c r="C7" s="7">
        <f>+N40</f>
        <v>0.7</v>
      </c>
      <c r="D7" s="7">
        <f>+N38</f>
        <v>0.625</v>
      </c>
      <c r="E7" s="7">
        <f>+N39</f>
        <v>0.775</v>
      </c>
      <c r="F7" s="7">
        <f>N34</f>
        <v>0.7144838709677417</v>
      </c>
      <c r="G7" s="8">
        <f>N35</f>
        <v>0.019629690042962875</v>
      </c>
      <c r="H7" s="5">
        <f>N36</f>
        <v>2.747394425625759</v>
      </c>
      <c r="I7" s="5">
        <f>+N37</f>
        <v>102.0691244239631</v>
      </c>
      <c r="K7" s="21">
        <v>339</v>
      </c>
      <c r="L7" s="22" t="s">
        <v>24</v>
      </c>
      <c r="M7" s="22" t="s">
        <v>35</v>
      </c>
      <c r="N7" s="21">
        <v>0.701</v>
      </c>
      <c r="O7">
        <f t="shared" si="0"/>
        <v>0.625</v>
      </c>
      <c r="P7">
        <f t="shared" si="1"/>
        <v>0.775</v>
      </c>
    </row>
    <row r="8" spans="11:16" ht="12.75" customHeight="1">
      <c r="K8" s="21">
        <v>340</v>
      </c>
      <c r="L8" s="22" t="s">
        <v>24</v>
      </c>
      <c r="M8" s="22" t="s">
        <v>35</v>
      </c>
      <c r="N8" s="21">
        <v>0.728</v>
      </c>
      <c r="O8">
        <f t="shared" si="0"/>
        <v>0.625</v>
      </c>
      <c r="P8">
        <f t="shared" si="1"/>
        <v>0.775</v>
      </c>
    </row>
    <row r="9" spans="11:16" ht="12.75" customHeight="1">
      <c r="K9" s="21">
        <v>528</v>
      </c>
      <c r="L9" s="22" t="s">
        <v>25</v>
      </c>
      <c r="M9" s="22" t="s">
        <v>35</v>
      </c>
      <c r="N9" s="21">
        <v>0.717</v>
      </c>
      <c r="O9">
        <f t="shared" si="0"/>
        <v>0.625</v>
      </c>
      <c r="P9">
        <f t="shared" si="1"/>
        <v>0.775</v>
      </c>
    </row>
    <row r="10" spans="11:16" ht="12.75" customHeight="1">
      <c r="K10" s="21">
        <v>529</v>
      </c>
      <c r="L10" s="22" t="s">
        <v>25</v>
      </c>
      <c r="M10" s="22" t="s">
        <v>35</v>
      </c>
      <c r="N10" s="21">
        <v>0.687</v>
      </c>
      <c r="O10">
        <f t="shared" si="0"/>
        <v>0.625</v>
      </c>
      <c r="P10">
        <f t="shared" si="1"/>
        <v>0.775</v>
      </c>
    </row>
    <row r="11" spans="11:16" ht="12.75" customHeight="1">
      <c r="K11" s="21">
        <v>530</v>
      </c>
      <c r="L11" s="22" t="s">
        <v>25</v>
      </c>
      <c r="M11" s="22" t="s">
        <v>35</v>
      </c>
      <c r="N11" s="21">
        <v>0.739</v>
      </c>
      <c r="O11">
        <f t="shared" si="0"/>
        <v>0.625</v>
      </c>
      <c r="P11">
        <f t="shared" si="1"/>
        <v>0.775</v>
      </c>
    </row>
    <row r="12" spans="11:16" ht="12.75" customHeight="1">
      <c r="K12" s="21">
        <v>531</v>
      </c>
      <c r="L12" s="22" t="s">
        <v>25</v>
      </c>
      <c r="M12" s="22" t="s">
        <v>35</v>
      </c>
      <c r="N12" s="21">
        <v>0.739</v>
      </c>
      <c r="O12">
        <f t="shared" si="0"/>
        <v>0.625</v>
      </c>
      <c r="P12">
        <f t="shared" si="1"/>
        <v>0.775</v>
      </c>
    </row>
    <row r="13" spans="11:16" ht="12.75" customHeight="1">
      <c r="K13" s="21">
        <v>1245</v>
      </c>
      <c r="L13" s="22" t="s">
        <v>54</v>
      </c>
      <c r="M13" s="22" t="s">
        <v>35</v>
      </c>
      <c r="N13" s="21">
        <v>0.712</v>
      </c>
      <c r="O13">
        <f t="shared" si="0"/>
        <v>0.625</v>
      </c>
      <c r="P13">
        <f t="shared" si="1"/>
        <v>0.775</v>
      </c>
    </row>
    <row r="14" spans="11:16" ht="12.75" customHeight="1">
      <c r="K14" s="21">
        <v>1246</v>
      </c>
      <c r="L14" s="22" t="s">
        <v>54</v>
      </c>
      <c r="M14" s="22" t="s">
        <v>35</v>
      </c>
      <c r="N14" s="21">
        <v>0.715</v>
      </c>
      <c r="O14">
        <f t="shared" si="0"/>
        <v>0.625</v>
      </c>
      <c r="P14">
        <f t="shared" si="1"/>
        <v>0.775</v>
      </c>
    </row>
    <row r="15" spans="11:16" ht="12.75" customHeight="1">
      <c r="K15" s="21">
        <v>1247</v>
      </c>
      <c r="L15" s="22" t="s">
        <v>54</v>
      </c>
      <c r="M15" s="22" t="s">
        <v>35</v>
      </c>
      <c r="N15" s="21">
        <v>0.729</v>
      </c>
      <c r="O15">
        <f t="shared" si="0"/>
        <v>0.625</v>
      </c>
      <c r="P15">
        <f t="shared" si="1"/>
        <v>0.775</v>
      </c>
    </row>
    <row r="16" spans="11:16" ht="12.75" customHeight="1">
      <c r="K16" s="21">
        <v>1248</v>
      </c>
      <c r="L16" s="22" t="s">
        <v>54</v>
      </c>
      <c r="M16" s="22" t="s">
        <v>35</v>
      </c>
      <c r="N16" s="21">
        <v>0.716</v>
      </c>
      <c r="O16">
        <f t="shared" si="0"/>
        <v>0.625</v>
      </c>
      <c r="P16">
        <f t="shared" si="1"/>
        <v>0.775</v>
      </c>
    </row>
    <row r="17" spans="11:16" ht="12.75" customHeight="1">
      <c r="K17" s="21">
        <v>1314</v>
      </c>
      <c r="L17" s="22" t="s">
        <v>55</v>
      </c>
      <c r="M17" s="22" t="s">
        <v>35</v>
      </c>
      <c r="N17" s="21">
        <v>0.729</v>
      </c>
      <c r="O17">
        <f t="shared" si="0"/>
        <v>0.625</v>
      </c>
      <c r="P17">
        <f t="shared" si="1"/>
        <v>0.775</v>
      </c>
    </row>
    <row r="18" spans="11:16" ht="12.75" customHeight="1">
      <c r="K18" s="21">
        <v>1315</v>
      </c>
      <c r="L18" s="22" t="s">
        <v>55</v>
      </c>
      <c r="M18" s="22" t="s">
        <v>35</v>
      </c>
      <c r="N18" s="21">
        <v>0.711</v>
      </c>
      <c r="O18">
        <f t="shared" si="0"/>
        <v>0.625</v>
      </c>
      <c r="P18">
        <f t="shared" si="1"/>
        <v>0.775</v>
      </c>
    </row>
    <row r="19" spans="11:16" ht="12.75" customHeight="1">
      <c r="K19" s="21">
        <v>1316</v>
      </c>
      <c r="L19" s="22" t="s">
        <v>55</v>
      </c>
      <c r="M19" s="22" t="s">
        <v>35</v>
      </c>
      <c r="N19" s="21">
        <v>0.703</v>
      </c>
      <c r="O19">
        <f t="shared" si="0"/>
        <v>0.625</v>
      </c>
      <c r="P19">
        <f t="shared" si="1"/>
        <v>0.775</v>
      </c>
    </row>
    <row r="20" spans="11:16" ht="12.75" customHeight="1">
      <c r="K20" s="21">
        <v>1317</v>
      </c>
      <c r="L20" s="22" t="s">
        <v>55</v>
      </c>
      <c r="M20" s="22" t="s">
        <v>35</v>
      </c>
      <c r="N20" s="21">
        <v>0.735</v>
      </c>
      <c r="O20">
        <f t="shared" si="0"/>
        <v>0.625</v>
      </c>
      <c r="P20">
        <f t="shared" si="1"/>
        <v>0.775</v>
      </c>
    </row>
    <row r="21" spans="11:16" ht="12.75" customHeight="1">
      <c r="K21" s="21">
        <v>1318</v>
      </c>
      <c r="L21" s="22" t="s">
        <v>55</v>
      </c>
      <c r="M21" s="22" t="s">
        <v>35</v>
      </c>
      <c r="N21" s="21">
        <v>0.695</v>
      </c>
      <c r="O21">
        <f t="shared" si="0"/>
        <v>0.625</v>
      </c>
      <c r="P21">
        <f t="shared" si="1"/>
        <v>0.775</v>
      </c>
    </row>
    <row r="22" spans="11:16" ht="12.75" customHeight="1">
      <c r="K22" s="21">
        <v>1319</v>
      </c>
      <c r="L22" s="22" t="s">
        <v>55</v>
      </c>
      <c r="M22" s="22" t="s">
        <v>35</v>
      </c>
      <c r="N22" s="21">
        <v>0.716</v>
      </c>
      <c r="O22">
        <f t="shared" si="0"/>
        <v>0.625</v>
      </c>
      <c r="P22">
        <f t="shared" si="1"/>
        <v>0.775</v>
      </c>
    </row>
    <row r="23" spans="11:16" ht="12.75" customHeight="1">
      <c r="K23" s="21">
        <v>1388</v>
      </c>
      <c r="L23" s="22" t="s">
        <v>56</v>
      </c>
      <c r="M23" s="22" t="s">
        <v>35</v>
      </c>
      <c r="N23" s="21">
        <v>0.715</v>
      </c>
      <c r="O23">
        <f t="shared" si="0"/>
        <v>0.625</v>
      </c>
      <c r="P23">
        <f t="shared" si="1"/>
        <v>0.775</v>
      </c>
    </row>
    <row r="24" spans="11:16" ht="12.75" customHeight="1">
      <c r="K24" s="21">
        <v>1389</v>
      </c>
      <c r="L24" s="22" t="s">
        <v>56</v>
      </c>
      <c r="M24" s="22" t="s">
        <v>35</v>
      </c>
      <c r="N24" s="21">
        <v>0.739</v>
      </c>
      <c r="O24">
        <f t="shared" si="0"/>
        <v>0.625</v>
      </c>
      <c r="P24">
        <f t="shared" si="1"/>
        <v>0.775</v>
      </c>
    </row>
    <row r="25" spans="11:16" ht="12.75" customHeight="1">
      <c r="K25" s="21">
        <v>1775</v>
      </c>
      <c r="L25" s="22" t="s">
        <v>57</v>
      </c>
      <c r="M25" s="22" t="s">
        <v>35</v>
      </c>
      <c r="N25" s="21">
        <v>0.703</v>
      </c>
      <c r="O25">
        <f t="shared" si="0"/>
        <v>0.625</v>
      </c>
      <c r="P25">
        <f t="shared" si="1"/>
        <v>0.775</v>
      </c>
    </row>
    <row r="26" spans="11:16" ht="12.75" customHeight="1">
      <c r="K26" s="21">
        <v>1776</v>
      </c>
      <c r="L26" s="22" t="s">
        <v>57</v>
      </c>
      <c r="M26" s="22" t="s">
        <v>35</v>
      </c>
      <c r="N26" s="21">
        <v>0.734</v>
      </c>
      <c r="O26">
        <f t="shared" si="0"/>
        <v>0.625</v>
      </c>
      <c r="P26">
        <f t="shared" si="1"/>
        <v>0.775</v>
      </c>
    </row>
    <row r="27" spans="11:16" ht="12.75" customHeight="1">
      <c r="K27" s="21">
        <v>1777</v>
      </c>
      <c r="L27" s="22" t="s">
        <v>57</v>
      </c>
      <c r="M27" s="22" t="s">
        <v>35</v>
      </c>
      <c r="N27" s="21">
        <v>0.71</v>
      </c>
      <c r="O27">
        <f t="shared" si="0"/>
        <v>0.625</v>
      </c>
      <c r="P27">
        <f t="shared" si="1"/>
        <v>0.775</v>
      </c>
    </row>
    <row r="28" spans="11:16" ht="12.75" customHeight="1">
      <c r="K28" s="21">
        <v>1850</v>
      </c>
      <c r="L28" s="22" t="s">
        <v>58</v>
      </c>
      <c r="M28" s="22" t="s">
        <v>35</v>
      </c>
      <c r="N28" s="21">
        <v>0.654</v>
      </c>
      <c r="O28">
        <f t="shared" si="0"/>
        <v>0.625</v>
      </c>
      <c r="P28">
        <f t="shared" si="1"/>
        <v>0.775</v>
      </c>
    </row>
    <row r="29" spans="11:16" ht="12.75" customHeight="1">
      <c r="K29" s="21">
        <v>1851</v>
      </c>
      <c r="L29" s="22" t="s">
        <v>58</v>
      </c>
      <c r="M29" s="22" t="s">
        <v>35</v>
      </c>
      <c r="N29" s="21">
        <v>0.698</v>
      </c>
      <c r="O29">
        <f t="shared" si="0"/>
        <v>0.625</v>
      </c>
      <c r="P29">
        <f t="shared" si="1"/>
        <v>0.775</v>
      </c>
    </row>
    <row r="30" spans="11:16" ht="12.75" customHeight="1">
      <c r="K30" s="21">
        <v>1852</v>
      </c>
      <c r="L30" s="22" t="s">
        <v>58</v>
      </c>
      <c r="M30" s="22" t="s">
        <v>35</v>
      </c>
      <c r="N30" s="21">
        <v>0.704</v>
      </c>
      <c r="O30">
        <f t="shared" si="0"/>
        <v>0.625</v>
      </c>
      <c r="P30">
        <f t="shared" si="1"/>
        <v>0.775</v>
      </c>
    </row>
    <row r="31" spans="11:16" ht="12.75" customHeight="1">
      <c r="K31" s="21">
        <v>1853</v>
      </c>
      <c r="L31" s="22" t="s">
        <v>58</v>
      </c>
      <c r="M31" s="22" t="s">
        <v>35</v>
      </c>
      <c r="N31" s="21">
        <v>0.688</v>
      </c>
      <c r="O31">
        <f t="shared" si="0"/>
        <v>0.625</v>
      </c>
      <c r="P31">
        <f t="shared" si="1"/>
        <v>0.775</v>
      </c>
    </row>
    <row r="32" spans="11:16" ht="12.75" customHeight="1">
      <c r="K32" s="21">
        <v>1854</v>
      </c>
      <c r="L32" s="22" t="s">
        <v>58</v>
      </c>
      <c r="M32" s="22" t="s">
        <v>35</v>
      </c>
      <c r="N32" s="21">
        <v>0.695</v>
      </c>
      <c r="O32">
        <f t="shared" si="0"/>
        <v>0.625</v>
      </c>
      <c r="P32">
        <f t="shared" si="1"/>
        <v>0.775</v>
      </c>
    </row>
    <row r="33" spans="11:14" ht="12.75" customHeight="1">
      <c r="K33" s="21"/>
      <c r="L33" s="22"/>
      <c r="M33" s="22"/>
      <c r="N33" s="21"/>
    </row>
    <row r="34" spans="13:14" ht="12.75" customHeight="1">
      <c r="M34" s="4" t="s">
        <v>12</v>
      </c>
      <c r="N34" s="8">
        <f>AVERAGE(N2:N33)</f>
        <v>0.7144838709677417</v>
      </c>
    </row>
    <row r="35" spans="13:14" ht="12.75" customHeight="1">
      <c r="M35" s="4" t="s">
        <v>13</v>
      </c>
      <c r="N35" s="6">
        <f>STDEV(N2:N33)</f>
        <v>0.019629690042962875</v>
      </c>
    </row>
    <row r="36" spans="13:14" ht="12.75" customHeight="1">
      <c r="M36" s="4" t="s">
        <v>6</v>
      </c>
      <c r="N36" s="5">
        <f>N35/N34*100</f>
        <v>2.747394425625759</v>
      </c>
    </row>
    <row r="37" spans="13:14" ht="12.75" customHeight="1">
      <c r="M37" s="4" t="s">
        <v>14</v>
      </c>
      <c r="N37" s="5">
        <f>N34/N40*100</f>
        <v>102.0691244239631</v>
      </c>
    </row>
    <row r="38" spans="13:14" ht="12.75" customHeight="1">
      <c r="M38" s="4" t="s">
        <v>7</v>
      </c>
      <c r="N38" s="7">
        <v>0.625</v>
      </c>
    </row>
    <row r="39" spans="13:14" ht="12.75" customHeight="1">
      <c r="M39" s="4" t="s">
        <v>8</v>
      </c>
      <c r="N39" s="7">
        <v>0.775</v>
      </c>
    </row>
    <row r="40" spans="13:14" ht="12.75" customHeight="1">
      <c r="M40" s="4" t="s">
        <v>9</v>
      </c>
      <c r="N40" s="7">
        <f>(N38+N39)/2</f>
        <v>0.7</v>
      </c>
    </row>
    <row r="41" spans="13:14" ht="12.75" customHeight="1">
      <c r="M41" s="4" t="s">
        <v>10</v>
      </c>
      <c r="N41" s="7">
        <v>0.005</v>
      </c>
    </row>
    <row r="42" spans="13:14" ht="12.75" customHeight="1">
      <c r="M42" s="4" t="s">
        <v>11</v>
      </c>
      <c r="N42" s="7">
        <f>COUNT(N2:N33)</f>
        <v>31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1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8" t="s">
        <v>15</v>
      </c>
      <c r="B1" s="18" t="str">
        <f>SummaryTable!$B$1</f>
        <v>SC-02</v>
      </c>
      <c r="K1" s="32" t="s">
        <v>0</v>
      </c>
      <c r="L1" s="32" t="s">
        <v>1</v>
      </c>
      <c r="M1" s="32" t="s">
        <v>2</v>
      </c>
      <c r="N1" s="32" t="s">
        <v>3</v>
      </c>
      <c r="O1" s="3" t="s">
        <v>5</v>
      </c>
      <c r="P1" s="3" t="s">
        <v>4</v>
      </c>
    </row>
    <row r="2" spans="1:16" ht="12.75">
      <c r="A2" s="18" t="s">
        <v>16</v>
      </c>
      <c r="K2" s="33">
        <v>17</v>
      </c>
      <c r="L2" s="34" t="s">
        <v>36</v>
      </c>
      <c r="M2" s="34" t="s">
        <v>35</v>
      </c>
      <c r="N2" s="33">
        <v>0.709</v>
      </c>
      <c r="O2">
        <f aca="true" t="shared" si="0" ref="O2:O65">$D$7</f>
        <v>0.625</v>
      </c>
      <c r="P2">
        <f aca="true" t="shared" si="1" ref="P2:P65">$E$7</f>
        <v>0.775</v>
      </c>
    </row>
    <row r="3" spans="1:16" ht="12.75">
      <c r="A3" s="18" t="s">
        <v>17</v>
      </c>
      <c r="K3" s="33">
        <v>18</v>
      </c>
      <c r="L3" s="34" t="s">
        <v>36</v>
      </c>
      <c r="M3" s="34" t="s">
        <v>35</v>
      </c>
      <c r="N3" s="33">
        <v>0.7</v>
      </c>
      <c r="O3">
        <f t="shared" si="0"/>
        <v>0.625</v>
      </c>
      <c r="P3">
        <f t="shared" si="1"/>
        <v>0.775</v>
      </c>
    </row>
    <row r="4" spans="11:16" ht="12.75">
      <c r="K4" s="33">
        <v>19</v>
      </c>
      <c r="L4" s="34" t="s">
        <v>36</v>
      </c>
      <c r="M4" s="34" t="s">
        <v>35</v>
      </c>
      <c r="N4" s="33">
        <v>0.7</v>
      </c>
      <c r="O4">
        <f t="shared" si="0"/>
        <v>0.625</v>
      </c>
      <c r="P4">
        <f t="shared" si="1"/>
        <v>0.775</v>
      </c>
    </row>
    <row r="5" spans="1:16" ht="12.75">
      <c r="A5" t="s">
        <v>18</v>
      </c>
      <c r="K5" s="33">
        <v>20</v>
      </c>
      <c r="L5" s="34" t="s">
        <v>36</v>
      </c>
      <c r="M5" s="34" t="s">
        <v>35</v>
      </c>
      <c r="N5" s="33">
        <v>0.696</v>
      </c>
      <c r="O5">
        <f t="shared" si="0"/>
        <v>0.625</v>
      </c>
      <c r="P5">
        <f t="shared" si="1"/>
        <v>0.775</v>
      </c>
    </row>
    <row r="6" spans="1:16" ht="12.75" customHeight="1">
      <c r="A6" s="9" t="str">
        <f>+M90</f>
        <v>LOR</v>
      </c>
      <c r="B6" s="9" t="str">
        <f>+M91</f>
        <v>N</v>
      </c>
      <c r="C6" s="9" t="str">
        <f>+M89</f>
        <v>Target Value</v>
      </c>
      <c r="D6" s="9" t="str">
        <f>+M87</f>
        <v>Lower Control Limit</v>
      </c>
      <c r="E6" s="9" t="str">
        <f>+M88</f>
        <v>Upper Control Limit</v>
      </c>
      <c r="F6" s="9" t="str">
        <f>+M83</f>
        <v>Mean</v>
      </c>
      <c r="G6" s="9" t="str">
        <f>+M84</f>
        <v>StdDev</v>
      </c>
      <c r="H6" s="9" t="str">
        <f>+M85</f>
        <v>%RSD</v>
      </c>
      <c r="I6" s="9" t="str">
        <f>+M86</f>
        <v>%Recovery</v>
      </c>
      <c r="K6" s="33">
        <v>152</v>
      </c>
      <c r="L6" s="34" t="s">
        <v>37</v>
      </c>
      <c r="M6" s="34" t="s">
        <v>35</v>
      </c>
      <c r="N6" s="33">
        <v>0.7</v>
      </c>
      <c r="O6">
        <f t="shared" si="0"/>
        <v>0.625</v>
      </c>
      <c r="P6">
        <f t="shared" si="1"/>
        <v>0.775</v>
      </c>
    </row>
    <row r="7" spans="1:16" ht="12.75" customHeight="1">
      <c r="A7" s="7">
        <f>+N90</f>
        <v>0.001</v>
      </c>
      <c r="B7" s="7">
        <f>+N91</f>
        <v>81</v>
      </c>
      <c r="C7" s="7">
        <f>+N89</f>
        <v>0.7</v>
      </c>
      <c r="D7" s="7">
        <f>+N87</f>
        <v>0.625</v>
      </c>
      <c r="E7" s="7">
        <f>+N88</f>
        <v>0.775</v>
      </c>
      <c r="F7" s="7">
        <f>N83</f>
        <v>0.7188271604938271</v>
      </c>
      <c r="G7" s="8">
        <f>N84</f>
        <v>0.033247853360578214</v>
      </c>
      <c r="H7" s="5">
        <f>N85</f>
        <v>4.625291751321315</v>
      </c>
      <c r="I7" s="5">
        <f>+N86</f>
        <v>102.68959435626101</v>
      </c>
      <c r="K7" s="33">
        <v>153</v>
      </c>
      <c r="L7" s="34" t="s">
        <v>37</v>
      </c>
      <c r="M7" s="34" t="s">
        <v>35</v>
      </c>
      <c r="N7" s="33">
        <v>0.723</v>
      </c>
      <c r="O7">
        <f t="shared" si="0"/>
        <v>0.625</v>
      </c>
      <c r="P7">
        <f t="shared" si="1"/>
        <v>0.775</v>
      </c>
    </row>
    <row r="8" spans="11:16" ht="12.75" customHeight="1">
      <c r="K8" s="33">
        <v>154</v>
      </c>
      <c r="L8" s="34" t="s">
        <v>37</v>
      </c>
      <c r="M8" s="34" t="s">
        <v>35</v>
      </c>
      <c r="N8" s="33">
        <v>0.724</v>
      </c>
      <c r="O8">
        <f t="shared" si="0"/>
        <v>0.625</v>
      </c>
      <c r="P8">
        <f t="shared" si="1"/>
        <v>0.775</v>
      </c>
    </row>
    <row r="9" spans="11:16" ht="12.75" customHeight="1">
      <c r="K9" s="33">
        <v>155</v>
      </c>
      <c r="L9" s="34" t="s">
        <v>37</v>
      </c>
      <c r="M9" s="34" t="s">
        <v>35</v>
      </c>
      <c r="N9" s="33">
        <v>0.744</v>
      </c>
      <c r="O9">
        <f t="shared" si="0"/>
        <v>0.625</v>
      </c>
      <c r="P9">
        <f t="shared" si="1"/>
        <v>0.775</v>
      </c>
    </row>
    <row r="10" spans="11:16" ht="12.75" customHeight="1">
      <c r="K10" s="33">
        <v>156</v>
      </c>
      <c r="L10" s="34" t="s">
        <v>37</v>
      </c>
      <c r="M10" s="34" t="s">
        <v>35</v>
      </c>
      <c r="N10" s="33">
        <v>0.696</v>
      </c>
      <c r="O10">
        <f t="shared" si="0"/>
        <v>0.625</v>
      </c>
      <c r="P10">
        <f t="shared" si="1"/>
        <v>0.775</v>
      </c>
    </row>
    <row r="11" spans="11:16" ht="12.75" customHeight="1">
      <c r="K11" s="33">
        <v>157</v>
      </c>
      <c r="L11" s="34" t="s">
        <v>37</v>
      </c>
      <c r="M11" s="34" t="s">
        <v>35</v>
      </c>
      <c r="N11" s="33">
        <v>0.736</v>
      </c>
      <c r="O11">
        <f t="shared" si="0"/>
        <v>0.625</v>
      </c>
      <c r="P11">
        <f t="shared" si="1"/>
        <v>0.775</v>
      </c>
    </row>
    <row r="12" spans="11:16" ht="12.75" customHeight="1">
      <c r="K12" s="33">
        <v>158</v>
      </c>
      <c r="L12" s="34" t="s">
        <v>37</v>
      </c>
      <c r="M12" s="34" t="s">
        <v>35</v>
      </c>
      <c r="N12" s="33">
        <v>0.764</v>
      </c>
      <c r="O12">
        <f t="shared" si="0"/>
        <v>0.625</v>
      </c>
      <c r="P12">
        <f t="shared" si="1"/>
        <v>0.775</v>
      </c>
    </row>
    <row r="13" spans="11:16" ht="12.75" customHeight="1">
      <c r="K13" s="33">
        <v>240</v>
      </c>
      <c r="L13" s="34" t="s">
        <v>38</v>
      </c>
      <c r="M13" s="34" t="s">
        <v>35</v>
      </c>
      <c r="N13" s="33">
        <v>0.712</v>
      </c>
      <c r="O13">
        <f t="shared" si="0"/>
        <v>0.625</v>
      </c>
      <c r="P13">
        <f t="shared" si="1"/>
        <v>0.775</v>
      </c>
    </row>
    <row r="14" spans="11:16" ht="12.75" customHeight="1">
      <c r="K14" s="33">
        <v>241</v>
      </c>
      <c r="L14" s="34" t="s">
        <v>38</v>
      </c>
      <c r="M14" s="34" t="s">
        <v>35</v>
      </c>
      <c r="N14" s="33">
        <v>0.738</v>
      </c>
      <c r="O14">
        <f t="shared" si="0"/>
        <v>0.625</v>
      </c>
      <c r="P14">
        <f t="shared" si="1"/>
        <v>0.775</v>
      </c>
    </row>
    <row r="15" spans="11:16" ht="12.75" customHeight="1">
      <c r="K15" s="33">
        <v>242</v>
      </c>
      <c r="L15" s="34" t="s">
        <v>38</v>
      </c>
      <c r="M15" s="34" t="s">
        <v>35</v>
      </c>
      <c r="N15" s="33">
        <v>0.759</v>
      </c>
      <c r="O15">
        <f t="shared" si="0"/>
        <v>0.625</v>
      </c>
      <c r="P15">
        <f t="shared" si="1"/>
        <v>0.775</v>
      </c>
    </row>
    <row r="16" spans="11:16" ht="12.75" customHeight="1">
      <c r="K16" s="33">
        <v>243</v>
      </c>
      <c r="L16" s="34" t="s">
        <v>38</v>
      </c>
      <c r="M16" s="34" t="s">
        <v>35</v>
      </c>
      <c r="N16" s="33">
        <v>0.683</v>
      </c>
      <c r="O16">
        <f t="shared" si="0"/>
        <v>0.625</v>
      </c>
      <c r="P16">
        <f t="shared" si="1"/>
        <v>0.775</v>
      </c>
    </row>
    <row r="17" spans="11:16" ht="12.75" customHeight="1">
      <c r="K17" s="33">
        <v>244</v>
      </c>
      <c r="L17" s="34" t="s">
        <v>38</v>
      </c>
      <c r="M17" s="34" t="s">
        <v>35</v>
      </c>
      <c r="N17" s="33">
        <v>0.755</v>
      </c>
      <c r="O17">
        <f t="shared" si="0"/>
        <v>0.625</v>
      </c>
      <c r="P17">
        <f t="shared" si="1"/>
        <v>0.775</v>
      </c>
    </row>
    <row r="18" spans="11:16" ht="12.75" customHeight="1">
      <c r="K18" s="33">
        <v>245</v>
      </c>
      <c r="L18" s="34" t="s">
        <v>38</v>
      </c>
      <c r="M18" s="34" t="s">
        <v>35</v>
      </c>
      <c r="N18" s="33">
        <v>0.731</v>
      </c>
      <c r="O18">
        <f t="shared" si="0"/>
        <v>0.625</v>
      </c>
      <c r="P18">
        <f t="shared" si="1"/>
        <v>0.775</v>
      </c>
    </row>
    <row r="19" spans="11:16" ht="12.75" customHeight="1">
      <c r="K19" s="33">
        <v>452</v>
      </c>
      <c r="L19" s="34" t="s">
        <v>39</v>
      </c>
      <c r="M19" s="34" t="s">
        <v>35</v>
      </c>
      <c r="N19" s="33">
        <v>0.744</v>
      </c>
      <c r="O19">
        <f t="shared" si="0"/>
        <v>0.625</v>
      </c>
      <c r="P19">
        <f t="shared" si="1"/>
        <v>0.775</v>
      </c>
    </row>
    <row r="20" spans="11:16" ht="12.75" customHeight="1">
      <c r="K20" s="33">
        <v>453</v>
      </c>
      <c r="L20" s="34" t="s">
        <v>39</v>
      </c>
      <c r="M20" s="34" t="s">
        <v>35</v>
      </c>
      <c r="N20" s="33">
        <v>0.684</v>
      </c>
      <c r="O20">
        <f t="shared" si="0"/>
        <v>0.625</v>
      </c>
      <c r="P20">
        <f t="shared" si="1"/>
        <v>0.775</v>
      </c>
    </row>
    <row r="21" spans="11:16" ht="12.75" customHeight="1">
      <c r="K21" s="33">
        <v>454</v>
      </c>
      <c r="L21" s="34" t="s">
        <v>39</v>
      </c>
      <c r="M21" s="34" t="s">
        <v>35</v>
      </c>
      <c r="N21" s="33">
        <v>0.686</v>
      </c>
      <c r="O21">
        <f t="shared" si="0"/>
        <v>0.625</v>
      </c>
      <c r="P21">
        <f t="shared" si="1"/>
        <v>0.775</v>
      </c>
    </row>
    <row r="22" spans="11:16" ht="12.75" customHeight="1">
      <c r="K22" s="33">
        <v>455</v>
      </c>
      <c r="L22" s="34" t="s">
        <v>39</v>
      </c>
      <c r="M22" s="34" t="s">
        <v>35</v>
      </c>
      <c r="N22" s="33">
        <v>0.736</v>
      </c>
      <c r="O22">
        <f t="shared" si="0"/>
        <v>0.625</v>
      </c>
      <c r="P22">
        <f t="shared" si="1"/>
        <v>0.775</v>
      </c>
    </row>
    <row r="23" spans="11:16" ht="12.75" customHeight="1">
      <c r="K23" s="33">
        <v>456</v>
      </c>
      <c r="L23" s="34" t="s">
        <v>39</v>
      </c>
      <c r="M23" s="34" t="s">
        <v>35</v>
      </c>
      <c r="N23" s="33">
        <v>0.736</v>
      </c>
      <c r="O23">
        <f t="shared" si="0"/>
        <v>0.625</v>
      </c>
      <c r="P23">
        <f t="shared" si="1"/>
        <v>0.775</v>
      </c>
    </row>
    <row r="24" spans="11:16" ht="12.75" customHeight="1">
      <c r="K24" s="33">
        <v>592</v>
      </c>
      <c r="L24" s="34" t="s">
        <v>40</v>
      </c>
      <c r="M24" s="34" t="s">
        <v>35</v>
      </c>
      <c r="N24" s="33">
        <v>0.683</v>
      </c>
      <c r="O24">
        <f t="shared" si="0"/>
        <v>0.625</v>
      </c>
      <c r="P24">
        <f t="shared" si="1"/>
        <v>0.775</v>
      </c>
    </row>
    <row r="25" spans="11:16" ht="12.75" customHeight="1">
      <c r="K25" s="33">
        <v>593</v>
      </c>
      <c r="L25" s="34" t="s">
        <v>40</v>
      </c>
      <c r="M25" s="34" t="s">
        <v>35</v>
      </c>
      <c r="N25" s="33">
        <v>0.746</v>
      </c>
      <c r="O25">
        <f t="shared" si="0"/>
        <v>0.625</v>
      </c>
      <c r="P25">
        <f t="shared" si="1"/>
        <v>0.775</v>
      </c>
    </row>
    <row r="26" spans="11:16" ht="12.75" customHeight="1">
      <c r="K26" s="33">
        <v>594</v>
      </c>
      <c r="L26" s="34" t="s">
        <v>40</v>
      </c>
      <c r="M26" s="34" t="s">
        <v>35</v>
      </c>
      <c r="N26" s="33">
        <v>0.769</v>
      </c>
      <c r="O26">
        <f t="shared" si="0"/>
        <v>0.625</v>
      </c>
      <c r="P26">
        <f t="shared" si="1"/>
        <v>0.775</v>
      </c>
    </row>
    <row r="27" spans="11:16" ht="12.75" customHeight="1">
      <c r="K27" s="33">
        <v>595</v>
      </c>
      <c r="L27" s="34" t="s">
        <v>40</v>
      </c>
      <c r="M27" s="34" t="s">
        <v>35</v>
      </c>
      <c r="N27" s="33">
        <v>0.661</v>
      </c>
      <c r="O27">
        <f t="shared" si="0"/>
        <v>0.625</v>
      </c>
      <c r="P27">
        <f t="shared" si="1"/>
        <v>0.775</v>
      </c>
    </row>
    <row r="28" spans="11:16" ht="12.75" customHeight="1">
      <c r="K28" s="33">
        <v>596</v>
      </c>
      <c r="L28" s="34" t="s">
        <v>40</v>
      </c>
      <c r="M28" s="34" t="s">
        <v>35</v>
      </c>
      <c r="N28" s="33">
        <v>0.678</v>
      </c>
      <c r="O28">
        <f t="shared" si="0"/>
        <v>0.625</v>
      </c>
      <c r="P28">
        <f t="shared" si="1"/>
        <v>0.775</v>
      </c>
    </row>
    <row r="29" spans="11:16" ht="12.75" customHeight="1">
      <c r="K29" s="33">
        <v>597</v>
      </c>
      <c r="L29" s="34" t="s">
        <v>40</v>
      </c>
      <c r="M29" s="34" t="s">
        <v>35</v>
      </c>
      <c r="N29" s="33">
        <v>0.678</v>
      </c>
      <c r="O29">
        <f t="shared" si="0"/>
        <v>0.625</v>
      </c>
      <c r="P29">
        <f t="shared" si="1"/>
        <v>0.775</v>
      </c>
    </row>
    <row r="30" spans="11:16" ht="12.75" customHeight="1">
      <c r="K30" s="33">
        <v>665</v>
      </c>
      <c r="L30" s="34" t="s">
        <v>41</v>
      </c>
      <c r="M30" s="34" t="s">
        <v>35</v>
      </c>
      <c r="N30" s="33">
        <v>0.734</v>
      </c>
      <c r="O30">
        <f t="shared" si="0"/>
        <v>0.625</v>
      </c>
      <c r="P30">
        <f t="shared" si="1"/>
        <v>0.775</v>
      </c>
    </row>
    <row r="31" spans="11:16" ht="12.75" customHeight="1">
      <c r="K31" s="33">
        <v>666</v>
      </c>
      <c r="L31" s="34" t="s">
        <v>41</v>
      </c>
      <c r="M31" s="34" t="s">
        <v>35</v>
      </c>
      <c r="N31" s="33">
        <v>0.735</v>
      </c>
      <c r="O31">
        <f t="shared" si="0"/>
        <v>0.625</v>
      </c>
      <c r="P31">
        <f t="shared" si="1"/>
        <v>0.775</v>
      </c>
    </row>
    <row r="32" spans="11:16" ht="12.75" customHeight="1">
      <c r="K32" s="33">
        <v>667</v>
      </c>
      <c r="L32" s="34" t="s">
        <v>41</v>
      </c>
      <c r="M32" s="34" t="s">
        <v>35</v>
      </c>
      <c r="N32" s="33">
        <v>0.721</v>
      </c>
      <c r="O32">
        <f t="shared" si="0"/>
        <v>0.625</v>
      </c>
      <c r="P32">
        <f t="shared" si="1"/>
        <v>0.775</v>
      </c>
    </row>
    <row r="33" spans="11:16" ht="12.75" customHeight="1">
      <c r="K33" s="33">
        <v>668</v>
      </c>
      <c r="L33" s="34" t="s">
        <v>41</v>
      </c>
      <c r="M33" s="34" t="s">
        <v>35</v>
      </c>
      <c r="N33" s="33">
        <v>0.713</v>
      </c>
      <c r="O33">
        <f t="shared" si="0"/>
        <v>0.625</v>
      </c>
      <c r="P33">
        <f t="shared" si="1"/>
        <v>0.775</v>
      </c>
    </row>
    <row r="34" spans="11:16" ht="12.75" customHeight="1">
      <c r="K34" s="33">
        <v>669</v>
      </c>
      <c r="L34" s="34" t="s">
        <v>41</v>
      </c>
      <c r="M34" s="34" t="s">
        <v>35</v>
      </c>
      <c r="N34" s="33">
        <v>0.764</v>
      </c>
      <c r="O34">
        <f t="shared" si="0"/>
        <v>0.625</v>
      </c>
      <c r="P34">
        <f t="shared" si="1"/>
        <v>0.775</v>
      </c>
    </row>
    <row r="35" spans="11:16" ht="12.75" customHeight="1">
      <c r="K35" s="33">
        <v>744</v>
      </c>
      <c r="L35" s="34" t="s">
        <v>42</v>
      </c>
      <c r="M35" s="34" t="s">
        <v>35</v>
      </c>
      <c r="N35" s="33">
        <v>0.738</v>
      </c>
      <c r="O35">
        <f t="shared" si="0"/>
        <v>0.625</v>
      </c>
      <c r="P35">
        <f t="shared" si="1"/>
        <v>0.775</v>
      </c>
    </row>
    <row r="36" spans="11:16" ht="12.75" customHeight="1">
      <c r="K36" s="33">
        <v>745</v>
      </c>
      <c r="L36" s="34" t="s">
        <v>42</v>
      </c>
      <c r="M36" s="34" t="s">
        <v>35</v>
      </c>
      <c r="N36" s="33">
        <v>0.696</v>
      </c>
      <c r="O36">
        <f t="shared" si="0"/>
        <v>0.625</v>
      </c>
      <c r="P36">
        <f t="shared" si="1"/>
        <v>0.775</v>
      </c>
    </row>
    <row r="37" spans="11:16" ht="12.75" customHeight="1">
      <c r="K37" s="33">
        <v>746</v>
      </c>
      <c r="L37" s="34" t="s">
        <v>42</v>
      </c>
      <c r="M37" s="34" t="s">
        <v>35</v>
      </c>
      <c r="N37" s="33">
        <v>0.744</v>
      </c>
      <c r="O37">
        <f t="shared" si="0"/>
        <v>0.625</v>
      </c>
      <c r="P37">
        <f t="shared" si="1"/>
        <v>0.775</v>
      </c>
    </row>
    <row r="38" spans="11:16" ht="12.75" customHeight="1">
      <c r="K38" s="33">
        <v>747</v>
      </c>
      <c r="L38" s="34" t="s">
        <v>42</v>
      </c>
      <c r="M38" s="34" t="s">
        <v>35</v>
      </c>
      <c r="N38" s="33">
        <v>0.696</v>
      </c>
      <c r="O38">
        <f t="shared" si="0"/>
        <v>0.625</v>
      </c>
      <c r="P38">
        <f t="shared" si="1"/>
        <v>0.775</v>
      </c>
    </row>
    <row r="39" spans="11:16" ht="12.75" customHeight="1">
      <c r="K39" s="33">
        <v>748</v>
      </c>
      <c r="L39" s="34" t="s">
        <v>42</v>
      </c>
      <c r="M39" s="34" t="s">
        <v>35</v>
      </c>
      <c r="N39" s="33">
        <v>0.653</v>
      </c>
      <c r="O39">
        <f t="shared" si="0"/>
        <v>0.625</v>
      </c>
      <c r="P39">
        <f t="shared" si="1"/>
        <v>0.775</v>
      </c>
    </row>
    <row r="40" spans="11:16" ht="12.75" customHeight="1">
      <c r="K40" s="33">
        <v>818</v>
      </c>
      <c r="L40" s="34" t="s">
        <v>43</v>
      </c>
      <c r="M40" s="34" t="s">
        <v>35</v>
      </c>
      <c r="N40" s="33">
        <v>0.702</v>
      </c>
      <c r="O40">
        <f t="shared" si="0"/>
        <v>0.625</v>
      </c>
      <c r="P40">
        <f t="shared" si="1"/>
        <v>0.775</v>
      </c>
    </row>
    <row r="41" spans="11:16" ht="12.75" customHeight="1">
      <c r="K41" s="33">
        <v>819</v>
      </c>
      <c r="L41" s="34" t="s">
        <v>43</v>
      </c>
      <c r="M41" s="34" t="s">
        <v>35</v>
      </c>
      <c r="N41" s="33">
        <v>0.724</v>
      </c>
      <c r="O41">
        <f t="shared" si="0"/>
        <v>0.625</v>
      </c>
      <c r="P41">
        <f t="shared" si="1"/>
        <v>0.775</v>
      </c>
    </row>
    <row r="42" spans="11:16" ht="12.75" customHeight="1">
      <c r="K42" s="33">
        <v>820</v>
      </c>
      <c r="L42" s="34" t="s">
        <v>43</v>
      </c>
      <c r="M42" s="34" t="s">
        <v>35</v>
      </c>
      <c r="N42" s="33">
        <v>0.746</v>
      </c>
      <c r="O42">
        <f t="shared" si="0"/>
        <v>0.625</v>
      </c>
      <c r="P42">
        <f t="shared" si="1"/>
        <v>0.775</v>
      </c>
    </row>
    <row r="43" spans="11:16" ht="12.75" customHeight="1">
      <c r="K43" s="33">
        <v>821</v>
      </c>
      <c r="L43" s="34" t="s">
        <v>43</v>
      </c>
      <c r="M43" s="34" t="s">
        <v>35</v>
      </c>
      <c r="N43" s="33">
        <v>0.678</v>
      </c>
      <c r="O43">
        <f t="shared" si="0"/>
        <v>0.625</v>
      </c>
      <c r="P43">
        <f t="shared" si="1"/>
        <v>0.775</v>
      </c>
    </row>
    <row r="44" spans="11:16" ht="12.75" customHeight="1">
      <c r="K44" s="33">
        <v>892</v>
      </c>
      <c r="L44" s="34" t="s">
        <v>44</v>
      </c>
      <c r="M44" s="34" t="s">
        <v>35</v>
      </c>
      <c r="N44" s="33">
        <v>0.696</v>
      </c>
      <c r="O44">
        <f t="shared" si="0"/>
        <v>0.625</v>
      </c>
      <c r="P44">
        <f t="shared" si="1"/>
        <v>0.775</v>
      </c>
    </row>
    <row r="45" spans="11:16" ht="12.75" customHeight="1">
      <c r="K45" s="33">
        <v>893</v>
      </c>
      <c r="L45" s="34" t="s">
        <v>44</v>
      </c>
      <c r="M45" s="34" t="s">
        <v>35</v>
      </c>
      <c r="N45" s="33">
        <v>0.731</v>
      </c>
      <c r="O45">
        <f t="shared" si="0"/>
        <v>0.625</v>
      </c>
      <c r="P45">
        <f t="shared" si="1"/>
        <v>0.775</v>
      </c>
    </row>
    <row r="46" spans="11:16" ht="12.75" customHeight="1">
      <c r="K46" s="33">
        <v>894</v>
      </c>
      <c r="L46" s="34" t="s">
        <v>44</v>
      </c>
      <c r="M46" s="34" t="s">
        <v>35</v>
      </c>
      <c r="N46" s="33">
        <v>0.72</v>
      </c>
      <c r="O46">
        <f t="shared" si="0"/>
        <v>0.625</v>
      </c>
      <c r="P46">
        <f t="shared" si="1"/>
        <v>0.775</v>
      </c>
    </row>
    <row r="47" spans="11:16" ht="12.75" customHeight="1">
      <c r="K47" s="33">
        <v>895</v>
      </c>
      <c r="L47" s="34" t="s">
        <v>44</v>
      </c>
      <c r="M47" s="34" t="s">
        <v>35</v>
      </c>
      <c r="N47" s="33">
        <v>0.672</v>
      </c>
      <c r="O47">
        <f t="shared" si="0"/>
        <v>0.625</v>
      </c>
      <c r="P47">
        <f t="shared" si="1"/>
        <v>0.775</v>
      </c>
    </row>
    <row r="48" spans="11:16" ht="12.75" customHeight="1">
      <c r="K48" s="33">
        <v>896</v>
      </c>
      <c r="L48" s="34" t="s">
        <v>44</v>
      </c>
      <c r="M48" s="34" t="s">
        <v>35</v>
      </c>
      <c r="N48" s="33">
        <v>0.705</v>
      </c>
      <c r="O48">
        <f t="shared" si="0"/>
        <v>0.625</v>
      </c>
      <c r="P48">
        <f t="shared" si="1"/>
        <v>0.775</v>
      </c>
    </row>
    <row r="49" spans="11:16" ht="12.75" customHeight="1">
      <c r="K49" s="33">
        <v>967</v>
      </c>
      <c r="L49" s="34" t="s">
        <v>45</v>
      </c>
      <c r="M49" s="34" t="s">
        <v>35</v>
      </c>
      <c r="N49" s="33">
        <v>0.704</v>
      </c>
      <c r="O49">
        <f t="shared" si="0"/>
        <v>0.625</v>
      </c>
      <c r="P49">
        <f t="shared" si="1"/>
        <v>0.775</v>
      </c>
    </row>
    <row r="50" spans="11:16" ht="12.75" customHeight="1">
      <c r="K50" s="33">
        <v>968</v>
      </c>
      <c r="L50" s="34" t="s">
        <v>45</v>
      </c>
      <c r="M50" s="34" t="s">
        <v>35</v>
      </c>
      <c r="N50" s="33">
        <v>0.763</v>
      </c>
      <c r="O50">
        <f t="shared" si="0"/>
        <v>0.625</v>
      </c>
      <c r="P50">
        <f t="shared" si="1"/>
        <v>0.775</v>
      </c>
    </row>
    <row r="51" spans="11:16" ht="12.75" customHeight="1">
      <c r="K51" s="33">
        <v>969</v>
      </c>
      <c r="L51" s="34" t="s">
        <v>45</v>
      </c>
      <c r="M51" s="34" t="s">
        <v>35</v>
      </c>
      <c r="N51" s="33">
        <v>0.667</v>
      </c>
      <c r="O51">
        <f t="shared" si="0"/>
        <v>0.625</v>
      </c>
      <c r="P51">
        <f t="shared" si="1"/>
        <v>0.775</v>
      </c>
    </row>
    <row r="52" spans="11:16" ht="12.75" customHeight="1">
      <c r="K52" s="33">
        <v>970</v>
      </c>
      <c r="L52" s="34" t="s">
        <v>45</v>
      </c>
      <c r="M52" s="34" t="s">
        <v>35</v>
      </c>
      <c r="N52" s="33">
        <v>0.742</v>
      </c>
      <c r="O52">
        <f t="shared" si="0"/>
        <v>0.625</v>
      </c>
      <c r="P52">
        <f t="shared" si="1"/>
        <v>0.775</v>
      </c>
    </row>
    <row r="53" spans="11:16" ht="12.75" customHeight="1">
      <c r="K53" s="33">
        <v>1032</v>
      </c>
      <c r="L53" s="34" t="s">
        <v>46</v>
      </c>
      <c r="M53" s="34" t="s">
        <v>35</v>
      </c>
      <c r="N53" s="33">
        <v>0.66</v>
      </c>
      <c r="O53">
        <f t="shared" si="0"/>
        <v>0.625</v>
      </c>
      <c r="P53">
        <f t="shared" si="1"/>
        <v>0.775</v>
      </c>
    </row>
    <row r="54" spans="11:16" ht="12.75" customHeight="1">
      <c r="K54" s="33">
        <v>1033</v>
      </c>
      <c r="L54" s="34" t="s">
        <v>46</v>
      </c>
      <c r="M54" s="34" t="s">
        <v>35</v>
      </c>
      <c r="N54" s="33">
        <v>0.793</v>
      </c>
      <c r="O54">
        <f t="shared" si="0"/>
        <v>0.625</v>
      </c>
      <c r="P54">
        <f t="shared" si="1"/>
        <v>0.775</v>
      </c>
    </row>
    <row r="55" spans="11:16" ht="12.75" customHeight="1">
      <c r="K55" s="33">
        <v>1034</v>
      </c>
      <c r="L55" s="34" t="s">
        <v>46</v>
      </c>
      <c r="M55" s="34" t="s">
        <v>35</v>
      </c>
      <c r="N55" s="33">
        <v>0.713</v>
      </c>
      <c r="O55">
        <f t="shared" si="0"/>
        <v>0.625</v>
      </c>
      <c r="P55">
        <f t="shared" si="1"/>
        <v>0.775</v>
      </c>
    </row>
    <row r="56" spans="11:16" ht="12.75" customHeight="1">
      <c r="K56" s="33">
        <v>1035</v>
      </c>
      <c r="L56" s="34" t="s">
        <v>46</v>
      </c>
      <c r="M56" s="34" t="s">
        <v>35</v>
      </c>
      <c r="N56" s="33">
        <v>0.734</v>
      </c>
      <c r="O56">
        <f t="shared" si="0"/>
        <v>0.625</v>
      </c>
      <c r="P56">
        <f t="shared" si="1"/>
        <v>0.775</v>
      </c>
    </row>
    <row r="57" spans="11:16" ht="12.75" customHeight="1">
      <c r="K57" s="33">
        <v>1036</v>
      </c>
      <c r="L57" s="34" t="s">
        <v>46</v>
      </c>
      <c r="M57" s="34" t="s">
        <v>35</v>
      </c>
      <c r="N57" s="33">
        <v>0.677</v>
      </c>
      <c r="O57">
        <f t="shared" si="0"/>
        <v>0.625</v>
      </c>
      <c r="P57">
        <f t="shared" si="1"/>
        <v>0.775</v>
      </c>
    </row>
    <row r="58" spans="11:16" ht="12.75" customHeight="1">
      <c r="K58" s="33">
        <v>1037</v>
      </c>
      <c r="L58" s="34" t="s">
        <v>46</v>
      </c>
      <c r="M58" s="34" t="s">
        <v>35</v>
      </c>
      <c r="N58" s="33">
        <v>0.769</v>
      </c>
      <c r="O58">
        <f t="shared" si="0"/>
        <v>0.625</v>
      </c>
      <c r="P58">
        <f t="shared" si="1"/>
        <v>0.775</v>
      </c>
    </row>
    <row r="59" spans="11:16" ht="12.75" customHeight="1">
      <c r="K59" s="33">
        <v>1038</v>
      </c>
      <c r="L59" s="34" t="s">
        <v>46</v>
      </c>
      <c r="M59" s="34" t="s">
        <v>35</v>
      </c>
      <c r="N59" s="33">
        <v>0.693</v>
      </c>
      <c r="O59">
        <f t="shared" si="0"/>
        <v>0.625</v>
      </c>
      <c r="P59">
        <f t="shared" si="1"/>
        <v>0.775</v>
      </c>
    </row>
    <row r="60" spans="11:16" ht="12.75" customHeight="1">
      <c r="K60" s="33">
        <v>1129</v>
      </c>
      <c r="L60" s="34" t="s">
        <v>47</v>
      </c>
      <c r="M60" s="34" t="s">
        <v>35</v>
      </c>
      <c r="N60" s="33">
        <v>0.667</v>
      </c>
      <c r="O60">
        <f t="shared" si="0"/>
        <v>0.625</v>
      </c>
      <c r="P60">
        <f t="shared" si="1"/>
        <v>0.775</v>
      </c>
    </row>
    <row r="61" spans="11:16" ht="12.75" customHeight="1">
      <c r="K61" s="33">
        <v>1130</v>
      </c>
      <c r="L61" s="34" t="s">
        <v>47</v>
      </c>
      <c r="M61" s="34" t="s">
        <v>35</v>
      </c>
      <c r="N61" s="33">
        <v>0.734</v>
      </c>
      <c r="O61">
        <f t="shared" si="0"/>
        <v>0.625</v>
      </c>
      <c r="P61">
        <f t="shared" si="1"/>
        <v>0.775</v>
      </c>
    </row>
    <row r="62" spans="11:16" ht="12.75" customHeight="1">
      <c r="K62" s="33">
        <v>1131</v>
      </c>
      <c r="L62" s="34" t="s">
        <v>47</v>
      </c>
      <c r="M62" s="34" t="s">
        <v>35</v>
      </c>
      <c r="N62" s="33">
        <v>0.759</v>
      </c>
      <c r="O62">
        <f t="shared" si="0"/>
        <v>0.625</v>
      </c>
      <c r="P62">
        <f t="shared" si="1"/>
        <v>0.775</v>
      </c>
    </row>
    <row r="63" spans="11:16" ht="12.75" customHeight="1">
      <c r="K63" s="33">
        <v>1132</v>
      </c>
      <c r="L63" s="34" t="s">
        <v>47</v>
      </c>
      <c r="M63" s="34" t="s">
        <v>35</v>
      </c>
      <c r="N63" s="33">
        <v>0.733</v>
      </c>
      <c r="O63">
        <f t="shared" si="0"/>
        <v>0.625</v>
      </c>
      <c r="P63">
        <f t="shared" si="1"/>
        <v>0.775</v>
      </c>
    </row>
    <row r="64" spans="11:16" ht="12.75" customHeight="1">
      <c r="K64" s="33">
        <v>1133</v>
      </c>
      <c r="L64" s="34" t="s">
        <v>47</v>
      </c>
      <c r="M64" s="34" t="s">
        <v>35</v>
      </c>
      <c r="N64" s="33">
        <v>0.706</v>
      </c>
      <c r="O64">
        <f t="shared" si="0"/>
        <v>0.625</v>
      </c>
      <c r="P64">
        <f t="shared" si="1"/>
        <v>0.775</v>
      </c>
    </row>
    <row r="65" spans="11:16" ht="12.75" customHeight="1">
      <c r="K65" s="33">
        <v>1134</v>
      </c>
      <c r="L65" s="34" t="s">
        <v>47</v>
      </c>
      <c r="M65" s="34" t="s">
        <v>35</v>
      </c>
      <c r="N65" s="33">
        <v>0.675</v>
      </c>
      <c r="O65">
        <f t="shared" si="0"/>
        <v>0.625</v>
      </c>
      <c r="P65">
        <f t="shared" si="1"/>
        <v>0.775</v>
      </c>
    </row>
    <row r="66" spans="11:16" ht="12.75" customHeight="1">
      <c r="K66" s="33">
        <v>1202</v>
      </c>
      <c r="L66" s="34" t="s">
        <v>48</v>
      </c>
      <c r="M66" s="34" t="s">
        <v>35</v>
      </c>
      <c r="N66" s="33">
        <v>0.677</v>
      </c>
      <c r="O66">
        <f aca="true" t="shared" si="2" ref="O66:O82">$D$7</f>
        <v>0.625</v>
      </c>
      <c r="P66">
        <f aca="true" t="shared" si="3" ref="P66:P82">$E$7</f>
        <v>0.775</v>
      </c>
    </row>
    <row r="67" spans="11:16" ht="12.75" customHeight="1">
      <c r="K67" s="33">
        <v>1203</v>
      </c>
      <c r="L67" s="34" t="s">
        <v>48</v>
      </c>
      <c r="M67" s="34" t="s">
        <v>35</v>
      </c>
      <c r="N67" s="33">
        <v>0.72</v>
      </c>
      <c r="O67">
        <f t="shared" si="2"/>
        <v>0.625</v>
      </c>
      <c r="P67">
        <f t="shared" si="3"/>
        <v>0.775</v>
      </c>
    </row>
    <row r="68" spans="11:16" ht="12.75" customHeight="1">
      <c r="K68" s="33">
        <v>1204</v>
      </c>
      <c r="L68" s="34" t="s">
        <v>48</v>
      </c>
      <c r="M68" s="34" t="s">
        <v>35</v>
      </c>
      <c r="N68" s="33">
        <v>0.709</v>
      </c>
      <c r="O68">
        <f t="shared" si="2"/>
        <v>0.625</v>
      </c>
      <c r="P68">
        <f t="shared" si="3"/>
        <v>0.775</v>
      </c>
    </row>
    <row r="69" spans="11:16" ht="12.75" customHeight="1">
      <c r="K69" s="33">
        <v>1451</v>
      </c>
      <c r="L69" s="34" t="s">
        <v>49</v>
      </c>
      <c r="M69" s="34" t="s">
        <v>35</v>
      </c>
      <c r="N69" s="33">
        <v>0.763</v>
      </c>
      <c r="O69">
        <f t="shared" si="2"/>
        <v>0.625</v>
      </c>
      <c r="P69">
        <f t="shared" si="3"/>
        <v>0.775</v>
      </c>
    </row>
    <row r="70" spans="11:16" ht="12.75" customHeight="1">
      <c r="K70" s="33">
        <v>1452</v>
      </c>
      <c r="L70" s="34" t="s">
        <v>49</v>
      </c>
      <c r="M70" s="34" t="s">
        <v>35</v>
      </c>
      <c r="N70" s="33">
        <v>0.709</v>
      </c>
      <c r="O70">
        <f t="shared" si="2"/>
        <v>0.625</v>
      </c>
      <c r="P70">
        <f t="shared" si="3"/>
        <v>0.775</v>
      </c>
    </row>
    <row r="71" spans="11:16" ht="12.75" customHeight="1">
      <c r="K71" s="33">
        <v>1556</v>
      </c>
      <c r="L71" s="34" t="s">
        <v>50</v>
      </c>
      <c r="M71" s="34" t="s">
        <v>35</v>
      </c>
      <c r="N71" s="33">
        <v>0.782</v>
      </c>
      <c r="O71">
        <f t="shared" si="2"/>
        <v>0.625</v>
      </c>
      <c r="P71">
        <f t="shared" si="3"/>
        <v>0.775</v>
      </c>
    </row>
    <row r="72" spans="11:16" ht="12.75" customHeight="1">
      <c r="K72" s="33">
        <v>1557</v>
      </c>
      <c r="L72" s="34" t="s">
        <v>50</v>
      </c>
      <c r="M72" s="34" t="s">
        <v>35</v>
      </c>
      <c r="N72" s="33">
        <v>0.77</v>
      </c>
      <c r="O72">
        <f t="shared" si="2"/>
        <v>0.625</v>
      </c>
      <c r="P72">
        <f t="shared" si="3"/>
        <v>0.775</v>
      </c>
    </row>
    <row r="73" spans="11:16" ht="12.75" customHeight="1">
      <c r="K73" s="33">
        <v>1558</v>
      </c>
      <c r="L73" s="34" t="s">
        <v>50</v>
      </c>
      <c r="M73" s="34" t="s">
        <v>35</v>
      </c>
      <c r="N73" s="33">
        <v>0.713</v>
      </c>
      <c r="O73">
        <f t="shared" si="2"/>
        <v>0.625</v>
      </c>
      <c r="P73">
        <f t="shared" si="3"/>
        <v>0.775</v>
      </c>
    </row>
    <row r="74" spans="11:16" ht="12.75" customHeight="1">
      <c r="K74" s="33">
        <v>1628</v>
      </c>
      <c r="L74" s="34" t="s">
        <v>51</v>
      </c>
      <c r="M74" s="34" t="s">
        <v>35</v>
      </c>
      <c r="N74" s="33">
        <v>0.77</v>
      </c>
      <c r="O74">
        <f t="shared" si="2"/>
        <v>0.625</v>
      </c>
      <c r="P74">
        <f t="shared" si="3"/>
        <v>0.775</v>
      </c>
    </row>
    <row r="75" spans="11:16" ht="12.75" customHeight="1">
      <c r="K75" s="33">
        <v>1629</v>
      </c>
      <c r="L75" s="34" t="s">
        <v>51</v>
      </c>
      <c r="M75" s="34" t="s">
        <v>35</v>
      </c>
      <c r="N75" s="33">
        <v>0.718</v>
      </c>
      <c r="O75">
        <f t="shared" si="2"/>
        <v>0.625</v>
      </c>
      <c r="P75">
        <f t="shared" si="3"/>
        <v>0.775</v>
      </c>
    </row>
    <row r="76" spans="11:16" ht="12.75" customHeight="1">
      <c r="K76" s="33">
        <v>1630</v>
      </c>
      <c r="L76" s="34" t="s">
        <v>51</v>
      </c>
      <c r="M76" s="34" t="s">
        <v>35</v>
      </c>
      <c r="N76" s="33">
        <v>0.685</v>
      </c>
      <c r="O76">
        <f t="shared" si="2"/>
        <v>0.625</v>
      </c>
      <c r="P76">
        <f t="shared" si="3"/>
        <v>0.775</v>
      </c>
    </row>
    <row r="77" spans="11:16" ht="12.75" customHeight="1">
      <c r="K77" s="33">
        <v>1631</v>
      </c>
      <c r="L77" s="34" t="s">
        <v>51</v>
      </c>
      <c r="M77" s="34" t="s">
        <v>35</v>
      </c>
      <c r="N77" s="33">
        <v>0.72</v>
      </c>
      <c r="O77">
        <f t="shared" si="2"/>
        <v>0.625</v>
      </c>
      <c r="P77">
        <f t="shared" si="3"/>
        <v>0.775</v>
      </c>
    </row>
    <row r="78" spans="11:16" ht="12.75" customHeight="1">
      <c r="K78" s="33">
        <v>1632</v>
      </c>
      <c r="L78" s="34" t="s">
        <v>51</v>
      </c>
      <c r="M78" s="34" t="s">
        <v>35</v>
      </c>
      <c r="N78" s="33">
        <v>0.716</v>
      </c>
      <c r="O78">
        <f t="shared" si="2"/>
        <v>0.625</v>
      </c>
      <c r="P78">
        <f t="shared" si="3"/>
        <v>0.775</v>
      </c>
    </row>
    <row r="79" spans="11:16" ht="12.75" customHeight="1">
      <c r="K79" s="33">
        <v>1724</v>
      </c>
      <c r="L79" s="34" t="s">
        <v>52</v>
      </c>
      <c r="M79" s="34" t="s">
        <v>35</v>
      </c>
      <c r="N79" s="33">
        <v>0.685</v>
      </c>
      <c r="O79">
        <f t="shared" si="2"/>
        <v>0.625</v>
      </c>
      <c r="P79">
        <f t="shared" si="3"/>
        <v>0.775</v>
      </c>
    </row>
    <row r="80" spans="11:16" ht="12.75" customHeight="1">
      <c r="K80" s="33">
        <v>1725</v>
      </c>
      <c r="L80" s="34" t="s">
        <v>52</v>
      </c>
      <c r="M80" s="34" t="s">
        <v>35</v>
      </c>
      <c r="N80" s="33">
        <v>0.802</v>
      </c>
      <c r="O80">
        <f t="shared" si="2"/>
        <v>0.625</v>
      </c>
      <c r="P80">
        <f t="shared" si="3"/>
        <v>0.775</v>
      </c>
    </row>
    <row r="81" spans="11:16" ht="12.75" customHeight="1">
      <c r="K81" s="33">
        <v>1726</v>
      </c>
      <c r="L81" s="34" t="s">
        <v>52</v>
      </c>
      <c r="M81" s="34" t="s">
        <v>35</v>
      </c>
      <c r="N81" s="33">
        <v>0.734</v>
      </c>
      <c r="O81">
        <f t="shared" si="2"/>
        <v>0.625</v>
      </c>
      <c r="P81">
        <f t="shared" si="3"/>
        <v>0.775</v>
      </c>
    </row>
    <row r="82" spans="11:16" ht="12.75" customHeight="1">
      <c r="K82" s="33">
        <v>1727</v>
      </c>
      <c r="L82" s="34" t="s">
        <v>52</v>
      </c>
      <c r="M82" s="34" t="s">
        <v>35</v>
      </c>
      <c r="N82" s="33">
        <v>0.724</v>
      </c>
      <c r="O82">
        <f t="shared" si="2"/>
        <v>0.625</v>
      </c>
      <c r="P82">
        <f t="shared" si="3"/>
        <v>0.775</v>
      </c>
    </row>
    <row r="83" spans="13:14" ht="12.75" customHeight="1">
      <c r="M83" s="4" t="s">
        <v>12</v>
      </c>
      <c r="N83" s="8">
        <f>AVERAGE(N2:N82)</f>
        <v>0.7188271604938271</v>
      </c>
    </row>
    <row r="84" spans="13:14" ht="12.75" customHeight="1">
      <c r="M84" s="4" t="s">
        <v>13</v>
      </c>
      <c r="N84" s="6">
        <f>STDEV(N2:N82)</f>
        <v>0.033247853360578214</v>
      </c>
    </row>
    <row r="85" spans="13:14" ht="12.75" customHeight="1">
      <c r="M85" s="4" t="s">
        <v>6</v>
      </c>
      <c r="N85" s="5">
        <f>N84/N83*100</f>
        <v>4.625291751321315</v>
      </c>
    </row>
    <row r="86" spans="13:14" ht="12.75" customHeight="1">
      <c r="M86" s="4" t="s">
        <v>14</v>
      </c>
      <c r="N86" s="5">
        <f>N83/N89*100</f>
        <v>102.68959435626101</v>
      </c>
    </row>
    <row r="87" spans="13:14" ht="12.75" customHeight="1">
      <c r="M87" s="4" t="s">
        <v>7</v>
      </c>
      <c r="N87" s="7">
        <v>0.625</v>
      </c>
    </row>
    <row r="88" spans="13:14" ht="12.75" customHeight="1">
      <c r="M88" s="4" t="s">
        <v>8</v>
      </c>
      <c r="N88" s="7">
        <v>0.775</v>
      </c>
    </row>
    <row r="89" spans="13:14" ht="12.75" customHeight="1">
      <c r="M89" s="4" t="s">
        <v>9</v>
      </c>
      <c r="N89" s="7">
        <f>(N87+N88)/2</f>
        <v>0.7</v>
      </c>
    </row>
    <row r="90" spans="13:14" ht="12.75" customHeight="1">
      <c r="M90" s="4" t="s">
        <v>10</v>
      </c>
      <c r="N90" s="7">
        <v>0.001</v>
      </c>
    </row>
    <row r="91" spans="13:14" ht="12.75" customHeight="1">
      <c r="M91" s="4" t="s">
        <v>11</v>
      </c>
      <c r="N91" s="7">
        <f>COUNT(N2:N82)</f>
        <v>81</v>
      </c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8" t="s">
        <v>15</v>
      </c>
      <c r="B1" s="18" t="str">
        <f>SummaryTable!$B$1</f>
        <v>SC-02</v>
      </c>
      <c r="K1" s="23" t="s">
        <v>0</v>
      </c>
      <c r="L1" s="23" t="s">
        <v>1</v>
      </c>
      <c r="M1" s="23" t="s">
        <v>2</v>
      </c>
      <c r="N1" s="23" t="s">
        <v>32</v>
      </c>
      <c r="O1" s="3" t="s">
        <v>5</v>
      </c>
      <c r="P1" s="3" t="s">
        <v>4</v>
      </c>
    </row>
    <row r="2" spans="1:16" ht="12.75">
      <c r="A2" s="18" t="s">
        <v>26</v>
      </c>
      <c r="K2" s="24">
        <v>378</v>
      </c>
      <c r="L2" s="25" t="s">
        <v>59</v>
      </c>
      <c r="M2" s="25" t="s">
        <v>35</v>
      </c>
      <c r="N2" s="24">
        <v>0.753</v>
      </c>
      <c r="O2">
        <f aca="true" t="shared" si="0" ref="O2:O11">$D$7</f>
        <v>0.625</v>
      </c>
      <c r="P2">
        <f aca="true" t="shared" si="1" ref="P2:P11">$E$7</f>
        <v>0.775</v>
      </c>
    </row>
    <row r="3" spans="1:16" ht="12.75">
      <c r="A3" s="18" t="s">
        <v>20</v>
      </c>
      <c r="K3" s="24">
        <v>379</v>
      </c>
      <c r="L3" s="25" t="s">
        <v>59</v>
      </c>
      <c r="M3" s="25" t="s">
        <v>35</v>
      </c>
      <c r="N3" s="24">
        <v>0.767</v>
      </c>
      <c r="O3">
        <f t="shared" si="0"/>
        <v>0.625</v>
      </c>
      <c r="P3">
        <f t="shared" si="1"/>
        <v>0.775</v>
      </c>
    </row>
    <row r="4" spans="11:16" ht="12.75">
      <c r="K4" s="24">
        <v>380</v>
      </c>
      <c r="L4" s="25" t="s">
        <v>59</v>
      </c>
      <c r="M4" s="25" t="s">
        <v>35</v>
      </c>
      <c r="N4" s="24">
        <v>0.736</v>
      </c>
      <c r="O4">
        <f t="shared" si="0"/>
        <v>0.625</v>
      </c>
      <c r="P4">
        <f t="shared" si="1"/>
        <v>0.775</v>
      </c>
    </row>
    <row r="5" spans="1:16" ht="12.75">
      <c r="A5" t="s">
        <v>18</v>
      </c>
      <c r="K5" s="24">
        <v>381</v>
      </c>
      <c r="L5" s="25" t="s">
        <v>59</v>
      </c>
      <c r="M5" s="25" t="s">
        <v>35</v>
      </c>
      <c r="N5" s="24">
        <v>0.687</v>
      </c>
      <c r="O5">
        <f t="shared" si="0"/>
        <v>0.625</v>
      </c>
      <c r="P5">
        <f t="shared" si="1"/>
        <v>0.775</v>
      </c>
    </row>
    <row r="6" spans="1:16" ht="12.75" customHeight="1">
      <c r="A6" s="9" t="str">
        <f>+M41</f>
        <v>LOR</v>
      </c>
      <c r="B6" s="9" t="str">
        <f>+M42</f>
        <v>N</v>
      </c>
      <c r="C6" s="9" t="str">
        <f>+M40</f>
        <v>Target Value</v>
      </c>
      <c r="D6" s="9" t="str">
        <f>+M38</f>
        <v>Lower Control Limit</v>
      </c>
      <c r="E6" s="9" t="str">
        <f>+M39</f>
        <v>Upper Control Limit</v>
      </c>
      <c r="F6" s="9" t="str">
        <f>+M34</f>
        <v>Mean</v>
      </c>
      <c r="G6" s="9" t="str">
        <f>+M35</f>
        <v>StdDev</v>
      </c>
      <c r="H6" s="9" t="str">
        <f>+M36</f>
        <v>%RSD</v>
      </c>
      <c r="I6" s="9" t="str">
        <f>+M37</f>
        <v>%Recovery</v>
      </c>
      <c r="K6" s="24">
        <v>1524</v>
      </c>
      <c r="L6" s="25" t="s">
        <v>60</v>
      </c>
      <c r="M6" s="25" t="s">
        <v>35</v>
      </c>
      <c r="N6" s="24">
        <v>0.691</v>
      </c>
      <c r="O6">
        <f t="shared" si="0"/>
        <v>0.625</v>
      </c>
      <c r="P6">
        <f t="shared" si="1"/>
        <v>0.775</v>
      </c>
    </row>
    <row r="7" spans="1:16" ht="12.75" customHeight="1">
      <c r="A7" s="7">
        <f>+N41</f>
        <v>0.001</v>
      </c>
      <c r="B7" s="7">
        <f>+N42</f>
        <v>10</v>
      </c>
      <c r="C7" s="7">
        <f>+N40</f>
        <v>0.7</v>
      </c>
      <c r="D7" s="7">
        <f>+N38</f>
        <v>0.625</v>
      </c>
      <c r="E7" s="7">
        <f>+N39</f>
        <v>0.775</v>
      </c>
      <c r="F7" s="7">
        <f>N34</f>
        <v>0.7137000000000001</v>
      </c>
      <c r="G7" s="8">
        <f>N35</f>
        <v>0.05141994857164811</v>
      </c>
      <c r="H7" s="5">
        <f>N36</f>
        <v>7.204700654567479</v>
      </c>
      <c r="I7" s="5">
        <f>+N37</f>
        <v>101.95714285714288</v>
      </c>
      <c r="K7" s="24">
        <v>1923</v>
      </c>
      <c r="L7" s="25" t="s">
        <v>61</v>
      </c>
      <c r="M7" s="25" t="s">
        <v>35</v>
      </c>
      <c r="N7" s="24">
        <v>0.642</v>
      </c>
      <c r="O7">
        <f t="shared" si="0"/>
        <v>0.625</v>
      </c>
      <c r="P7">
        <f t="shared" si="1"/>
        <v>0.775</v>
      </c>
    </row>
    <row r="8" spans="11:16" ht="12.75" customHeight="1">
      <c r="K8" s="24">
        <v>1924</v>
      </c>
      <c r="L8" s="25" t="s">
        <v>61</v>
      </c>
      <c r="M8" s="25" t="s">
        <v>35</v>
      </c>
      <c r="N8" s="24">
        <v>0.806</v>
      </c>
      <c r="O8">
        <f t="shared" si="0"/>
        <v>0.625</v>
      </c>
      <c r="P8">
        <f t="shared" si="1"/>
        <v>0.775</v>
      </c>
    </row>
    <row r="9" spans="11:16" ht="12.75" customHeight="1">
      <c r="K9" s="24">
        <v>1925</v>
      </c>
      <c r="L9" s="25" t="s">
        <v>61</v>
      </c>
      <c r="M9" s="25" t="s">
        <v>35</v>
      </c>
      <c r="N9" s="24">
        <v>0.698</v>
      </c>
      <c r="O9">
        <f t="shared" si="0"/>
        <v>0.625</v>
      </c>
      <c r="P9">
        <f t="shared" si="1"/>
        <v>0.775</v>
      </c>
    </row>
    <row r="10" spans="11:16" ht="12.75" customHeight="1">
      <c r="K10" s="24">
        <v>1995</v>
      </c>
      <c r="L10" s="25" t="s">
        <v>62</v>
      </c>
      <c r="M10" s="25" t="s">
        <v>35</v>
      </c>
      <c r="N10" s="24">
        <v>0.653</v>
      </c>
      <c r="O10">
        <f t="shared" si="0"/>
        <v>0.625</v>
      </c>
      <c r="P10">
        <f t="shared" si="1"/>
        <v>0.775</v>
      </c>
    </row>
    <row r="11" spans="11:16" ht="12.75" customHeight="1">
      <c r="K11" s="24">
        <v>1996</v>
      </c>
      <c r="L11" s="25" t="s">
        <v>62</v>
      </c>
      <c r="M11" s="25" t="s">
        <v>35</v>
      </c>
      <c r="N11" s="24">
        <v>0.704</v>
      </c>
      <c r="O11">
        <f t="shared" si="0"/>
        <v>0.625</v>
      </c>
      <c r="P11">
        <f t="shared" si="1"/>
        <v>0.775</v>
      </c>
    </row>
    <row r="12" spans="11:14" ht="12.75" customHeight="1">
      <c r="K12" s="10"/>
      <c r="L12" s="11"/>
      <c r="M12" s="11"/>
      <c r="N12" s="10"/>
    </row>
    <row r="13" spans="11:14" ht="12.75" customHeight="1">
      <c r="K13" s="10"/>
      <c r="L13" s="11"/>
      <c r="M13" s="11"/>
      <c r="N13" s="10"/>
    </row>
    <row r="14" spans="11:14" ht="12.75" customHeight="1">
      <c r="K14" s="10"/>
      <c r="L14" s="11"/>
      <c r="M14" s="11"/>
      <c r="N14" s="10"/>
    </row>
    <row r="15" spans="11:14" ht="12.75" customHeight="1">
      <c r="K15" s="10"/>
      <c r="L15" s="11"/>
      <c r="M15" s="11"/>
      <c r="N15" s="10"/>
    </row>
    <row r="16" spans="11:14" ht="12.75" customHeight="1">
      <c r="K16" s="10"/>
      <c r="L16" s="11"/>
      <c r="M16" s="11"/>
      <c r="N16" s="10"/>
    </row>
    <row r="17" spans="11:14" ht="12.75" customHeight="1">
      <c r="K17" s="10"/>
      <c r="L17" s="11"/>
      <c r="M17" s="11"/>
      <c r="N17" s="10"/>
    </row>
    <row r="18" spans="11:14" ht="12.75" customHeight="1">
      <c r="K18" s="10"/>
      <c r="L18" s="11"/>
      <c r="M18" s="11"/>
      <c r="N18" s="10"/>
    </row>
    <row r="19" spans="11:14" ht="12.75" customHeight="1">
      <c r="K19" s="10"/>
      <c r="L19" s="11"/>
      <c r="M19" s="11"/>
      <c r="N19" s="10"/>
    </row>
    <row r="20" spans="11:14" ht="12.75" customHeight="1">
      <c r="K20" s="10"/>
      <c r="L20" s="11"/>
      <c r="M20" s="11"/>
      <c r="N20" s="10"/>
    </row>
    <row r="21" spans="11:14" ht="12.75" customHeight="1">
      <c r="K21" s="10"/>
      <c r="L21" s="11"/>
      <c r="M21" s="11"/>
      <c r="N21" s="10"/>
    </row>
    <row r="22" spans="11:14" ht="12.75" customHeight="1">
      <c r="K22" s="10"/>
      <c r="L22" s="11"/>
      <c r="M22" s="11"/>
      <c r="N22" s="10"/>
    </row>
    <row r="23" spans="11:14" ht="12.75" customHeight="1">
      <c r="K23" s="10"/>
      <c r="L23" s="11"/>
      <c r="M23" s="11"/>
      <c r="N23" s="10"/>
    </row>
    <row r="24" spans="11:14" ht="12.75" customHeight="1">
      <c r="K24" s="1"/>
      <c r="L24" s="2"/>
      <c r="M24" s="2"/>
      <c r="N24" s="1"/>
    </row>
    <row r="25" spans="11:14" ht="12.75" customHeight="1">
      <c r="K25" s="1"/>
      <c r="L25" s="2"/>
      <c r="M25" s="2"/>
      <c r="N25" s="1"/>
    </row>
    <row r="26" spans="11:14" ht="12.75" customHeight="1">
      <c r="K26" s="1"/>
      <c r="L26" s="2"/>
      <c r="M26" s="2"/>
      <c r="N26" s="1"/>
    </row>
    <row r="27" spans="11:14" ht="12.75" customHeight="1">
      <c r="K27" s="1"/>
      <c r="L27" s="2"/>
      <c r="M27" s="2"/>
      <c r="N27" s="1"/>
    </row>
    <row r="28" spans="11:14" ht="12.75" customHeight="1">
      <c r="K28" s="1"/>
      <c r="L28" s="2"/>
      <c r="M28" s="2"/>
      <c r="N28" s="1"/>
    </row>
    <row r="29" spans="11:14" ht="12.75" customHeight="1">
      <c r="K29" s="1"/>
      <c r="L29" s="2"/>
      <c r="M29" s="2"/>
      <c r="N29" s="1"/>
    </row>
    <row r="30" spans="11:14" ht="12.75" customHeight="1">
      <c r="K30" s="1"/>
      <c r="L30" s="2"/>
      <c r="M30" s="2"/>
      <c r="N30" s="1"/>
    </row>
    <row r="31" spans="11:14" ht="12.75" customHeight="1">
      <c r="K31" s="1"/>
      <c r="L31" s="2"/>
      <c r="M31" s="2"/>
      <c r="N31" s="1"/>
    </row>
    <row r="32" spans="11:14" ht="12.75" customHeight="1">
      <c r="K32" s="1"/>
      <c r="L32" s="2"/>
      <c r="M32" s="2"/>
      <c r="N32" s="1"/>
    </row>
    <row r="33" spans="11:14" ht="12.75" customHeight="1">
      <c r="K33" s="1"/>
      <c r="L33" s="2"/>
      <c r="M33" s="2"/>
      <c r="N33" s="1"/>
    </row>
    <row r="34" spans="13:14" ht="12.75" customHeight="1">
      <c r="M34" s="4" t="s">
        <v>12</v>
      </c>
      <c r="N34" s="8">
        <f>AVERAGE(N2:N33)</f>
        <v>0.7137000000000001</v>
      </c>
    </row>
    <row r="35" spans="13:14" ht="12.75" customHeight="1">
      <c r="M35" s="4" t="s">
        <v>13</v>
      </c>
      <c r="N35" s="6">
        <f>STDEV(N2:N33)</f>
        <v>0.05141994857164811</v>
      </c>
    </row>
    <row r="36" spans="13:14" ht="12.75" customHeight="1">
      <c r="M36" s="4" t="s">
        <v>6</v>
      </c>
      <c r="N36" s="5">
        <f>N35/N34*100</f>
        <v>7.204700654567479</v>
      </c>
    </row>
    <row r="37" spans="13:14" ht="12.75" customHeight="1">
      <c r="M37" s="4" t="s">
        <v>14</v>
      </c>
      <c r="N37" s="5">
        <f>N34/N40*100</f>
        <v>101.95714285714288</v>
      </c>
    </row>
    <row r="38" spans="13:14" ht="12.75" customHeight="1">
      <c r="M38" s="4" t="s">
        <v>7</v>
      </c>
      <c r="N38" s="7">
        <v>0.625</v>
      </c>
    </row>
    <row r="39" spans="13:14" ht="12.75" customHeight="1">
      <c r="M39" s="4" t="s">
        <v>8</v>
      </c>
      <c r="N39" s="7">
        <v>0.775</v>
      </c>
    </row>
    <row r="40" spans="13:14" ht="12.75" customHeight="1">
      <c r="M40" s="4" t="s">
        <v>9</v>
      </c>
      <c r="N40" s="7">
        <f>(N38+N39)/2</f>
        <v>0.7</v>
      </c>
    </row>
    <row r="41" spans="13:14" ht="12.75" customHeight="1">
      <c r="M41" s="4" t="s">
        <v>10</v>
      </c>
      <c r="N41" s="7">
        <v>0.001</v>
      </c>
    </row>
    <row r="42" spans="13:14" ht="12.75" customHeight="1">
      <c r="M42" s="4" t="s">
        <v>11</v>
      </c>
      <c r="N42" s="7">
        <f>COUNT(N2:N33)</f>
        <v>10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8" t="s">
        <v>15</v>
      </c>
      <c r="B1" s="18" t="str">
        <f>SummaryTable!$B$1</f>
        <v>SC-02</v>
      </c>
      <c r="K1" s="26" t="s">
        <v>0</v>
      </c>
      <c r="L1" s="26" t="s">
        <v>1</v>
      </c>
      <c r="M1" s="26" t="s">
        <v>2</v>
      </c>
      <c r="N1" s="26" t="s">
        <v>33</v>
      </c>
      <c r="O1" s="3" t="s">
        <v>5</v>
      </c>
      <c r="P1" s="3" t="s">
        <v>4</v>
      </c>
    </row>
    <row r="2" spans="1:16" ht="12.75">
      <c r="A2" s="18" t="s">
        <v>28</v>
      </c>
      <c r="K2" s="27">
        <v>378</v>
      </c>
      <c r="L2" s="28" t="s">
        <v>59</v>
      </c>
      <c r="M2" s="28" t="s">
        <v>35</v>
      </c>
      <c r="N2" s="27">
        <v>0.0005</v>
      </c>
      <c r="O2">
        <f aca="true" t="shared" si="0" ref="O2:O11">$D$7</f>
        <v>0.0005</v>
      </c>
      <c r="P2">
        <f aca="true" t="shared" si="1" ref="P2:P11">$E$7</f>
        <v>0.002</v>
      </c>
    </row>
    <row r="3" spans="1:16" ht="12.75">
      <c r="A3" s="18" t="s">
        <v>30</v>
      </c>
      <c r="K3" s="27">
        <v>379</v>
      </c>
      <c r="L3" s="28" t="s">
        <v>59</v>
      </c>
      <c r="M3" s="28" t="s">
        <v>35</v>
      </c>
      <c r="N3" s="27">
        <v>0.0005</v>
      </c>
      <c r="O3">
        <f t="shared" si="0"/>
        <v>0.0005</v>
      </c>
      <c r="P3">
        <f t="shared" si="1"/>
        <v>0.002</v>
      </c>
    </row>
    <row r="4" spans="11:16" ht="12.75">
      <c r="K4" s="27">
        <v>380</v>
      </c>
      <c r="L4" s="28" t="s">
        <v>59</v>
      </c>
      <c r="M4" s="28" t="s">
        <v>35</v>
      </c>
      <c r="N4" s="27">
        <v>0.0005</v>
      </c>
      <c r="O4">
        <f t="shared" si="0"/>
        <v>0.0005</v>
      </c>
      <c r="P4">
        <f t="shared" si="1"/>
        <v>0.002</v>
      </c>
    </row>
    <row r="5" spans="1:16" ht="12.75">
      <c r="A5" t="s">
        <v>18</v>
      </c>
      <c r="K5" s="27">
        <v>381</v>
      </c>
      <c r="L5" s="28" t="s">
        <v>59</v>
      </c>
      <c r="M5" s="28" t="s">
        <v>35</v>
      </c>
      <c r="N5" s="27">
        <v>0.0005</v>
      </c>
      <c r="O5">
        <f t="shared" si="0"/>
        <v>0.0005</v>
      </c>
      <c r="P5">
        <f t="shared" si="1"/>
        <v>0.002</v>
      </c>
    </row>
    <row r="6" spans="1:16" ht="12.75" customHeight="1">
      <c r="A6" s="9" t="str">
        <f>+M41</f>
        <v>LOR</v>
      </c>
      <c r="B6" s="9" t="str">
        <f>+M42</f>
        <v>N</v>
      </c>
      <c r="C6" s="9" t="str">
        <f>+M40</f>
        <v>Target Value</v>
      </c>
      <c r="D6" s="9" t="str">
        <f>+M38</f>
        <v>Lower Control Limit</v>
      </c>
      <c r="E6" s="9" t="str">
        <f>+M39</f>
        <v>Upper Control Limit</v>
      </c>
      <c r="F6" s="9" t="str">
        <f>+M34</f>
        <v>Mean</v>
      </c>
      <c r="G6" s="9" t="str">
        <f>+M35</f>
        <v>StdDev</v>
      </c>
      <c r="H6" s="9" t="str">
        <f>+M36</f>
        <v>%RSD</v>
      </c>
      <c r="I6" s="9" t="str">
        <f>+M37</f>
        <v>%Recovery</v>
      </c>
      <c r="K6" s="27">
        <v>1524</v>
      </c>
      <c r="L6" s="28" t="s">
        <v>60</v>
      </c>
      <c r="M6" s="28" t="s">
        <v>35</v>
      </c>
      <c r="N6" s="27">
        <v>0.0005</v>
      </c>
      <c r="O6">
        <f t="shared" si="0"/>
        <v>0.0005</v>
      </c>
      <c r="P6">
        <f t="shared" si="1"/>
        <v>0.002</v>
      </c>
    </row>
    <row r="7" spans="1:16" ht="12.75" customHeight="1">
      <c r="A7" s="7">
        <f>+N41</f>
        <v>0.001</v>
      </c>
      <c r="B7" s="7">
        <f>+N42</f>
        <v>10</v>
      </c>
      <c r="C7" s="7">
        <f>+N40</f>
        <v>0.00125</v>
      </c>
      <c r="D7" s="7">
        <f>+N38</f>
        <v>0.0005</v>
      </c>
      <c r="E7" s="7">
        <f>+N39</f>
        <v>0.002</v>
      </c>
      <c r="F7" s="7">
        <f>N34</f>
        <v>0.0005000000000000001</v>
      </c>
      <c r="G7" s="8">
        <f>N35</f>
        <v>1.142849436385645E-19</v>
      </c>
      <c r="H7" s="5">
        <f>N36</f>
        <v>2.2856988727712894E-14</v>
      </c>
      <c r="I7" s="5">
        <f>+N37</f>
        <v>40.00000000000001</v>
      </c>
      <c r="K7" s="27">
        <v>1923</v>
      </c>
      <c r="L7" s="28" t="s">
        <v>61</v>
      </c>
      <c r="M7" s="28" t="s">
        <v>35</v>
      </c>
      <c r="N7" s="27">
        <v>0.0005</v>
      </c>
      <c r="O7">
        <f t="shared" si="0"/>
        <v>0.0005</v>
      </c>
      <c r="P7">
        <f t="shared" si="1"/>
        <v>0.002</v>
      </c>
    </row>
    <row r="8" spans="11:16" ht="12.75" customHeight="1">
      <c r="K8" s="27">
        <v>1924</v>
      </c>
      <c r="L8" s="28" t="s">
        <v>61</v>
      </c>
      <c r="M8" s="28" t="s">
        <v>35</v>
      </c>
      <c r="N8" s="27">
        <v>0.0005</v>
      </c>
      <c r="O8">
        <f t="shared" si="0"/>
        <v>0.0005</v>
      </c>
      <c r="P8">
        <f t="shared" si="1"/>
        <v>0.002</v>
      </c>
    </row>
    <row r="9" spans="11:16" ht="12.75" customHeight="1">
      <c r="K9" s="27">
        <v>1925</v>
      </c>
      <c r="L9" s="28" t="s">
        <v>61</v>
      </c>
      <c r="M9" s="28" t="s">
        <v>35</v>
      </c>
      <c r="N9" s="27">
        <v>0.0005</v>
      </c>
      <c r="O9">
        <f t="shared" si="0"/>
        <v>0.0005</v>
      </c>
      <c r="P9">
        <f t="shared" si="1"/>
        <v>0.002</v>
      </c>
    </row>
    <row r="10" spans="11:16" ht="12.75" customHeight="1">
      <c r="K10" s="27">
        <v>1995</v>
      </c>
      <c r="L10" s="28" t="s">
        <v>62</v>
      </c>
      <c r="M10" s="28" t="s">
        <v>35</v>
      </c>
      <c r="N10" s="27">
        <v>0.0005</v>
      </c>
      <c r="O10">
        <f t="shared" si="0"/>
        <v>0.0005</v>
      </c>
      <c r="P10">
        <f t="shared" si="1"/>
        <v>0.002</v>
      </c>
    </row>
    <row r="11" spans="11:16" ht="12.75" customHeight="1">
      <c r="K11" s="27">
        <v>1996</v>
      </c>
      <c r="L11" s="28" t="s">
        <v>62</v>
      </c>
      <c r="M11" s="28" t="s">
        <v>35</v>
      </c>
      <c r="N11" s="27">
        <v>0.0005</v>
      </c>
      <c r="O11">
        <f t="shared" si="0"/>
        <v>0.0005</v>
      </c>
      <c r="P11">
        <f t="shared" si="1"/>
        <v>0.002</v>
      </c>
    </row>
    <row r="12" spans="11:14" ht="12.75" customHeight="1">
      <c r="K12" s="10"/>
      <c r="L12" s="11"/>
      <c r="M12" s="11"/>
      <c r="N12" s="10"/>
    </row>
    <row r="13" spans="11:14" ht="12.75" customHeight="1">
      <c r="K13" s="10"/>
      <c r="L13" s="11"/>
      <c r="M13" s="11"/>
      <c r="N13" s="10"/>
    </row>
    <row r="14" spans="11:14" ht="12.75" customHeight="1">
      <c r="K14" s="10"/>
      <c r="L14" s="11"/>
      <c r="M14" s="11"/>
      <c r="N14" s="10"/>
    </row>
    <row r="15" spans="11:14" ht="12.75" customHeight="1">
      <c r="K15" s="10"/>
      <c r="L15" s="11"/>
      <c r="M15" s="11"/>
      <c r="N15" s="10"/>
    </row>
    <row r="16" spans="11:14" ht="12.75" customHeight="1">
      <c r="K16" s="10"/>
      <c r="L16" s="11"/>
      <c r="M16" s="11"/>
      <c r="N16" s="10"/>
    </row>
    <row r="17" spans="11:14" ht="12.75" customHeight="1">
      <c r="K17" s="10"/>
      <c r="L17" s="11"/>
      <c r="M17" s="11"/>
      <c r="N17" s="10"/>
    </row>
    <row r="18" spans="11:14" ht="12.75" customHeight="1">
      <c r="K18" s="10"/>
      <c r="L18" s="11"/>
      <c r="M18" s="11"/>
      <c r="N18" s="10"/>
    </row>
    <row r="19" spans="11:14" ht="12.75" customHeight="1">
      <c r="K19" s="10"/>
      <c r="L19" s="11"/>
      <c r="M19" s="11"/>
      <c r="N19" s="10"/>
    </row>
    <row r="20" spans="11:14" ht="12.75" customHeight="1">
      <c r="K20" s="10"/>
      <c r="L20" s="11"/>
      <c r="M20" s="11"/>
      <c r="N20" s="10"/>
    </row>
    <row r="21" spans="11:14" ht="12.75" customHeight="1">
      <c r="K21" s="10"/>
      <c r="L21" s="11"/>
      <c r="M21" s="11"/>
      <c r="N21" s="10"/>
    </row>
    <row r="22" spans="11:14" ht="12.75" customHeight="1">
      <c r="K22" s="10"/>
      <c r="L22" s="11"/>
      <c r="M22" s="11"/>
      <c r="N22" s="10"/>
    </row>
    <row r="23" spans="11:14" ht="12.75" customHeight="1">
      <c r="K23" s="10"/>
      <c r="L23" s="11"/>
      <c r="M23" s="11"/>
      <c r="N23" s="10"/>
    </row>
    <row r="24" spans="11:14" ht="12.75" customHeight="1">
      <c r="K24" s="1"/>
      <c r="L24" s="2"/>
      <c r="M24" s="2"/>
      <c r="N24" s="1"/>
    </row>
    <row r="25" spans="11:14" ht="12.75" customHeight="1">
      <c r="K25" s="1"/>
      <c r="L25" s="2"/>
      <c r="M25" s="2"/>
      <c r="N25" s="1"/>
    </row>
    <row r="26" spans="11:14" ht="12.75" customHeight="1">
      <c r="K26" s="1"/>
      <c r="L26" s="2"/>
      <c r="M26" s="2"/>
      <c r="N26" s="1"/>
    </row>
    <row r="27" spans="11:14" ht="12.75" customHeight="1">
      <c r="K27" s="1"/>
      <c r="L27" s="2"/>
      <c r="M27" s="2"/>
      <c r="N27" s="1"/>
    </row>
    <row r="28" spans="11:14" ht="12.75" customHeight="1">
      <c r="K28" s="1"/>
      <c r="L28" s="2"/>
      <c r="M28" s="2"/>
      <c r="N28" s="1"/>
    </row>
    <row r="29" spans="11:14" ht="12.75" customHeight="1">
      <c r="K29" s="1"/>
      <c r="L29" s="2"/>
      <c r="M29" s="2"/>
      <c r="N29" s="1"/>
    </row>
    <row r="30" spans="11:14" ht="12.75" customHeight="1">
      <c r="K30" s="1"/>
      <c r="L30" s="2"/>
      <c r="M30" s="2"/>
      <c r="N30" s="1"/>
    </row>
    <row r="31" spans="11:14" ht="12.75" customHeight="1">
      <c r="K31" s="1"/>
      <c r="L31" s="2"/>
      <c r="M31" s="2"/>
      <c r="N31" s="1"/>
    </row>
    <row r="32" spans="11:14" ht="12.75" customHeight="1">
      <c r="K32" s="1"/>
      <c r="L32" s="2"/>
      <c r="M32" s="2"/>
      <c r="N32" s="1"/>
    </row>
    <row r="33" spans="11:14" ht="12.75" customHeight="1">
      <c r="K33" s="1"/>
      <c r="L33" s="2"/>
      <c r="M33" s="2"/>
      <c r="N33" s="1"/>
    </row>
    <row r="34" spans="13:14" ht="12.75" customHeight="1">
      <c r="M34" s="4" t="s">
        <v>12</v>
      </c>
      <c r="N34" s="8">
        <f>AVERAGE(N2:N33)</f>
        <v>0.0005000000000000001</v>
      </c>
    </row>
    <row r="35" spans="13:14" ht="12.75" customHeight="1">
      <c r="M35" s="4" t="s">
        <v>13</v>
      </c>
      <c r="N35" s="6">
        <f>STDEV(N2:N33)</f>
        <v>1.142849436385645E-19</v>
      </c>
    </row>
    <row r="36" spans="13:14" ht="12.75" customHeight="1">
      <c r="M36" s="4" t="s">
        <v>6</v>
      </c>
      <c r="N36" s="5">
        <f>N35/N34*100</f>
        <v>2.2856988727712894E-14</v>
      </c>
    </row>
    <row r="37" spans="13:14" ht="12.75" customHeight="1">
      <c r="M37" s="4" t="s">
        <v>14</v>
      </c>
      <c r="N37" s="5">
        <f>N34/N40*100</f>
        <v>40.00000000000001</v>
      </c>
    </row>
    <row r="38" spans="13:14" ht="12.75" customHeight="1">
      <c r="M38" s="4" t="s">
        <v>7</v>
      </c>
      <c r="N38" s="7">
        <v>0.0005</v>
      </c>
    </row>
    <row r="39" spans="13:14" ht="12.75" customHeight="1">
      <c r="M39" s="4" t="s">
        <v>8</v>
      </c>
      <c r="N39" s="7">
        <v>0.002</v>
      </c>
    </row>
    <row r="40" spans="13:14" ht="12.75" customHeight="1">
      <c r="M40" s="4" t="s">
        <v>9</v>
      </c>
      <c r="N40" s="7">
        <f>(N38+N39)/2</f>
        <v>0.00125</v>
      </c>
    </row>
    <row r="41" spans="13:14" ht="12.75" customHeight="1">
      <c r="M41" s="4" t="s">
        <v>10</v>
      </c>
      <c r="N41" s="7">
        <v>0.001</v>
      </c>
    </row>
    <row r="42" spans="13:14" ht="12.75" customHeight="1">
      <c r="M42" s="4" t="s">
        <v>11</v>
      </c>
      <c r="N42" s="7">
        <f>COUNT(N2:N33)</f>
        <v>10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8" t="s">
        <v>15</v>
      </c>
      <c r="B1" s="18" t="str">
        <f>SummaryTable!$B$1</f>
        <v>SC-02</v>
      </c>
      <c r="K1" s="29" t="s">
        <v>0</v>
      </c>
      <c r="L1" s="29" t="s">
        <v>1</v>
      </c>
      <c r="M1" s="29" t="s">
        <v>2</v>
      </c>
      <c r="N1" s="29" t="s">
        <v>34</v>
      </c>
      <c r="O1" s="3" t="s">
        <v>5</v>
      </c>
      <c r="P1" s="3" t="s">
        <v>4</v>
      </c>
    </row>
    <row r="2" spans="1:16" ht="12.75">
      <c r="A2" s="18" t="s">
        <v>27</v>
      </c>
      <c r="K2" s="30">
        <v>378</v>
      </c>
      <c r="L2" s="31" t="s">
        <v>59</v>
      </c>
      <c r="M2" s="31" t="s">
        <v>35</v>
      </c>
      <c r="N2" s="30">
        <v>0.0025</v>
      </c>
      <c r="O2">
        <f aca="true" t="shared" si="0" ref="O2:O11">$D$7</f>
        <v>0.0025</v>
      </c>
      <c r="P2">
        <f aca="true" t="shared" si="1" ref="P2:P11">$E$7</f>
        <v>0.01</v>
      </c>
    </row>
    <row r="3" spans="1:16" ht="12.75">
      <c r="A3" s="18" t="s">
        <v>31</v>
      </c>
      <c r="K3" s="30">
        <v>379</v>
      </c>
      <c r="L3" s="31" t="s">
        <v>59</v>
      </c>
      <c r="M3" s="31" t="s">
        <v>35</v>
      </c>
      <c r="N3" s="30">
        <v>0.0025</v>
      </c>
      <c r="O3">
        <f t="shared" si="0"/>
        <v>0.0025</v>
      </c>
      <c r="P3">
        <f t="shared" si="1"/>
        <v>0.01</v>
      </c>
    </row>
    <row r="4" spans="11:16" ht="12.75">
      <c r="K4" s="30">
        <v>380</v>
      </c>
      <c r="L4" s="31" t="s">
        <v>59</v>
      </c>
      <c r="M4" s="31" t="s">
        <v>35</v>
      </c>
      <c r="N4" s="30">
        <v>0.0025</v>
      </c>
      <c r="O4">
        <f t="shared" si="0"/>
        <v>0.0025</v>
      </c>
      <c r="P4">
        <f t="shared" si="1"/>
        <v>0.01</v>
      </c>
    </row>
    <row r="5" spans="1:16" ht="12.75">
      <c r="A5" t="s">
        <v>18</v>
      </c>
      <c r="K5" s="30">
        <v>381</v>
      </c>
      <c r="L5" s="31" t="s">
        <v>59</v>
      </c>
      <c r="M5" s="31" t="s">
        <v>35</v>
      </c>
      <c r="N5" s="30">
        <v>0.0025</v>
      </c>
      <c r="O5">
        <f t="shared" si="0"/>
        <v>0.0025</v>
      </c>
      <c r="P5">
        <f t="shared" si="1"/>
        <v>0.01</v>
      </c>
    </row>
    <row r="6" spans="1:16" ht="12.75" customHeight="1">
      <c r="A6" s="9" t="str">
        <f>+M41</f>
        <v>LOR</v>
      </c>
      <c r="B6" s="9" t="str">
        <f>+M42</f>
        <v>N</v>
      </c>
      <c r="C6" s="9" t="str">
        <f>+M40</f>
        <v>Target Value</v>
      </c>
      <c r="D6" s="9" t="str">
        <f>+M38</f>
        <v>Lower Control Limit</v>
      </c>
      <c r="E6" s="9" t="str">
        <f>+M39</f>
        <v>Upper Control Limit</v>
      </c>
      <c r="F6" s="9" t="str">
        <f>+M34</f>
        <v>Mean</v>
      </c>
      <c r="G6" s="9" t="str">
        <f>+M35</f>
        <v>StdDev</v>
      </c>
      <c r="H6" s="9" t="str">
        <f>+M36</f>
        <v>%RSD</v>
      </c>
      <c r="I6" s="9" t="str">
        <f>+M37</f>
        <v>%Recovery</v>
      </c>
      <c r="K6" s="30">
        <v>1524</v>
      </c>
      <c r="L6" s="31" t="s">
        <v>60</v>
      </c>
      <c r="M6" s="31" t="s">
        <v>35</v>
      </c>
      <c r="N6" s="30">
        <v>0.0025</v>
      </c>
      <c r="O6">
        <f t="shared" si="0"/>
        <v>0.0025</v>
      </c>
      <c r="P6">
        <f t="shared" si="1"/>
        <v>0.01</v>
      </c>
    </row>
    <row r="7" spans="1:16" ht="12.75" customHeight="1">
      <c r="A7" s="7">
        <f>+N41</f>
        <v>0.005</v>
      </c>
      <c r="B7" s="7">
        <f>+N42</f>
        <v>10</v>
      </c>
      <c r="C7" s="7">
        <f>+N40</f>
        <v>0.00625</v>
      </c>
      <c r="D7" s="7">
        <f>+N38</f>
        <v>0.0025</v>
      </c>
      <c r="E7" s="7">
        <f>+N39</f>
        <v>0.01</v>
      </c>
      <c r="F7" s="7">
        <f>N34</f>
        <v>0.0029499999999999995</v>
      </c>
      <c r="G7" s="8">
        <f>N35</f>
        <v>0.0014230249470757708</v>
      </c>
      <c r="H7" s="5">
        <f>N36</f>
        <v>48.23813379917868</v>
      </c>
      <c r="I7" s="5">
        <f>+N37</f>
        <v>47.19999999999999</v>
      </c>
      <c r="K7" s="30">
        <v>1923</v>
      </c>
      <c r="L7" s="31" t="s">
        <v>61</v>
      </c>
      <c r="M7" s="31" t="s">
        <v>35</v>
      </c>
      <c r="N7" s="30">
        <v>0.007</v>
      </c>
      <c r="O7">
        <f t="shared" si="0"/>
        <v>0.0025</v>
      </c>
      <c r="P7">
        <f t="shared" si="1"/>
        <v>0.01</v>
      </c>
    </row>
    <row r="8" spans="11:16" ht="12.75" customHeight="1">
      <c r="K8" s="30">
        <v>1924</v>
      </c>
      <c r="L8" s="31" t="s">
        <v>61</v>
      </c>
      <c r="M8" s="31" t="s">
        <v>35</v>
      </c>
      <c r="N8" s="30">
        <v>0.0025</v>
      </c>
      <c r="O8">
        <f t="shared" si="0"/>
        <v>0.0025</v>
      </c>
      <c r="P8">
        <f t="shared" si="1"/>
        <v>0.01</v>
      </c>
    </row>
    <row r="9" spans="11:16" ht="12.75" customHeight="1">
      <c r="K9" s="30">
        <v>1925</v>
      </c>
      <c r="L9" s="31" t="s">
        <v>61</v>
      </c>
      <c r="M9" s="31" t="s">
        <v>35</v>
      </c>
      <c r="N9" s="30">
        <v>0.0025</v>
      </c>
      <c r="O9">
        <f t="shared" si="0"/>
        <v>0.0025</v>
      </c>
      <c r="P9">
        <f t="shared" si="1"/>
        <v>0.01</v>
      </c>
    </row>
    <row r="10" spans="11:16" ht="12.75" customHeight="1">
      <c r="K10" s="30">
        <v>1995</v>
      </c>
      <c r="L10" s="31" t="s">
        <v>62</v>
      </c>
      <c r="M10" s="31" t="s">
        <v>35</v>
      </c>
      <c r="N10" s="30">
        <v>0.0025</v>
      </c>
      <c r="O10">
        <f t="shared" si="0"/>
        <v>0.0025</v>
      </c>
      <c r="P10">
        <f t="shared" si="1"/>
        <v>0.01</v>
      </c>
    </row>
    <row r="11" spans="11:16" ht="12.75" customHeight="1">
      <c r="K11" s="30">
        <v>1996</v>
      </c>
      <c r="L11" s="31" t="s">
        <v>62</v>
      </c>
      <c r="M11" s="31" t="s">
        <v>35</v>
      </c>
      <c r="N11" s="30">
        <v>0.0025</v>
      </c>
      <c r="O11">
        <f t="shared" si="0"/>
        <v>0.0025</v>
      </c>
      <c r="P11">
        <f t="shared" si="1"/>
        <v>0.01</v>
      </c>
    </row>
    <row r="12" spans="11:14" ht="12.75" customHeight="1">
      <c r="K12" s="10"/>
      <c r="L12" s="11"/>
      <c r="M12" s="11"/>
      <c r="N12" s="10"/>
    </row>
    <row r="13" spans="11:14" ht="12.75" customHeight="1">
      <c r="K13" s="10"/>
      <c r="L13" s="11"/>
      <c r="M13" s="11"/>
      <c r="N13" s="10"/>
    </row>
    <row r="14" spans="11:14" ht="12.75" customHeight="1">
      <c r="K14" s="10"/>
      <c r="L14" s="11"/>
      <c r="M14" s="11"/>
      <c r="N14" s="10"/>
    </row>
    <row r="15" spans="11:14" ht="12.75" customHeight="1">
      <c r="K15" s="10"/>
      <c r="L15" s="11"/>
      <c r="M15" s="11"/>
      <c r="N15" s="10"/>
    </row>
    <row r="16" spans="11:14" ht="12.75" customHeight="1">
      <c r="K16" s="10"/>
      <c r="L16" s="11"/>
      <c r="M16" s="11"/>
      <c r="N16" s="10"/>
    </row>
    <row r="17" spans="11:14" ht="12.75" customHeight="1">
      <c r="K17" s="10"/>
      <c r="L17" s="11"/>
      <c r="M17" s="11"/>
      <c r="N17" s="10"/>
    </row>
    <row r="18" spans="11:14" ht="12.75" customHeight="1">
      <c r="K18" s="10"/>
      <c r="L18" s="11"/>
      <c r="M18" s="11"/>
      <c r="N18" s="10"/>
    </row>
    <row r="19" spans="11:14" ht="12.75" customHeight="1">
      <c r="K19" s="10"/>
      <c r="L19" s="11"/>
      <c r="M19" s="11"/>
      <c r="N19" s="10"/>
    </row>
    <row r="20" spans="11:14" ht="12.75" customHeight="1">
      <c r="K20" s="10"/>
      <c r="L20" s="11"/>
      <c r="M20" s="11"/>
      <c r="N20" s="10"/>
    </row>
    <row r="21" spans="11:14" ht="12.75" customHeight="1">
      <c r="K21" s="10"/>
      <c r="L21" s="11"/>
      <c r="M21" s="11"/>
      <c r="N21" s="10"/>
    </row>
    <row r="22" spans="11:14" ht="12.75" customHeight="1">
      <c r="K22" s="10"/>
      <c r="L22" s="11"/>
      <c r="M22" s="11"/>
      <c r="N22" s="10"/>
    </row>
    <row r="23" spans="11:14" ht="12.75" customHeight="1">
      <c r="K23" s="10"/>
      <c r="L23" s="11"/>
      <c r="M23" s="11"/>
      <c r="N23" s="10"/>
    </row>
    <row r="24" spans="11:14" ht="12.75" customHeight="1">
      <c r="K24" s="1"/>
      <c r="L24" s="2"/>
      <c r="M24" s="2"/>
      <c r="N24" s="1"/>
    </row>
    <row r="25" spans="11:14" ht="12.75" customHeight="1">
      <c r="K25" s="1"/>
      <c r="L25" s="2"/>
      <c r="M25" s="2"/>
      <c r="N25" s="1"/>
    </row>
    <row r="26" spans="11:14" ht="12.75" customHeight="1">
      <c r="K26" s="1"/>
      <c r="L26" s="2"/>
      <c r="M26" s="2"/>
      <c r="N26" s="1"/>
    </row>
    <row r="27" spans="11:14" ht="12.75" customHeight="1">
      <c r="K27" s="1"/>
      <c r="L27" s="2"/>
      <c r="M27" s="2"/>
      <c r="N27" s="1"/>
    </row>
    <row r="28" spans="11:14" ht="12.75" customHeight="1">
      <c r="K28" s="1"/>
      <c r="L28" s="2"/>
      <c r="M28" s="2"/>
      <c r="N28" s="1"/>
    </row>
    <row r="29" spans="11:14" ht="12.75" customHeight="1">
      <c r="K29" s="1"/>
      <c r="L29" s="2"/>
      <c r="M29" s="2"/>
      <c r="N29" s="1"/>
    </row>
    <row r="30" spans="11:14" ht="12.75" customHeight="1">
      <c r="K30" s="1"/>
      <c r="L30" s="2"/>
      <c r="M30" s="2"/>
      <c r="N30" s="1"/>
    </row>
    <row r="31" spans="11:14" ht="12.75" customHeight="1">
      <c r="K31" s="1"/>
      <c r="L31" s="2"/>
      <c r="M31" s="2"/>
      <c r="N31" s="1"/>
    </row>
    <row r="32" spans="11:14" ht="12.75" customHeight="1">
      <c r="K32" s="1"/>
      <c r="L32" s="2"/>
      <c r="M32" s="2"/>
      <c r="N32" s="1"/>
    </row>
    <row r="33" spans="11:14" ht="12.75" customHeight="1">
      <c r="K33" s="1"/>
      <c r="L33" s="2"/>
      <c r="M33" s="2"/>
      <c r="N33" s="1"/>
    </row>
    <row r="34" spans="13:14" ht="12.75" customHeight="1">
      <c r="M34" s="4" t="s">
        <v>12</v>
      </c>
      <c r="N34" s="8">
        <f>AVERAGE(N2:N33)</f>
        <v>0.0029499999999999995</v>
      </c>
    </row>
    <row r="35" spans="13:14" ht="12.75" customHeight="1">
      <c r="M35" s="4" t="s">
        <v>13</v>
      </c>
      <c r="N35" s="6">
        <f>STDEV(N2:N33)</f>
        <v>0.0014230249470757708</v>
      </c>
    </row>
    <row r="36" spans="13:14" ht="12.75" customHeight="1">
      <c r="M36" s="4" t="s">
        <v>6</v>
      </c>
      <c r="N36" s="5">
        <f>N35/N34*100</f>
        <v>48.23813379917868</v>
      </c>
    </row>
    <row r="37" spans="13:14" ht="12.75" customHeight="1">
      <c r="M37" s="4" t="s">
        <v>14</v>
      </c>
      <c r="N37" s="5">
        <f>N34/N40*100</f>
        <v>47.19999999999999</v>
      </c>
    </row>
    <row r="38" spans="13:14" ht="12.75" customHeight="1">
      <c r="M38" s="4" t="s">
        <v>7</v>
      </c>
      <c r="N38" s="7">
        <v>0.0025</v>
      </c>
    </row>
    <row r="39" spans="13:14" ht="12.75" customHeight="1">
      <c r="M39" s="4" t="s">
        <v>8</v>
      </c>
      <c r="N39" s="7">
        <v>0.01</v>
      </c>
    </row>
    <row r="40" spans="13:14" ht="12.75" customHeight="1">
      <c r="M40" s="4" t="s">
        <v>9</v>
      </c>
      <c r="N40" s="7">
        <f>(N38+N39)/2</f>
        <v>0.00625</v>
      </c>
    </row>
    <row r="41" spans="13:14" ht="12.75" customHeight="1">
      <c r="M41" s="4" t="s">
        <v>10</v>
      </c>
      <c r="N41" s="7">
        <v>0.005</v>
      </c>
    </row>
    <row r="42" spans="13:14" ht="12.75" customHeight="1">
      <c r="M42" s="4" t="s">
        <v>11</v>
      </c>
      <c r="N42" s="7">
        <f>COUNT(N2:N33)</f>
        <v>10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2007-07-19T21:05:21Z</dcterms:created>
  <dcterms:modified xsi:type="dcterms:W3CDTF">2007-07-30T14:45:31Z</dcterms:modified>
  <cp:category/>
  <cp:version/>
  <cp:contentType/>
  <cp:contentStatus/>
</cp:coreProperties>
</file>