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19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<sst xmlns="http://schemas.openxmlformats.org/spreadsheetml/2006/main" count="95" uniqueCount="77">
  <si>
    <t>YEAR</t>
  </si>
  <si>
    <t>NON-GROWING SEASON ACTIONS</t>
  </si>
  <si>
    <t>EXT-LOW</t>
  </si>
  <si>
    <t>EXT-HI</t>
  </si>
  <si>
    <t>DEFAULT</t>
  </si>
  <si>
    <t>GROWING SEASON ACTIONS</t>
  </si>
  <si>
    <t>EXT-LO</t>
  </si>
  <si>
    <t>cover</t>
  </si>
  <si>
    <t xml:space="preserve">          final  frame</t>
  </si>
  <si>
    <t>sand</t>
  </si>
  <si>
    <t xml:space="preserve">   would we switch from:</t>
  </si>
  <si>
    <t>fr 1</t>
  </si>
  <si>
    <t>fr 2</t>
  </si>
  <si>
    <t>fr 3</t>
  </si>
  <si>
    <t>fr 4</t>
  </si>
  <si>
    <t>HI-EV-fall</t>
  </si>
  <si>
    <t>HI-EV-spr</t>
  </si>
  <si>
    <t>IN SANDBAR FRAME:</t>
  </si>
  <si>
    <t>Incr in dtc with ext low in winter and ext low in summer</t>
  </si>
  <si>
    <t>Incr in dtc with ext low in winter and ext high in summer</t>
  </si>
  <si>
    <t>Incr in dtc with ext high in winter and ext low in summer</t>
  </si>
  <si>
    <t>Incr in dtc with ext high in winter and ext high in summer</t>
  </si>
  <si>
    <t>dt-clonal</t>
  </si>
  <si>
    <t xml:space="preserve">   if fall high flow event, multiply above increases by</t>
  </si>
  <si>
    <t>with upper and lower sandbar models.</t>
  </si>
  <si>
    <t>LOWER  MODEL</t>
  </si>
  <si>
    <t>NOTE: low = low or default</t>
  </si>
  <si>
    <t>Initial clonal cover (dtc) on sandbar</t>
  </si>
  <si>
    <t>Initial clonal cover (clo) on sandbar</t>
  </si>
  <si>
    <t>UPPER  MODEL</t>
  </si>
  <si>
    <t>IN SANDBAR FRAME</t>
  </si>
  <si>
    <t>Switch to clonal obligate occurs when clo hits</t>
  </si>
  <si>
    <t>Switch to dt clonal occurs when clo hits</t>
  </si>
  <si>
    <t>Switch to mesquite frame when mesquite hits</t>
  </si>
  <si>
    <t>IN TAMARISK FRAME</t>
  </si>
  <si>
    <t>PARAMETERS AND STARTING VALUES</t>
  </si>
  <si>
    <t xml:space="preserve">    STARTING  FRAME</t>
  </si>
  <si>
    <t>LOWER SEPARATN BAR</t>
  </si>
  <si>
    <t xml:space="preserve">  UPPER SEPARATION BAR</t>
  </si>
  <si>
    <t xml:space="preserve">      STARTING FRAME</t>
  </si>
  <si>
    <t>PRE</t>
  </si>
  <si>
    <t>DAM</t>
  </si>
  <si>
    <t>FLD</t>
  </si>
  <si>
    <t>&lt;-----------------------------------------  MANAGEMENT  OPTIONS  -------------------------------------------------------&gt;</t>
  </si>
  <si>
    <t>Increment in clo with two consec default operations</t>
  </si>
  <si>
    <t>Decr factor (multiply) in clo with spring/winter high and summer default</t>
  </si>
  <si>
    <t>incr in mesquite with spring event and summer high/default</t>
  </si>
  <si>
    <t>Switch to tamarisk only if dtc is less than or equal to</t>
  </si>
  <si>
    <t>knock-</t>
  </si>
  <si>
    <t>back?</t>
  </si>
  <si>
    <t>clo-obl</t>
  </si>
  <si>
    <t>tamsk</t>
  </si>
  <si>
    <t>to</t>
  </si>
  <si>
    <t>dtc</t>
  </si>
  <si>
    <t>chng2</t>
  </si>
  <si>
    <t>chng1</t>
  </si>
  <si>
    <t>mesq</t>
  </si>
  <si>
    <t>change</t>
  </si>
  <si>
    <t>incr (neg=decr) in mesquite with summer low</t>
  </si>
  <si>
    <t>tamrsk</t>
  </si>
  <si>
    <t>mesqt</t>
  </si>
  <si>
    <t>&lt;--------------------------------------------------------------  upper sandbar model  ---------------------------------------------------------------------&gt;</t>
  </si>
  <si>
    <t>cl-obl</t>
  </si>
  <si>
    <t>incr</t>
  </si>
  <si>
    <t>&lt;-----  lower sandbar model  -----------------------------------------------------&gt;</t>
  </si>
  <si>
    <t xml:space="preserve">  would we switch from</t>
  </si>
  <si>
    <t>wipe</t>
  </si>
  <si>
    <t>out?</t>
  </si>
  <si>
    <t>VERSION:  as corrected in Nov 2012 after Oct 2012 workshop</t>
  </si>
  <si>
    <t>S1</t>
  </si>
  <si>
    <t>S5</t>
  </si>
  <si>
    <t>S4</t>
  </si>
  <si>
    <t>S6</t>
  </si>
  <si>
    <t>S7</t>
  </si>
  <si>
    <t>Separation Bar Model May 1, 2014</t>
  </si>
  <si>
    <t>Frames are:     SANDBAR (S1), Populus Fremontii/Salix Exigua (S5) and TAMRISK (S4) in the lower model</t>
  </si>
  <si>
    <t xml:space="preserve">      SANDBAR (S1), Pluchea sericea (ARROWWEED) (S6), TAMARISK (S4) and Prosopis glandulosa (MESQUITE) (S7)  in the upper model.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</si>
</sst>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ill>
        <patternFill>
          <bgColor indexed="53"/>
        </patternFill>
      </fill>
    </dxf>
    <dxf>
      <fill>
        <patternFill>
          <bgColor indexed="1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86"/>
  <sheetViews>
    <sheetView tabSelected="1" zoomScalePageLayoutView="0" workbookViewId="0" topLeftCell="A1">
      <selection activeCell="H8" sqref="H8"/>
    </sheetView>
  </sheetViews>
  <sheetFormatPr defaultColWidth="9.140625" defaultRowHeight="12.75"/>
  <cols>
    <col min="1" max="1" width="6.7109375" style="2" customWidth="1"/>
    <col min="2" max="2" width="2.7109375" style="2" customWidth="1"/>
    <col min="3" max="5" width="7.7109375" style="2" customWidth="1"/>
    <col min="6" max="6" width="5.7109375" style="2" customWidth="1"/>
    <col min="7" max="10" width="7.7109375" style="2" customWidth="1"/>
    <col min="11" max="12" width="5.140625" style="2" customWidth="1"/>
    <col min="13" max="13" width="3.28125" style="2" customWidth="1"/>
    <col min="14" max="18" width="9.140625" style="2" customWidth="1"/>
    <col min="19" max="19" width="3.28125" style="2" customWidth="1"/>
    <col min="20" max="22" width="9.140625" style="2" customWidth="1"/>
    <col min="23" max="23" width="3.7109375" style="2" customWidth="1"/>
    <col min="24" max="25" width="8.7109375" style="2" customWidth="1"/>
    <col min="26" max="26" width="9.140625" style="2" customWidth="1"/>
    <col min="27" max="27" width="1.7109375" style="2" customWidth="1"/>
    <col min="28" max="28" width="5.28125" style="2" customWidth="1"/>
    <col min="29" max="29" width="2.28125" style="2" customWidth="1"/>
    <col min="30" max="32" width="7.7109375" style="2" customWidth="1"/>
    <col min="33" max="33" width="3.7109375" style="2" customWidth="1"/>
    <col min="34" max="36" width="7.7109375" style="2" customWidth="1"/>
    <col min="37" max="37" width="2.28125" style="2" customWidth="1"/>
    <col min="38" max="39" width="7.7109375" style="2" customWidth="1"/>
    <col min="40" max="40" width="2.7109375" style="2" customWidth="1"/>
    <col min="41" max="44" width="6.7109375" style="2" customWidth="1"/>
    <col min="45" max="45" width="2.7109375" style="2" customWidth="1"/>
    <col min="46" max="49" width="6.7109375" style="2" customWidth="1"/>
    <col min="50" max="50" width="3.7109375" style="2" customWidth="1"/>
    <col min="51" max="16384" width="9.140625" style="2" customWidth="1"/>
  </cols>
  <sheetData>
    <row r="1" spans="1:10" ht="12.75">
      <c r="A1" s="1" t="s">
        <v>74</v>
      </c>
      <c r="J1" s="1" t="s">
        <v>68</v>
      </c>
    </row>
    <row r="2" spans="1:18" ht="12.75">
      <c r="A2" s="1" t="s">
        <v>24</v>
      </c>
      <c r="R2" s="3"/>
    </row>
    <row r="3" spans="1:18" ht="12.75">
      <c r="A3" s="1"/>
      <c r="R3" s="3"/>
    </row>
    <row r="4" spans="1:18" ht="12.75">
      <c r="A4" s="2" t="s">
        <v>75</v>
      </c>
      <c r="R4" s="3"/>
    </row>
    <row r="5" spans="3:18" ht="12.75">
      <c r="C5" s="2" t="s">
        <v>76</v>
      </c>
      <c r="R5" s="3"/>
    </row>
    <row r="6" ht="12.75">
      <c r="R6" s="3"/>
    </row>
    <row r="7" ht="12.75">
      <c r="R7" s="3"/>
    </row>
    <row r="8" spans="3:18" ht="12.75">
      <c r="C8" s="1" t="s">
        <v>35</v>
      </c>
      <c r="O8" s="1" t="s">
        <v>35</v>
      </c>
      <c r="R8" s="3"/>
    </row>
    <row r="9" spans="4:18" ht="12.75">
      <c r="D9" s="1" t="s">
        <v>25</v>
      </c>
      <c r="P9" s="1" t="s">
        <v>29</v>
      </c>
      <c r="R9" s="3"/>
    </row>
    <row r="10" spans="2:18" ht="12.75">
      <c r="B10" s="2" t="s">
        <v>17</v>
      </c>
      <c r="O10" s="2" t="s">
        <v>30</v>
      </c>
      <c r="R10" s="3"/>
    </row>
    <row r="11" spans="11:18" ht="12.75">
      <c r="K11" s="3"/>
      <c r="L11" s="3"/>
      <c r="M11" s="3"/>
      <c r="O11" s="2" t="s">
        <v>26</v>
      </c>
      <c r="R11" s="3"/>
    </row>
    <row r="12" spans="3:21" ht="12.75">
      <c r="C12" s="2" t="s">
        <v>28</v>
      </c>
      <c r="K12" s="4">
        <v>1</v>
      </c>
      <c r="L12" s="3"/>
      <c r="M12" s="3"/>
      <c r="O12" s="2" t="s">
        <v>27</v>
      </c>
      <c r="R12" s="3"/>
      <c r="U12" s="4">
        <v>1</v>
      </c>
    </row>
    <row r="13" spans="3:21" ht="12.75">
      <c r="C13" s="2" t="s">
        <v>44</v>
      </c>
      <c r="K13" s="4">
        <v>3</v>
      </c>
      <c r="L13" s="3"/>
      <c r="M13" s="3"/>
      <c r="N13" s="5"/>
      <c r="O13" s="2" t="s">
        <v>18</v>
      </c>
      <c r="R13" s="3"/>
      <c r="U13" s="4">
        <v>5</v>
      </c>
    </row>
    <row r="14" spans="3:21" ht="12.75">
      <c r="C14" s="2" t="s">
        <v>45</v>
      </c>
      <c r="K14" s="4">
        <v>0.5</v>
      </c>
      <c r="L14" s="3"/>
      <c r="M14" s="3"/>
      <c r="O14" s="2" t="s">
        <v>19</v>
      </c>
      <c r="R14" s="3"/>
      <c r="U14" s="4">
        <v>7.5</v>
      </c>
    </row>
    <row r="15" spans="3:21" ht="12.75">
      <c r="C15" s="2" t="s">
        <v>31</v>
      </c>
      <c r="K15" s="4">
        <v>20</v>
      </c>
      <c r="L15" s="3"/>
      <c r="M15" s="3"/>
      <c r="O15" s="2" t="s">
        <v>20</v>
      </c>
      <c r="R15" s="3"/>
      <c r="U15" s="4">
        <v>10</v>
      </c>
    </row>
    <row r="16" spans="11:21" ht="12.75">
      <c r="K16" s="3"/>
      <c r="L16" s="3"/>
      <c r="M16" s="3"/>
      <c r="O16" s="2" t="s">
        <v>21</v>
      </c>
      <c r="R16" s="3"/>
      <c r="U16" s="4">
        <v>7.5</v>
      </c>
    </row>
    <row r="17" spans="11:21" ht="12.75">
      <c r="K17" s="3"/>
      <c r="L17" s="3"/>
      <c r="M17" s="3"/>
      <c r="O17" s="2" t="s">
        <v>23</v>
      </c>
      <c r="R17" s="3"/>
      <c r="U17" s="4">
        <v>0.5</v>
      </c>
    </row>
    <row r="18" spans="11:21" ht="12.75">
      <c r="K18" s="3"/>
      <c r="L18" s="3"/>
      <c r="M18" s="3"/>
      <c r="O18" s="2" t="s">
        <v>32</v>
      </c>
      <c r="U18" s="4">
        <v>30</v>
      </c>
    </row>
    <row r="19" spans="11:21" ht="12.75">
      <c r="K19" s="3"/>
      <c r="L19" s="3"/>
      <c r="M19" s="3"/>
      <c r="O19" s="2" t="s">
        <v>47</v>
      </c>
      <c r="U19" s="4">
        <v>10</v>
      </c>
    </row>
    <row r="20" spans="11:21" ht="12.75">
      <c r="K20" s="3"/>
      <c r="L20" s="3"/>
      <c r="M20" s="3"/>
      <c r="O20" s="2" t="s">
        <v>34</v>
      </c>
      <c r="U20" s="3"/>
    </row>
    <row r="21" spans="11:21" ht="12.75">
      <c r="K21" s="3"/>
      <c r="L21" s="3"/>
      <c r="M21" s="3"/>
      <c r="O21" s="2" t="s">
        <v>46</v>
      </c>
      <c r="U21" s="4">
        <v>2</v>
      </c>
    </row>
    <row r="22" spans="15:21" ht="12.75">
      <c r="O22" s="2" t="s">
        <v>58</v>
      </c>
      <c r="U22" s="4">
        <v>-0.5</v>
      </c>
    </row>
    <row r="23" spans="15:21" ht="12.75">
      <c r="O23" s="2" t="s">
        <v>33</v>
      </c>
      <c r="U23" s="4">
        <v>25</v>
      </c>
    </row>
    <row r="24" ht="12.75">
      <c r="U24" s="3"/>
    </row>
    <row r="25" ht="12.75">
      <c r="U25" s="3"/>
    </row>
    <row r="26" ht="12.75">
      <c r="U26" s="3"/>
    </row>
    <row r="27" ht="12.75">
      <c r="U27" s="3"/>
    </row>
    <row r="28" spans="3:49" s="1" customFormat="1" ht="12.75">
      <c r="C28" s="1" t="s">
        <v>37</v>
      </c>
      <c r="G28" s="1" t="s">
        <v>38</v>
      </c>
      <c r="L28" s="1" t="s">
        <v>43</v>
      </c>
      <c r="X28" s="6" t="s">
        <v>64</v>
      </c>
      <c r="Y28" s="6"/>
      <c r="Z28" s="6"/>
      <c r="AA28" s="6"/>
      <c r="AB28" s="6"/>
      <c r="AC28" s="6"/>
      <c r="AD28" s="6"/>
      <c r="AE28" s="6"/>
      <c r="AF28" s="6"/>
      <c r="AG28" s="6"/>
      <c r="AH28" s="6" t="s">
        <v>61</v>
      </c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</row>
    <row r="29" spans="3:49" ht="12.75">
      <c r="C29" s="2" t="s">
        <v>36</v>
      </c>
      <c r="G29" s="2" t="s">
        <v>39</v>
      </c>
      <c r="L29" s="2" t="s">
        <v>40</v>
      </c>
      <c r="N29" s="2" t="s">
        <v>1</v>
      </c>
      <c r="T29" s="2" t="s">
        <v>5</v>
      </c>
      <c r="X29" s="7" t="s">
        <v>62</v>
      </c>
      <c r="Y29" s="7" t="s">
        <v>48</v>
      </c>
      <c r="Z29" s="7" t="s">
        <v>22</v>
      </c>
      <c r="AA29" s="7"/>
      <c r="AB29" s="7" t="s">
        <v>66</v>
      </c>
      <c r="AC29" s="7"/>
      <c r="AD29" s="7" t="s">
        <v>65</v>
      </c>
      <c r="AE29" s="7"/>
      <c r="AF29" s="7"/>
      <c r="AG29" s="7"/>
      <c r="AH29" s="7" t="s">
        <v>53</v>
      </c>
      <c r="AI29" s="7" t="s">
        <v>53</v>
      </c>
      <c r="AJ29" s="7" t="s">
        <v>53</v>
      </c>
      <c r="AK29" s="7"/>
      <c r="AL29" s="7" t="s">
        <v>56</v>
      </c>
      <c r="AM29" s="7" t="s">
        <v>56</v>
      </c>
      <c r="AN29" s="7"/>
      <c r="AO29" s="7" t="s">
        <v>10</v>
      </c>
      <c r="AP29" s="7"/>
      <c r="AQ29" s="7"/>
      <c r="AR29" s="7"/>
      <c r="AS29" s="7"/>
      <c r="AT29" s="7"/>
      <c r="AU29" s="7"/>
      <c r="AV29" s="7"/>
      <c r="AW29" s="7"/>
    </row>
    <row r="30" spans="12:49" ht="12.75">
      <c r="L30" s="2" t="s">
        <v>41</v>
      </c>
      <c r="N30" s="2" t="s">
        <v>2</v>
      </c>
      <c r="O30" s="2" t="s">
        <v>3</v>
      </c>
      <c r="P30" s="2" t="s">
        <v>15</v>
      </c>
      <c r="Q30" s="2" t="s">
        <v>16</v>
      </c>
      <c r="R30" s="2" t="s">
        <v>4</v>
      </c>
      <c r="T30" s="2" t="s">
        <v>6</v>
      </c>
      <c r="U30" s="2" t="s">
        <v>3</v>
      </c>
      <c r="V30" s="2" t="s">
        <v>4</v>
      </c>
      <c r="X30" s="7" t="s">
        <v>63</v>
      </c>
      <c r="Y30" s="7" t="s">
        <v>49</v>
      </c>
      <c r="Z30" s="7" t="s">
        <v>7</v>
      </c>
      <c r="AA30" s="7"/>
      <c r="AB30" s="7" t="s">
        <v>67</v>
      </c>
      <c r="AC30" s="7"/>
      <c r="AD30" s="7" t="s">
        <v>9</v>
      </c>
      <c r="AE30" s="7" t="s">
        <v>50</v>
      </c>
      <c r="AF30" s="7" t="s">
        <v>51</v>
      </c>
      <c r="AG30" s="7"/>
      <c r="AH30" s="7" t="s">
        <v>55</v>
      </c>
      <c r="AI30" s="7" t="s">
        <v>54</v>
      </c>
      <c r="AJ30" s="7" t="s">
        <v>7</v>
      </c>
      <c r="AK30" s="7"/>
      <c r="AL30" s="7" t="s">
        <v>57</v>
      </c>
      <c r="AM30" s="7" t="s">
        <v>7</v>
      </c>
      <c r="AN30" s="7"/>
      <c r="AO30" s="7" t="s">
        <v>9</v>
      </c>
      <c r="AP30" s="7" t="s">
        <v>53</v>
      </c>
      <c r="AQ30" s="7" t="s">
        <v>59</v>
      </c>
      <c r="AR30" s="7" t="s">
        <v>60</v>
      </c>
      <c r="AS30" s="7"/>
      <c r="AT30" s="7" t="s">
        <v>8</v>
      </c>
      <c r="AU30" s="7"/>
      <c r="AV30" s="7"/>
      <c r="AW30" s="7"/>
    </row>
    <row r="31" spans="1:49" ht="12.75">
      <c r="A31" s="2" t="s">
        <v>0</v>
      </c>
      <c r="C31" s="2" t="s">
        <v>69</v>
      </c>
      <c r="D31" s="2" t="s">
        <v>70</v>
      </c>
      <c r="E31" s="2" t="s">
        <v>71</v>
      </c>
      <c r="G31" s="2" t="s">
        <v>69</v>
      </c>
      <c r="H31" s="2" t="s">
        <v>72</v>
      </c>
      <c r="I31" s="2" t="s">
        <v>71</v>
      </c>
      <c r="J31" s="2" t="s">
        <v>73</v>
      </c>
      <c r="L31" s="2" t="s">
        <v>42</v>
      </c>
      <c r="X31" s="7"/>
      <c r="Y31" s="7"/>
      <c r="Z31" s="7"/>
      <c r="AA31" s="7"/>
      <c r="AB31" s="7"/>
      <c r="AC31" s="7"/>
      <c r="AD31" s="7" t="s">
        <v>52</v>
      </c>
      <c r="AE31" s="7" t="s">
        <v>52</v>
      </c>
      <c r="AF31" s="7" t="s">
        <v>52</v>
      </c>
      <c r="AG31" s="7"/>
      <c r="AH31" s="7"/>
      <c r="AI31" s="7"/>
      <c r="AJ31" s="7"/>
      <c r="AK31" s="7"/>
      <c r="AL31" s="7"/>
      <c r="AM31" s="7"/>
      <c r="AN31" s="7"/>
      <c r="AO31" s="7" t="s">
        <v>11</v>
      </c>
      <c r="AP31" s="7" t="s">
        <v>12</v>
      </c>
      <c r="AQ31" s="7" t="s">
        <v>13</v>
      </c>
      <c r="AR31" s="7" t="s">
        <v>14</v>
      </c>
      <c r="AS31" s="7"/>
      <c r="AT31" s="7"/>
      <c r="AU31" s="7"/>
      <c r="AV31" s="7"/>
      <c r="AW31" s="7"/>
    </row>
    <row r="32" spans="10:49" ht="12.75">
      <c r="J32" s="3"/>
      <c r="N32" s="2">
        <v>0</v>
      </c>
      <c r="O32" s="2">
        <v>0</v>
      </c>
      <c r="P32" s="2">
        <v>0</v>
      </c>
      <c r="Q32" s="2">
        <v>0</v>
      </c>
      <c r="R32" s="2">
        <v>0</v>
      </c>
      <c r="T32" s="2">
        <v>0</v>
      </c>
      <c r="U32" s="2">
        <v>0</v>
      </c>
      <c r="V32" s="2">
        <v>0</v>
      </c>
      <c r="X32" s="7"/>
      <c r="Y32" s="7"/>
      <c r="Z32" s="7">
        <f>$K$12</f>
        <v>1</v>
      </c>
      <c r="AA32" s="7"/>
      <c r="AB32" s="7"/>
      <c r="AC32" s="7"/>
      <c r="AD32" s="7"/>
      <c r="AE32" s="7"/>
      <c r="AF32" s="7"/>
      <c r="AG32" s="7"/>
      <c r="AH32" s="7"/>
      <c r="AI32" s="7"/>
      <c r="AJ32" s="7">
        <f>$U$12</f>
        <v>1</v>
      </c>
      <c r="AK32" s="7"/>
      <c r="AL32" s="7"/>
      <c r="AM32" s="7">
        <v>0</v>
      </c>
      <c r="AN32" s="7"/>
      <c r="AO32" s="7"/>
      <c r="AP32" s="7"/>
      <c r="AQ32" s="7"/>
      <c r="AR32" s="7"/>
      <c r="AS32" s="7"/>
      <c r="AT32" s="7" t="s">
        <v>9</v>
      </c>
      <c r="AU32" s="7" t="s">
        <v>53</v>
      </c>
      <c r="AV32" s="7" t="s">
        <v>59</v>
      </c>
      <c r="AW32" s="7" t="s">
        <v>56</v>
      </c>
    </row>
    <row r="33" spans="1:49" ht="12.75">
      <c r="A33" s="2">
        <v>1</v>
      </c>
      <c r="C33" s="4">
        <v>1</v>
      </c>
      <c r="D33" s="4">
        <v>0</v>
      </c>
      <c r="E33" s="4">
        <v>0</v>
      </c>
      <c r="F33" s="3"/>
      <c r="G33" s="4">
        <v>1</v>
      </c>
      <c r="H33" s="4">
        <v>0</v>
      </c>
      <c r="I33" s="4">
        <v>0</v>
      </c>
      <c r="J33" s="4">
        <v>0</v>
      </c>
      <c r="L33" s="4">
        <v>0</v>
      </c>
      <c r="N33" s="4"/>
      <c r="O33" s="4"/>
      <c r="P33" s="4"/>
      <c r="Q33" s="4"/>
      <c r="R33" s="4">
        <v>1</v>
      </c>
      <c r="T33" s="4"/>
      <c r="U33" s="4"/>
      <c r="V33" s="4">
        <v>1</v>
      </c>
      <c r="X33" s="7">
        <f>IF((R33+V33)&gt;1,$K$13,0)</f>
        <v>3</v>
      </c>
      <c r="Y33" s="7">
        <f>IF((Q33+O33)*V33&gt;0,1,0)</f>
        <v>0</v>
      </c>
      <c r="Z33" s="7">
        <f>IF((C33+L33)=1,(IF(Y33=1,$K$14*Z32,Z32+X33)),$K$12)</f>
        <v>4</v>
      </c>
      <c r="AA33" s="7"/>
      <c r="AB33" s="7">
        <f>IF(OR((L33&gt;0),(O33*(U32+U33)&gt;0)),1,0)</f>
        <v>0</v>
      </c>
      <c r="AC33" s="7"/>
      <c r="AD33" s="7">
        <f>IF(AB33=0,(IF((Q33+O33)*T33&gt;0,3,(IF(Z33&gt;=$K$15,2,0)))),0)</f>
        <v>0</v>
      </c>
      <c r="AE33" s="7">
        <f>IF(AB33&gt;0,1,0)</f>
        <v>0</v>
      </c>
      <c r="AF33" s="7">
        <f>IF(AB33&gt;0,1,0)</f>
        <v>0</v>
      </c>
      <c r="AG33" s="7"/>
      <c r="AH33" s="7">
        <f>IF((N33+R33+T33+V33)&gt;1,$U$13,(IF((N33+R33+U33)&gt;1,$U$14,(IF((O33+T33+V33)&gt;1,$U$15,(IF((O33+U33)&gt;1,$U$16,0)))))))</f>
        <v>5</v>
      </c>
      <c r="AI33" s="7">
        <f>IF(P33&gt;0,$U$17*AH33,AH33)</f>
        <v>5</v>
      </c>
      <c r="AJ33" s="7">
        <f>IF((G33+L33)=1,AJ32+AI33,$U$12)</f>
        <v>6</v>
      </c>
      <c r="AK33" s="7"/>
      <c r="AL33" s="7">
        <f>IF((Q33+U33+V33)&gt;1,$U$21,(IF(T33&gt;0,$U$22,0)))</f>
        <v>0</v>
      </c>
      <c r="AM33" s="7">
        <f>I33*(IF((AM32+AL33)&gt;0,AM32+AL33,0))</f>
        <v>0</v>
      </c>
      <c r="AN33" s="7"/>
      <c r="AO33" s="7">
        <f>IF(L33=1,1,(IF(AJ33&gt;=$U$18,2,(IF(AJ33&lt;=$U$19,1+2*Q33*U33,1)))))</f>
        <v>1</v>
      </c>
      <c r="AP33" s="7">
        <f>IF(L33&gt;0,1,2)</f>
        <v>2</v>
      </c>
      <c r="AQ33" s="7">
        <f>IF(L33&gt;0,1,(IF(AM33&gt;=$U$23,4,3)))</f>
        <v>3</v>
      </c>
      <c r="AR33" s="7">
        <f>IF(L33&gt;0,1,4)</f>
        <v>4</v>
      </c>
      <c r="AS33" s="7"/>
      <c r="AT33" s="7">
        <f>IF(OR($G33*$AO33=1,$H33*$AP33=1,$I33*$AQ33=1,$J33*$AR33=1),1,0)</f>
        <v>1</v>
      </c>
      <c r="AU33" s="7">
        <f>IF(OR($G33*$AO33=2,$H33*$AP33=2,$I33*$AQ33=2,$J33*$AR33=2),1,0)</f>
        <v>0</v>
      </c>
      <c r="AV33" s="7">
        <f>IF(OR($G33*$AO33=3,$H33*$AP33=3,$I33*$AQ33=3,$J33*$AR33=3),1,0)</f>
        <v>0</v>
      </c>
      <c r="AW33" s="7">
        <f>IF(OR($G33*$AO33=4,$H33*$AP33=4,$I33*$AQ33=4,$J33*$AR33=4),1,0)</f>
        <v>0</v>
      </c>
    </row>
    <row r="34" spans="1:49" ht="12.75">
      <c r="A34" s="2">
        <f>A33+1</f>
        <v>2</v>
      </c>
      <c r="C34" s="2">
        <f>IF(OR(((AD33+C33)=1),AE33=1,AF33=1),1,0)</f>
        <v>1</v>
      </c>
      <c r="D34" s="2">
        <f>IF(OR((C33*AD33=2),(AND(D33=1,AE33=0))),1,0)</f>
        <v>0</v>
      </c>
      <c r="E34" s="2">
        <f>IF(OR((C33*AD33=3),(AND(E33=1,AF33=0))),1,0)</f>
        <v>0</v>
      </c>
      <c r="G34" s="2">
        <f>AT33</f>
        <v>1</v>
      </c>
      <c r="H34" s="2">
        <f>AU33</f>
        <v>0</v>
      </c>
      <c r="I34" s="2">
        <f>AV33</f>
        <v>0</v>
      </c>
      <c r="J34" s="2">
        <f>AW33</f>
        <v>0</v>
      </c>
      <c r="L34" s="4">
        <v>0</v>
      </c>
      <c r="N34" s="4"/>
      <c r="O34" s="4"/>
      <c r="P34" s="4"/>
      <c r="Q34" s="4"/>
      <c r="R34" s="4">
        <v>1</v>
      </c>
      <c r="T34" s="4"/>
      <c r="U34" s="4"/>
      <c r="V34" s="4">
        <v>1</v>
      </c>
      <c r="X34" s="7">
        <f aca="true" t="shared" si="0" ref="X34:X57">IF((R34+V34)&gt;1,$K$13,0)</f>
        <v>3</v>
      </c>
      <c r="Y34" s="7">
        <f aca="true" t="shared" si="1" ref="Y34:Y57">IF((Q34+O34)*V34&gt;0,1,0)</f>
        <v>0</v>
      </c>
      <c r="Z34" s="7">
        <f aca="true" t="shared" si="2" ref="Z34:Z57">IF((C34+L34)=1,(IF(Y34=1,$K$14*Z33,Z33+X34)),$K$12)</f>
        <v>7</v>
      </c>
      <c r="AA34" s="7"/>
      <c r="AB34" s="7">
        <f aca="true" t="shared" si="3" ref="AB34:AB57">IF(OR((L34&gt;0),(O34*(U33+U34)&gt;0)),1,0)</f>
        <v>0</v>
      </c>
      <c r="AC34" s="7"/>
      <c r="AD34" s="7">
        <f aca="true" t="shared" si="4" ref="AD34:AD57">IF(AB34=0,(IF((Q34+O34)*T34&gt;0,3,(IF(Z34&gt;=$K$15,2,0)))),0)</f>
        <v>0</v>
      </c>
      <c r="AE34" s="7">
        <f aca="true" t="shared" si="5" ref="AE34:AE57">IF(AB34&gt;0,1,0)</f>
        <v>0</v>
      </c>
      <c r="AF34" s="7">
        <f aca="true" t="shared" si="6" ref="AF34:AF57">IF(AB34&gt;0,1,0)</f>
        <v>0</v>
      </c>
      <c r="AG34" s="7"/>
      <c r="AH34" s="7">
        <f aca="true" t="shared" si="7" ref="AH34:AH57">IF((N34+R34+T34+V34)&gt;1,$U$13,(IF((N34+R34+U34)&gt;1,$U$14,(IF((O34+T34+V34)&gt;1,$U$15,(IF((O34+U34)&gt;1,$U$16,0)))))))</f>
        <v>5</v>
      </c>
      <c r="AI34" s="7">
        <f aca="true" t="shared" si="8" ref="AI34:AI57">IF(P34&gt;0,$U$17*AH34,AH34)</f>
        <v>5</v>
      </c>
      <c r="AJ34" s="7">
        <f aca="true" t="shared" si="9" ref="AJ34:AJ57">IF((G34+L34)=1,AJ33+AI34,$U$12)</f>
        <v>11</v>
      </c>
      <c r="AK34" s="7"/>
      <c r="AL34" s="7">
        <f aca="true" t="shared" si="10" ref="AL34:AL57">IF((Q34+U34+V34)&gt;1,$U$21,(IF(T34&gt;0,$U$22,0)))</f>
        <v>0</v>
      </c>
      <c r="AM34" s="7">
        <f aca="true" t="shared" si="11" ref="AM34:AM57">I34*(IF((AM33+AL34)&gt;0,AM33+AL34,0))</f>
        <v>0</v>
      </c>
      <c r="AN34" s="7"/>
      <c r="AO34" s="7">
        <f aca="true" t="shared" si="12" ref="AO34:AO57">IF(L34=1,1,(IF(AJ34&gt;=$U$18,2,(IF(AJ34&lt;=$U$19,1+2*Q34*U34,1)))))</f>
        <v>1</v>
      </c>
      <c r="AP34" s="7">
        <f aca="true" t="shared" si="13" ref="AP34:AP57">IF(L34&gt;0,1,2)</f>
        <v>2</v>
      </c>
      <c r="AQ34" s="7">
        <f aca="true" t="shared" si="14" ref="AQ34:AQ57">IF(L34&gt;0,1,(IF(AM34&gt;=$U$23,4,3)))</f>
        <v>3</v>
      </c>
      <c r="AR34" s="7">
        <f aca="true" t="shared" si="15" ref="AR34:AR57">IF(L34&gt;0,1,4)</f>
        <v>4</v>
      </c>
      <c r="AS34" s="7"/>
      <c r="AT34" s="7">
        <f aca="true" t="shared" si="16" ref="AT34:AT57">IF(OR($G34*$AO34=1,$H34*$AP34=1,$I34*$AQ34=1,$J34*$AR34=1),1,0)</f>
        <v>1</v>
      </c>
      <c r="AU34" s="7">
        <f aca="true" t="shared" si="17" ref="AU34:AU57">IF(OR($G34*$AO34=2,$H34*$AP34=2,$I34*$AQ34=2,$J34*$AR34=2),1,0)</f>
        <v>0</v>
      </c>
      <c r="AV34" s="7">
        <f aca="true" t="shared" si="18" ref="AV34:AV57">IF(OR($G34*$AO34=3,$H34*$AP34=3,$I34*$AQ34=3,$J34*$AR34=3),1,0)</f>
        <v>0</v>
      </c>
      <c r="AW34" s="7">
        <f aca="true" t="shared" si="19" ref="AW34:AW57">IF(OR($G34*$AO34=4,$H34*$AP34=4,$I34*$AQ34=4,$J34*$AR34=4),1,0)</f>
        <v>0</v>
      </c>
    </row>
    <row r="35" spans="1:49" ht="12.75">
      <c r="A35" s="2">
        <f aca="true" t="shared" si="20" ref="A35:A47">A34+1</f>
        <v>3</v>
      </c>
      <c r="C35" s="2">
        <f aca="true" t="shared" si="21" ref="C35:C57">IF(OR(((AD34+C34)=1),AE34=1,AF34=1),1,0)</f>
        <v>1</v>
      </c>
      <c r="D35" s="2">
        <f aca="true" t="shared" si="22" ref="D35:D57">IF(OR((C34*AD34=2),(AND(D34=1,AE34=0))),1,0)</f>
        <v>0</v>
      </c>
      <c r="E35" s="2">
        <f aca="true" t="shared" si="23" ref="E35:E57">IF(OR((C34*AD34=3),(AND(E34=1,AF34=0))),1,0)</f>
        <v>0</v>
      </c>
      <c r="G35" s="2">
        <f aca="true" t="shared" si="24" ref="G35:G57">AT34</f>
        <v>1</v>
      </c>
      <c r="H35" s="2">
        <f aca="true" t="shared" si="25" ref="H35:H57">AU34</f>
        <v>0</v>
      </c>
      <c r="I35" s="2">
        <f aca="true" t="shared" si="26" ref="I35:I57">AV34</f>
        <v>0</v>
      </c>
      <c r="J35" s="2">
        <f aca="true" t="shared" si="27" ref="J35:J57">AW34</f>
        <v>0</v>
      </c>
      <c r="L35" s="4">
        <v>0</v>
      </c>
      <c r="N35" s="4"/>
      <c r="O35" s="4"/>
      <c r="P35" s="4">
        <v>1</v>
      </c>
      <c r="Q35" s="4"/>
      <c r="R35" s="4">
        <v>1</v>
      </c>
      <c r="T35" s="4"/>
      <c r="U35" s="4"/>
      <c r="V35" s="4">
        <v>1</v>
      </c>
      <c r="X35" s="7">
        <f t="shared" si="0"/>
        <v>3</v>
      </c>
      <c r="Y35" s="7">
        <f t="shared" si="1"/>
        <v>0</v>
      </c>
      <c r="Z35" s="7">
        <f t="shared" si="2"/>
        <v>10</v>
      </c>
      <c r="AA35" s="7"/>
      <c r="AB35" s="7">
        <f t="shared" si="3"/>
        <v>0</v>
      </c>
      <c r="AC35" s="7"/>
      <c r="AD35" s="7">
        <f t="shared" si="4"/>
        <v>0</v>
      </c>
      <c r="AE35" s="7">
        <f t="shared" si="5"/>
        <v>0</v>
      </c>
      <c r="AF35" s="7">
        <f t="shared" si="6"/>
        <v>0</v>
      </c>
      <c r="AG35" s="7"/>
      <c r="AH35" s="7">
        <f t="shared" si="7"/>
        <v>5</v>
      </c>
      <c r="AI35" s="7">
        <f t="shared" si="8"/>
        <v>2.5</v>
      </c>
      <c r="AJ35" s="7">
        <f t="shared" si="9"/>
        <v>13.5</v>
      </c>
      <c r="AK35" s="7"/>
      <c r="AL35" s="7">
        <f t="shared" si="10"/>
        <v>0</v>
      </c>
      <c r="AM35" s="7">
        <f t="shared" si="11"/>
        <v>0</v>
      </c>
      <c r="AN35" s="7"/>
      <c r="AO35" s="7">
        <f t="shared" si="12"/>
        <v>1</v>
      </c>
      <c r="AP35" s="7">
        <f t="shared" si="13"/>
        <v>2</v>
      </c>
      <c r="AQ35" s="7">
        <f t="shared" si="14"/>
        <v>3</v>
      </c>
      <c r="AR35" s="7">
        <f t="shared" si="15"/>
        <v>4</v>
      </c>
      <c r="AS35" s="7"/>
      <c r="AT35" s="7">
        <f t="shared" si="16"/>
        <v>1</v>
      </c>
      <c r="AU35" s="7">
        <f t="shared" si="17"/>
        <v>0</v>
      </c>
      <c r="AV35" s="7">
        <f t="shared" si="18"/>
        <v>0</v>
      </c>
      <c r="AW35" s="7">
        <f t="shared" si="19"/>
        <v>0</v>
      </c>
    </row>
    <row r="36" spans="1:49" ht="12.75">
      <c r="A36" s="2">
        <f t="shared" si="20"/>
        <v>4</v>
      </c>
      <c r="C36" s="2">
        <f t="shared" si="21"/>
        <v>1</v>
      </c>
      <c r="D36" s="2">
        <f t="shared" si="22"/>
        <v>0</v>
      </c>
      <c r="E36" s="2">
        <f t="shared" si="23"/>
        <v>0</v>
      </c>
      <c r="G36" s="2">
        <f t="shared" si="24"/>
        <v>1</v>
      </c>
      <c r="H36" s="2">
        <f t="shared" si="25"/>
        <v>0</v>
      </c>
      <c r="I36" s="2">
        <f t="shared" si="26"/>
        <v>0</v>
      </c>
      <c r="J36" s="2">
        <f t="shared" si="27"/>
        <v>0</v>
      </c>
      <c r="L36" s="4">
        <v>0</v>
      </c>
      <c r="N36" s="4"/>
      <c r="O36" s="4"/>
      <c r="P36" s="4"/>
      <c r="Q36" s="4"/>
      <c r="R36" s="4"/>
      <c r="T36" s="4"/>
      <c r="U36" s="4"/>
      <c r="V36" s="4"/>
      <c r="X36" s="7">
        <f t="shared" si="0"/>
        <v>0</v>
      </c>
      <c r="Y36" s="7">
        <f t="shared" si="1"/>
        <v>0</v>
      </c>
      <c r="Z36" s="7">
        <f t="shared" si="2"/>
        <v>10</v>
      </c>
      <c r="AA36" s="7"/>
      <c r="AB36" s="7">
        <f t="shared" si="3"/>
        <v>0</v>
      </c>
      <c r="AC36" s="7"/>
      <c r="AD36" s="7">
        <f t="shared" si="4"/>
        <v>0</v>
      </c>
      <c r="AE36" s="7">
        <f t="shared" si="5"/>
        <v>0</v>
      </c>
      <c r="AF36" s="7">
        <f t="shared" si="6"/>
        <v>0</v>
      </c>
      <c r="AG36" s="7"/>
      <c r="AH36" s="7">
        <f t="shared" si="7"/>
        <v>0</v>
      </c>
      <c r="AI36" s="7">
        <f t="shared" si="8"/>
        <v>0</v>
      </c>
      <c r="AJ36" s="7">
        <f t="shared" si="9"/>
        <v>13.5</v>
      </c>
      <c r="AK36" s="7"/>
      <c r="AL36" s="7">
        <f t="shared" si="10"/>
        <v>0</v>
      </c>
      <c r="AM36" s="7">
        <f t="shared" si="11"/>
        <v>0</v>
      </c>
      <c r="AN36" s="7"/>
      <c r="AO36" s="7">
        <f t="shared" si="12"/>
        <v>1</v>
      </c>
      <c r="AP36" s="7">
        <f t="shared" si="13"/>
        <v>2</v>
      </c>
      <c r="AQ36" s="7">
        <f t="shared" si="14"/>
        <v>3</v>
      </c>
      <c r="AR36" s="7">
        <f t="shared" si="15"/>
        <v>4</v>
      </c>
      <c r="AS36" s="7"/>
      <c r="AT36" s="7">
        <f t="shared" si="16"/>
        <v>1</v>
      </c>
      <c r="AU36" s="7">
        <f t="shared" si="17"/>
        <v>0</v>
      </c>
      <c r="AV36" s="7">
        <f t="shared" si="18"/>
        <v>0</v>
      </c>
      <c r="AW36" s="7">
        <f t="shared" si="19"/>
        <v>0</v>
      </c>
    </row>
    <row r="37" spans="1:49" ht="12.75">
      <c r="A37" s="2">
        <f t="shared" si="20"/>
        <v>5</v>
      </c>
      <c r="C37" s="2">
        <f t="shared" si="21"/>
        <v>1</v>
      </c>
      <c r="D37" s="2">
        <f t="shared" si="22"/>
        <v>0</v>
      </c>
      <c r="E37" s="2">
        <f t="shared" si="23"/>
        <v>0</v>
      </c>
      <c r="G37" s="2">
        <f t="shared" si="24"/>
        <v>1</v>
      </c>
      <c r="H37" s="2">
        <f t="shared" si="25"/>
        <v>0</v>
      </c>
      <c r="I37" s="2">
        <f t="shared" si="26"/>
        <v>0</v>
      </c>
      <c r="J37" s="2">
        <f t="shared" si="27"/>
        <v>0</v>
      </c>
      <c r="L37" s="4">
        <v>0</v>
      </c>
      <c r="N37" s="4"/>
      <c r="O37" s="4"/>
      <c r="P37" s="4"/>
      <c r="Q37" s="4"/>
      <c r="R37" s="4"/>
      <c r="T37" s="4"/>
      <c r="U37" s="4"/>
      <c r="V37" s="4"/>
      <c r="X37" s="7">
        <f t="shared" si="0"/>
        <v>0</v>
      </c>
      <c r="Y37" s="7">
        <f t="shared" si="1"/>
        <v>0</v>
      </c>
      <c r="Z37" s="7">
        <f t="shared" si="2"/>
        <v>10</v>
      </c>
      <c r="AA37" s="7"/>
      <c r="AB37" s="7">
        <f t="shared" si="3"/>
        <v>0</v>
      </c>
      <c r="AC37" s="7"/>
      <c r="AD37" s="7">
        <f t="shared" si="4"/>
        <v>0</v>
      </c>
      <c r="AE37" s="7">
        <f t="shared" si="5"/>
        <v>0</v>
      </c>
      <c r="AF37" s="7">
        <f t="shared" si="6"/>
        <v>0</v>
      </c>
      <c r="AG37" s="7"/>
      <c r="AH37" s="7">
        <f t="shared" si="7"/>
        <v>0</v>
      </c>
      <c r="AI37" s="7">
        <f t="shared" si="8"/>
        <v>0</v>
      </c>
      <c r="AJ37" s="7">
        <f t="shared" si="9"/>
        <v>13.5</v>
      </c>
      <c r="AK37" s="7"/>
      <c r="AL37" s="7">
        <f t="shared" si="10"/>
        <v>0</v>
      </c>
      <c r="AM37" s="7">
        <f t="shared" si="11"/>
        <v>0</v>
      </c>
      <c r="AN37" s="7"/>
      <c r="AO37" s="7">
        <f t="shared" si="12"/>
        <v>1</v>
      </c>
      <c r="AP37" s="7">
        <f t="shared" si="13"/>
        <v>2</v>
      </c>
      <c r="AQ37" s="7">
        <f t="shared" si="14"/>
        <v>3</v>
      </c>
      <c r="AR37" s="7">
        <f t="shared" si="15"/>
        <v>4</v>
      </c>
      <c r="AS37" s="7"/>
      <c r="AT37" s="7">
        <f t="shared" si="16"/>
        <v>1</v>
      </c>
      <c r="AU37" s="7">
        <f t="shared" si="17"/>
        <v>0</v>
      </c>
      <c r="AV37" s="7">
        <f t="shared" si="18"/>
        <v>0</v>
      </c>
      <c r="AW37" s="7">
        <f t="shared" si="19"/>
        <v>0</v>
      </c>
    </row>
    <row r="38" spans="1:49" ht="12.75">
      <c r="A38" s="2">
        <f t="shared" si="20"/>
        <v>6</v>
      </c>
      <c r="C38" s="2">
        <f t="shared" si="21"/>
        <v>1</v>
      </c>
      <c r="D38" s="2">
        <f t="shared" si="22"/>
        <v>0</v>
      </c>
      <c r="E38" s="2">
        <f t="shared" si="23"/>
        <v>0</v>
      </c>
      <c r="G38" s="2">
        <f t="shared" si="24"/>
        <v>1</v>
      </c>
      <c r="H38" s="2">
        <f t="shared" si="25"/>
        <v>0</v>
      </c>
      <c r="I38" s="2">
        <f t="shared" si="26"/>
        <v>0</v>
      </c>
      <c r="J38" s="2">
        <f t="shared" si="27"/>
        <v>0</v>
      </c>
      <c r="L38" s="4">
        <v>0</v>
      </c>
      <c r="N38" s="4"/>
      <c r="O38" s="4"/>
      <c r="P38" s="4"/>
      <c r="Q38" s="4"/>
      <c r="R38" s="4"/>
      <c r="T38" s="4"/>
      <c r="U38" s="4"/>
      <c r="V38" s="4"/>
      <c r="X38" s="7">
        <f t="shared" si="0"/>
        <v>0</v>
      </c>
      <c r="Y38" s="7">
        <f t="shared" si="1"/>
        <v>0</v>
      </c>
      <c r="Z38" s="7">
        <f t="shared" si="2"/>
        <v>10</v>
      </c>
      <c r="AA38" s="7"/>
      <c r="AB38" s="7">
        <f t="shared" si="3"/>
        <v>0</v>
      </c>
      <c r="AC38" s="7"/>
      <c r="AD38" s="7">
        <f t="shared" si="4"/>
        <v>0</v>
      </c>
      <c r="AE38" s="7">
        <f t="shared" si="5"/>
        <v>0</v>
      </c>
      <c r="AF38" s="7">
        <f t="shared" si="6"/>
        <v>0</v>
      </c>
      <c r="AG38" s="7"/>
      <c r="AH38" s="7">
        <f t="shared" si="7"/>
        <v>0</v>
      </c>
      <c r="AI38" s="7">
        <f t="shared" si="8"/>
        <v>0</v>
      </c>
      <c r="AJ38" s="7">
        <f t="shared" si="9"/>
        <v>13.5</v>
      </c>
      <c r="AK38" s="7"/>
      <c r="AL38" s="7">
        <f t="shared" si="10"/>
        <v>0</v>
      </c>
      <c r="AM38" s="7">
        <f t="shared" si="11"/>
        <v>0</v>
      </c>
      <c r="AN38" s="7"/>
      <c r="AO38" s="7">
        <f t="shared" si="12"/>
        <v>1</v>
      </c>
      <c r="AP38" s="7">
        <f t="shared" si="13"/>
        <v>2</v>
      </c>
      <c r="AQ38" s="7">
        <f t="shared" si="14"/>
        <v>3</v>
      </c>
      <c r="AR38" s="7">
        <f t="shared" si="15"/>
        <v>4</v>
      </c>
      <c r="AS38" s="7"/>
      <c r="AT38" s="7">
        <f t="shared" si="16"/>
        <v>1</v>
      </c>
      <c r="AU38" s="7">
        <f t="shared" si="17"/>
        <v>0</v>
      </c>
      <c r="AV38" s="7">
        <f t="shared" si="18"/>
        <v>0</v>
      </c>
      <c r="AW38" s="7">
        <f t="shared" si="19"/>
        <v>0</v>
      </c>
    </row>
    <row r="39" spans="1:49" ht="12.75">
      <c r="A39" s="2">
        <f t="shared" si="20"/>
        <v>7</v>
      </c>
      <c r="C39" s="2">
        <f t="shared" si="21"/>
        <v>1</v>
      </c>
      <c r="D39" s="2">
        <f t="shared" si="22"/>
        <v>0</v>
      </c>
      <c r="E39" s="2">
        <f t="shared" si="23"/>
        <v>0</v>
      </c>
      <c r="G39" s="2">
        <f t="shared" si="24"/>
        <v>1</v>
      </c>
      <c r="H39" s="2">
        <f t="shared" si="25"/>
        <v>0</v>
      </c>
      <c r="I39" s="2">
        <f t="shared" si="26"/>
        <v>0</v>
      </c>
      <c r="J39" s="2">
        <f t="shared" si="27"/>
        <v>0</v>
      </c>
      <c r="L39" s="4">
        <v>0</v>
      </c>
      <c r="N39" s="4"/>
      <c r="O39" s="4"/>
      <c r="P39" s="4"/>
      <c r="Q39" s="4"/>
      <c r="R39" s="4"/>
      <c r="T39" s="4"/>
      <c r="U39" s="4"/>
      <c r="V39" s="4"/>
      <c r="X39" s="7">
        <f t="shared" si="0"/>
        <v>0</v>
      </c>
      <c r="Y39" s="7">
        <f t="shared" si="1"/>
        <v>0</v>
      </c>
      <c r="Z39" s="7">
        <f t="shared" si="2"/>
        <v>10</v>
      </c>
      <c r="AA39" s="7"/>
      <c r="AB39" s="7">
        <f t="shared" si="3"/>
        <v>0</v>
      </c>
      <c r="AC39" s="7"/>
      <c r="AD39" s="7">
        <f t="shared" si="4"/>
        <v>0</v>
      </c>
      <c r="AE39" s="7">
        <f t="shared" si="5"/>
        <v>0</v>
      </c>
      <c r="AF39" s="7">
        <f t="shared" si="6"/>
        <v>0</v>
      </c>
      <c r="AG39" s="7"/>
      <c r="AH39" s="7">
        <f t="shared" si="7"/>
        <v>0</v>
      </c>
      <c r="AI39" s="7">
        <f t="shared" si="8"/>
        <v>0</v>
      </c>
      <c r="AJ39" s="7">
        <f t="shared" si="9"/>
        <v>13.5</v>
      </c>
      <c r="AK39" s="7"/>
      <c r="AL39" s="7">
        <f t="shared" si="10"/>
        <v>0</v>
      </c>
      <c r="AM39" s="7">
        <f t="shared" si="11"/>
        <v>0</v>
      </c>
      <c r="AN39" s="7"/>
      <c r="AO39" s="7">
        <f t="shared" si="12"/>
        <v>1</v>
      </c>
      <c r="AP39" s="7">
        <f t="shared" si="13"/>
        <v>2</v>
      </c>
      <c r="AQ39" s="7">
        <f t="shared" si="14"/>
        <v>3</v>
      </c>
      <c r="AR39" s="7">
        <f t="shared" si="15"/>
        <v>4</v>
      </c>
      <c r="AS39" s="7"/>
      <c r="AT39" s="7">
        <f t="shared" si="16"/>
        <v>1</v>
      </c>
      <c r="AU39" s="7">
        <f t="shared" si="17"/>
        <v>0</v>
      </c>
      <c r="AV39" s="7">
        <f t="shared" si="18"/>
        <v>0</v>
      </c>
      <c r="AW39" s="7">
        <f t="shared" si="19"/>
        <v>0</v>
      </c>
    </row>
    <row r="40" spans="1:49" ht="12.75">
      <c r="A40" s="2">
        <f t="shared" si="20"/>
        <v>8</v>
      </c>
      <c r="C40" s="2">
        <f t="shared" si="21"/>
        <v>1</v>
      </c>
      <c r="D40" s="2">
        <f t="shared" si="22"/>
        <v>0</v>
      </c>
      <c r="E40" s="2">
        <f t="shared" si="23"/>
        <v>0</v>
      </c>
      <c r="G40" s="2">
        <f t="shared" si="24"/>
        <v>1</v>
      </c>
      <c r="H40" s="2">
        <f t="shared" si="25"/>
        <v>0</v>
      </c>
      <c r="I40" s="2">
        <f t="shared" si="26"/>
        <v>0</v>
      </c>
      <c r="J40" s="2">
        <f t="shared" si="27"/>
        <v>0</v>
      </c>
      <c r="L40" s="4">
        <v>0</v>
      </c>
      <c r="N40" s="4"/>
      <c r="O40" s="4"/>
      <c r="P40" s="4"/>
      <c r="Q40" s="4"/>
      <c r="R40" s="4"/>
      <c r="T40" s="4"/>
      <c r="U40" s="4"/>
      <c r="V40" s="4"/>
      <c r="X40" s="7">
        <f t="shared" si="0"/>
        <v>0</v>
      </c>
      <c r="Y40" s="7">
        <f t="shared" si="1"/>
        <v>0</v>
      </c>
      <c r="Z40" s="7">
        <f t="shared" si="2"/>
        <v>10</v>
      </c>
      <c r="AA40" s="7"/>
      <c r="AB40" s="7">
        <f t="shared" si="3"/>
        <v>0</v>
      </c>
      <c r="AC40" s="7"/>
      <c r="AD40" s="7">
        <f t="shared" si="4"/>
        <v>0</v>
      </c>
      <c r="AE40" s="7">
        <f t="shared" si="5"/>
        <v>0</v>
      </c>
      <c r="AF40" s="7">
        <f t="shared" si="6"/>
        <v>0</v>
      </c>
      <c r="AG40" s="7"/>
      <c r="AH40" s="7">
        <f t="shared" si="7"/>
        <v>0</v>
      </c>
      <c r="AI40" s="7">
        <f t="shared" si="8"/>
        <v>0</v>
      </c>
      <c r="AJ40" s="7">
        <f t="shared" si="9"/>
        <v>13.5</v>
      </c>
      <c r="AK40" s="7"/>
      <c r="AL40" s="7">
        <f t="shared" si="10"/>
        <v>0</v>
      </c>
      <c r="AM40" s="7">
        <f t="shared" si="11"/>
        <v>0</v>
      </c>
      <c r="AN40" s="7"/>
      <c r="AO40" s="7">
        <f t="shared" si="12"/>
        <v>1</v>
      </c>
      <c r="AP40" s="7">
        <f t="shared" si="13"/>
        <v>2</v>
      </c>
      <c r="AQ40" s="7">
        <f t="shared" si="14"/>
        <v>3</v>
      </c>
      <c r="AR40" s="7">
        <f t="shared" si="15"/>
        <v>4</v>
      </c>
      <c r="AS40" s="7"/>
      <c r="AT40" s="7">
        <f t="shared" si="16"/>
        <v>1</v>
      </c>
      <c r="AU40" s="7">
        <f t="shared" si="17"/>
        <v>0</v>
      </c>
      <c r="AV40" s="7">
        <f t="shared" si="18"/>
        <v>0</v>
      </c>
      <c r="AW40" s="7">
        <f t="shared" si="19"/>
        <v>0</v>
      </c>
    </row>
    <row r="41" spans="1:49" ht="12.75">
      <c r="A41" s="2">
        <f t="shared" si="20"/>
        <v>9</v>
      </c>
      <c r="C41" s="2">
        <f t="shared" si="21"/>
        <v>1</v>
      </c>
      <c r="D41" s="2">
        <f t="shared" si="22"/>
        <v>0</v>
      </c>
      <c r="E41" s="2">
        <f t="shared" si="23"/>
        <v>0</v>
      </c>
      <c r="G41" s="2">
        <f t="shared" si="24"/>
        <v>1</v>
      </c>
      <c r="H41" s="2">
        <f t="shared" si="25"/>
        <v>0</v>
      </c>
      <c r="I41" s="2">
        <f t="shared" si="26"/>
        <v>0</v>
      </c>
      <c r="J41" s="2">
        <f t="shared" si="27"/>
        <v>0</v>
      </c>
      <c r="L41" s="4">
        <v>0</v>
      </c>
      <c r="N41" s="4"/>
      <c r="O41" s="4"/>
      <c r="P41" s="4"/>
      <c r="Q41" s="4"/>
      <c r="R41" s="4"/>
      <c r="T41" s="4"/>
      <c r="U41" s="4"/>
      <c r="V41" s="4"/>
      <c r="X41" s="7">
        <f t="shared" si="0"/>
        <v>0</v>
      </c>
      <c r="Y41" s="7">
        <f t="shared" si="1"/>
        <v>0</v>
      </c>
      <c r="Z41" s="7">
        <f t="shared" si="2"/>
        <v>10</v>
      </c>
      <c r="AA41" s="7"/>
      <c r="AB41" s="7">
        <f t="shared" si="3"/>
        <v>0</v>
      </c>
      <c r="AC41" s="7"/>
      <c r="AD41" s="7">
        <f t="shared" si="4"/>
        <v>0</v>
      </c>
      <c r="AE41" s="7">
        <f t="shared" si="5"/>
        <v>0</v>
      </c>
      <c r="AF41" s="7">
        <f t="shared" si="6"/>
        <v>0</v>
      </c>
      <c r="AG41" s="7"/>
      <c r="AH41" s="7">
        <f t="shared" si="7"/>
        <v>0</v>
      </c>
      <c r="AI41" s="7">
        <f t="shared" si="8"/>
        <v>0</v>
      </c>
      <c r="AJ41" s="7">
        <f t="shared" si="9"/>
        <v>13.5</v>
      </c>
      <c r="AK41" s="7"/>
      <c r="AL41" s="7">
        <f t="shared" si="10"/>
        <v>0</v>
      </c>
      <c r="AM41" s="7">
        <f t="shared" si="11"/>
        <v>0</v>
      </c>
      <c r="AN41" s="7"/>
      <c r="AO41" s="7">
        <f t="shared" si="12"/>
        <v>1</v>
      </c>
      <c r="AP41" s="7">
        <f t="shared" si="13"/>
        <v>2</v>
      </c>
      <c r="AQ41" s="7">
        <f t="shared" si="14"/>
        <v>3</v>
      </c>
      <c r="AR41" s="7">
        <f t="shared" si="15"/>
        <v>4</v>
      </c>
      <c r="AS41" s="7"/>
      <c r="AT41" s="7">
        <f t="shared" si="16"/>
        <v>1</v>
      </c>
      <c r="AU41" s="7">
        <f t="shared" si="17"/>
        <v>0</v>
      </c>
      <c r="AV41" s="7">
        <f t="shared" si="18"/>
        <v>0</v>
      </c>
      <c r="AW41" s="7">
        <f t="shared" si="19"/>
        <v>0</v>
      </c>
    </row>
    <row r="42" spans="1:49" ht="12.75">
      <c r="A42" s="2">
        <f t="shared" si="20"/>
        <v>10</v>
      </c>
      <c r="C42" s="2">
        <f t="shared" si="21"/>
        <v>1</v>
      </c>
      <c r="D42" s="2">
        <f t="shared" si="22"/>
        <v>0</v>
      </c>
      <c r="E42" s="2">
        <f t="shared" si="23"/>
        <v>0</v>
      </c>
      <c r="G42" s="2">
        <f t="shared" si="24"/>
        <v>1</v>
      </c>
      <c r="H42" s="2">
        <f t="shared" si="25"/>
        <v>0</v>
      </c>
      <c r="I42" s="2">
        <f t="shared" si="26"/>
        <v>0</v>
      </c>
      <c r="J42" s="2">
        <f t="shared" si="27"/>
        <v>0</v>
      </c>
      <c r="L42" s="4">
        <v>0</v>
      </c>
      <c r="N42" s="4"/>
      <c r="O42" s="4"/>
      <c r="P42" s="4"/>
      <c r="Q42" s="4"/>
      <c r="R42" s="4"/>
      <c r="T42" s="4"/>
      <c r="U42" s="4"/>
      <c r="V42" s="4"/>
      <c r="X42" s="7">
        <f t="shared" si="0"/>
        <v>0</v>
      </c>
      <c r="Y42" s="7">
        <f t="shared" si="1"/>
        <v>0</v>
      </c>
      <c r="Z42" s="7">
        <f t="shared" si="2"/>
        <v>10</v>
      </c>
      <c r="AA42" s="7"/>
      <c r="AB42" s="7">
        <f t="shared" si="3"/>
        <v>0</v>
      </c>
      <c r="AC42" s="7"/>
      <c r="AD42" s="7">
        <f t="shared" si="4"/>
        <v>0</v>
      </c>
      <c r="AE42" s="7">
        <f t="shared" si="5"/>
        <v>0</v>
      </c>
      <c r="AF42" s="7">
        <f t="shared" si="6"/>
        <v>0</v>
      </c>
      <c r="AG42" s="7"/>
      <c r="AH42" s="7">
        <f t="shared" si="7"/>
        <v>0</v>
      </c>
      <c r="AI42" s="7">
        <f t="shared" si="8"/>
        <v>0</v>
      </c>
      <c r="AJ42" s="7">
        <f t="shared" si="9"/>
        <v>13.5</v>
      </c>
      <c r="AK42" s="7"/>
      <c r="AL42" s="7">
        <f t="shared" si="10"/>
        <v>0</v>
      </c>
      <c r="AM42" s="7">
        <f t="shared" si="11"/>
        <v>0</v>
      </c>
      <c r="AN42" s="7"/>
      <c r="AO42" s="7">
        <f t="shared" si="12"/>
        <v>1</v>
      </c>
      <c r="AP42" s="7">
        <f t="shared" si="13"/>
        <v>2</v>
      </c>
      <c r="AQ42" s="7">
        <f t="shared" si="14"/>
        <v>3</v>
      </c>
      <c r="AR42" s="7">
        <f t="shared" si="15"/>
        <v>4</v>
      </c>
      <c r="AS42" s="7"/>
      <c r="AT42" s="7">
        <f t="shared" si="16"/>
        <v>1</v>
      </c>
      <c r="AU42" s="7">
        <f t="shared" si="17"/>
        <v>0</v>
      </c>
      <c r="AV42" s="7">
        <f t="shared" si="18"/>
        <v>0</v>
      </c>
      <c r="AW42" s="7">
        <f t="shared" si="19"/>
        <v>0</v>
      </c>
    </row>
    <row r="43" spans="1:49" ht="12.75">
      <c r="A43" s="2">
        <f t="shared" si="20"/>
        <v>11</v>
      </c>
      <c r="C43" s="2">
        <f t="shared" si="21"/>
        <v>1</v>
      </c>
      <c r="D43" s="2">
        <f t="shared" si="22"/>
        <v>0</v>
      </c>
      <c r="E43" s="2">
        <f t="shared" si="23"/>
        <v>0</v>
      </c>
      <c r="G43" s="2">
        <f t="shared" si="24"/>
        <v>1</v>
      </c>
      <c r="H43" s="2">
        <f t="shared" si="25"/>
        <v>0</v>
      </c>
      <c r="I43" s="2">
        <f t="shared" si="26"/>
        <v>0</v>
      </c>
      <c r="J43" s="2">
        <f t="shared" si="27"/>
        <v>0</v>
      </c>
      <c r="L43" s="4">
        <v>0</v>
      </c>
      <c r="N43" s="4"/>
      <c r="O43" s="4"/>
      <c r="P43" s="4"/>
      <c r="Q43" s="4"/>
      <c r="R43" s="4"/>
      <c r="T43" s="4"/>
      <c r="U43" s="4"/>
      <c r="V43" s="4"/>
      <c r="X43" s="7">
        <f t="shared" si="0"/>
        <v>0</v>
      </c>
      <c r="Y43" s="7">
        <f t="shared" si="1"/>
        <v>0</v>
      </c>
      <c r="Z43" s="7">
        <f t="shared" si="2"/>
        <v>10</v>
      </c>
      <c r="AA43" s="7"/>
      <c r="AB43" s="7">
        <f t="shared" si="3"/>
        <v>0</v>
      </c>
      <c r="AC43" s="7"/>
      <c r="AD43" s="7">
        <f t="shared" si="4"/>
        <v>0</v>
      </c>
      <c r="AE43" s="7">
        <f t="shared" si="5"/>
        <v>0</v>
      </c>
      <c r="AF43" s="7">
        <f t="shared" si="6"/>
        <v>0</v>
      </c>
      <c r="AG43" s="7"/>
      <c r="AH43" s="7">
        <f t="shared" si="7"/>
        <v>0</v>
      </c>
      <c r="AI43" s="7">
        <f t="shared" si="8"/>
        <v>0</v>
      </c>
      <c r="AJ43" s="7">
        <f t="shared" si="9"/>
        <v>13.5</v>
      </c>
      <c r="AK43" s="7"/>
      <c r="AL43" s="7">
        <f t="shared" si="10"/>
        <v>0</v>
      </c>
      <c r="AM43" s="7">
        <f t="shared" si="11"/>
        <v>0</v>
      </c>
      <c r="AN43" s="7"/>
      <c r="AO43" s="7">
        <f t="shared" si="12"/>
        <v>1</v>
      </c>
      <c r="AP43" s="7">
        <f t="shared" si="13"/>
        <v>2</v>
      </c>
      <c r="AQ43" s="7">
        <f t="shared" si="14"/>
        <v>3</v>
      </c>
      <c r="AR43" s="7">
        <f t="shared" si="15"/>
        <v>4</v>
      </c>
      <c r="AS43" s="7"/>
      <c r="AT43" s="7">
        <f t="shared" si="16"/>
        <v>1</v>
      </c>
      <c r="AU43" s="7">
        <f t="shared" si="17"/>
        <v>0</v>
      </c>
      <c r="AV43" s="7">
        <f t="shared" si="18"/>
        <v>0</v>
      </c>
      <c r="AW43" s="7">
        <f t="shared" si="19"/>
        <v>0</v>
      </c>
    </row>
    <row r="44" spans="1:49" ht="12.75">
      <c r="A44" s="2">
        <f t="shared" si="20"/>
        <v>12</v>
      </c>
      <c r="C44" s="2">
        <f t="shared" si="21"/>
        <v>1</v>
      </c>
      <c r="D44" s="2">
        <f t="shared" si="22"/>
        <v>0</v>
      </c>
      <c r="E44" s="2">
        <f t="shared" si="23"/>
        <v>0</v>
      </c>
      <c r="G44" s="2">
        <f t="shared" si="24"/>
        <v>1</v>
      </c>
      <c r="H44" s="2">
        <f t="shared" si="25"/>
        <v>0</v>
      </c>
      <c r="I44" s="2">
        <f t="shared" si="26"/>
        <v>0</v>
      </c>
      <c r="J44" s="2">
        <f t="shared" si="27"/>
        <v>0</v>
      </c>
      <c r="L44" s="4">
        <v>0</v>
      </c>
      <c r="N44" s="4"/>
      <c r="O44" s="4"/>
      <c r="P44" s="4"/>
      <c r="Q44" s="4"/>
      <c r="R44" s="4"/>
      <c r="T44" s="4"/>
      <c r="U44" s="4"/>
      <c r="V44" s="4"/>
      <c r="X44" s="7">
        <f t="shared" si="0"/>
        <v>0</v>
      </c>
      <c r="Y44" s="7">
        <f t="shared" si="1"/>
        <v>0</v>
      </c>
      <c r="Z44" s="7">
        <f t="shared" si="2"/>
        <v>10</v>
      </c>
      <c r="AA44" s="7"/>
      <c r="AB44" s="7">
        <f t="shared" si="3"/>
        <v>0</v>
      </c>
      <c r="AC44" s="7"/>
      <c r="AD44" s="7">
        <f t="shared" si="4"/>
        <v>0</v>
      </c>
      <c r="AE44" s="7">
        <f t="shared" si="5"/>
        <v>0</v>
      </c>
      <c r="AF44" s="7">
        <f t="shared" si="6"/>
        <v>0</v>
      </c>
      <c r="AG44" s="7"/>
      <c r="AH44" s="7">
        <f t="shared" si="7"/>
        <v>0</v>
      </c>
      <c r="AI44" s="7">
        <f t="shared" si="8"/>
        <v>0</v>
      </c>
      <c r="AJ44" s="7">
        <f t="shared" si="9"/>
        <v>13.5</v>
      </c>
      <c r="AK44" s="7"/>
      <c r="AL44" s="7">
        <f t="shared" si="10"/>
        <v>0</v>
      </c>
      <c r="AM44" s="7">
        <f t="shared" si="11"/>
        <v>0</v>
      </c>
      <c r="AN44" s="7"/>
      <c r="AO44" s="7">
        <f t="shared" si="12"/>
        <v>1</v>
      </c>
      <c r="AP44" s="7">
        <f t="shared" si="13"/>
        <v>2</v>
      </c>
      <c r="AQ44" s="7">
        <f t="shared" si="14"/>
        <v>3</v>
      </c>
      <c r="AR44" s="7">
        <f t="shared" si="15"/>
        <v>4</v>
      </c>
      <c r="AS44" s="7"/>
      <c r="AT44" s="7">
        <f t="shared" si="16"/>
        <v>1</v>
      </c>
      <c r="AU44" s="7">
        <f t="shared" si="17"/>
        <v>0</v>
      </c>
      <c r="AV44" s="7">
        <f t="shared" si="18"/>
        <v>0</v>
      </c>
      <c r="AW44" s="7">
        <f t="shared" si="19"/>
        <v>0</v>
      </c>
    </row>
    <row r="45" spans="1:49" ht="12.75">
      <c r="A45" s="2">
        <f t="shared" si="20"/>
        <v>13</v>
      </c>
      <c r="C45" s="2">
        <f t="shared" si="21"/>
        <v>1</v>
      </c>
      <c r="D45" s="2">
        <f t="shared" si="22"/>
        <v>0</v>
      </c>
      <c r="E45" s="2">
        <f t="shared" si="23"/>
        <v>0</v>
      </c>
      <c r="G45" s="2">
        <f t="shared" si="24"/>
        <v>1</v>
      </c>
      <c r="H45" s="2">
        <f t="shared" si="25"/>
        <v>0</v>
      </c>
      <c r="I45" s="2">
        <f t="shared" si="26"/>
        <v>0</v>
      </c>
      <c r="J45" s="2">
        <f t="shared" si="27"/>
        <v>0</v>
      </c>
      <c r="L45" s="4">
        <v>0</v>
      </c>
      <c r="N45" s="4"/>
      <c r="O45" s="4"/>
      <c r="P45" s="4"/>
      <c r="Q45" s="4"/>
      <c r="R45" s="4"/>
      <c r="T45" s="4"/>
      <c r="U45" s="4"/>
      <c r="V45" s="4"/>
      <c r="X45" s="7">
        <f t="shared" si="0"/>
        <v>0</v>
      </c>
      <c r="Y45" s="7">
        <f t="shared" si="1"/>
        <v>0</v>
      </c>
      <c r="Z45" s="7">
        <f t="shared" si="2"/>
        <v>10</v>
      </c>
      <c r="AA45" s="7"/>
      <c r="AB45" s="7">
        <f t="shared" si="3"/>
        <v>0</v>
      </c>
      <c r="AC45" s="7"/>
      <c r="AD45" s="7">
        <f t="shared" si="4"/>
        <v>0</v>
      </c>
      <c r="AE45" s="7">
        <f t="shared" si="5"/>
        <v>0</v>
      </c>
      <c r="AF45" s="7">
        <f t="shared" si="6"/>
        <v>0</v>
      </c>
      <c r="AG45" s="7"/>
      <c r="AH45" s="7">
        <f t="shared" si="7"/>
        <v>0</v>
      </c>
      <c r="AI45" s="7">
        <f t="shared" si="8"/>
        <v>0</v>
      </c>
      <c r="AJ45" s="7">
        <f t="shared" si="9"/>
        <v>13.5</v>
      </c>
      <c r="AK45" s="7"/>
      <c r="AL45" s="7">
        <f t="shared" si="10"/>
        <v>0</v>
      </c>
      <c r="AM45" s="7">
        <f t="shared" si="11"/>
        <v>0</v>
      </c>
      <c r="AN45" s="7"/>
      <c r="AO45" s="7">
        <f t="shared" si="12"/>
        <v>1</v>
      </c>
      <c r="AP45" s="7">
        <f t="shared" si="13"/>
        <v>2</v>
      </c>
      <c r="AQ45" s="7">
        <f t="shared" si="14"/>
        <v>3</v>
      </c>
      <c r="AR45" s="7">
        <f t="shared" si="15"/>
        <v>4</v>
      </c>
      <c r="AS45" s="7"/>
      <c r="AT45" s="7">
        <f t="shared" si="16"/>
        <v>1</v>
      </c>
      <c r="AU45" s="7">
        <f t="shared" si="17"/>
        <v>0</v>
      </c>
      <c r="AV45" s="7">
        <f t="shared" si="18"/>
        <v>0</v>
      </c>
      <c r="AW45" s="7">
        <f t="shared" si="19"/>
        <v>0</v>
      </c>
    </row>
    <row r="46" spans="1:49" ht="12.75">
      <c r="A46" s="2">
        <f t="shared" si="20"/>
        <v>14</v>
      </c>
      <c r="C46" s="2">
        <f t="shared" si="21"/>
        <v>1</v>
      </c>
      <c r="D46" s="2">
        <f t="shared" si="22"/>
        <v>0</v>
      </c>
      <c r="E46" s="2">
        <f t="shared" si="23"/>
        <v>0</v>
      </c>
      <c r="G46" s="2">
        <f t="shared" si="24"/>
        <v>1</v>
      </c>
      <c r="H46" s="2">
        <f t="shared" si="25"/>
        <v>0</v>
      </c>
      <c r="I46" s="2">
        <f t="shared" si="26"/>
        <v>0</v>
      </c>
      <c r="J46" s="2">
        <f t="shared" si="27"/>
        <v>0</v>
      </c>
      <c r="L46" s="4">
        <v>0</v>
      </c>
      <c r="N46" s="4"/>
      <c r="O46" s="4"/>
      <c r="P46" s="4"/>
      <c r="Q46" s="4"/>
      <c r="R46" s="4"/>
      <c r="T46" s="4"/>
      <c r="U46" s="4"/>
      <c r="V46" s="4"/>
      <c r="X46" s="7">
        <f t="shared" si="0"/>
        <v>0</v>
      </c>
      <c r="Y46" s="7">
        <f t="shared" si="1"/>
        <v>0</v>
      </c>
      <c r="Z46" s="7">
        <f t="shared" si="2"/>
        <v>10</v>
      </c>
      <c r="AA46" s="7"/>
      <c r="AB46" s="7">
        <f t="shared" si="3"/>
        <v>0</v>
      </c>
      <c r="AC46" s="7"/>
      <c r="AD46" s="7">
        <f t="shared" si="4"/>
        <v>0</v>
      </c>
      <c r="AE46" s="7">
        <f t="shared" si="5"/>
        <v>0</v>
      </c>
      <c r="AF46" s="7">
        <f t="shared" si="6"/>
        <v>0</v>
      </c>
      <c r="AG46" s="7"/>
      <c r="AH46" s="7">
        <f t="shared" si="7"/>
        <v>0</v>
      </c>
      <c r="AI46" s="7">
        <f t="shared" si="8"/>
        <v>0</v>
      </c>
      <c r="AJ46" s="7">
        <f t="shared" si="9"/>
        <v>13.5</v>
      </c>
      <c r="AK46" s="7"/>
      <c r="AL46" s="7">
        <f t="shared" si="10"/>
        <v>0</v>
      </c>
      <c r="AM46" s="7">
        <f t="shared" si="11"/>
        <v>0</v>
      </c>
      <c r="AN46" s="7"/>
      <c r="AO46" s="7">
        <f t="shared" si="12"/>
        <v>1</v>
      </c>
      <c r="AP46" s="7">
        <f t="shared" si="13"/>
        <v>2</v>
      </c>
      <c r="AQ46" s="7">
        <f t="shared" si="14"/>
        <v>3</v>
      </c>
      <c r="AR46" s="7">
        <f t="shared" si="15"/>
        <v>4</v>
      </c>
      <c r="AS46" s="7"/>
      <c r="AT46" s="7">
        <f t="shared" si="16"/>
        <v>1</v>
      </c>
      <c r="AU46" s="7">
        <f t="shared" si="17"/>
        <v>0</v>
      </c>
      <c r="AV46" s="7">
        <f t="shared" si="18"/>
        <v>0</v>
      </c>
      <c r="AW46" s="7">
        <f t="shared" si="19"/>
        <v>0</v>
      </c>
    </row>
    <row r="47" spans="1:49" ht="12.75">
      <c r="A47" s="2">
        <f t="shared" si="20"/>
        <v>15</v>
      </c>
      <c r="C47" s="2">
        <f t="shared" si="21"/>
        <v>1</v>
      </c>
      <c r="D47" s="2">
        <f t="shared" si="22"/>
        <v>0</v>
      </c>
      <c r="E47" s="2">
        <f t="shared" si="23"/>
        <v>0</v>
      </c>
      <c r="G47" s="2">
        <f t="shared" si="24"/>
        <v>1</v>
      </c>
      <c r="H47" s="2">
        <f t="shared" si="25"/>
        <v>0</v>
      </c>
      <c r="I47" s="2">
        <f t="shared" si="26"/>
        <v>0</v>
      </c>
      <c r="J47" s="2">
        <f t="shared" si="27"/>
        <v>0</v>
      </c>
      <c r="L47" s="4">
        <v>0</v>
      </c>
      <c r="N47" s="4"/>
      <c r="O47" s="4"/>
      <c r="P47" s="4"/>
      <c r="Q47" s="4"/>
      <c r="R47" s="4"/>
      <c r="T47" s="4"/>
      <c r="U47" s="4"/>
      <c r="V47" s="4"/>
      <c r="X47" s="7">
        <f t="shared" si="0"/>
        <v>0</v>
      </c>
      <c r="Y47" s="7">
        <f t="shared" si="1"/>
        <v>0</v>
      </c>
      <c r="Z47" s="7">
        <f t="shared" si="2"/>
        <v>10</v>
      </c>
      <c r="AA47" s="7"/>
      <c r="AB47" s="7">
        <f t="shared" si="3"/>
        <v>0</v>
      </c>
      <c r="AC47" s="7"/>
      <c r="AD47" s="7">
        <f t="shared" si="4"/>
        <v>0</v>
      </c>
      <c r="AE47" s="7">
        <f t="shared" si="5"/>
        <v>0</v>
      </c>
      <c r="AF47" s="7">
        <f t="shared" si="6"/>
        <v>0</v>
      </c>
      <c r="AG47" s="7"/>
      <c r="AH47" s="7">
        <f t="shared" si="7"/>
        <v>0</v>
      </c>
      <c r="AI47" s="7">
        <f t="shared" si="8"/>
        <v>0</v>
      </c>
      <c r="AJ47" s="7">
        <f t="shared" si="9"/>
        <v>13.5</v>
      </c>
      <c r="AK47" s="7"/>
      <c r="AL47" s="7">
        <f t="shared" si="10"/>
        <v>0</v>
      </c>
      <c r="AM47" s="7">
        <f t="shared" si="11"/>
        <v>0</v>
      </c>
      <c r="AN47" s="7"/>
      <c r="AO47" s="7">
        <f t="shared" si="12"/>
        <v>1</v>
      </c>
      <c r="AP47" s="7">
        <f t="shared" si="13"/>
        <v>2</v>
      </c>
      <c r="AQ47" s="7">
        <f t="shared" si="14"/>
        <v>3</v>
      </c>
      <c r="AR47" s="7">
        <f t="shared" si="15"/>
        <v>4</v>
      </c>
      <c r="AS47" s="7"/>
      <c r="AT47" s="7">
        <f t="shared" si="16"/>
        <v>1</v>
      </c>
      <c r="AU47" s="7">
        <f t="shared" si="17"/>
        <v>0</v>
      </c>
      <c r="AV47" s="7">
        <f t="shared" si="18"/>
        <v>0</v>
      </c>
      <c r="AW47" s="7">
        <f t="shared" si="19"/>
        <v>0</v>
      </c>
    </row>
    <row r="48" spans="1:49" ht="12.75">
      <c r="A48" s="2">
        <f aca="true" t="shared" si="28" ref="A48:A57">A47+1</f>
        <v>16</v>
      </c>
      <c r="C48" s="2">
        <f t="shared" si="21"/>
        <v>1</v>
      </c>
      <c r="D48" s="2">
        <f t="shared" si="22"/>
        <v>0</v>
      </c>
      <c r="E48" s="2">
        <f t="shared" si="23"/>
        <v>0</v>
      </c>
      <c r="G48" s="2">
        <f t="shared" si="24"/>
        <v>1</v>
      </c>
      <c r="H48" s="2">
        <f t="shared" si="25"/>
        <v>0</v>
      </c>
      <c r="I48" s="2">
        <f t="shared" si="26"/>
        <v>0</v>
      </c>
      <c r="J48" s="2">
        <f t="shared" si="27"/>
        <v>0</v>
      </c>
      <c r="L48" s="4">
        <v>0</v>
      </c>
      <c r="N48" s="4"/>
      <c r="O48" s="4"/>
      <c r="P48" s="4"/>
      <c r="Q48" s="4"/>
      <c r="R48" s="4"/>
      <c r="T48" s="4"/>
      <c r="U48" s="4"/>
      <c r="V48" s="4"/>
      <c r="X48" s="7">
        <f t="shared" si="0"/>
        <v>0</v>
      </c>
      <c r="Y48" s="7">
        <f t="shared" si="1"/>
        <v>0</v>
      </c>
      <c r="Z48" s="7">
        <f t="shared" si="2"/>
        <v>10</v>
      </c>
      <c r="AA48" s="7"/>
      <c r="AB48" s="7">
        <f t="shared" si="3"/>
        <v>0</v>
      </c>
      <c r="AC48" s="7"/>
      <c r="AD48" s="7">
        <f t="shared" si="4"/>
        <v>0</v>
      </c>
      <c r="AE48" s="7">
        <f t="shared" si="5"/>
        <v>0</v>
      </c>
      <c r="AF48" s="7">
        <f t="shared" si="6"/>
        <v>0</v>
      </c>
      <c r="AG48" s="7"/>
      <c r="AH48" s="7">
        <f t="shared" si="7"/>
        <v>0</v>
      </c>
      <c r="AI48" s="7">
        <f t="shared" si="8"/>
        <v>0</v>
      </c>
      <c r="AJ48" s="7">
        <f t="shared" si="9"/>
        <v>13.5</v>
      </c>
      <c r="AK48" s="7"/>
      <c r="AL48" s="7">
        <f t="shared" si="10"/>
        <v>0</v>
      </c>
      <c r="AM48" s="7">
        <f t="shared" si="11"/>
        <v>0</v>
      </c>
      <c r="AN48" s="7"/>
      <c r="AO48" s="7">
        <f t="shared" si="12"/>
        <v>1</v>
      </c>
      <c r="AP48" s="7">
        <f t="shared" si="13"/>
        <v>2</v>
      </c>
      <c r="AQ48" s="7">
        <f t="shared" si="14"/>
        <v>3</v>
      </c>
      <c r="AR48" s="7">
        <f t="shared" si="15"/>
        <v>4</v>
      </c>
      <c r="AS48" s="7"/>
      <c r="AT48" s="7">
        <f t="shared" si="16"/>
        <v>1</v>
      </c>
      <c r="AU48" s="7">
        <f t="shared" si="17"/>
        <v>0</v>
      </c>
      <c r="AV48" s="7">
        <f t="shared" si="18"/>
        <v>0</v>
      </c>
      <c r="AW48" s="7">
        <f t="shared" si="19"/>
        <v>0</v>
      </c>
    </row>
    <row r="49" spans="1:49" ht="12.75">
      <c r="A49" s="2">
        <f t="shared" si="28"/>
        <v>17</v>
      </c>
      <c r="C49" s="2">
        <f t="shared" si="21"/>
        <v>1</v>
      </c>
      <c r="D49" s="2">
        <f t="shared" si="22"/>
        <v>0</v>
      </c>
      <c r="E49" s="2">
        <f t="shared" si="23"/>
        <v>0</v>
      </c>
      <c r="G49" s="2">
        <f t="shared" si="24"/>
        <v>1</v>
      </c>
      <c r="H49" s="2">
        <f t="shared" si="25"/>
        <v>0</v>
      </c>
      <c r="I49" s="2">
        <f t="shared" si="26"/>
        <v>0</v>
      </c>
      <c r="J49" s="2">
        <f t="shared" si="27"/>
        <v>0</v>
      </c>
      <c r="L49" s="4">
        <v>0</v>
      </c>
      <c r="N49" s="4"/>
      <c r="O49" s="4"/>
      <c r="P49" s="4"/>
      <c r="Q49" s="4"/>
      <c r="R49" s="4"/>
      <c r="T49" s="4"/>
      <c r="U49" s="4"/>
      <c r="V49" s="4"/>
      <c r="X49" s="7">
        <f t="shared" si="0"/>
        <v>0</v>
      </c>
      <c r="Y49" s="7">
        <f t="shared" si="1"/>
        <v>0</v>
      </c>
      <c r="Z49" s="7">
        <f t="shared" si="2"/>
        <v>10</v>
      </c>
      <c r="AA49" s="7"/>
      <c r="AB49" s="7">
        <f t="shared" si="3"/>
        <v>0</v>
      </c>
      <c r="AC49" s="7"/>
      <c r="AD49" s="7">
        <f t="shared" si="4"/>
        <v>0</v>
      </c>
      <c r="AE49" s="7">
        <f t="shared" si="5"/>
        <v>0</v>
      </c>
      <c r="AF49" s="7">
        <f t="shared" si="6"/>
        <v>0</v>
      </c>
      <c r="AG49" s="7"/>
      <c r="AH49" s="7">
        <f t="shared" si="7"/>
        <v>0</v>
      </c>
      <c r="AI49" s="7">
        <f t="shared" si="8"/>
        <v>0</v>
      </c>
      <c r="AJ49" s="7">
        <f t="shared" si="9"/>
        <v>13.5</v>
      </c>
      <c r="AK49" s="7"/>
      <c r="AL49" s="7">
        <f t="shared" si="10"/>
        <v>0</v>
      </c>
      <c r="AM49" s="7">
        <f t="shared" si="11"/>
        <v>0</v>
      </c>
      <c r="AN49" s="7"/>
      <c r="AO49" s="7">
        <f t="shared" si="12"/>
        <v>1</v>
      </c>
      <c r="AP49" s="7">
        <f t="shared" si="13"/>
        <v>2</v>
      </c>
      <c r="AQ49" s="7">
        <f t="shared" si="14"/>
        <v>3</v>
      </c>
      <c r="AR49" s="7">
        <f t="shared" si="15"/>
        <v>4</v>
      </c>
      <c r="AS49" s="7"/>
      <c r="AT49" s="7">
        <f t="shared" si="16"/>
        <v>1</v>
      </c>
      <c r="AU49" s="7">
        <f t="shared" si="17"/>
        <v>0</v>
      </c>
      <c r="AV49" s="7">
        <f t="shared" si="18"/>
        <v>0</v>
      </c>
      <c r="AW49" s="7">
        <f t="shared" si="19"/>
        <v>0</v>
      </c>
    </row>
    <row r="50" spans="1:49" ht="12.75">
      <c r="A50" s="2">
        <f t="shared" si="28"/>
        <v>18</v>
      </c>
      <c r="C50" s="2">
        <f t="shared" si="21"/>
        <v>1</v>
      </c>
      <c r="D50" s="2">
        <f t="shared" si="22"/>
        <v>0</v>
      </c>
      <c r="E50" s="2">
        <f t="shared" si="23"/>
        <v>0</v>
      </c>
      <c r="G50" s="2">
        <f t="shared" si="24"/>
        <v>1</v>
      </c>
      <c r="H50" s="2">
        <f t="shared" si="25"/>
        <v>0</v>
      </c>
      <c r="I50" s="2">
        <f t="shared" si="26"/>
        <v>0</v>
      </c>
      <c r="J50" s="2">
        <f t="shared" si="27"/>
        <v>0</v>
      </c>
      <c r="L50" s="4">
        <v>0</v>
      </c>
      <c r="N50" s="4"/>
      <c r="O50" s="4"/>
      <c r="P50" s="4"/>
      <c r="Q50" s="4"/>
      <c r="R50" s="4"/>
      <c r="T50" s="4"/>
      <c r="U50" s="4"/>
      <c r="V50" s="4"/>
      <c r="X50" s="7">
        <f t="shared" si="0"/>
        <v>0</v>
      </c>
      <c r="Y50" s="7">
        <f t="shared" si="1"/>
        <v>0</v>
      </c>
      <c r="Z50" s="7">
        <f t="shared" si="2"/>
        <v>10</v>
      </c>
      <c r="AA50" s="7"/>
      <c r="AB50" s="7">
        <f t="shared" si="3"/>
        <v>0</v>
      </c>
      <c r="AC50" s="7"/>
      <c r="AD50" s="7">
        <f t="shared" si="4"/>
        <v>0</v>
      </c>
      <c r="AE50" s="7">
        <f t="shared" si="5"/>
        <v>0</v>
      </c>
      <c r="AF50" s="7">
        <f t="shared" si="6"/>
        <v>0</v>
      </c>
      <c r="AG50" s="7"/>
      <c r="AH50" s="7">
        <f t="shared" si="7"/>
        <v>0</v>
      </c>
      <c r="AI50" s="7">
        <f t="shared" si="8"/>
        <v>0</v>
      </c>
      <c r="AJ50" s="7">
        <f t="shared" si="9"/>
        <v>13.5</v>
      </c>
      <c r="AK50" s="7"/>
      <c r="AL50" s="7">
        <f t="shared" si="10"/>
        <v>0</v>
      </c>
      <c r="AM50" s="7">
        <f t="shared" si="11"/>
        <v>0</v>
      </c>
      <c r="AN50" s="7"/>
      <c r="AO50" s="7">
        <f t="shared" si="12"/>
        <v>1</v>
      </c>
      <c r="AP50" s="7">
        <f t="shared" si="13"/>
        <v>2</v>
      </c>
      <c r="AQ50" s="7">
        <f t="shared" si="14"/>
        <v>3</v>
      </c>
      <c r="AR50" s="7">
        <f t="shared" si="15"/>
        <v>4</v>
      </c>
      <c r="AS50" s="7"/>
      <c r="AT50" s="7">
        <f t="shared" si="16"/>
        <v>1</v>
      </c>
      <c r="AU50" s="7">
        <f t="shared" si="17"/>
        <v>0</v>
      </c>
      <c r="AV50" s="7">
        <f t="shared" si="18"/>
        <v>0</v>
      </c>
      <c r="AW50" s="7">
        <f t="shared" si="19"/>
        <v>0</v>
      </c>
    </row>
    <row r="51" spans="1:49" ht="12.75">
      <c r="A51" s="2">
        <f t="shared" si="28"/>
        <v>19</v>
      </c>
      <c r="C51" s="2">
        <f t="shared" si="21"/>
        <v>1</v>
      </c>
      <c r="D51" s="2">
        <f t="shared" si="22"/>
        <v>0</v>
      </c>
      <c r="E51" s="2">
        <f t="shared" si="23"/>
        <v>0</v>
      </c>
      <c r="G51" s="2">
        <f t="shared" si="24"/>
        <v>1</v>
      </c>
      <c r="H51" s="2">
        <f t="shared" si="25"/>
        <v>0</v>
      </c>
      <c r="I51" s="2">
        <f t="shared" si="26"/>
        <v>0</v>
      </c>
      <c r="J51" s="2">
        <f t="shared" si="27"/>
        <v>0</v>
      </c>
      <c r="L51" s="4">
        <v>0</v>
      </c>
      <c r="N51" s="4"/>
      <c r="O51" s="4"/>
      <c r="P51" s="4"/>
      <c r="Q51" s="4"/>
      <c r="R51" s="4"/>
      <c r="T51" s="4"/>
      <c r="U51" s="4"/>
      <c r="V51" s="4"/>
      <c r="X51" s="7">
        <f t="shared" si="0"/>
        <v>0</v>
      </c>
      <c r="Y51" s="7">
        <f t="shared" si="1"/>
        <v>0</v>
      </c>
      <c r="Z51" s="7">
        <f t="shared" si="2"/>
        <v>10</v>
      </c>
      <c r="AA51" s="7"/>
      <c r="AB51" s="7">
        <f t="shared" si="3"/>
        <v>0</v>
      </c>
      <c r="AC51" s="7"/>
      <c r="AD51" s="7">
        <f t="shared" si="4"/>
        <v>0</v>
      </c>
      <c r="AE51" s="7">
        <f t="shared" si="5"/>
        <v>0</v>
      </c>
      <c r="AF51" s="7">
        <f t="shared" si="6"/>
        <v>0</v>
      </c>
      <c r="AG51" s="7"/>
      <c r="AH51" s="7">
        <f t="shared" si="7"/>
        <v>0</v>
      </c>
      <c r="AI51" s="7">
        <f t="shared" si="8"/>
        <v>0</v>
      </c>
      <c r="AJ51" s="7">
        <f t="shared" si="9"/>
        <v>13.5</v>
      </c>
      <c r="AK51" s="7"/>
      <c r="AL51" s="7">
        <f t="shared" si="10"/>
        <v>0</v>
      </c>
      <c r="AM51" s="7">
        <f t="shared" si="11"/>
        <v>0</v>
      </c>
      <c r="AN51" s="7"/>
      <c r="AO51" s="7">
        <f t="shared" si="12"/>
        <v>1</v>
      </c>
      <c r="AP51" s="7">
        <f t="shared" si="13"/>
        <v>2</v>
      </c>
      <c r="AQ51" s="7">
        <f t="shared" si="14"/>
        <v>3</v>
      </c>
      <c r="AR51" s="7">
        <f t="shared" si="15"/>
        <v>4</v>
      </c>
      <c r="AS51" s="7"/>
      <c r="AT51" s="7">
        <f t="shared" si="16"/>
        <v>1</v>
      </c>
      <c r="AU51" s="7">
        <f t="shared" si="17"/>
        <v>0</v>
      </c>
      <c r="AV51" s="7">
        <f t="shared" si="18"/>
        <v>0</v>
      </c>
      <c r="AW51" s="7">
        <f t="shared" si="19"/>
        <v>0</v>
      </c>
    </row>
    <row r="52" spans="1:49" ht="12.75">
      <c r="A52" s="2">
        <f t="shared" si="28"/>
        <v>20</v>
      </c>
      <c r="C52" s="2">
        <f t="shared" si="21"/>
        <v>1</v>
      </c>
      <c r="D52" s="2">
        <f t="shared" si="22"/>
        <v>0</v>
      </c>
      <c r="E52" s="2">
        <f t="shared" si="23"/>
        <v>0</v>
      </c>
      <c r="G52" s="2">
        <f t="shared" si="24"/>
        <v>1</v>
      </c>
      <c r="H52" s="2">
        <f t="shared" si="25"/>
        <v>0</v>
      </c>
      <c r="I52" s="2">
        <f t="shared" si="26"/>
        <v>0</v>
      </c>
      <c r="J52" s="2">
        <f t="shared" si="27"/>
        <v>0</v>
      </c>
      <c r="L52" s="4">
        <v>0</v>
      </c>
      <c r="N52" s="4"/>
      <c r="O52" s="4"/>
      <c r="P52" s="4"/>
      <c r="Q52" s="4"/>
      <c r="R52" s="4"/>
      <c r="T52" s="4"/>
      <c r="U52" s="4"/>
      <c r="V52" s="4"/>
      <c r="X52" s="7">
        <f t="shared" si="0"/>
        <v>0</v>
      </c>
      <c r="Y52" s="7">
        <f t="shared" si="1"/>
        <v>0</v>
      </c>
      <c r="Z52" s="7">
        <f t="shared" si="2"/>
        <v>10</v>
      </c>
      <c r="AA52" s="7"/>
      <c r="AB52" s="7">
        <f t="shared" si="3"/>
        <v>0</v>
      </c>
      <c r="AC52" s="7"/>
      <c r="AD52" s="7">
        <f t="shared" si="4"/>
        <v>0</v>
      </c>
      <c r="AE52" s="7">
        <f t="shared" si="5"/>
        <v>0</v>
      </c>
      <c r="AF52" s="7">
        <f t="shared" si="6"/>
        <v>0</v>
      </c>
      <c r="AG52" s="7"/>
      <c r="AH52" s="7">
        <f t="shared" si="7"/>
        <v>0</v>
      </c>
      <c r="AI52" s="7">
        <f t="shared" si="8"/>
        <v>0</v>
      </c>
      <c r="AJ52" s="7">
        <f t="shared" si="9"/>
        <v>13.5</v>
      </c>
      <c r="AK52" s="7"/>
      <c r="AL52" s="7">
        <f t="shared" si="10"/>
        <v>0</v>
      </c>
      <c r="AM52" s="7">
        <f t="shared" si="11"/>
        <v>0</v>
      </c>
      <c r="AN52" s="7"/>
      <c r="AO52" s="7">
        <f t="shared" si="12"/>
        <v>1</v>
      </c>
      <c r="AP52" s="7">
        <f t="shared" si="13"/>
        <v>2</v>
      </c>
      <c r="AQ52" s="7">
        <f t="shared" si="14"/>
        <v>3</v>
      </c>
      <c r="AR52" s="7">
        <f t="shared" si="15"/>
        <v>4</v>
      </c>
      <c r="AS52" s="7"/>
      <c r="AT52" s="7">
        <f t="shared" si="16"/>
        <v>1</v>
      </c>
      <c r="AU52" s="7">
        <f t="shared" si="17"/>
        <v>0</v>
      </c>
      <c r="AV52" s="7">
        <f t="shared" si="18"/>
        <v>0</v>
      </c>
      <c r="AW52" s="7">
        <f t="shared" si="19"/>
        <v>0</v>
      </c>
    </row>
    <row r="53" spans="1:49" ht="12.75">
      <c r="A53" s="2">
        <f t="shared" si="28"/>
        <v>21</v>
      </c>
      <c r="C53" s="2">
        <f t="shared" si="21"/>
        <v>1</v>
      </c>
      <c r="D53" s="2">
        <f t="shared" si="22"/>
        <v>0</v>
      </c>
      <c r="E53" s="2">
        <f t="shared" si="23"/>
        <v>0</v>
      </c>
      <c r="G53" s="2">
        <f t="shared" si="24"/>
        <v>1</v>
      </c>
      <c r="H53" s="2">
        <f t="shared" si="25"/>
        <v>0</v>
      </c>
      <c r="I53" s="2">
        <f t="shared" si="26"/>
        <v>0</v>
      </c>
      <c r="J53" s="2">
        <f t="shared" si="27"/>
        <v>0</v>
      </c>
      <c r="L53" s="4">
        <v>0</v>
      </c>
      <c r="N53" s="4"/>
      <c r="O53" s="4"/>
      <c r="P53" s="4"/>
      <c r="Q53" s="4"/>
      <c r="R53" s="4"/>
      <c r="T53" s="4"/>
      <c r="U53" s="4"/>
      <c r="V53" s="4"/>
      <c r="X53" s="7">
        <f t="shared" si="0"/>
        <v>0</v>
      </c>
      <c r="Y53" s="7">
        <f t="shared" si="1"/>
        <v>0</v>
      </c>
      <c r="Z53" s="7">
        <f t="shared" si="2"/>
        <v>10</v>
      </c>
      <c r="AA53" s="7"/>
      <c r="AB53" s="7">
        <f t="shared" si="3"/>
        <v>0</v>
      </c>
      <c r="AC53" s="7"/>
      <c r="AD53" s="7">
        <f t="shared" si="4"/>
        <v>0</v>
      </c>
      <c r="AE53" s="7">
        <f t="shared" si="5"/>
        <v>0</v>
      </c>
      <c r="AF53" s="7">
        <f t="shared" si="6"/>
        <v>0</v>
      </c>
      <c r="AG53" s="7"/>
      <c r="AH53" s="7">
        <f t="shared" si="7"/>
        <v>0</v>
      </c>
      <c r="AI53" s="7">
        <f t="shared" si="8"/>
        <v>0</v>
      </c>
      <c r="AJ53" s="7">
        <f t="shared" si="9"/>
        <v>13.5</v>
      </c>
      <c r="AK53" s="7"/>
      <c r="AL53" s="7">
        <f t="shared" si="10"/>
        <v>0</v>
      </c>
      <c r="AM53" s="7">
        <f t="shared" si="11"/>
        <v>0</v>
      </c>
      <c r="AN53" s="7"/>
      <c r="AO53" s="7">
        <f t="shared" si="12"/>
        <v>1</v>
      </c>
      <c r="AP53" s="7">
        <f t="shared" si="13"/>
        <v>2</v>
      </c>
      <c r="AQ53" s="7">
        <f t="shared" si="14"/>
        <v>3</v>
      </c>
      <c r="AR53" s="7">
        <f t="shared" si="15"/>
        <v>4</v>
      </c>
      <c r="AS53" s="7"/>
      <c r="AT53" s="7">
        <f t="shared" si="16"/>
        <v>1</v>
      </c>
      <c r="AU53" s="7">
        <f t="shared" si="17"/>
        <v>0</v>
      </c>
      <c r="AV53" s="7">
        <f t="shared" si="18"/>
        <v>0</v>
      </c>
      <c r="AW53" s="7">
        <f t="shared" si="19"/>
        <v>0</v>
      </c>
    </row>
    <row r="54" spans="1:49" ht="12.75">
      <c r="A54" s="2">
        <f t="shared" si="28"/>
        <v>22</v>
      </c>
      <c r="C54" s="2">
        <f t="shared" si="21"/>
        <v>1</v>
      </c>
      <c r="D54" s="2">
        <f t="shared" si="22"/>
        <v>0</v>
      </c>
      <c r="E54" s="2">
        <f t="shared" si="23"/>
        <v>0</v>
      </c>
      <c r="G54" s="2">
        <f t="shared" si="24"/>
        <v>1</v>
      </c>
      <c r="H54" s="2">
        <f t="shared" si="25"/>
        <v>0</v>
      </c>
      <c r="I54" s="2">
        <f t="shared" si="26"/>
        <v>0</v>
      </c>
      <c r="J54" s="2">
        <f t="shared" si="27"/>
        <v>0</v>
      </c>
      <c r="L54" s="4">
        <v>0</v>
      </c>
      <c r="N54" s="4"/>
      <c r="O54" s="4"/>
      <c r="P54" s="4"/>
      <c r="Q54" s="4"/>
      <c r="R54" s="4"/>
      <c r="T54" s="4"/>
      <c r="U54" s="4"/>
      <c r="V54" s="4"/>
      <c r="X54" s="7">
        <f t="shared" si="0"/>
        <v>0</v>
      </c>
      <c r="Y54" s="7">
        <f t="shared" si="1"/>
        <v>0</v>
      </c>
      <c r="Z54" s="7">
        <f t="shared" si="2"/>
        <v>10</v>
      </c>
      <c r="AA54" s="7"/>
      <c r="AB54" s="7">
        <f t="shared" si="3"/>
        <v>0</v>
      </c>
      <c r="AC54" s="7"/>
      <c r="AD54" s="7">
        <f t="shared" si="4"/>
        <v>0</v>
      </c>
      <c r="AE54" s="7">
        <f t="shared" si="5"/>
        <v>0</v>
      </c>
      <c r="AF54" s="7">
        <f t="shared" si="6"/>
        <v>0</v>
      </c>
      <c r="AG54" s="7"/>
      <c r="AH54" s="7">
        <f t="shared" si="7"/>
        <v>0</v>
      </c>
      <c r="AI54" s="7">
        <f t="shared" si="8"/>
        <v>0</v>
      </c>
      <c r="AJ54" s="7">
        <f t="shared" si="9"/>
        <v>13.5</v>
      </c>
      <c r="AK54" s="7"/>
      <c r="AL54" s="7">
        <f t="shared" si="10"/>
        <v>0</v>
      </c>
      <c r="AM54" s="7">
        <f t="shared" si="11"/>
        <v>0</v>
      </c>
      <c r="AN54" s="7"/>
      <c r="AO54" s="7">
        <f t="shared" si="12"/>
        <v>1</v>
      </c>
      <c r="AP54" s="7">
        <f t="shared" si="13"/>
        <v>2</v>
      </c>
      <c r="AQ54" s="7">
        <f t="shared" si="14"/>
        <v>3</v>
      </c>
      <c r="AR54" s="7">
        <f t="shared" si="15"/>
        <v>4</v>
      </c>
      <c r="AS54" s="7"/>
      <c r="AT54" s="7">
        <f t="shared" si="16"/>
        <v>1</v>
      </c>
      <c r="AU54" s="7">
        <f t="shared" si="17"/>
        <v>0</v>
      </c>
      <c r="AV54" s="7">
        <f t="shared" si="18"/>
        <v>0</v>
      </c>
      <c r="AW54" s="7">
        <f t="shared" si="19"/>
        <v>0</v>
      </c>
    </row>
    <row r="55" spans="1:49" ht="12.75">
      <c r="A55" s="2">
        <f t="shared" si="28"/>
        <v>23</v>
      </c>
      <c r="C55" s="2">
        <f t="shared" si="21"/>
        <v>1</v>
      </c>
      <c r="D55" s="2">
        <f t="shared" si="22"/>
        <v>0</v>
      </c>
      <c r="E55" s="2">
        <f t="shared" si="23"/>
        <v>0</v>
      </c>
      <c r="G55" s="2">
        <f t="shared" si="24"/>
        <v>1</v>
      </c>
      <c r="H55" s="2">
        <f t="shared" si="25"/>
        <v>0</v>
      </c>
      <c r="I55" s="2">
        <f t="shared" si="26"/>
        <v>0</v>
      </c>
      <c r="J55" s="2">
        <f t="shared" si="27"/>
        <v>0</v>
      </c>
      <c r="L55" s="4">
        <v>0</v>
      </c>
      <c r="N55" s="4"/>
      <c r="O55" s="4"/>
      <c r="P55" s="4"/>
      <c r="Q55" s="4"/>
      <c r="R55" s="4"/>
      <c r="T55" s="4"/>
      <c r="U55" s="4"/>
      <c r="V55" s="4"/>
      <c r="X55" s="7">
        <f t="shared" si="0"/>
        <v>0</v>
      </c>
      <c r="Y55" s="7">
        <f t="shared" si="1"/>
        <v>0</v>
      </c>
      <c r="Z55" s="7">
        <f t="shared" si="2"/>
        <v>10</v>
      </c>
      <c r="AA55" s="7"/>
      <c r="AB55" s="7">
        <f t="shared" si="3"/>
        <v>0</v>
      </c>
      <c r="AC55" s="7"/>
      <c r="AD55" s="7">
        <f t="shared" si="4"/>
        <v>0</v>
      </c>
      <c r="AE55" s="7">
        <f t="shared" si="5"/>
        <v>0</v>
      </c>
      <c r="AF55" s="7">
        <f t="shared" si="6"/>
        <v>0</v>
      </c>
      <c r="AG55" s="7"/>
      <c r="AH55" s="7">
        <f t="shared" si="7"/>
        <v>0</v>
      </c>
      <c r="AI55" s="7">
        <f t="shared" si="8"/>
        <v>0</v>
      </c>
      <c r="AJ55" s="7">
        <f t="shared" si="9"/>
        <v>13.5</v>
      </c>
      <c r="AK55" s="7"/>
      <c r="AL55" s="7">
        <f t="shared" si="10"/>
        <v>0</v>
      </c>
      <c r="AM55" s="7">
        <f t="shared" si="11"/>
        <v>0</v>
      </c>
      <c r="AN55" s="7"/>
      <c r="AO55" s="7">
        <f t="shared" si="12"/>
        <v>1</v>
      </c>
      <c r="AP55" s="7">
        <f t="shared" si="13"/>
        <v>2</v>
      </c>
      <c r="AQ55" s="7">
        <f t="shared" si="14"/>
        <v>3</v>
      </c>
      <c r="AR55" s="7">
        <f t="shared" si="15"/>
        <v>4</v>
      </c>
      <c r="AS55" s="7"/>
      <c r="AT55" s="7">
        <f t="shared" si="16"/>
        <v>1</v>
      </c>
      <c r="AU55" s="7">
        <f t="shared" si="17"/>
        <v>0</v>
      </c>
      <c r="AV55" s="7">
        <f t="shared" si="18"/>
        <v>0</v>
      </c>
      <c r="AW55" s="7">
        <f t="shared" si="19"/>
        <v>0</v>
      </c>
    </row>
    <row r="56" spans="1:49" ht="12.75">
      <c r="A56" s="2">
        <f t="shared" si="28"/>
        <v>24</v>
      </c>
      <c r="C56" s="2">
        <f t="shared" si="21"/>
        <v>1</v>
      </c>
      <c r="D56" s="2">
        <f t="shared" si="22"/>
        <v>0</v>
      </c>
      <c r="E56" s="2">
        <f t="shared" si="23"/>
        <v>0</v>
      </c>
      <c r="G56" s="2">
        <f t="shared" si="24"/>
        <v>1</v>
      </c>
      <c r="H56" s="2">
        <f t="shared" si="25"/>
        <v>0</v>
      </c>
      <c r="I56" s="2">
        <f t="shared" si="26"/>
        <v>0</v>
      </c>
      <c r="J56" s="2">
        <f t="shared" si="27"/>
        <v>0</v>
      </c>
      <c r="L56" s="4">
        <v>0</v>
      </c>
      <c r="N56" s="4"/>
      <c r="O56" s="4"/>
      <c r="P56" s="4"/>
      <c r="Q56" s="4"/>
      <c r="R56" s="4"/>
      <c r="T56" s="4"/>
      <c r="U56" s="4"/>
      <c r="V56" s="4"/>
      <c r="X56" s="7">
        <f t="shared" si="0"/>
        <v>0</v>
      </c>
      <c r="Y56" s="7">
        <f t="shared" si="1"/>
        <v>0</v>
      </c>
      <c r="Z56" s="7">
        <f t="shared" si="2"/>
        <v>10</v>
      </c>
      <c r="AA56" s="7"/>
      <c r="AB56" s="7">
        <f t="shared" si="3"/>
        <v>0</v>
      </c>
      <c r="AC56" s="7"/>
      <c r="AD56" s="7">
        <f t="shared" si="4"/>
        <v>0</v>
      </c>
      <c r="AE56" s="7">
        <f t="shared" si="5"/>
        <v>0</v>
      </c>
      <c r="AF56" s="7">
        <f t="shared" si="6"/>
        <v>0</v>
      </c>
      <c r="AG56" s="7"/>
      <c r="AH56" s="7">
        <f t="shared" si="7"/>
        <v>0</v>
      </c>
      <c r="AI56" s="7">
        <f t="shared" si="8"/>
        <v>0</v>
      </c>
      <c r="AJ56" s="7">
        <f t="shared" si="9"/>
        <v>13.5</v>
      </c>
      <c r="AK56" s="7"/>
      <c r="AL56" s="7">
        <f t="shared" si="10"/>
        <v>0</v>
      </c>
      <c r="AM56" s="7">
        <f t="shared" si="11"/>
        <v>0</v>
      </c>
      <c r="AN56" s="7"/>
      <c r="AO56" s="7">
        <f t="shared" si="12"/>
        <v>1</v>
      </c>
      <c r="AP56" s="7">
        <f t="shared" si="13"/>
        <v>2</v>
      </c>
      <c r="AQ56" s="7">
        <f t="shared" si="14"/>
        <v>3</v>
      </c>
      <c r="AR56" s="7">
        <f t="shared" si="15"/>
        <v>4</v>
      </c>
      <c r="AS56" s="7"/>
      <c r="AT56" s="7">
        <f t="shared" si="16"/>
        <v>1</v>
      </c>
      <c r="AU56" s="7">
        <f t="shared" si="17"/>
        <v>0</v>
      </c>
      <c r="AV56" s="7">
        <f t="shared" si="18"/>
        <v>0</v>
      </c>
      <c r="AW56" s="7">
        <f t="shared" si="19"/>
        <v>0</v>
      </c>
    </row>
    <row r="57" spans="1:49" ht="12.75">
      <c r="A57" s="2">
        <f t="shared" si="28"/>
        <v>25</v>
      </c>
      <c r="C57" s="2">
        <f t="shared" si="21"/>
        <v>1</v>
      </c>
      <c r="D57" s="2">
        <f t="shared" si="22"/>
        <v>0</v>
      </c>
      <c r="E57" s="2">
        <f t="shared" si="23"/>
        <v>0</v>
      </c>
      <c r="G57" s="2">
        <f t="shared" si="24"/>
        <v>1</v>
      </c>
      <c r="H57" s="2">
        <f t="shared" si="25"/>
        <v>0</v>
      </c>
      <c r="I57" s="2">
        <f t="shared" si="26"/>
        <v>0</v>
      </c>
      <c r="J57" s="2">
        <f t="shared" si="27"/>
        <v>0</v>
      </c>
      <c r="L57" s="4">
        <v>0</v>
      </c>
      <c r="N57" s="4"/>
      <c r="O57" s="4"/>
      <c r="P57" s="4"/>
      <c r="Q57" s="4"/>
      <c r="R57" s="4"/>
      <c r="T57" s="4"/>
      <c r="U57" s="4"/>
      <c r="V57" s="4"/>
      <c r="X57" s="7">
        <f t="shared" si="0"/>
        <v>0</v>
      </c>
      <c r="Y57" s="7">
        <f t="shared" si="1"/>
        <v>0</v>
      </c>
      <c r="Z57" s="7">
        <f t="shared" si="2"/>
        <v>10</v>
      </c>
      <c r="AA57" s="7"/>
      <c r="AB57" s="7">
        <f t="shared" si="3"/>
        <v>0</v>
      </c>
      <c r="AC57" s="7"/>
      <c r="AD57" s="7">
        <f t="shared" si="4"/>
        <v>0</v>
      </c>
      <c r="AE57" s="7">
        <f t="shared" si="5"/>
        <v>0</v>
      </c>
      <c r="AF57" s="7">
        <f t="shared" si="6"/>
        <v>0</v>
      </c>
      <c r="AG57" s="7"/>
      <c r="AH57" s="7">
        <f t="shared" si="7"/>
        <v>0</v>
      </c>
      <c r="AI57" s="7">
        <f t="shared" si="8"/>
        <v>0</v>
      </c>
      <c r="AJ57" s="7">
        <f t="shared" si="9"/>
        <v>13.5</v>
      </c>
      <c r="AK57" s="7"/>
      <c r="AL57" s="7">
        <f t="shared" si="10"/>
        <v>0</v>
      </c>
      <c r="AM57" s="7">
        <f t="shared" si="11"/>
        <v>0</v>
      </c>
      <c r="AN57" s="7"/>
      <c r="AO57" s="7">
        <f t="shared" si="12"/>
        <v>1</v>
      </c>
      <c r="AP57" s="7">
        <f t="shared" si="13"/>
        <v>2</v>
      </c>
      <c r="AQ57" s="7">
        <f t="shared" si="14"/>
        <v>3</v>
      </c>
      <c r="AR57" s="7">
        <f t="shared" si="15"/>
        <v>4</v>
      </c>
      <c r="AS57" s="7"/>
      <c r="AT57" s="7">
        <f t="shared" si="16"/>
        <v>1</v>
      </c>
      <c r="AU57" s="7">
        <f t="shared" si="17"/>
        <v>0</v>
      </c>
      <c r="AV57" s="7">
        <f t="shared" si="18"/>
        <v>0</v>
      </c>
      <c r="AW57" s="7">
        <f t="shared" si="19"/>
        <v>0</v>
      </c>
    </row>
    <row r="58" ht="12.75">
      <c r="J58" s="3"/>
    </row>
    <row r="59" ht="12.75">
      <c r="J59" s="3"/>
    </row>
    <row r="60" ht="12.75">
      <c r="J60" s="3"/>
    </row>
    <row r="61" ht="12.75">
      <c r="J61" s="3"/>
    </row>
    <row r="62" ht="12.75">
      <c r="J62" s="3"/>
    </row>
    <row r="63" ht="12.75">
      <c r="J63" s="3"/>
    </row>
    <row r="64" ht="12.75">
      <c r="J64" s="3"/>
    </row>
    <row r="65" ht="12.75">
      <c r="J65" s="3"/>
    </row>
    <row r="66" ht="12.75">
      <c r="J66" s="3"/>
    </row>
    <row r="67" ht="12.75">
      <c r="J67" s="3"/>
    </row>
    <row r="68" ht="12.75">
      <c r="J68" s="3"/>
    </row>
    <row r="69" ht="12.75">
      <c r="J69" s="3"/>
    </row>
    <row r="70" ht="12.75">
      <c r="J70" s="3"/>
    </row>
    <row r="71" ht="12.75">
      <c r="J71" s="3"/>
    </row>
    <row r="72" ht="12.75">
      <c r="J72" s="3"/>
    </row>
    <row r="73" ht="12.75">
      <c r="J73" s="3"/>
    </row>
    <row r="74" ht="12.75">
      <c r="J74" s="3"/>
    </row>
    <row r="75" ht="12.75">
      <c r="J75" s="3"/>
    </row>
    <row r="76" ht="12.75">
      <c r="J76" s="3"/>
    </row>
    <row r="77" ht="12.75">
      <c r="J77" s="3"/>
    </row>
    <row r="78" ht="12.75">
      <c r="J78" s="3"/>
    </row>
    <row r="79" ht="12.75">
      <c r="J79" s="3"/>
    </row>
    <row r="80" ht="12.75">
      <c r="J80" s="3"/>
    </row>
    <row r="81" ht="12.75">
      <c r="J81" s="3"/>
    </row>
    <row r="82" ht="12.75">
      <c r="J82" s="3"/>
    </row>
    <row r="83" ht="12.75">
      <c r="J83" s="3"/>
    </row>
    <row r="84" ht="12.75">
      <c r="J84" s="3"/>
    </row>
    <row r="85" ht="12.75">
      <c r="J85" s="3"/>
    </row>
    <row r="86" ht="12.75">
      <c r="J86" s="3"/>
    </row>
  </sheetData>
  <sheetProtection password="DD8F" sheet="1" selectLockedCells="1"/>
  <conditionalFormatting sqref="C33:J57">
    <cfRule type="cellIs" priority="1" dxfId="1" operator="equal" stopIfTrue="1">
      <formula>1</formula>
    </cfRule>
  </conditionalFormatting>
  <conditionalFormatting sqref="L33:V57">
    <cfRule type="cellIs" priority="2" dxfId="0" operator="equal" stopIfTrue="1">
      <formula>1</formula>
    </cfRule>
  </conditionalFormatting>
  <printOptions/>
  <pageMargins left="0.75" right="0.75" top="1" bottom="1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AMStarfield</dc:creator>
  <cp:keywords/>
  <dc:description/>
  <cp:lastModifiedBy>Ralston, Barbara</cp:lastModifiedBy>
  <dcterms:created xsi:type="dcterms:W3CDTF">2011-09-01T17:23:00Z</dcterms:created>
  <dcterms:modified xsi:type="dcterms:W3CDTF">2014-05-01T17:11:54Z</dcterms:modified>
  <cp:category/>
  <cp:version/>
  <cp:contentType/>
  <cp:contentStatus/>
</cp:coreProperties>
</file>