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8200" yWindow="0" windowWidth="29880" windowHeight="20060" tabRatio="500"/>
  </bookViews>
  <sheets>
    <sheet name="Table 19" sheetId="1" r:id="rId1"/>
  </sheets>
  <calcPr calcId="152511" iterate="1" iterateCount="1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1" i="1" l="1"/>
  <c r="N51" i="1"/>
  <c r="M51" i="1"/>
  <c r="O50" i="1"/>
  <c r="N50" i="1"/>
  <c r="M50" i="1"/>
  <c r="E50" i="1"/>
  <c r="D50" i="1"/>
  <c r="O49" i="1"/>
  <c r="N49" i="1"/>
  <c r="M49" i="1"/>
  <c r="O48" i="1"/>
  <c r="N48" i="1"/>
  <c r="M48" i="1"/>
  <c r="O47" i="1"/>
  <c r="N47" i="1"/>
  <c r="M47" i="1"/>
  <c r="E47" i="1"/>
  <c r="D47" i="1"/>
  <c r="O46" i="1"/>
  <c r="N46" i="1"/>
  <c r="M46" i="1"/>
  <c r="O45" i="1"/>
  <c r="N45" i="1"/>
  <c r="M45" i="1"/>
  <c r="O44" i="1"/>
  <c r="N44" i="1"/>
  <c r="M44" i="1"/>
  <c r="E44" i="1"/>
  <c r="D44" i="1"/>
  <c r="O43" i="1"/>
  <c r="N43" i="1"/>
  <c r="M43" i="1"/>
  <c r="O42" i="1"/>
  <c r="N42" i="1"/>
  <c r="O41" i="1"/>
  <c r="N41" i="1"/>
  <c r="E41" i="1"/>
  <c r="D41" i="1"/>
  <c r="O40" i="1"/>
  <c r="N40" i="1"/>
  <c r="O39" i="1"/>
  <c r="N39" i="1"/>
  <c r="M39" i="1"/>
  <c r="O38" i="1"/>
  <c r="N38" i="1"/>
  <c r="M38" i="1"/>
  <c r="E38" i="1"/>
  <c r="D38" i="1"/>
  <c r="O37" i="1"/>
  <c r="N37" i="1"/>
  <c r="M37" i="1"/>
  <c r="O36" i="1"/>
  <c r="N36" i="1"/>
  <c r="M36" i="1"/>
  <c r="O35" i="1"/>
  <c r="N35" i="1"/>
  <c r="M35" i="1"/>
  <c r="E35" i="1"/>
  <c r="D35" i="1"/>
  <c r="O34" i="1"/>
  <c r="N34" i="1"/>
  <c r="M34" i="1"/>
  <c r="O33" i="1"/>
  <c r="N33" i="1"/>
  <c r="M33" i="1"/>
  <c r="O32" i="1"/>
  <c r="N32" i="1"/>
  <c r="M32" i="1"/>
  <c r="E32" i="1"/>
  <c r="D32" i="1"/>
  <c r="O31" i="1"/>
  <c r="N31" i="1"/>
  <c r="M31" i="1"/>
  <c r="O30" i="1"/>
  <c r="N30" i="1"/>
  <c r="M30" i="1"/>
  <c r="O29" i="1"/>
  <c r="N29" i="1"/>
  <c r="M29" i="1"/>
  <c r="E29" i="1"/>
  <c r="D29" i="1"/>
  <c r="O28" i="1"/>
  <c r="N28" i="1"/>
  <c r="M28" i="1"/>
  <c r="O27" i="1"/>
  <c r="N27" i="1"/>
  <c r="M27" i="1"/>
  <c r="O26" i="1"/>
  <c r="N26" i="1"/>
  <c r="M26" i="1"/>
  <c r="E26" i="1"/>
  <c r="D26" i="1"/>
  <c r="O25" i="1"/>
  <c r="N25" i="1"/>
  <c r="M25" i="1"/>
  <c r="M24" i="1"/>
  <c r="M23" i="1"/>
  <c r="E23" i="1"/>
  <c r="D23" i="1"/>
  <c r="M22" i="1"/>
  <c r="M21" i="1"/>
  <c r="M20" i="1"/>
  <c r="E20" i="1"/>
  <c r="D20" i="1"/>
  <c r="M19" i="1"/>
  <c r="M18" i="1"/>
  <c r="M17" i="1"/>
  <c r="E17" i="1"/>
  <c r="D17" i="1"/>
  <c r="M16" i="1"/>
</calcChain>
</file>

<file path=xl/sharedStrings.xml><?xml version="1.0" encoding="utf-8"?>
<sst xmlns="http://schemas.openxmlformats.org/spreadsheetml/2006/main" count="86" uniqueCount="52">
  <si>
    <t>MODELING PARAMETERS</t>
  </si>
  <si>
    <t>STDev</t>
  </si>
  <si>
    <t xml:space="preserve">     Solute Concentration</t>
  </si>
  <si>
    <t>Benthic-invert</t>
  </si>
  <si>
    <t xml:space="preserve">Time </t>
  </si>
  <si>
    <t>July 2013</t>
  </si>
  <si>
    <t>Advective</t>
  </si>
  <si>
    <t xml:space="preserve">Thermal </t>
  </si>
  <si>
    <t>Volumetric</t>
  </si>
  <si>
    <t>Segment</t>
  </si>
  <si>
    <t>RMS</t>
  </si>
  <si>
    <t>1-cm</t>
  </si>
  <si>
    <t>OLW</t>
  </si>
  <si>
    <t>SRP</t>
  </si>
  <si>
    <t>Site</t>
  </si>
  <si>
    <t>Porosity</t>
  </si>
  <si>
    <t>SPR</t>
  </si>
  <si>
    <t>LN01</t>
  </si>
  <si>
    <t>ON01</t>
  </si>
  <si>
    <t>na</t>
  </si>
  <si>
    <t>LS01</t>
  </si>
  <si>
    <t>7/1−7/14</t>
  </si>
  <si>
    <t>8/5−8/19</t>
  </si>
  <si>
    <t>9/10−9/24</t>
  </si>
  <si>
    <r>
      <t>9/10</t>
    </r>
    <r>
      <rPr>
        <b/>
        <sz val="12"/>
        <color theme="1"/>
        <rFont val="Calibri"/>
        <family val="2"/>
        <scheme val="minor"/>
      </rPr>
      <t>−</t>
    </r>
    <r>
      <rPr>
        <sz val="12"/>
        <color theme="1"/>
        <rFont val="Calibri"/>
        <family val="2"/>
        <scheme val="minor"/>
      </rPr>
      <t>9/24</t>
    </r>
  </si>
  <si>
    <r>
      <t>(W m</t>
    </r>
    <r>
      <rPr>
        <b/>
        <vertAlign val="superscript"/>
        <sz val="12"/>
        <color theme="1"/>
        <rFont val="Calibri"/>
        <family val="2"/>
        <scheme val="minor"/>
      </rPr>
      <t>−1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C</t>
    </r>
    <r>
      <rPr>
        <b/>
        <vertAlign val="superscript"/>
        <sz val="12"/>
        <color theme="1"/>
        <rFont val="Calibri"/>
        <family val="2"/>
        <scheme val="minor"/>
      </rPr>
      <t>−1</t>
    </r>
    <r>
      <rPr>
        <b/>
        <sz val="12"/>
        <color theme="1"/>
        <rFont val="Calibri"/>
        <family val="2"/>
        <scheme val="minor"/>
      </rPr>
      <t xml:space="preserve">) </t>
    </r>
  </si>
  <si>
    <r>
      <t>(10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J m</t>
    </r>
    <r>
      <rPr>
        <b/>
        <vertAlign val="superscript"/>
        <sz val="11"/>
        <color theme="1"/>
        <rFont val="Calibri"/>
        <family val="2"/>
        <scheme val="minor"/>
      </rPr>
      <t>−3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 xml:space="preserve">) </t>
    </r>
  </si>
  <si>
    <r>
      <t>(m d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</si>
  <si>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(µg cm</t>
    </r>
    <r>
      <rPr>
        <b/>
        <vertAlign val="superscript"/>
        <sz val="11"/>
        <color theme="1"/>
        <rFont val="Calibri"/>
        <family val="2"/>
        <scheme val="minor"/>
      </rPr>
      <t>−2</t>
    </r>
    <r>
      <rPr>
        <b/>
        <sz val="11"/>
        <color theme="1"/>
        <rFont val="Calibri"/>
        <family val="2"/>
        <scheme val="minor"/>
      </rPr>
      <t xml:space="preserve"> s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</si>
  <si>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(mg-P L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</si>
  <si>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r>
      <t>(mg m</t>
    </r>
    <r>
      <rPr>
        <b/>
        <vertAlign val="superscript"/>
        <sz val="11"/>
        <color theme="1"/>
        <rFont val="Calibri"/>
        <family val="2"/>
        <scheme val="minor"/>
      </rPr>
      <t xml:space="preserve">−2 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perscript"/>
        <sz val="11"/>
        <color theme="1"/>
        <rFont val="Calibri"/>
        <family val="2"/>
        <scheme val="minor"/>
      </rPr>
      <t>−1</t>
    </r>
    <r>
      <rPr>
        <b/>
        <sz val="11"/>
        <color theme="1"/>
        <rFont val="Calibri"/>
        <family val="2"/>
        <scheme val="minor"/>
      </rPr>
      <t>)</t>
    </r>
  </si>
  <si>
    <t>Lakewide</t>
  </si>
  <si>
    <t>conductivity</t>
  </si>
  <si>
    <t>heat capacity</t>
  </si>
  <si>
    <t>Calculated discharge</t>
  </si>
  <si>
    <t>error</t>
  </si>
  <si>
    <t>RMS error</t>
  </si>
  <si>
    <t>No discharge</t>
  </si>
  <si>
    <t>assumption</t>
  </si>
  <si>
    <t>segment</t>
  </si>
  <si>
    <t>Site mean</t>
  </si>
  <si>
    <t>Estimated flux</t>
  </si>
  <si>
    <t>heat flow</t>
  </si>
  <si>
    <t xml:space="preserve">efflux </t>
  </si>
  <si>
    <t>estimate</t>
  </si>
  <si>
    <t>Profiler diffusive flux</t>
  </si>
  <si>
    <t>PROCESS COMPARISON—SRP FLUX ESTIMATES</t>
  </si>
  <si>
    <t>Profiler benthic flux</t>
  </si>
  <si>
    <t>discharge</t>
  </si>
  <si>
    <r>
      <rPr>
        <b/>
        <sz val="12"/>
        <color theme="1"/>
        <rFont val="Arial Narrow"/>
        <family val="2"/>
      </rPr>
      <t>Table 19.</t>
    </r>
    <r>
      <rPr>
        <sz val="12"/>
        <color theme="1"/>
        <rFont val="Arial Narrow"/>
        <family val="2"/>
      </rPr>
      <t xml:space="preserve">  Potential Importance of Solute Advective Flux Across the Sediment-water Interface.  </t>
    </r>
  </si>
  <si>
    <t>S.D.</t>
  </si>
  <si>
    <r>
      <t>[Thermal properties for input to 1D TemPro V2 were determined as a weighted average of tabulated data for water-soil mixtures (Table 1A, Stonestrom and Constantz, 2003).  In contrast to the 1DTemPro V2 program, a tabulated positive q is upward into the lake water column (consistent with benthic-flux sign convention).  For site SPR, the 1-cm and overlying water (OLW) concentrations from OC02, the nearest profiler-deployment site, were used.   W m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 xml:space="preserve"> </t>
    </r>
    <r>
      <rPr>
        <vertAlign val="superscript"/>
        <sz val="10"/>
        <color theme="1"/>
        <rFont val="Times New Roman"/>
        <family val="1"/>
      </rPr>
      <t>o</t>
    </r>
    <r>
      <rPr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>, watts per meter per degree celsius; 10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J m</t>
    </r>
    <r>
      <rPr>
        <vertAlign val="superscript"/>
        <sz val="10"/>
        <color theme="1"/>
        <rFont val="Times New Roman"/>
        <family val="1"/>
      </rPr>
      <t>−3</t>
    </r>
    <r>
      <rPr>
        <sz val="10"/>
        <color theme="1"/>
        <rFont val="Times New Roman"/>
        <family val="1"/>
      </rPr>
      <t xml:space="preserve">  </t>
    </r>
    <r>
      <rPr>
        <vertAlign val="superscript"/>
        <sz val="10"/>
        <color theme="1"/>
        <rFont val="Times New Roman"/>
        <family val="1"/>
      </rPr>
      <t>o</t>
    </r>
    <r>
      <rPr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 xml:space="preserve"> , millions of joules per cubic meter per degree celsius; RMS, root mean square; SRP, soluble reactive phosphorous; mg L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>, milligram per liter; µg-P L</t>
    </r>
    <r>
      <rPr>
        <vertAlign val="superscript"/>
        <sz val="10"/>
        <color theme="1"/>
        <rFont val="Times New Roman"/>
        <family val="1"/>
      </rPr>
      <t>−1</t>
    </r>
    <r>
      <rPr>
        <sz val="10"/>
        <color theme="1"/>
        <rFont val="Times New Roman"/>
        <family val="1"/>
      </rPr>
      <t>, micrograms of phosphorous per liter; µg cm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>-s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micrograms per square centimeter per second; mg m</t>
    </r>
    <r>
      <rPr>
        <vertAlign val="superscript"/>
        <sz val="10"/>
        <color theme="1"/>
        <rFont val="Times New Roman"/>
        <family val="1"/>
      </rPr>
      <t xml:space="preserve">-2 </t>
    </r>
    <r>
      <rPr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milligrams per square meter per day; m d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, meters per day; blank cells, values that are not available; S.D., standard deviation]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</si>
</sst>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1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14" fontId="0" fillId="0" borderId="0" xfId="0" applyNumberFormat="1" applyBorder="1"/>
    <xf numFmtId="14" fontId="0" fillId="0" borderId="2" xfId="0" applyNumberFormat="1" applyBorder="1"/>
    <xf numFmtId="0" fontId="0" fillId="0" borderId="3" xfId="0" applyBorder="1"/>
    <xf numFmtId="14" fontId="0" fillId="0" borderId="0" xfId="0" applyNumberFormat="1" applyAlignme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ill="1"/>
    <xf numFmtId="165" fontId="0" fillId="0" borderId="0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6" fontId="0" fillId="0" borderId="2" xfId="0" applyNumberFormat="1" applyBorder="1"/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6" fontId="0" fillId="2" borderId="0" xfId="0" applyNumberFormat="1" applyFill="1"/>
    <xf numFmtId="0" fontId="0" fillId="2" borderId="2" xfId="0" applyFill="1" applyBorder="1"/>
    <xf numFmtId="11" fontId="0" fillId="2" borderId="0" xfId="0" applyNumberFormat="1" applyFill="1"/>
    <xf numFmtId="165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166" fontId="0" fillId="0" borderId="0" xfId="0" applyNumberFormat="1" applyFill="1"/>
    <xf numFmtId="0" fontId="0" fillId="0" borderId="2" xfId="0" applyFill="1" applyBorder="1"/>
    <xf numFmtId="11" fontId="0" fillId="0" borderId="0" xfId="0" applyNumberFormat="1"/>
    <xf numFmtId="0" fontId="0" fillId="0" borderId="0" xfId="0" applyFill="1" applyBorder="1"/>
    <xf numFmtId="166" fontId="0" fillId="0" borderId="2" xfId="0" applyNumberFormat="1" applyFill="1" applyBorder="1"/>
    <xf numFmtId="0" fontId="0" fillId="3" borderId="0" xfId="0" applyFill="1"/>
    <xf numFmtId="166" fontId="0" fillId="0" borderId="3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66" fontId="0" fillId="2" borderId="2" xfId="0" applyNumberForma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1" xfId="0" applyFill="1" applyBorder="1"/>
    <xf numFmtId="165" fontId="0" fillId="2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/>
    <xf numFmtId="11" fontId="0" fillId="2" borderId="8" xfId="0" applyNumberFormat="1" applyFill="1" applyBorder="1"/>
    <xf numFmtId="11" fontId="0" fillId="2" borderId="1" xfId="0" applyNumberFormat="1" applyFill="1" applyBorder="1"/>
    <xf numFmtId="165" fontId="0" fillId="2" borderId="1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0" fillId="0" borderId="0" xfId="0" applyNumberFormat="1" applyBorder="1"/>
    <xf numFmtId="2" fontId="0" fillId="0" borderId="12" xfId="0" applyNumberFormat="1" applyBorder="1"/>
    <xf numFmtId="0" fontId="0" fillId="2" borderId="12" xfId="0" applyFill="1" applyBorder="1"/>
    <xf numFmtId="0" fontId="0" fillId="0" borderId="12" xfId="0" applyBorder="1"/>
    <xf numFmtId="0" fontId="0" fillId="2" borderId="14" xfId="0" applyFill="1" applyBorder="1"/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0" fontId="9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2" fillId="0" borderId="6" xfId="0" quotePrefix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2" fillId="0" borderId="12" xfId="0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J23" sqref="J23"/>
    </sheetView>
  </sheetViews>
  <sheetFormatPr baseColWidth="10" defaultColWidth="8.83203125" defaultRowHeight="15" x14ac:dyDescent="0"/>
  <cols>
    <col min="2" max="2" width="10.6640625" customWidth="1"/>
    <col min="4" max="5" width="14.6640625" customWidth="1"/>
    <col min="6" max="7" width="9.6640625" customWidth="1"/>
    <col min="8" max="8" width="11.33203125" customWidth="1"/>
    <col min="9" max="9" width="12.6640625" customWidth="1"/>
    <col min="10" max="10" width="12.33203125" customWidth="1"/>
    <col min="11" max="11" width="10.6640625" customWidth="1"/>
    <col min="13" max="17" width="14.6640625" customWidth="1"/>
  </cols>
  <sheetData>
    <row r="1" spans="1:17" s="89" customFormat="1">
      <c r="A1" s="89" t="s">
        <v>49</v>
      </c>
      <c r="C1" s="90"/>
      <c r="F1" s="91"/>
    </row>
    <row r="2" spans="1:17" ht="15.7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2"/>
      <c r="M2" s="92"/>
      <c r="N2" s="4"/>
      <c r="O2" s="92"/>
      <c r="P2" s="92"/>
      <c r="Q2" s="92"/>
    </row>
    <row r="3" spans="1:17" ht="15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2"/>
      <c r="M3" s="92"/>
      <c r="N3" s="4"/>
      <c r="O3" s="92"/>
      <c r="P3" s="92"/>
      <c r="Q3" s="92"/>
    </row>
    <row r="4" spans="1:17" ht="15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2"/>
      <c r="M4" s="92"/>
      <c r="N4" s="4"/>
      <c r="O4" s="92"/>
      <c r="P4" s="92"/>
      <c r="Q4" s="92"/>
    </row>
    <row r="5" spans="1:17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2"/>
      <c r="M5" s="92"/>
      <c r="O5" s="92"/>
      <c r="P5" s="92"/>
      <c r="Q5" s="92"/>
    </row>
    <row r="6" spans="1:17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2"/>
      <c r="M6" s="92"/>
      <c r="O6" s="92"/>
      <c r="P6" s="92"/>
      <c r="Q6" s="92"/>
    </row>
    <row r="7" spans="1:17">
      <c r="A7" s="1"/>
      <c r="C7" s="2"/>
      <c r="F7" s="3"/>
    </row>
    <row r="8" spans="1:17">
      <c r="A8" s="1"/>
      <c r="C8" s="2"/>
      <c r="F8" s="3"/>
    </row>
    <row r="9" spans="1:17" ht="16.5" thickBot="1">
      <c r="A9" s="5"/>
      <c r="B9" s="6"/>
      <c r="C9" s="7"/>
      <c r="D9" s="6"/>
      <c r="E9" s="6"/>
      <c r="F9" s="8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6.5" thickTop="1">
      <c r="A10" s="4"/>
      <c r="B10" s="9"/>
      <c r="D10" s="15" t="s">
        <v>0</v>
      </c>
      <c r="E10" s="11"/>
      <c r="F10" s="10"/>
      <c r="G10" s="11"/>
      <c r="H10" s="12"/>
      <c r="I10" s="4"/>
      <c r="J10" s="4"/>
      <c r="K10" s="80"/>
      <c r="L10" s="81"/>
      <c r="N10" s="79" t="s">
        <v>46</v>
      </c>
      <c r="O10" s="4"/>
      <c r="P10" s="4"/>
      <c r="Q10" s="4"/>
    </row>
    <row r="11" spans="1:17">
      <c r="B11" s="9"/>
      <c r="D11" s="13"/>
      <c r="E11" s="11"/>
      <c r="F11" s="107" t="s">
        <v>34</v>
      </c>
      <c r="G11" s="108"/>
      <c r="H11" s="93" t="s">
        <v>37</v>
      </c>
      <c r="I11" s="17"/>
      <c r="J11" s="15"/>
      <c r="K11" s="82" t="s">
        <v>2</v>
      </c>
      <c r="L11" s="83"/>
      <c r="M11" s="16"/>
      <c r="N11" s="17"/>
      <c r="O11" s="18"/>
      <c r="P11" s="18" t="s">
        <v>3</v>
      </c>
      <c r="Q11" s="18"/>
    </row>
    <row r="12" spans="1:17">
      <c r="A12" s="4"/>
      <c r="B12" s="9"/>
      <c r="C12" s="4"/>
      <c r="D12" s="4"/>
      <c r="E12" s="9"/>
      <c r="F12" s="79" t="s">
        <v>4</v>
      </c>
      <c r="G12" s="9"/>
      <c r="H12" s="93" t="s">
        <v>38</v>
      </c>
      <c r="I12" s="101" t="s">
        <v>5</v>
      </c>
      <c r="J12" s="94"/>
      <c r="K12" s="94" t="s">
        <v>5</v>
      </c>
      <c r="L12" s="104"/>
      <c r="M12" s="17" t="s">
        <v>6</v>
      </c>
      <c r="N12" s="94" t="s">
        <v>5</v>
      </c>
      <c r="O12" s="94"/>
      <c r="P12" s="19" t="s">
        <v>43</v>
      </c>
      <c r="Q12" s="19"/>
    </row>
    <row r="13" spans="1:17">
      <c r="A13" s="15"/>
      <c r="B13" s="20"/>
      <c r="C13" s="15"/>
      <c r="D13" s="15" t="s">
        <v>7</v>
      </c>
      <c r="E13" s="20" t="s">
        <v>8</v>
      </c>
      <c r="F13" s="15" t="s">
        <v>39</v>
      </c>
      <c r="G13" s="20" t="s">
        <v>10</v>
      </c>
      <c r="H13" s="14"/>
      <c r="I13" s="97" t="s">
        <v>45</v>
      </c>
      <c r="J13" s="98"/>
      <c r="K13" s="105" t="s">
        <v>13</v>
      </c>
      <c r="L13" s="106"/>
      <c r="M13" s="17" t="s">
        <v>42</v>
      </c>
      <c r="N13" s="95" t="s">
        <v>47</v>
      </c>
      <c r="O13" s="95"/>
      <c r="P13" s="18" t="s">
        <v>31</v>
      </c>
      <c r="Q13" s="18"/>
    </row>
    <row r="14" spans="1:17">
      <c r="A14" s="15"/>
      <c r="B14" s="20" t="s">
        <v>4</v>
      </c>
      <c r="C14" s="15"/>
      <c r="D14" s="15" t="s">
        <v>32</v>
      </c>
      <c r="E14" s="20" t="s">
        <v>33</v>
      </c>
      <c r="F14" s="15" t="s">
        <v>48</v>
      </c>
      <c r="G14" s="20" t="s">
        <v>35</v>
      </c>
      <c r="H14" s="20" t="s">
        <v>36</v>
      </c>
      <c r="I14" s="17" t="s">
        <v>40</v>
      </c>
      <c r="J14" s="15" t="s">
        <v>1</v>
      </c>
      <c r="K14" s="79" t="s">
        <v>11</v>
      </c>
      <c r="L14" s="83" t="s">
        <v>12</v>
      </c>
      <c r="M14" s="17" t="s">
        <v>41</v>
      </c>
      <c r="N14" s="17" t="s">
        <v>40</v>
      </c>
      <c r="O14" s="15" t="s">
        <v>50</v>
      </c>
      <c r="P14" s="18" t="s">
        <v>44</v>
      </c>
      <c r="Q14" s="18"/>
    </row>
    <row r="15" spans="1:17" ht="18.75" thickBot="1">
      <c r="A15" s="21" t="s">
        <v>14</v>
      </c>
      <c r="B15" s="22" t="s">
        <v>9</v>
      </c>
      <c r="C15" s="21" t="s">
        <v>15</v>
      </c>
      <c r="D15" s="78" t="s">
        <v>25</v>
      </c>
      <c r="E15" s="22" t="s">
        <v>26</v>
      </c>
      <c r="F15" s="21" t="s">
        <v>27</v>
      </c>
      <c r="G15" s="23"/>
      <c r="H15" s="23"/>
      <c r="I15" s="99" t="s">
        <v>28</v>
      </c>
      <c r="J15" s="100"/>
      <c r="K15" s="102" t="s">
        <v>29</v>
      </c>
      <c r="L15" s="103"/>
      <c r="M15" s="24" t="s">
        <v>30</v>
      </c>
      <c r="N15" s="24" t="s">
        <v>30</v>
      </c>
      <c r="O15" s="24" t="s">
        <v>30</v>
      </c>
      <c r="P15" s="24" t="s">
        <v>30</v>
      </c>
      <c r="Q15" s="25"/>
    </row>
    <row r="16" spans="1:17">
      <c r="A16" s="26" t="s">
        <v>16</v>
      </c>
      <c r="B16" s="27" t="s">
        <v>21</v>
      </c>
      <c r="C16">
        <v>0.7</v>
      </c>
      <c r="D16" s="28">
        <v>1.32</v>
      </c>
      <c r="E16" s="29">
        <v>3.54</v>
      </c>
      <c r="F16" s="30">
        <v>2.7E-2</v>
      </c>
      <c r="G16" s="9">
        <v>0.64300000000000002</v>
      </c>
      <c r="H16" s="9">
        <v>1.143</v>
      </c>
      <c r="I16" s="31"/>
      <c r="J16" s="31"/>
      <c r="K16" s="84">
        <v>0.65500000000000003</v>
      </c>
      <c r="L16" s="85">
        <v>5.7000000000000002E-2</v>
      </c>
      <c r="M16" s="32">
        <f t="shared" ref="M16:M21" si="0">1000*F16*K16</f>
        <v>17.685000000000002</v>
      </c>
      <c r="N16" s="31"/>
      <c r="O16" s="31"/>
      <c r="P16" s="31">
        <v>6.5</v>
      </c>
      <c r="Q16" s="31"/>
    </row>
    <row r="17" spans="1:17">
      <c r="A17" s="26"/>
      <c r="B17" s="27"/>
      <c r="C17">
        <v>0.8</v>
      </c>
      <c r="D17" s="33">
        <f xml:space="preserve"> (0.8*0.6) + (0.2*2.9)</f>
        <v>1.06</v>
      </c>
      <c r="E17" s="34">
        <f xml:space="preserve"> (0.8*4.2) + (0.2*2)</f>
        <v>3.7600000000000002</v>
      </c>
      <c r="F17" s="30">
        <v>2.1999999999999999E-2</v>
      </c>
      <c r="G17" s="9">
        <v>0.58899999999999997</v>
      </c>
      <c r="H17" s="9">
        <v>1.0349999999999999</v>
      </c>
      <c r="I17" s="31"/>
      <c r="J17" s="31"/>
      <c r="K17" s="84">
        <v>0.65500000000000003</v>
      </c>
      <c r="L17" s="85">
        <v>5.7000000000000002E-2</v>
      </c>
      <c r="M17" s="32">
        <f t="shared" si="0"/>
        <v>14.41</v>
      </c>
      <c r="N17" s="31"/>
      <c r="O17" s="31"/>
      <c r="P17" s="31">
        <v>6.5</v>
      </c>
      <c r="Q17" s="31"/>
    </row>
    <row r="18" spans="1:17">
      <c r="A18" s="26"/>
      <c r="B18" s="27"/>
      <c r="C18">
        <v>0.9</v>
      </c>
      <c r="D18" s="33">
        <v>0.84</v>
      </c>
      <c r="E18" s="34">
        <v>3.9800000000000004</v>
      </c>
      <c r="F18" s="30">
        <v>1.6E-2</v>
      </c>
      <c r="G18" s="9">
        <v>0.504</v>
      </c>
      <c r="H18" s="9">
        <v>0.85099999999999998</v>
      </c>
      <c r="I18" s="31"/>
      <c r="J18" s="31"/>
      <c r="K18" s="84">
        <v>0.65500000000000003</v>
      </c>
      <c r="L18" s="85">
        <v>5.7000000000000002E-2</v>
      </c>
      <c r="M18" s="32">
        <f t="shared" si="0"/>
        <v>10.48</v>
      </c>
      <c r="N18" s="31"/>
      <c r="O18" s="31"/>
      <c r="P18" s="31">
        <v>6.5</v>
      </c>
      <c r="Q18" s="31"/>
    </row>
    <row r="19" spans="1:17">
      <c r="A19" s="26" t="s">
        <v>16</v>
      </c>
      <c r="B19" s="35" t="s">
        <v>22</v>
      </c>
      <c r="C19">
        <v>0.7</v>
      </c>
      <c r="D19" s="28">
        <v>1.32</v>
      </c>
      <c r="E19" s="29">
        <v>3.54</v>
      </c>
      <c r="F19" s="30">
        <v>1.0999999999999999E-2</v>
      </c>
      <c r="G19" s="9">
        <v>0.11899999999999999</v>
      </c>
      <c r="H19" s="9">
        <v>0.25800000000000001</v>
      </c>
      <c r="I19" s="31"/>
      <c r="J19" s="31"/>
      <c r="K19" s="84">
        <v>0.65500000000000003</v>
      </c>
      <c r="L19" s="85">
        <v>5.7000000000000002E-2</v>
      </c>
      <c r="M19" s="32">
        <f t="shared" si="0"/>
        <v>7.2050000000000001</v>
      </c>
      <c r="N19" s="31"/>
      <c r="O19" s="31"/>
      <c r="P19" s="31">
        <v>6.5</v>
      </c>
      <c r="Q19" s="31"/>
    </row>
    <row r="20" spans="1:17">
      <c r="A20" s="26"/>
      <c r="B20" s="35"/>
      <c r="C20">
        <v>0.8</v>
      </c>
      <c r="D20" s="33">
        <f t="shared" ref="D20:D50" si="1" xml:space="preserve"> (0.8*0.6) + (0.2*2.9)</f>
        <v>1.06</v>
      </c>
      <c r="E20" s="34">
        <f t="shared" ref="E20:E50" si="2" xml:space="preserve"> (0.8*4.2) + (0.2*2)</f>
        <v>3.7600000000000002</v>
      </c>
      <c r="F20" s="30">
        <v>0.01</v>
      </c>
      <c r="G20" s="9">
        <v>0.104</v>
      </c>
      <c r="H20" s="9">
        <v>0.251</v>
      </c>
      <c r="I20" s="31"/>
      <c r="J20" s="31"/>
      <c r="K20" s="84">
        <v>0.65500000000000003</v>
      </c>
      <c r="L20" s="85">
        <v>5.7000000000000002E-2</v>
      </c>
      <c r="M20" s="32">
        <f t="shared" si="0"/>
        <v>6.5500000000000007</v>
      </c>
      <c r="N20" s="31"/>
      <c r="O20" s="31"/>
      <c r="P20" s="31">
        <v>6.5</v>
      </c>
      <c r="Q20" s="31"/>
    </row>
    <row r="21" spans="1:17">
      <c r="A21" s="26"/>
      <c r="B21" s="35"/>
      <c r="C21">
        <v>0.9</v>
      </c>
      <c r="D21" s="33">
        <v>0.84</v>
      </c>
      <c r="E21" s="34">
        <v>3.9800000000000004</v>
      </c>
      <c r="F21" s="30">
        <v>8.9999999999999993E-3</v>
      </c>
      <c r="G21" s="9">
        <v>8.5999999999999993E-2</v>
      </c>
      <c r="H21" s="9">
        <v>0.247</v>
      </c>
      <c r="I21" s="31"/>
      <c r="J21" s="31"/>
      <c r="K21" s="84">
        <v>0.65500000000000003</v>
      </c>
      <c r="L21" s="85">
        <v>5.7000000000000002E-2</v>
      </c>
      <c r="M21" s="32">
        <f t="shared" si="0"/>
        <v>5.8950000000000005</v>
      </c>
      <c r="N21" s="31"/>
      <c r="O21" s="31"/>
      <c r="P21" s="31">
        <v>6.5</v>
      </c>
      <c r="Q21" s="31"/>
    </row>
    <row r="22" spans="1:17">
      <c r="A22" s="26" t="s">
        <v>16</v>
      </c>
      <c r="B22" s="35" t="s">
        <v>23</v>
      </c>
      <c r="C22">
        <v>0.7</v>
      </c>
      <c r="D22" s="28">
        <v>1.32</v>
      </c>
      <c r="E22" s="29">
        <v>3.54</v>
      </c>
      <c r="F22" s="30">
        <v>-1.0999999999999999E-2</v>
      </c>
      <c r="G22" s="36">
        <v>0.38500000000000001</v>
      </c>
      <c r="H22" s="36">
        <v>0.39100000000000001</v>
      </c>
      <c r="I22" s="31"/>
      <c r="J22" s="31"/>
      <c r="K22" s="84">
        <v>0.65500000000000003</v>
      </c>
      <c r="L22" s="85">
        <v>5.7000000000000002E-2</v>
      </c>
      <c r="M22" s="32">
        <f>1000*F22*L22</f>
        <v>-0.627</v>
      </c>
      <c r="N22" s="31"/>
      <c r="O22" s="31"/>
      <c r="P22" s="31">
        <v>6.5</v>
      </c>
      <c r="Q22" s="31"/>
    </row>
    <row r="23" spans="1:17">
      <c r="A23" s="26"/>
      <c r="B23" s="35"/>
      <c r="C23">
        <v>0.8</v>
      </c>
      <c r="D23" s="33">
        <f t="shared" si="1"/>
        <v>1.06</v>
      </c>
      <c r="E23" s="34">
        <f t="shared" si="2"/>
        <v>3.7600000000000002</v>
      </c>
      <c r="F23" s="30">
        <v>-1.2E-2</v>
      </c>
      <c r="G23" s="36">
        <v>0.31</v>
      </c>
      <c r="H23" s="36">
        <v>0.31900000000000001</v>
      </c>
      <c r="I23" s="31"/>
      <c r="J23" s="31"/>
      <c r="K23" s="84">
        <v>0.65500000000000003</v>
      </c>
      <c r="L23" s="85">
        <v>5.7000000000000002E-2</v>
      </c>
      <c r="M23" s="32">
        <f>1000*F23*L23</f>
        <v>-0.68400000000000005</v>
      </c>
      <c r="N23" s="31"/>
      <c r="O23" s="31"/>
      <c r="P23" s="31">
        <v>6.5</v>
      </c>
      <c r="Q23" s="31"/>
    </row>
    <row r="24" spans="1:17">
      <c r="A24" s="26"/>
      <c r="B24" s="35"/>
      <c r="C24">
        <v>0.9</v>
      </c>
      <c r="D24" s="33">
        <v>0.84</v>
      </c>
      <c r="E24" s="34">
        <v>3.9800000000000004</v>
      </c>
      <c r="F24" s="30">
        <v>-1.4999999999999999E-2</v>
      </c>
      <c r="G24" s="9">
        <v>0.193</v>
      </c>
      <c r="H24" s="9">
        <v>0.215</v>
      </c>
      <c r="I24" s="31"/>
      <c r="J24" s="31"/>
      <c r="K24" s="84">
        <v>0.65500000000000003</v>
      </c>
      <c r="L24" s="85">
        <v>5.7000000000000002E-2</v>
      </c>
      <c r="M24" s="32">
        <f>1000*F24*L24</f>
        <v>-0.85499999999999998</v>
      </c>
      <c r="N24" s="31"/>
      <c r="O24" s="31"/>
      <c r="P24" s="31">
        <v>6.5</v>
      </c>
      <c r="Q24" s="31"/>
    </row>
    <row r="25" spans="1:17">
      <c r="A25" s="37" t="s">
        <v>17</v>
      </c>
      <c r="B25" s="38" t="s">
        <v>21</v>
      </c>
      <c r="C25" s="39">
        <v>0.7</v>
      </c>
      <c r="D25" s="40">
        <v>1.32</v>
      </c>
      <c r="E25" s="41">
        <v>3.54</v>
      </c>
      <c r="F25" s="42">
        <v>2.1000000000000001E-2</v>
      </c>
      <c r="G25" s="43">
        <v>0.69599999999999995</v>
      </c>
      <c r="H25" s="43">
        <v>1.0569999999999999</v>
      </c>
      <c r="I25" s="44">
        <v>2.9000000000000002E-6</v>
      </c>
      <c r="J25" s="44">
        <v>9.9999999999999995E-8</v>
      </c>
      <c r="K25" s="62">
        <v>0.81</v>
      </c>
      <c r="L25" s="86">
        <v>0.39</v>
      </c>
      <c r="M25" s="45">
        <f t="shared" ref="M25:M30" si="3">1000*F25*K25</f>
        <v>17.010000000000002</v>
      </c>
      <c r="N25" s="45">
        <f t="shared" ref="N25:O40" si="4">((I25/1000)*10000)*24*60*60</f>
        <v>2.5056000000000003</v>
      </c>
      <c r="O25" s="45">
        <f t="shared" si="4"/>
        <v>8.6400000000000005E-2</v>
      </c>
      <c r="P25" s="46">
        <v>6.5</v>
      </c>
      <c r="Q25" s="31"/>
    </row>
    <row r="26" spans="1:17">
      <c r="A26" s="39"/>
      <c r="B26" s="43"/>
      <c r="C26" s="39">
        <v>0.8</v>
      </c>
      <c r="D26" s="47">
        <f xml:space="preserve"> (0.8*0.6) + (0.2*2.9)</f>
        <v>1.06</v>
      </c>
      <c r="E26" s="48">
        <f xml:space="preserve"> (0.8*4.2) + (0.2*2)</f>
        <v>3.7600000000000002</v>
      </c>
      <c r="F26" s="39">
        <v>1.7999999999999999E-2</v>
      </c>
      <c r="G26" s="43">
        <v>0.61499999999999999</v>
      </c>
      <c r="H26" s="43">
        <v>0.96199999999999997</v>
      </c>
      <c r="I26" s="44">
        <v>2.9000000000000002E-6</v>
      </c>
      <c r="J26" s="44">
        <v>9.9999999999999995E-8</v>
      </c>
      <c r="K26" s="62">
        <v>0.81</v>
      </c>
      <c r="L26" s="86">
        <v>0.39</v>
      </c>
      <c r="M26" s="45">
        <f t="shared" si="3"/>
        <v>14.580000000000002</v>
      </c>
      <c r="N26" s="45">
        <f t="shared" si="4"/>
        <v>2.5056000000000003</v>
      </c>
      <c r="O26" s="45">
        <f t="shared" si="4"/>
        <v>8.6400000000000005E-2</v>
      </c>
      <c r="P26" s="46">
        <v>6.5</v>
      </c>
      <c r="Q26" s="31"/>
    </row>
    <row r="27" spans="1:17">
      <c r="A27" s="37"/>
      <c r="B27" s="38"/>
      <c r="C27" s="39">
        <v>0.9</v>
      </c>
      <c r="D27" s="47">
        <v>0.84</v>
      </c>
      <c r="E27" s="48">
        <v>3.9800000000000004</v>
      </c>
      <c r="F27" s="39">
        <v>1.4E-2</v>
      </c>
      <c r="G27" s="43">
        <v>0.48</v>
      </c>
      <c r="H27" s="43">
        <v>0.80400000000000005</v>
      </c>
      <c r="I27" s="44">
        <v>2.9000000000000002E-6</v>
      </c>
      <c r="J27" s="44">
        <v>9.9999999999999995E-8</v>
      </c>
      <c r="K27" s="62">
        <v>0.81</v>
      </c>
      <c r="L27" s="86">
        <v>0.39</v>
      </c>
      <c r="M27" s="45">
        <f t="shared" si="3"/>
        <v>11.34</v>
      </c>
      <c r="N27" s="45">
        <f t="shared" si="4"/>
        <v>2.5056000000000003</v>
      </c>
      <c r="O27" s="45">
        <f t="shared" si="4"/>
        <v>8.6400000000000005E-2</v>
      </c>
      <c r="P27" s="46">
        <v>6.5</v>
      </c>
      <c r="Q27" s="31"/>
    </row>
    <row r="28" spans="1:17">
      <c r="A28" s="37" t="s">
        <v>17</v>
      </c>
      <c r="B28" s="49" t="s">
        <v>22</v>
      </c>
      <c r="C28" s="39">
        <v>0.7</v>
      </c>
      <c r="D28" s="40">
        <v>1.32</v>
      </c>
      <c r="E28" s="41">
        <v>3.54</v>
      </c>
      <c r="F28" s="39">
        <v>2E-3</v>
      </c>
      <c r="G28" s="43">
        <v>8.5000000000000006E-2</v>
      </c>
      <c r="H28" s="43">
        <v>9.0999999999999998E-2</v>
      </c>
      <c r="I28" s="44">
        <v>2.9000000000000002E-6</v>
      </c>
      <c r="J28" s="44">
        <v>9.9999999999999995E-8</v>
      </c>
      <c r="K28" s="62">
        <v>0.81</v>
      </c>
      <c r="L28" s="86">
        <v>0.39</v>
      </c>
      <c r="M28" s="45">
        <f t="shared" si="3"/>
        <v>1.62</v>
      </c>
      <c r="N28" s="45">
        <f t="shared" si="4"/>
        <v>2.5056000000000003</v>
      </c>
      <c r="O28" s="45">
        <f t="shared" si="4"/>
        <v>8.6400000000000005E-2</v>
      </c>
      <c r="P28" s="46">
        <v>6.5</v>
      </c>
      <c r="Q28" s="31"/>
    </row>
    <row r="29" spans="1:17">
      <c r="A29" s="39"/>
      <c r="B29" s="43"/>
      <c r="C29" s="39">
        <v>0.8</v>
      </c>
      <c r="D29" s="47">
        <f t="shared" si="1"/>
        <v>1.06</v>
      </c>
      <c r="E29" s="48">
        <f t="shared" si="2"/>
        <v>3.7600000000000002</v>
      </c>
      <c r="F29" s="42">
        <v>3.0000000000000001E-3</v>
      </c>
      <c r="G29" s="43">
        <v>0.08</v>
      </c>
      <c r="H29" s="43">
        <v>0.10100000000000001</v>
      </c>
      <c r="I29" s="44">
        <v>2.9000000000000002E-6</v>
      </c>
      <c r="J29" s="44">
        <v>9.9999999999999995E-8</v>
      </c>
      <c r="K29" s="62">
        <v>0.81</v>
      </c>
      <c r="L29" s="86">
        <v>0.39</v>
      </c>
      <c r="M29" s="45">
        <f t="shared" si="3"/>
        <v>2.4300000000000002</v>
      </c>
      <c r="N29" s="45">
        <f t="shared" si="4"/>
        <v>2.5056000000000003</v>
      </c>
      <c r="O29" s="45">
        <f t="shared" si="4"/>
        <v>8.6400000000000005E-2</v>
      </c>
      <c r="P29" s="46">
        <v>6.5</v>
      </c>
      <c r="Q29" s="31"/>
    </row>
    <row r="30" spans="1:17">
      <c r="A30" s="37"/>
      <c r="B30" s="49"/>
      <c r="C30" s="39">
        <v>0.9</v>
      </c>
      <c r="D30" s="47">
        <v>0.84</v>
      </c>
      <c r="E30" s="48">
        <v>3.9800000000000004</v>
      </c>
      <c r="F30" s="42">
        <v>5.0000000000000001E-3</v>
      </c>
      <c r="G30" s="43">
        <v>7.6999999999999999E-2</v>
      </c>
      <c r="H30" s="43">
        <v>0.14199999999999999</v>
      </c>
      <c r="I30" s="44">
        <v>2.9000000000000002E-6</v>
      </c>
      <c r="J30" s="44">
        <v>9.9999999999999995E-8</v>
      </c>
      <c r="K30" s="62">
        <v>0.81</v>
      </c>
      <c r="L30" s="86">
        <v>0.39</v>
      </c>
      <c r="M30" s="45">
        <f t="shared" si="3"/>
        <v>4.0500000000000007</v>
      </c>
      <c r="N30" s="45">
        <f t="shared" si="4"/>
        <v>2.5056000000000003</v>
      </c>
      <c r="O30" s="45">
        <f t="shared" si="4"/>
        <v>8.6400000000000005E-2</v>
      </c>
      <c r="P30" s="46">
        <v>6.5</v>
      </c>
      <c r="Q30" s="31"/>
    </row>
    <row r="31" spans="1:17">
      <c r="A31" s="37" t="s">
        <v>17</v>
      </c>
      <c r="B31" s="49" t="s">
        <v>23</v>
      </c>
      <c r="C31" s="39">
        <v>0.7</v>
      </c>
      <c r="D31" s="40">
        <v>1.32</v>
      </c>
      <c r="E31" s="41">
        <v>3.54</v>
      </c>
      <c r="F31" s="42">
        <v>-1.4E-2</v>
      </c>
      <c r="G31" s="43">
        <v>0.45800000000000002</v>
      </c>
      <c r="H31" s="43">
        <v>0.46600000000000003</v>
      </c>
      <c r="I31" s="44">
        <v>2.9000000000000002E-6</v>
      </c>
      <c r="J31" s="44">
        <v>9.9999999999999995E-8</v>
      </c>
      <c r="K31" s="62">
        <v>0.81</v>
      </c>
      <c r="L31" s="86">
        <v>0.39</v>
      </c>
      <c r="M31" s="45">
        <f>1000*F31*L31</f>
        <v>-5.46</v>
      </c>
      <c r="N31" s="45">
        <f t="shared" si="4"/>
        <v>2.5056000000000003</v>
      </c>
      <c r="O31" s="45">
        <f t="shared" si="4"/>
        <v>8.6400000000000005E-2</v>
      </c>
      <c r="P31" s="46">
        <v>6.5</v>
      </c>
      <c r="Q31" s="31"/>
    </row>
    <row r="32" spans="1:17">
      <c r="A32" s="39"/>
      <c r="B32" s="43"/>
      <c r="C32" s="39">
        <v>0.8</v>
      </c>
      <c r="D32" s="47">
        <f t="shared" si="1"/>
        <v>1.06</v>
      </c>
      <c r="E32" s="48">
        <f t="shared" si="2"/>
        <v>3.7600000000000002</v>
      </c>
      <c r="F32" s="42">
        <v>-1.4E-2</v>
      </c>
      <c r="G32" s="43">
        <v>0.38300000000000001</v>
      </c>
      <c r="H32" s="43">
        <v>0.39400000000000002</v>
      </c>
      <c r="I32" s="44">
        <v>2.9000000000000002E-6</v>
      </c>
      <c r="J32" s="44">
        <v>9.9999999999999995E-8</v>
      </c>
      <c r="K32" s="62">
        <v>0.81</v>
      </c>
      <c r="L32" s="86">
        <v>0.39</v>
      </c>
      <c r="M32" s="45">
        <f>1000*F32*L32</f>
        <v>-5.46</v>
      </c>
      <c r="N32" s="45">
        <f t="shared" si="4"/>
        <v>2.5056000000000003</v>
      </c>
      <c r="O32" s="45">
        <f t="shared" si="4"/>
        <v>8.6400000000000005E-2</v>
      </c>
      <c r="P32" s="46">
        <v>6.5</v>
      </c>
      <c r="Q32" s="31"/>
    </row>
    <row r="33" spans="1:17">
      <c r="A33" s="37"/>
      <c r="B33" s="49"/>
      <c r="C33" s="39">
        <v>0.9</v>
      </c>
      <c r="D33" s="47">
        <v>0.84</v>
      </c>
      <c r="E33" s="48">
        <v>3.9800000000000004</v>
      </c>
      <c r="F33" s="42">
        <v>-1.4999999999999999E-2</v>
      </c>
      <c r="G33" s="43">
        <v>0.26300000000000001</v>
      </c>
      <c r="H33" s="43">
        <v>0.28199999999999997</v>
      </c>
      <c r="I33" s="44">
        <v>2.9000000000000002E-6</v>
      </c>
      <c r="J33" s="44">
        <v>9.9999999999999995E-8</v>
      </c>
      <c r="K33" s="62">
        <v>0.81</v>
      </c>
      <c r="L33" s="86">
        <v>0.39</v>
      </c>
      <c r="M33" s="45">
        <f>1000*F33*L33</f>
        <v>-5.8500000000000005</v>
      </c>
      <c r="N33" s="45">
        <f t="shared" si="4"/>
        <v>2.5056000000000003</v>
      </c>
      <c r="O33" s="45">
        <f t="shared" si="4"/>
        <v>8.6400000000000005E-2</v>
      </c>
      <c r="P33" s="46">
        <v>6.5</v>
      </c>
      <c r="Q33" s="31"/>
    </row>
    <row r="34" spans="1:17">
      <c r="A34" s="50" t="s">
        <v>18</v>
      </c>
      <c r="B34" s="51" t="s">
        <v>21</v>
      </c>
      <c r="C34" s="16">
        <v>0.7</v>
      </c>
      <c r="D34" s="28">
        <v>1.32</v>
      </c>
      <c r="E34" s="29">
        <v>3.54</v>
      </c>
      <c r="F34" s="52">
        <v>3.5999999999999997E-2</v>
      </c>
      <c r="G34" s="53">
        <v>0.59899999999999998</v>
      </c>
      <c r="H34" s="53">
        <v>1.3939999999999999</v>
      </c>
      <c r="I34" s="54">
        <v>7.8999999999999995E-7</v>
      </c>
      <c r="J34" s="54">
        <v>6.3E-7</v>
      </c>
      <c r="K34" s="4">
        <v>0.66</v>
      </c>
      <c r="L34" s="87">
        <v>0.45</v>
      </c>
      <c r="M34" s="32">
        <f t="shared" ref="M34:M39" si="5">1000*F34*K34</f>
        <v>23.76</v>
      </c>
      <c r="N34" s="32">
        <f t="shared" si="4"/>
        <v>0.68255999999999994</v>
      </c>
      <c r="O34" s="32">
        <f t="shared" si="4"/>
        <v>0.54432000000000003</v>
      </c>
      <c r="P34" s="31">
        <v>6.5</v>
      </c>
      <c r="Q34" s="55"/>
    </row>
    <row r="35" spans="1:17">
      <c r="B35" s="9"/>
      <c r="C35">
        <v>0.8</v>
      </c>
      <c r="D35" s="33">
        <f xml:space="preserve"> (0.8*0.6) + (0.2*2.9)</f>
        <v>1.06</v>
      </c>
      <c r="E35" s="34">
        <f xml:space="preserve"> (0.8*4.2) + (0.2*2)</f>
        <v>3.7600000000000002</v>
      </c>
      <c r="F35" s="52">
        <v>3.1E-2</v>
      </c>
      <c r="G35" s="56">
        <v>0.55910000000000004</v>
      </c>
      <c r="H35" s="56">
        <v>1.278</v>
      </c>
      <c r="I35" s="54">
        <v>7.8999999999999995E-7</v>
      </c>
      <c r="J35" s="54">
        <v>6.3E-7</v>
      </c>
      <c r="K35" s="4">
        <v>0.66</v>
      </c>
      <c r="L35" s="87">
        <v>0.45</v>
      </c>
      <c r="M35" s="32">
        <f t="shared" si="5"/>
        <v>20.46</v>
      </c>
      <c r="N35" s="32">
        <f t="shared" si="4"/>
        <v>0.68255999999999994</v>
      </c>
      <c r="O35" s="32">
        <f t="shared" si="4"/>
        <v>0.54432000000000003</v>
      </c>
      <c r="P35" s="31">
        <v>6.5</v>
      </c>
      <c r="Q35" s="16"/>
    </row>
    <row r="36" spans="1:17">
      <c r="A36" s="26"/>
      <c r="B36" s="27"/>
      <c r="C36" s="57">
        <v>0.9</v>
      </c>
      <c r="D36" s="33">
        <v>0.84</v>
      </c>
      <c r="E36" s="34">
        <v>3.9800000000000004</v>
      </c>
      <c r="F36" s="52">
        <v>2.1999999999999999E-2</v>
      </c>
      <c r="G36" s="56">
        <v>0.48499999999999999</v>
      </c>
      <c r="H36" s="56">
        <v>1.075</v>
      </c>
      <c r="I36" s="54">
        <v>7.8999999999999995E-7</v>
      </c>
      <c r="J36" s="54">
        <v>6.3E-7</v>
      </c>
      <c r="K36" s="4">
        <v>0.66</v>
      </c>
      <c r="L36" s="87">
        <v>0.45</v>
      </c>
      <c r="M36" s="32">
        <f t="shared" si="5"/>
        <v>14.520000000000001</v>
      </c>
      <c r="N36" s="32">
        <f t="shared" si="4"/>
        <v>0.68255999999999994</v>
      </c>
      <c r="O36" s="32">
        <f t="shared" si="4"/>
        <v>0.54432000000000003</v>
      </c>
      <c r="P36" s="31">
        <v>6.5</v>
      </c>
    </row>
    <row r="37" spans="1:17">
      <c r="A37" s="26" t="s">
        <v>18</v>
      </c>
      <c r="B37" s="35" t="s">
        <v>22</v>
      </c>
      <c r="C37" s="57">
        <v>0.7</v>
      </c>
      <c r="D37" s="28">
        <v>1.32</v>
      </c>
      <c r="E37" s="29">
        <v>3.54</v>
      </c>
      <c r="F37" s="52">
        <v>8.0000000000000002E-3</v>
      </c>
      <c r="G37" s="56">
        <v>0.11600000000000001</v>
      </c>
      <c r="H37" s="56">
        <v>0.21199999999999999</v>
      </c>
      <c r="I37" s="54">
        <v>7.8999999999999995E-7</v>
      </c>
      <c r="J37" s="54">
        <v>6.3E-7</v>
      </c>
      <c r="K37" s="4">
        <v>0.66</v>
      </c>
      <c r="L37" s="87">
        <v>0.45</v>
      </c>
      <c r="M37" s="32">
        <f t="shared" si="5"/>
        <v>5.28</v>
      </c>
      <c r="N37" s="32">
        <f t="shared" si="4"/>
        <v>0.68255999999999994</v>
      </c>
      <c r="O37" s="32">
        <f t="shared" si="4"/>
        <v>0.54432000000000003</v>
      </c>
      <c r="P37" s="31">
        <v>6.5</v>
      </c>
    </row>
    <row r="38" spans="1:17">
      <c r="B38" s="9"/>
      <c r="C38" s="57">
        <v>0.8</v>
      </c>
      <c r="D38" s="33">
        <f t="shared" si="1"/>
        <v>1.06</v>
      </c>
      <c r="E38" s="34">
        <f t="shared" si="2"/>
        <v>3.7600000000000002</v>
      </c>
      <c r="F38" s="52">
        <v>8.0000000000000002E-3</v>
      </c>
      <c r="G38" s="56">
        <v>0.10340000000000001</v>
      </c>
      <c r="H38" s="56">
        <v>0.20699999999999999</v>
      </c>
      <c r="I38" s="54">
        <v>7.8999999999999995E-7</v>
      </c>
      <c r="J38" s="54">
        <v>6.3E-7</v>
      </c>
      <c r="K38" s="4">
        <v>0.66</v>
      </c>
      <c r="L38" s="87">
        <v>0.45</v>
      </c>
      <c r="M38" s="32">
        <f t="shared" si="5"/>
        <v>5.28</v>
      </c>
      <c r="N38" s="32">
        <f t="shared" si="4"/>
        <v>0.68255999999999994</v>
      </c>
      <c r="O38" s="32">
        <f t="shared" si="4"/>
        <v>0.54432000000000003</v>
      </c>
      <c r="P38" s="31">
        <v>6.5</v>
      </c>
    </row>
    <row r="39" spans="1:17">
      <c r="A39" s="26"/>
      <c r="B39" s="35"/>
      <c r="C39" s="57">
        <v>0.9</v>
      </c>
      <c r="D39" s="33">
        <v>0.84</v>
      </c>
      <c r="E39" s="34">
        <v>3.9800000000000004</v>
      </c>
      <c r="F39" s="52">
        <v>7.0000000000000001E-3</v>
      </c>
      <c r="G39" s="56">
        <v>8.2000000000000003E-2</v>
      </c>
      <c r="H39" s="58">
        <v>0.20100000000000001</v>
      </c>
      <c r="I39" s="54">
        <v>7.8999999999999995E-7</v>
      </c>
      <c r="J39" s="54">
        <v>6.3E-7</v>
      </c>
      <c r="K39" s="4">
        <v>0.66</v>
      </c>
      <c r="L39" s="87">
        <v>0.45</v>
      </c>
      <c r="M39" s="32">
        <f t="shared" si="5"/>
        <v>4.62</v>
      </c>
      <c r="N39" s="32">
        <f t="shared" si="4"/>
        <v>0.68255999999999994</v>
      </c>
      <c r="O39" s="32">
        <f t="shared" si="4"/>
        <v>0.54432000000000003</v>
      </c>
      <c r="P39" s="31">
        <v>6.5</v>
      </c>
    </row>
    <row r="40" spans="1:17">
      <c r="A40" s="26" t="s">
        <v>18</v>
      </c>
      <c r="B40" s="35" t="s">
        <v>23</v>
      </c>
      <c r="C40" s="57">
        <v>0.7</v>
      </c>
      <c r="D40" s="28">
        <v>1.32</v>
      </c>
      <c r="E40" s="29">
        <v>3.54</v>
      </c>
      <c r="F40" s="74" t="s">
        <v>19</v>
      </c>
      <c r="G40" s="75" t="s">
        <v>19</v>
      </c>
      <c r="H40" s="76" t="s">
        <v>19</v>
      </c>
      <c r="I40" s="54">
        <v>7.8999999999999995E-7</v>
      </c>
      <c r="J40" s="54">
        <v>6.3E-7</v>
      </c>
      <c r="K40" s="4">
        <v>0.66</v>
      </c>
      <c r="L40" s="87">
        <v>0.45</v>
      </c>
      <c r="M40" s="77" t="s">
        <v>19</v>
      </c>
      <c r="N40" s="32">
        <f t="shared" si="4"/>
        <v>0.68255999999999994</v>
      </c>
      <c r="O40" s="32">
        <f t="shared" si="4"/>
        <v>0.54432000000000003</v>
      </c>
      <c r="P40" s="31">
        <v>6.5</v>
      </c>
    </row>
    <row r="41" spans="1:17">
      <c r="B41" s="9"/>
      <c r="C41">
        <v>0.8</v>
      </c>
      <c r="D41" s="33">
        <f t="shared" si="1"/>
        <v>1.06</v>
      </c>
      <c r="E41" s="34">
        <f t="shared" si="2"/>
        <v>3.7600000000000002</v>
      </c>
      <c r="F41" s="74" t="s">
        <v>19</v>
      </c>
      <c r="G41" s="75" t="s">
        <v>19</v>
      </c>
      <c r="H41" s="76" t="s">
        <v>19</v>
      </c>
      <c r="I41" s="54">
        <v>7.8999999999999995E-7</v>
      </c>
      <c r="J41" s="54">
        <v>6.3E-7</v>
      </c>
      <c r="K41" s="4">
        <v>0.66</v>
      </c>
      <c r="L41" s="87">
        <v>0.45</v>
      </c>
      <c r="M41" s="77" t="s">
        <v>19</v>
      </c>
      <c r="N41" s="32">
        <f t="shared" ref="N41:O51" si="6">((I41/1000)*10000)*24*60*60</f>
        <v>0.68255999999999994</v>
      </c>
      <c r="O41" s="32">
        <f t="shared" si="6"/>
        <v>0.54432000000000003</v>
      </c>
      <c r="P41" s="31">
        <v>6.5</v>
      </c>
    </row>
    <row r="42" spans="1:17">
      <c r="A42" s="26"/>
      <c r="B42" s="35"/>
      <c r="C42" s="16">
        <v>0.9</v>
      </c>
      <c r="D42" s="33">
        <v>0.84</v>
      </c>
      <c r="E42" s="34">
        <v>3.9800000000000004</v>
      </c>
      <c r="F42" s="74" t="s">
        <v>19</v>
      </c>
      <c r="G42" s="75" t="s">
        <v>19</v>
      </c>
      <c r="H42" s="76" t="s">
        <v>19</v>
      </c>
      <c r="I42" s="54">
        <v>7.8999999999999995E-7</v>
      </c>
      <c r="J42" s="54">
        <v>6.3E-7</v>
      </c>
      <c r="K42" s="4">
        <v>0.66</v>
      </c>
      <c r="L42" s="87">
        <v>0.45</v>
      </c>
      <c r="M42" s="77" t="s">
        <v>19</v>
      </c>
      <c r="N42" s="32">
        <f t="shared" si="6"/>
        <v>0.68255999999999994</v>
      </c>
      <c r="O42" s="32">
        <f t="shared" si="6"/>
        <v>0.54432000000000003</v>
      </c>
      <c r="P42" s="31">
        <v>6.5</v>
      </c>
    </row>
    <row r="43" spans="1:17">
      <c r="A43" s="59" t="s">
        <v>20</v>
      </c>
      <c r="B43" s="38" t="s">
        <v>21</v>
      </c>
      <c r="C43" s="39">
        <v>0.7</v>
      </c>
      <c r="D43" s="40">
        <v>1.32</v>
      </c>
      <c r="E43" s="41">
        <v>3.54</v>
      </c>
      <c r="F43" s="60">
        <v>2.1999999999999999E-2</v>
      </c>
      <c r="G43" s="61">
        <v>0.42299999999999999</v>
      </c>
      <c r="H43" s="61">
        <v>0.83899999999999997</v>
      </c>
      <c r="I43" s="44">
        <v>6.3E-7</v>
      </c>
      <c r="J43" s="44">
        <v>3.9000000000000002E-7</v>
      </c>
      <c r="K43" s="62">
        <v>0.61</v>
      </c>
      <c r="L43" s="86">
        <v>0.51</v>
      </c>
      <c r="M43" s="45">
        <f t="shared" ref="M43:M48" si="7">1000*F43*K43</f>
        <v>13.42</v>
      </c>
      <c r="N43" s="45">
        <f t="shared" si="6"/>
        <v>0.54432000000000003</v>
      </c>
      <c r="O43" s="45">
        <f t="shared" si="6"/>
        <v>0.33696000000000009</v>
      </c>
      <c r="P43" s="46">
        <v>6.5</v>
      </c>
    </row>
    <row r="44" spans="1:17">
      <c r="A44" s="39"/>
      <c r="B44" s="43"/>
      <c r="C44" s="39">
        <v>0.8</v>
      </c>
      <c r="D44" s="47">
        <f xml:space="preserve"> (0.8*0.6) + (0.2*2.9)</f>
        <v>1.06</v>
      </c>
      <c r="E44" s="48">
        <f xml:space="preserve"> (0.8*4.2) + (0.2*2)</f>
        <v>3.7600000000000002</v>
      </c>
      <c r="F44" s="62">
        <v>1.7999999999999999E-2</v>
      </c>
      <c r="G44" s="61">
        <v>0.37</v>
      </c>
      <c r="H44" s="61">
        <v>0.74</v>
      </c>
      <c r="I44" s="44">
        <v>6.3E-7</v>
      </c>
      <c r="J44" s="44">
        <v>3.9000000000000002E-7</v>
      </c>
      <c r="K44" s="62">
        <v>0.61</v>
      </c>
      <c r="L44" s="86">
        <v>0.51</v>
      </c>
      <c r="M44" s="45">
        <f t="shared" si="7"/>
        <v>10.98</v>
      </c>
      <c r="N44" s="45">
        <f t="shared" si="6"/>
        <v>0.54432000000000003</v>
      </c>
      <c r="O44" s="45">
        <f t="shared" si="6"/>
        <v>0.33696000000000009</v>
      </c>
      <c r="P44" s="46">
        <v>6.5</v>
      </c>
    </row>
    <row r="45" spans="1:17">
      <c r="A45" s="59"/>
      <c r="B45" s="38"/>
      <c r="C45" s="39">
        <v>0.9</v>
      </c>
      <c r="D45" s="47">
        <v>0.84</v>
      </c>
      <c r="E45" s="48">
        <v>3.9800000000000004</v>
      </c>
      <c r="F45" s="62">
        <v>1.2E-2</v>
      </c>
      <c r="G45" s="61">
        <v>0.27700000000000002</v>
      </c>
      <c r="H45" s="61">
        <v>0.56899999999999995</v>
      </c>
      <c r="I45" s="44">
        <v>6.3E-7</v>
      </c>
      <c r="J45" s="44">
        <v>3.9000000000000002E-7</v>
      </c>
      <c r="K45" s="62">
        <v>0.61</v>
      </c>
      <c r="L45" s="86">
        <v>0.51</v>
      </c>
      <c r="M45" s="45">
        <f t="shared" si="7"/>
        <v>7.32</v>
      </c>
      <c r="N45" s="45">
        <f t="shared" si="6"/>
        <v>0.54432000000000003</v>
      </c>
      <c r="O45" s="45">
        <f t="shared" si="6"/>
        <v>0.33696000000000009</v>
      </c>
      <c r="P45" s="46">
        <v>6.5</v>
      </c>
    </row>
    <row r="46" spans="1:17">
      <c r="A46" s="59" t="s">
        <v>20</v>
      </c>
      <c r="B46" s="49" t="s">
        <v>22</v>
      </c>
      <c r="C46" s="39">
        <v>0.7</v>
      </c>
      <c r="D46" s="40">
        <v>1.32</v>
      </c>
      <c r="E46" s="41">
        <v>3.54</v>
      </c>
      <c r="F46" s="62">
        <v>2E-3</v>
      </c>
      <c r="G46" s="61">
        <v>0.13300000000000001</v>
      </c>
      <c r="H46" s="61">
        <v>0.13600000000000001</v>
      </c>
      <c r="I46" s="44">
        <v>6.3E-7</v>
      </c>
      <c r="J46" s="44">
        <v>3.9000000000000002E-7</v>
      </c>
      <c r="K46" s="62">
        <v>0.61</v>
      </c>
      <c r="L46" s="86">
        <v>0.51</v>
      </c>
      <c r="M46" s="45">
        <f t="shared" si="7"/>
        <v>1.22</v>
      </c>
      <c r="N46" s="45">
        <f t="shared" si="6"/>
        <v>0.54432000000000003</v>
      </c>
      <c r="O46" s="45">
        <f t="shared" si="6"/>
        <v>0.33696000000000009</v>
      </c>
      <c r="P46" s="46">
        <v>6.5</v>
      </c>
    </row>
    <row r="47" spans="1:17">
      <c r="A47" s="39"/>
      <c r="B47" s="43"/>
      <c r="C47" s="39">
        <v>0.8</v>
      </c>
      <c r="D47" s="47">
        <f t="shared" si="1"/>
        <v>1.06</v>
      </c>
      <c r="E47" s="48">
        <f t="shared" si="2"/>
        <v>3.7600000000000002</v>
      </c>
      <c r="F47" s="62">
        <v>2E-3</v>
      </c>
      <c r="G47" s="61">
        <v>0.12</v>
      </c>
      <c r="H47" s="61">
        <v>0.127</v>
      </c>
      <c r="I47" s="44">
        <v>6.3E-7</v>
      </c>
      <c r="J47" s="44">
        <v>3.9000000000000002E-7</v>
      </c>
      <c r="K47" s="62">
        <v>0.61</v>
      </c>
      <c r="L47" s="86">
        <v>0.51</v>
      </c>
      <c r="M47" s="45">
        <f t="shared" si="7"/>
        <v>1.22</v>
      </c>
      <c r="N47" s="45">
        <f t="shared" si="6"/>
        <v>0.54432000000000003</v>
      </c>
      <c r="O47" s="45">
        <f t="shared" si="6"/>
        <v>0.33696000000000009</v>
      </c>
      <c r="P47" s="46">
        <v>6.5</v>
      </c>
    </row>
    <row r="48" spans="1:17">
      <c r="A48" s="59"/>
      <c r="B48" s="49"/>
      <c r="C48" s="39">
        <v>0.9</v>
      </c>
      <c r="D48" s="47">
        <v>0.84</v>
      </c>
      <c r="E48" s="48">
        <v>3.9800000000000004</v>
      </c>
      <c r="F48" s="62">
        <v>3.0000000000000001E-3</v>
      </c>
      <c r="G48" s="61">
        <v>0.10299999999999999</v>
      </c>
      <c r="H48" s="61">
        <v>0.122</v>
      </c>
      <c r="I48" s="44">
        <v>6.3E-7</v>
      </c>
      <c r="J48" s="44">
        <v>3.9000000000000002E-7</v>
      </c>
      <c r="K48" s="62">
        <v>0.61</v>
      </c>
      <c r="L48" s="86">
        <v>0.51</v>
      </c>
      <c r="M48" s="45">
        <f t="shared" si="7"/>
        <v>1.83</v>
      </c>
      <c r="N48" s="45">
        <f t="shared" si="6"/>
        <v>0.54432000000000003</v>
      </c>
      <c r="O48" s="45">
        <f t="shared" si="6"/>
        <v>0.33696000000000009</v>
      </c>
      <c r="P48" s="46">
        <v>6.5</v>
      </c>
    </row>
    <row r="49" spans="1:16">
      <c r="A49" s="59" t="s">
        <v>20</v>
      </c>
      <c r="B49" s="49" t="s">
        <v>24</v>
      </c>
      <c r="C49" s="39">
        <v>0.7</v>
      </c>
      <c r="D49" s="40">
        <v>1.32</v>
      </c>
      <c r="E49" s="41">
        <v>3.54</v>
      </c>
      <c r="F49" s="62">
        <v>-1.9E-2</v>
      </c>
      <c r="G49" s="61">
        <v>0.318</v>
      </c>
      <c r="H49" s="61">
        <v>0.35099999999999998</v>
      </c>
      <c r="I49" s="44">
        <v>6.3E-7</v>
      </c>
      <c r="J49" s="44">
        <v>3.9000000000000002E-7</v>
      </c>
      <c r="K49" s="62">
        <v>0.61</v>
      </c>
      <c r="L49" s="86">
        <v>0.51</v>
      </c>
      <c r="M49" s="45">
        <f>1000*F49*L49</f>
        <v>-9.69</v>
      </c>
      <c r="N49" s="45">
        <f t="shared" si="6"/>
        <v>0.54432000000000003</v>
      </c>
      <c r="O49" s="45">
        <f t="shared" si="6"/>
        <v>0.33696000000000009</v>
      </c>
      <c r="P49" s="46">
        <v>6.5</v>
      </c>
    </row>
    <row r="50" spans="1:16">
      <c r="A50" s="59"/>
      <c r="B50" s="43"/>
      <c r="C50" s="39">
        <v>0.8</v>
      </c>
      <c r="D50" s="47">
        <f t="shared" si="1"/>
        <v>1.06</v>
      </c>
      <c r="E50" s="48">
        <f t="shared" si="2"/>
        <v>3.7600000000000002</v>
      </c>
      <c r="F50" s="63">
        <v>-2.1999999999999999E-2</v>
      </c>
      <c r="G50" s="61">
        <v>0.24110000000000001</v>
      </c>
      <c r="H50" s="61">
        <v>0.30199999999999999</v>
      </c>
      <c r="I50" s="44">
        <v>6.3E-7</v>
      </c>
      <c r="J50" s="44">
        <v>3.9000000000000002E-7</v>
      </c>
      <c r="K50" s="62">
        <v>0.61</v>
      </c>
      <c r="L50" s="86">
        <v>0.51</v>
      </c>
      <c r="M50" s="45">
        <f>1000*F50*L50</f>
        <v>-11.22</v>
      </c>
      <c r="N50" s="45">
        <f t="shared" si="6"/>
        <v>0.54432000000000003</v>
      </c>
      <c r="O50" s="45">
        <f t="shared" si="6"/>
        <v>0.33696000000000009</v>
      </c>
      <c r="P50" s="46">
        <v>6.5</v>
      </c>
    </row>
    <row r="51" spans="1:16" ht="16.5" thickBot="1">
      <c r="A51" s="64"/>
      <c r="B51" s="65"/>
      <c r="C51" s="66">
        <v>0.9</v>
      </c>
      <c r="D51" s="67">
        <v>0.84</v>
      </c>
      <c r="E51" s="68">
        <v>3.9800000000000004</v>
      </c>
      <c r="F51" s="66">
        <v>-2.8000000000000001E-2</v>
      </c>
      <c r="G51" s="69">
        <v>0.14099999999999999</v>
      </c>
      <c r="H51" s="69">
        <v>0.27600000000000002</v>
      </c>
      <c r="I51" s="70">
        <v>6.3E-7</v>
      </c>
      <c r="J51" s="71">
        <v>3.9000000000000002E-7</v>
      </c>
      <c r="K51" s="66">
        <v>0.61</v>
      </c>
      <c r="L51" s="88">
        <v>0.51</v>
      </c>
      <c r="M51" s="72">
        <f>1000*F51*L51</f>
        <v>-14.280000000000001</v>
      </c>
      <c r="N51" s="72">
        <f t="shared" si="6"/>
        <v>0.54432000000000003</v>
      </c>
      <c r="O51" s="72">
        <f t="shared" si="6"/>
        <v>0.33696000000000009</v>
      </c>
      <c r="P51" s="73">
        <v>6.5</v>
      </c>
    </row>
    <row r="52" spans="1:16" ht="16.5" thickTop="1"/>
  </sheetData>
  <mergeCells count="10">
    <mergeCell ref="N12:O12"/>
    <mergeCell ref="N13:O13"/>
    <mergeCell ref="A2:K6"/>
    <mergeCell ref="I13:J13"/>
    <mergeCell ref="I15:J15"/>
    <mergeCell ref="I12:J12"/>
    <mergeCell ref="K15:L15"/>
    <mergeCell ref="K12:L12"/>
    <mergeCell ref="K13:L13"/>
    <mergeCell ref="F11:G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19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Dyke</dc:creator>
  <cp:lastModifiedBy>Jessica Dyke</cp:lastModifiedBy>
  <dcterms:created xsi:type="dcterms:W3CDTF">2016-10-04T21:41:05Z</dcterms:created>
  <dcterms:modified xsi:type="dcterms:W3CDTF">2016-10-06T18:47:59Z</dcterms:modified>
</cp:coreProperties>
</file>