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11580" yWindow="0" windowWidth="30180" windowHeight="21060" tabRatio="500"/>
  </bookViews>
  <sheets>
    <sheet name="Table 4" sheetId="1" r:id="rId1"/>
  </sheets>
  <calcPr calcId="152511" iterate="1" iterateCount="1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10" i="1" l="1"/>
  <c r="AN110" i="1"/>
  <c r="U111" i="1"/>
  <c r="AH111" i="1"/>
  <c r="AN111" i="1"/>
  <c r="AO110" i="1"/>
  <c r="U112" i="1"/>
  <c r="U113" i="1"/>
  <c r="AN113" i="1"/>
  <c r="U108" i="1"/>
  <c r="AK108" i="1"/>
  <c r="AL108" i="1"/>
  <c r="U109" i="1"/>
  <c r="AK109" i="1"/>
  <c r="AK111" i="1"/>
  <c r="AK113" i="1"/>
  <c r="U114" i="1"/>
  <c r="AK114" i="1"/>
  <c r="U115" i="1"/>
  <c r="AK115" i="1"/>
  <c r="AL114" i="1"/>
  <c r="AH109" i="1"/>
  <c r="AH110" i="1"/>
  <c r="AI110" i="1"/>
  <c r="AH113" i="1"/>
  <c r="AH114" i="1"/>
  <c r="AH115" i="1"/>
  <c r="AI114" i="1"/>
  <c r="AE109" i="1"/>
  <c r="AE110" i="1"/>
  <c r="AE113" i="1"/>
  <c r="AB108" i="1"/>
  <c r="AC108" i="1"/>
  <c r="AB109" i="1"/>
  <c r="AB110" i="1"/>
  <c r="AB113" i="1"/>
  <c r="Y109" i="1"/>
  <c r="Y110" i="1"/>
  <c r="Y111" i="1"/>
  <c r="Z110" i="1"/>
  <c r="AA110" i="1"/>
  <c r="Y113" i="1"/>
  <c r="Y114" i="1"/>
  <c r="Y115" i="1"/>
  <c r="Z114" i="1"/>
  <c r="AA114" i="1"/>
  <c r="V109" i="1"/>
  <c r="V111" i="1"/>
  <c r="V113" i="1"/>
  <c r="V114" i="1"/>
  <c r="W114" i="1"/>
  <c r="X114" i="1"/>
  <c r="V115" i="1"/>
  <c r="AN115" i="1"/>
  <c r="AO114" i="1"/>
  <c r="AE115" i="1"/>
  <c r="AB115" i="1"/>
  <c r="F115" i="1"/>
  <c r="E115" i="1"/>
  <c r="AN114" i="1"/>
  <c r="AP114" i="1"/>
  <c r="AE114" i="1"/>
  <c r="AF114" i="1"/>
  <c r="AG114" i="1"/>
  <c r="AB114" i="1"/>
  <c r="AC114" i="1"/>
  <c r="AD114" i="1"/>
  <c r="F114" i="1"/>
  <c r="E114" i="1"/>
  <c r="F113" i="1"/>
  <c r="E113" i="1"/>
  <c r="F112" i="1"/>
  <c r="E112" i="1"/>
  <c r="F111" i="1"/>
  <c r="E111" i="1"/>
  <c r="F110" i="1"/>
  <c r="E110" i="1"/>
  <c r="AN109" i="1"/>
  <c r="F109" i="1"/>
  <c r="E109" i="1"/>
  <c r="AN108" i="1"/>
  <c r="F108" i="1"/>
  <c r="E108" i="1"/>
  <c r="U92" i="1"/>
  <c r="AN92" i="1"/>
  <c r="U93" i="1"/>
  <c r="AN93" i="1"/>
  <c r="U94" i="1"/>
  <c r="AN94" i="1"/>
  <c r="U95" i="1"/>
  <c r="AN95" i="1"/>
  <c r="U96" i="1"/>
  <c r="AN96" i="1"/>
  <c r="U97" i="1"/>
  <c r="AK92" i="1"/>
  <c r="AL92" i="1"/>
  <c r="AK93" i="1"/>
  <c r="AK94" i="1"/>
  <c r="AK96" i="1"/>
  <c r="AH92" i="1"/>
  <c r="AH93" i="1"/>
  <c r="AI92" i="1"/>
  <c r="AH94" i="1"/>
  <c r="AH96" i="1"/>
  <c r="AE92" i="1"/>
  <c r="AF92" i="1"/>
  <c r="AE93" i="1"/>
  <c r="AE94" i="1"/>
  <c r="AE96" i="1"/>
  <c r="AB93" i="1"/>
  <c r="AB94" i="1"/>
  <c r="AB96" i="1"/>
  <c r="AB97" i="1"/>
  <c r="Y93" i="1"/>
  <c r="Y94" i="1"/>
  <c r="Y96" i="1"/>
  <c r="V92" i="1"/>
  <c r="V93" i="1"/>
  <c r="V94" i="1"/>
  <c r="V96" i="1"/>
  <c r="U99" i="1"/>
  <c r="AK99" i="1"/>
  <c r="AN99" i="1"/>
  <c r="AH99" i="1"/>
  <c r="AE99" i="1"/>
  <c r="AB99" i="1"/>
  <c r="AC98" i="1"/>
  <c r="Y99" i="1"/>
  <c r="F99" i="1"/>
  <c r="E99" i="1"/>
  <c r="U98" i="1"/>
  <c r="AN98" i="1"/>
  <c r="AO98" i="1"/>
  <c r="AP98" i="1"/>
  <c r="AK98" i="1"/>
  <c r="AH98" i="1"/>
  <c r="AE98" i="1"/>
  <c r="AF98" i="1"/>
  <c r="AG98" i="1"/>
  <c r="AB98" i="1"/>
  <c r="AD98" i="1"/>
  <c r="Y98" i="1"/>
  <c r="Z98" i="1"/>
  <c r="AA98" i="1"/>
  <c r="V98" i="1"/>
  <c r="F98" i="1"/>
  <c r="E98" i="1"/>
  <c r="F97" i="1"/>
  <c r="E97" i="1"/>
  <c r="F96" i="1"/>
  <c r="E96" i="1"/>
  <c r="F95" i="1"/>
  <c r="E95" i="1"/>
  <c r="F94" i="1"/>
  <c r="E94" i="1"/>
  <c r="F93" i="1"/>
  <c r="E93" i="1"/>
  <c r="AJ92" i="1"/>
  <c r="F92" i="1"/>
  <c r="E92" i="1"/>
  <c r="U76" i="1"/>
  <c r="AN76" i="1"/>
  <c r="AO76" i="1"/>
  <c r="U77" i="1"/>
  <c r="AH77" i="1"/>
  <c r="AN77" i="1"/>
  <c r="U78" i="1"/>
  <c r="AN78" i="1"/>
  <c r="U79" i="1"/>
  <c r="AN79" i="1"/>
  <c r="AO78" i="1"/>
  <c r="AP78" i="1"/>
  <c r="U80" i="1"/>
  <c r="AN80" i="1"/>
  <c r="AO80" i="1"/>
  <c r="AP80" i="1"/>
  <c r="U81" i="1"/>
  <c r="AN81" i="1"/>
  <c r="AK76" i="1"/>
  <c r="AK78" i="1"/>
  <c r="AK79" i="1"/>
  <c r="AL78" i="1"/>
  <c r="AM78" i="1"/>
  <c r="AK81" i="1"/>
  <c r="AH78" i="1"/>
  <c r="AH79" i="1"/>
  <c r="AI78" i="1"/>
  <c r="AJ78" i="1"/>
  <c r="AH80" i="1"/>
  <c r="AH81" i="1"/>
  <c r="AE78" i="1"/>
  <c r="AE79" i="1"/>
  <c r="AE81" i="1"/>
  <c r="AB76" i="1"/>
  <c r="AB78" i="1"/>
  <c r="AB79" i="1"/>
  <c r="AB80" i="1"/>
  <c r="AB81" i="1"/>
  <c r="Y77" i="1"/>
  <c r="Y78" i="1"/>
  <c r="Y79" i="1"/>
  <c r="Z78" i="1"/>
  <c r="Y80" i="1"/>
  <c r="Z80" i="1"/>
  <c r="AA80" i="1"/>
  <c r="Y81" i="1"/>
  <c r="V76" i="1"/>
  <c r="V77" i="1"/>
  <c r="V78" i="1"/>
  <c r="W78" i="1"/>
  <c r="V79" i="1"/>
  <c r="V80" i="1"/>
  <c r="W80" i="1"/>
  <c r="X80" i="1"/>
  <c r="V81" i="1"/>
  <c r="F84" i="1"/>
  <c r="E84" i="1"/>
  <c r="U83" i="1"/>
  <c r="AN83" i="1"/>
  <c r="AO82" i="1"/>
  <c r="AP82" i="1"/>
  <c r="AK83" i="1"/>
  <c r="AH83" i="1"/>
  <c r="AE83" i="1"/>
  <c r="AB83" i="1"/>
  <c r="Y83" i="1"/>
  <c r="Z82" i="1"/>
  <c r="AA82" i="1"/>
  <c r="V83" i="1"/>
  <c r="F83" i="1"/>
  <c r="E83" i="1"/>
  <c r="U82" i="1"/>
  <c r="AN82" i="1"/>
  <c r="AK82" i="1"/>
  <c r="AL82" i="1"/>
  <c r="AM82" i="1"/>
  <c r="AH82" i="1"/>
  <c r="AE82" i="1"/>
  <c r="AF82" i="1"/>
  <c r="AG82" i="1"/>
  <c r="AB82" i="1"/>
  <c r="Y82" i="1"/>
  <c r="V82" i="1"/>
  <c r="W82" i="1"/>
  <c r="X82" i="1"/>
  <c r="F82" i="1"/>
  <c r="E82" i="1"/>
  <c r="F81" i="1"/>
  <c r="E81" i="1"/>
  <c r="F80" i="1"/>
  <c r="E80" i="1"/>
  <c r="F79" i="1"/>
  <c r="E79" i="1"/>
  <c r="AA78" i="1"/>
  <c r="X78" i="1"/>
  <c r="F78" i="1"/>
  <c r="E78" i="1"/>
  <c r="F77" i="1"/>
  <c r="E77" i="1"/>
  <c r="F76" i="1"/>
  <c r="E76" i="1"/>
  <c r="U59" i="1"/>
  <c r="U60" i="1"/>
  <c r="AH60" i="1"/>
  <c r="AN60" i="1"/>
  <c r="U61" i="1"/>
  <c r="AN61" i="1"/>
  <c r="U62" i="1"/>
  <c r="AN62" i="1"/>
  <c r="AO61" i="1"/>
  <c r="AP61" i="1"/>
  <c r="U63" i="1"/>
  <c r="AN63" i="1"/>
  <c r="AO63" i="1"/>
  <c r="AP63" i="1"/>
  <c r="U64" i="1"/>
  <c r="AN64" i="1"/>
  <c r="AK60" i="1"/>
  <c r="AK61" i="1"/>
  <c r="AK62" i="1"/>
  <c r="AL61" i="1"/>
  <c r="AK64" i="1"/>
  <c r="AH61" i="1"/>
  <c r="AH62" i="1"/>
  <c r="AI61" i="1"/>
  <c r="AH63" i="1"/>
  <c r="AH64" i="1"/>
  <c r="AE60" i="1"/>
  <c r="AE61" i="1"/>
  <c r="AF61" i="1"/>
  <c r="AE62" i="1"/>
  <c r="AE64" i="1"/>
  <c r="AB60" i="1"/>
  <c r="AB61" i="1"/>
  <c r="AB62" i="1"/>
  <c r="AC61" i="1"/>
  <c r="AD61" i="1"/>
  <c r="AB64" i="1"/>
  <c r="Y60" i="1"/>
  <c r="Y61" i="1"/>
  <c r="Y62" i="1"/>
  <c r="Y64" i="1"/>
  <c r="V60" i="1"/>
  <c r="V61" i="1"/>
  <c r="W61" i="1"/>
  <c r="X61" i="1"/>
  <c r="V62" i="1"/>
  <c r="V64" i="1"/>
  <c r="F64" i="1"/>
  <c r="E64" i="1"/>
  <c r="F63" i="1"/>
  <c r="E63" i="1"/>
  <c r="F62" i="1"/>
  <c r="E62" i="1"/>
  <c r="AM61" i="1"/>
  <c r="AJ61" i="1"/>
  <c r="AG61" i="1"/>
  <c r="F61" i="1"/>
  <c r="E61" i="1"/>
  <c r="F60" i="1"/>
  <c r="E60" i="1"/>
  <c r="F59" i="1"/>
  <c r="E59" i="1"/>
  <c r="U46" i="1"/>
  <c r="AN46" i="1"/>
  <c r="U47" i="1"/>
  <c r="U48" i="1"/>
  <c r="AN48" i="1"/>
  <c r="U49" i="1"/>
  <c r="U44" i="1"/>
  <c r="U45" i="1"/>
  <c r="AK45" i="1"/>
  <c r="AK46" i="1"/>
  <c r="AK47" i="1"/>
  <c r="AL46" i="1"/>
  <c r="AM46" i="1"/>
  <c r="AK49" i="1"/>
  <c r="AH45" i="1"/>
  <c r="AH46" i="1"/>
  <c r="AH47" i="1"/>
  <c r="AI46" i="1"/>
  <c r="AJ46" i="1"/>
  <c r="AE45" i="1"/>
  <c r="AE46" i="1"/>
  <c r="AE48" i="1"/>
  <c r="AB44" i="1"/>
  <c r="AB46" i="1"/>
  <c r="AB49" i="1"/>
  <c r="Y46" i="1"/>
  <c r="Z46" i="1"/>
  <c r="Y47" i="1"/>
  <c r="V45" i="1"/>
  <c r="V46" i="1"/>
  <c r="V49" i="1"/>
  <c r="F49" i="1"/>
  <c r="E49" i="1"/>
  <c r="F48" i="1"/>
  <c r="E48" i="1"/>
  <c r="F47" i="1"/>
  <c r="E47" i="1"/>
  <c r="AA46" i="1"/>
  <c r="F46" i="1"/>
  <c r="E46" i="1"/>
  <c r="AN45" i="1"/>
  <c r="F45" i="1"/>
  <c r="E45" i="1"/>
  <c r="F44" i="1"/>
  <c r="E44" i="1"/>
  <c r="U30" i="1"/>
  <c r="AN30" i="1"/>
  <c r="U31" i="1"/>
  <c r="V31" i="1"/>
  <c r="AN31" i="1"/>
  <c r="U32" i="1"/>
  <c r="AN32" i="1"/>
  <c r="U33" i="1"/>
  <c r="AN33" i="1"/>
  <c r="AO32" i="1"/>
  <c r="AP32" i="1"/>
  <c r="U28" i="1"/>
  <c r="AK28" i="1"/>
  <c r="U29" i="1"/>
  <c r="AK30" i="1"/>
  <c r="AK31" i="1"/>
  <c r="AK32" i="1"/>
  <c r="AK33" i="1"/>
  <c r="AL32" i="1"/>
  <c r="AM32" i="1"/>
  <c r="U34" i="1"/>
  <c r="AK34" i="1"/>
  <c r="U35" i="1"/>
  <c r="AK35" i="1"/>
  <c r="AL34" i="1"/>
  <c r="AM34" i="1"/>
  <c r="AH28" i="1"/>
  <c r="AH30" i="1"/>
  <c r="AI30" i="1"/>
  <c r="AH31" i="1"/>
  <c r="AH32" i="1"/>
  <c r="AH33" i="1"/>
  <c r="AI32" i="1"/>
  <c r="AH34" i="1"/>
  <c r="AH35" i="1"/>
  <c r="AI34" i="1"/>
  <c r="AE28" i="1"/>
  <c r="AE32" i="1"/>
  <c r="AE33" i="1"/>
  <c r="AE34" i="1"/>
  <c r="AB28" i="1"/>
  <c r="AB31" i="1"/>
  <c r="AB32" i="1"/>
  <c r="AB33" i="1"/>
  <c r="Y28" i="1"/>
  <c r="Y31" i="1"/>
  <c r="Y32" i="1"/>
  <c r="Z32" i="1"/>
  <c r="AA32" i="1"/>
  <c r="Y33" i="1"/>
  <c r="Y34" i="1"/>
  <c r="V28" i="1"/>
  <c r="V30" i="1"/>
  <c r="W30" i="1"/>
  <c r="X30" i="1"/>
  <c r="V32" i="1"/>
  <c r="V33" i="1"/>
  <c r="W32" i="1"/>
  <c r="X32" i="1"/>
  <c r="V34" i="1"/>
  <c r="AN35" i="1"/>
  <c r="AO34" i="1"/>
  <c r="AP34" i="1"/>
  <c r="AB35" i="1"/>
  <c r="F35" i="1"/>
  <c r="E35" i="1"/>
  <c r="AN34" i="1"/>
  <c r="AJ34" i="1"/>
  <c r="AB34" i="1"/>
  <c r="F34" i="1"/>
  <c r="E34" i="1"/>
  <c r="F33" i="1"/>
  <c r="E33" i="1"/>
  <c r="AJ32" i="1"/>
  <c r="F32" i="1"/>
  <c r="E32" i="1"/>
  <c r="F31" i="1"/>
  <c r="E31" i="1"/>
  <c r="AJ30" i="1"/>
  <c r="F30" i="1"/>
  <c r="E30" i="1"/>
  <c r="F29" i="1"/>
  <c r="E29" i="1"/>
  <c r="AN28" i="1"/>
  <c r="F28" i="1"/>
  <c r="E28" i="1"/>
  <c r="U12" i="1"/>
  <c r="U13" i="1"/>
  <c r="AK13" i="1"/>
  <c r="U14" i="1"/>
  <c r="U15" i="1"/>
  <c r="AN15" i="1"/>
  <c r="U16" i="1"/>
  <c r="AN16" i="1"/>
  <c r="U17" i="1"/>
  <c r="AK15" i="1"/>
  <c r="AK17" i="1"/>
  <c r="AH15" i="1"/>
  <c r="AH17" i="1"/>
  <c r="AB15" i="1"/>
  <c r="Y12" i="1"/>
  <c r="Y15" i="1"/>
  <c r="V12" i="1"/>
  <c r="V15" i="1"/>
  <c r="U19" i="1"/>
  <c r="AK19" i="1"/>
  <c r="Y19" i="1"/>
  <c r="F19" i="1"/>
  <c r="E19" i="1"/>
  <c r="U18" i="1"/>
  <c r="AN18" i="1"/>
  <c r="AK18" i="1"/>
  <c r="AH18" i="1"/>
  <c r="AB18" i="1"/>
  <c r="Y18" i="1"/>
  <c r="V18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AO28" i="1"/>
  <c r="AP28" i="1"/>
  <c r="AE59" i="1"/>
  <c r="AF59" i="1"/>
  <c r="AH59" i="1"/>
  <c r="AI59" i="1"/>
  <c r="Y59" i="1"/>
  <c r="Z59" i="1"/>
  <c r="AN59" i="1"/>
  <c r="AO59" i="1"/>
  <c r="AK59" i="1"/>
  <c r="AL59" i="1"/>
  <c r="AB59" i="1"/>
  <c r="AC59" i="1"/>
  <c r="AN112" i="1"/>
  <c r="AO112" i="1"/>
  <c r="AP112" i="1"/>
  <c r="Y112" i="1"/>
  <c r="Z112" i="1"/>
  <c r="AA112" i="1"/>
  <c r="AH112" i="1"/>
  <c r="AI112" i="1"/>
  <c r="AE112" i="1"/>
  <c r="AF112" i="1"/>
  <c r="AG112" i="1"/>
  <c r="AB112" i="1"/>
  <c r="AC112" i="1"/>
  <c r="AD112" i="1"/>
  <c r="AK112" i="1"/>
  <c r="AL112" i="1"/>
  <c r="V112" i="1"/>
  <c r="W112" i="1"/>
  <c r="X112" i="1"/>
  <c r="AO16" i="1"/>
  <c r="AP16" i="1"/>
  <c r="V59" i="1"/>
  <c r="W59" i="1"/>
  <c r="AL76" i="1"/>
  <c r="W98" i="1"/>
  <c r="X98" i="1"/>
  <c r="AK16" i="1"/>
  <c r="AL16" i="1"/>
  <c r="AM16" i="1"/>
  <c r="Y16" i="1"/>
  <c r="V16" i="1"/>
  <c r="AH16" i="1"/>
  <c r="AI16" i="1"/>
  <c r="AJ16" i="1"/>
  <c r="AB16" i="1"/>
  <c r="AL30" i="1"/>
  <c r="AM30" i="1"/>
  <c r="AH44" i="1"/>
  <c r="AI44" i="1"/>
  <c r="AN44" i="1"/>
  <c r="AO44" i="1"/>
  <c r="AP44" i="1"/>
  <c r="AK44" i="1"/>
  <c r="AL44" i="1"/>
  <c r="Y44" i="1"/>
  <c r="AK95" i="1"/>
  <c r="AL94" i="1"/>
  <c r="AM94" i="1"/>
  <c r="AE95" i="1"/>
  <c r="AF94" i="1"/>
  <c r="AG94" i="1"/>
  <c r="AB95" i="1"/>
  <c r="AC94" i="1"/>
  <c r="AD94" i="1"/>
  <c r="Y95" i="1"/>
  <c r="V95" i="1"/>
  <c r="W94" i="1"/>
  <c r="X94" i="1"/>
  <c r="AH95" i="1"/>
  <c r="AI94" i="1"/>
  <c r="AJ94" i="1"/>
  <c r="AO108" i="1"/>
  <c r="AP108" i="1"/>
  <c r="AN19" i="1"/>
  <c r="AO18" i="1"/>
  <c r="AP18" i="1"/>
  <c r="V19" i="1"/>
  <c r="W18" i="1"/>
  <c r="X18" i="1"/>
  <c r="AH19" i="1"/>
  <c r="AI18" i="1"/>
  <c r="AJ18" i="1"/>
  <c r="AB19" i="1"/>
  <c r="AC18" i="1"/>
  <c r="AD18" i="1"/>
  <c r="Y13" i="1"/>
  <c r="AH13" i="1"/>
  <c r="AK29" i="1"/>
  <c r="AH29" i="1"/>
  <c r="AI28" i="1"/>
  <c r="V29" i="1"/>
  <c r="W28" i="1"/>
  <c r="AE29" i="1"/>
  <c r="AF28" i="1"/>
  <c r="Y29" i="1"/>
  <c r="Z28" i="1"/>
  <c r="AN29" i="1"/>
  <c r="AB29" i="1"/>
  <c r="AO30" i="1"/>
  <c r="V44" i="1"/>
  <c r="W44" i="1"/>
  <c r="AO94" i="1"/>
  <c r="AP94" i="1"/>
  <c r="Z12" i="1"/>
  <c r="AL28" i="1"/>
  <c r="AO84" i="1"/>
  <c r="AP84" i="1"/>
  <c r="AP76" i="1"/>
  <c r="Z61" i="1"/>
  <c r="AA61" i="1"/>
  <c r="AP110" i="1"/>
  <c r="AO116" i="1"/>
  <c r="AP116" i="1"/>
  <c r="AM92" i="1"/>
  <c r="AO92" i="1"/>
  <c r="AN12" i="1"/>
  <c r="AK12" i="1"/>
  <c r="AL12" i="1"/>
  <c r="AB12" i="1"/>
  <c r="AH12" i="1"/>
  <c r="AC34" i="1"/>
  <c r="AD34" i="1"/>
  <c r="AC32" i="1"/>
  <c r="AD32" i="1"/>
  <c r="AE44" i="1"/>
  <c r="AF44" i="1"/>
  <c r="W76" i="1"/>
  <c r="AC80" i="1"/>
  <c r="AD80" i="1"/>
  <c r="AG92" i="1"/>
  <c r="Z94" i="1"/>
  <c r="AA94" i="1"/>
  <c r="AN97" i="1"/>
  <c r="AH97" i="1"/>
  <c r="AI96" i="1"/>
  <c r="AJ96" i="1"/>
  <c r="AK97" i="1"/>
  <c r="AL96" i="1"/>
  <c r="AM96" i="1"/>
  <c r="AE97" i="1"/>
  <c r="AF96" i="1"/>
  <c r="AG96" i="1"/>
  <c r="Y97" i="1"/>
  <c r="V97" i="1"/>
  <c r="W96" i="1"/>
  <c r="X96" i="1"/>
  <c r="AC110" i="1"/>
  <c r="AD110" i="1"/>
  <c r="AN14" i="1"/>
  <c r="AO14" i="1"/>
  <c r="AP14" i="1"/>
  <c r="AH14" i="1"/>
  <c r="AI14" i="1"/>
  <c r="AJ14" i="1"/>
  <c r="AK14" i="1"/>
  <c r="AL14" i="1"/>
  <c r="AM14" i="1"/>
  <c r="V14" i="1"/>
  <c r="W14" i="1"/>
  <c r="X14" i="1"/>
  <c r="AB14" i="1"/>
  <c r="AC14" i="1"/>
  <c r="AD14" i="1"/>
  <c r="Y14" i="1"/>
  <c r="Z14" i="1"/>
  <c r="AA14" i="1"/>
  <c r="V48" i="1"/>
  <c r="W48" i="1"/>
  <c r="X48" i="1"/>
  <c r="Y48" i="1"/>
  <c r="AB48" i="1"/>
  <c r="AC48" i="1"/>
  <c r="AD48" i="1"/>
  <c r="AK48" i="1"/>
  <c r="AL48" i="1"/>
  <c r="AM48" i="1"/>
  <c r="AH48" i="1"/>
  <c r="AI48" i="1"/>
  <c r="AJ48" i="1"/>
  <c r="AI63" i="1"/>
  <c r="AJ63" i="1"/>
  <c r="Z18" i="1"/>
  <c r="AA18" i="1"/>
  <c r="V13" i="1"/>
  <c r="W12" i="1"/>
  <c r="AN13" i="1"/>
  <c r="AB13" i="1"/>
  <c r="Y17" i="1"/>
  <c r="AB17" i="1"/>
  <c r="V17" i="1"/>
  <c r="AN17" i="1"/>
  <c r="AO96" i="1"/>
  <c r="AP96" i="1"/>
  <c r="AL18" i="1"/>
  <c r="AM18" i="1"/>
  <c r="Y35" i="1"/>
  <c r="Z34" i="1"/>
  <c r="AA34" i="1"/>
  <c r="V35" i="1"/>
  <c r="W34" i="1"/>
  <c r="X34" i="1"/>
  <c r="AC82" i="1"/>
  <c r="AD82" i="1"/>
  <c r="AC116" i="1"/>
  <c r="AD116" i="1"/>
  <c r="AD108" i="1"/>
  <c r="AE35" i="1"/>
  <c r="AF34" i="1"/>
  <c r="AG34" i="1"/>
  <c r="AE49" i="1"/>
  <c r="AF48" i="1"/>
  <c r="AG48" i="1"/>
  <c r="AN49" i="1"/>
  <c r="AO48" i="1"/>
  <c r="AP48" i="1"/>
  <c r="AH49" i="1"/>
  <c r="Y49" i="1"/>
  <c r="AI80" i="1"/>
  <c r="AJ80" i="1"/>
  <c r="W92" i="1"/>
  <c r="Y92" i="1"/>
  <c r="Z92" i="1"/>
  <c r="AB92" i="1"/>
  <c r="AC92" i="1"/>
  <c r="Y108" i="1"/>
  <c r="Z108" i="1"/>
  <c r="AH108" i="1"/>
  <c r="AI108" i="1"/>
  <c r="AF78" i="1"/>
  <c r="AG78" i="1"/>
  <c r="AI98" i="1"/>
  <c r="AJ98" i="1"/>
  <c r="AC96" i="1"/>
  <c r="AD96" i="1"/>
  <c r="Y30" i="1"/>
  <c r="Z30" i="1"/>
  <c r="AA30" i="1"/>
  <c r="Y45" i="1"/>
  <c r="AB45" i="1"/>
  <c r="AC44" i="1"/>
  <c r="AN47" i="1"/>
  <c r="AO46" i="1"/>
  <c r="AB47" i="1"/>
  <c r="AC46" i="1"/>
  <c r="AD46" i="1"/>
  <c r="AE47" i="1"/>
  <c r="V47" i="1"/>
  <c r="W46" i="1"/>
  <c r="X46" i="1"/>
  <c r="V63" i="1"/>
  <c r="W63" i="1"/>
  <c r="X63" i="1"/>
  <c r="Y63" i="1"/>
  <c r="Z63" i="1"/>
  <c r="AA63" i="1"/>
  <c r="AB63" i="1"/>
  <c r="AC63" i="1"/>
  <c r="AD63" i="1"/>
  <c r="AI82" i="1"/>
  <c r="AJ82" i="1"/>
  <c r="AC78" i="1"/>
  <c r="AD78" i="1"/>
  <c r="AK80" i="1"/>
  <c r="AL80" i="1"/>
  <c r="AM80" i="1"/>
  <c r="AE80" i="1"/>
  <c r="AF80" i="1"/>
  <c r="AG80" i="1"/>
  <c r="AL98" i="1"/>
  <c r="AM98" i="1"/>
  <c r="Z96" i="1"/>
  <c r="AA96" i="1"/>
  <c r="AF32" i="1"/>
  <c r="AG32" i="1"/>
  <c r="AF46" i="1"/>
  <c r="AG46" i="1"/>
  <c r="AC28" i="1"/>
  <c r="AE31" i="1"/>
  <c r="AE30" i="1"/>
  <c r="AB30" i="1"/>
  <c r="AC30" i="1"/>
  <c r="AD30" i="1"/>
  <c r="AK63" i="1"/>
  <c r="AL63" i="1"/>
  <c r="AM63" i="1"/>
  <c r="AE63" i="1"/>
  <c r="AF63" i="1"/>
  <c r="AG63" i="1"/>
  <c r="AB77" i="1"/>
  <c r="AC76" i="1"/>
  <c r="AE77" i="1"/>
  <c r="AK77" i="1"/>
  <c r="AE76" i="1"/>
  <c r="AF76" i="1"/>
  <c r="AH76" i="1"/>
  <c r="AI76" i="1"/>
  <c r="Y76" i="1"/>
  <c r="Z76" i="1"/>
  <c r="AF110" i="1"/>
  <c r="AG110" i="1"/>
  <c r="AE108" i="1"/>
  <c r="AF108" i="1"/>
  <c r="V108" i="1"/>
  <c r="W108" i="1"/>
  <c r="V99" i="1"/>
  <c r="AE111" i="1"/>
  <c r="V110" i="1"/>
  <c r="W110" i="1"/>
  <c r="X110" i="1"/>
  <c r="AB111" i="1"/>
  <c r="AK110" i="1"/>
  <c r="AL110" i="1"/>
  <c r="AC84" i="1"/>
  <c r="AD84" i="1"/>
  <c r="AD76" i="1"/>
  <c r="X12" i="1"/>
  <c r="W36" i="1"/>
  <c r="X36" i="1"/>
  <c r="X28" i="1"/>
  <c r="AC51" i="1"/>
  <c r="AD51" i="1"/>
  <c r="AD44" i="1"/>
  <c r="X92" i="1"/>
  <c r="W100" i="1"/>
  <c r="X100" i="1"/>
  <c r="AF51" i="1"/>
  <c r="AG51" i="1"/>
  <c r="AG44" i="1"/>
  <c r="AL36" i="1"/>
  <c r="AM36" i="1"/>
  <c r="AM28" i="1"/>
  <c r="AI66" i="1"/>
  <c r="AJ66" i="1"/>
  <c r="AJ59" i="1"/>
  <c r="AF84" i="1"/>
  <c r="AG84" i="1"/>
  <c r="AG76" i="1"/>
  <c r="AP46" i="1"/>
  <c r="AO51" i="1"/>
  <c r="AP51" i="1"/>
  <c r="Z116" i="1"/>
  <c r="AA116" i="1"/>
  <c r="AA108" i="1"/>
  <c r="AL20" i="1"/>
  <c r="AM20" i="1"/>
  <c r="AM12" i="1"/>
  <c r="AP30" i="1"/>
  <c r="AO36" i="1"/>
  <c r="AP36" i="1"/>
  <c r="AM59" i="1"/>
  <c r="AL66" i="1"/>
  <c r="AM66" i="1"/>
  <c r="AC36" i="1"/>
  <c r="AD36" i="1"/>
  <c r="AD28" i="1"/>
  <c r="AC100" i="1"/>
  <c r="AD100" i="1"/>
  <c r="AD92" i="1"/>
  <c r="AI100" i="1"/>
  <c r="AJ100" i="1"/>
  <c r="AO12" i="1"/>
  <c r="AI51" i="1"/>
  <c r="AJ51" i="1"/>
  <c r="AJ44" i="1"/>
  <c r="AO66" i="1"/>
  <c r="AP66" i="1"/>
  <c r="AP59" i="1"/>
  <c r="AA92" i="1"/>
  <c r="Z100" i="1"/>
  <c r="AA100" i="1"/>
  <c r="X76" i="1"/>
  <c r="W84" i="1"/>
  <c r="X84" i="1"/>
  <c r="Z66" i="1"/>
  <c r="AA66" i="1"/>
  <c r="AA59" i="1"/>
  <c r="X108" i="1"/>
  <c r="W116" i="1"/>
  <c r="X116" i="1"/>
  <c r="Z36" i="1"/>
  <c r="AA36" i="1"/>
  <c r="AA28" i="1"/>
  <c r="AA12" i="1"/>
  <c r="AC16" i="1"/>
  <c r="AD16" i="1"/>
  <c r="AM76" i="1"/>
  <c r="AL84" i="1"/>
  <c r="AM84" i="1"/>
  <c r="AL100" i="1"/>
  <c r="AM100" i="1"/>
  <c r="X59" i="1"/>
  <c r="W66" i="1"/>
  <c r="X66" i="1"/>
  <c r="AL116" i="1"/>
  <c r="AA76" i="1"/>
  <c r="Z84" i="1"/>
  <c r="AA84" i="1"/>
  <c r="AI12" i="1"/>
  <c r="AJ28" i="1"/>
  <c r="AI36" i="1"/>
  <c r="AJ36" i="1"/>
  <c r="Z44" i="1"/>
  <c r="W16" i="1"/>
  <c r="X16" i="1"/>
  <c r="AP92" i="1"/>
  <c r="AO100" i="1"/>
  <c r="AP100" i="1"/>
  <c r="AG108" i="1"/>
  <c r="AF116" i="1"/>
  <c r="AG116" i="1"/>
  <c r="AG28" i="1"/>
  <c r="AF66" i="1"/>
  <c r="AG66" i="1"/>
  <c r="AG59" i="1"/>
  <c r="AI84" i="1"/>
  <c r="AJ84" i="1"/>
  <c r="AJ76" i="1"/>
  <c r="AF30" i="1"/>
  <c r="AG30" i="1"/>
  <c r="AI116" i="1"/>
  <c r="Z48" i="1"/>
  <c r="AA48" i="1"/>
  <c r="AC12" i="1"/>
  <c r="X44" i="1"/>
  <c r="W51" i="1"/>
  <c r="X51" i="1"/>
  <c r="AL51" i="1"/>
  <c r="AM51" i="1"/>
  <c r="AM44" i="1"/>
  <c r="Z16" i="1"/>
  <c r="AA16" i="1"/>
  <c r="AD59" i="1"/>
  <c r="AC66" i="1"/>
  <c r="AD66" i="1"/>
  <c r="AF100" i="1"/>
  <c r="AG100" i="1"/>
  <c r="Z51" i="1"/>
  <c r="AA51" i="1"/>
  <c r="AA44" i="1"/>
  <c r="AD12" i="1"/>
  <c r="AC20" i="1"/>
  <c r="AD20" i="1"/>
  <c r="AF36" i="1"/>
  <c r="AG36" i="1"/>
  <c r="AJ12" i="1"/>
  <c r="AI20" i="1"/>
  <c r="AJ20" i="1"/>
  <c r="W20" i="1"/>
  <c r="X20" i="1"/>
  <c r="Z20" i="1"/>
  <c r="AA20" i="1"/>
  <c r="AO20" i="1"/>
  <c r="AP20" i="1"/>
  <c r="AP12" i="1"/>
</calcChain>
</file>

<file path=xl/sharedStrings.xml><?xml version="1.0" encoding="utf-8"?>
<sst xmlns="http://schemas.openxmlformats.org/spreadsheetml/2006/main" count="919" uniqueCount="49">
  <si>
    <r>
      <rPr>
        <b/>
        <sz val="12"/>
        <color theme="1"/>
        <rFont val="Arial Narrow"/>
      </rPr>
      <t>Table 4.</t>
    </r>
    <r>
      <rPr>
        <sz val="12"/>
        <rFont val="Arial Narrow"/>
      </rPr>
      <t xml:space="preserve">  Riverine-flux estimates for dissolved (0.2-micron filtered) solutes into Upper Klamath Lake, Oregon.  </t>
    </r>
  </si>
  <si>
    <t>Riverine Dissolved-Solute Loads</t>
  </si>
  <si>
    <t>Site</t>
  </si>
  <si>
    <t>averaged</t>
  </si>
  <si>
    <t>DOC</t>
  </si>
  <si>
    <t>Iron</t>
  </si>
  <si>
    <t xml:space="preserve">   Manganese</t>
  </si>
  <si>
    <t xml:space="preserve">     Arsenic</t>
  </si>
  <si>
    <t>SRP</t>
  </si>
  <si>
    <t>Ammonia</t>
  </si>
  <si>
    <t>Silica</t>
  </si>
  <si>
    <t>DOC*</t>
  </si>
  <si>
    <t>Soluble Reactive Phosphorous</t>
  </si>
  <si>
    <t>Manganese</t>
  </si>
  <si>
    <t>Arsenic</t>
  </si>
  <si>
    <t>as C</t>
  </si>
  <si>
    <t>as Fe</t>
  </si>
  <si>
    <t>as Mn</t>
  </si>
  <si>
    <t>as As</t>
  </si>
  <si>
    <t>as P</t>
  </si>
  <si>
    <t>as N</t>
  </si>
  <si>
    <r>
      <t>as SiO</t>
    </r>
    <r>
      <rPr>
        <b/>
        <vertAlign val="subscript"/>
        <sz val="10"/>
        <rFont val="Arial"/>
        <family val="2"/>
      </rPr>
      <t>2</t>
    </r>
  </si>
  <si>
    <t>NWIS</t>
  </si>
  <si>
    <t>Discharge</t>
  </si>
  <si>
    <t>Replicate</t>
  </si>
  <si>
    <r>
      <t>mg L</t>
    </r>
    <r>
      <rPr>
        <b/>
        <vertAlign val="superscript"/>
        <sz val="10"/>
        <rFont val="Arial"/>
        <family val="2"/>
      </rPr>
      <t>-1</t>
    </r>
  </si>
  <si>
    <t>S.D.</t>
  </si>
  <si>
    <t>uM</t>
  </si>
  <si>
    <r>
      <t>µg L</t>
    </r>
    <r>
      <rPr>
        <b/>
        <vertAlign val="superscript"/>
        <sz val="10"/>
        <rFont val="Arial"/>
        <family val="2"/>
      </rPr>
      <t>-1</t>
    </r>
  </si>
  <si>
    <t>Station No.</t>
  </si>
  <si>
    <r>
      <t>ft</t>
    </r>
    <r>
      <rPr>
        <b/>
        <vertAlign val="super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s</t>
    </r>
    <r>
      <rPr>
        <b/>
        <vertAlign val="superscript"/>
        <sz val="10"/>
        <rFont val="Arial"/>
        <family val="2"/>
      </rPr>
      <t>-1</t>
    </r>
  </si>
  <si>
    <r>
      <t>L d</t>
    </r>
    <r>
      <rPr>
        <b/>
        <vertAlign val="superscript"/>
        <sz val="10"/>
        <rFont val="Arial"/>
        <family val="2"/>
      </rPr>
      <t>-1</t>
    </r>
  </si>
  <si>
    <r>
      <t>kg d</t>
    </r>
    <r>
      <rPr>
        <b/>
        <vertAlign val="superscript"/>
        <sz val="10"/>
        <rFont val="Arial"/>
        <family val="2"/>
      </rPr>
      <t>-1</t>
    </r>
  </si>
  <si>
    <r>
      <t>mg-m</t>
    </r>
    <r>
      <rPr>
        <b/>
        <vertAlign val="superscript"/>
        <sz val="10"/>
        <rFont val="Arial"/>
        <family val="2"/>
      </rPr>
      <t>-2</t>
    </r>
    <r>
      <rPr>
        <b/>
        <sz val="10"/>
        <rFont val="Arial"/>
        <family val="2"/>
      </rPr>
      <t>-d</t>
    </r>
    <r>
      <rPr>
        <b/>
        <vertAlign val="superscript"/>
        <sz val="10"/>
        <rFont val="Arial"/>
        <family val="2"/>
      </rPr>
      <t>-1</t>
    </r>
  </si>
  <si>
    <t>Spring Creek</t>
  </si>
  <si>
    <t>A</t>
  </si>
  <si>
    <t>B</t>
  </si>
  <si>
    <t>Sprague River</t>
  </si>
  <si>
    <t>Wood River</t>
  </si>
  <si>
    <t>Williamson River</t>
  </si>
  <si>
    <r>
      <t>Estimated riverine flux in kg d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 xml:space="preserve"> =</t>
    </r>
  </si>
  <si>
    <r>
      <t>= Estimated riverine flux (kg-d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</si>
  <si>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t>No discharge</t>
  </si>
  <si>
    <t>&lt; 5</t>
  </si>
  <si>
    <t>&lt; 0.2</t>
  </si>
  <si>
    <t>&lt; 1</t>
  </si>
  <si>
    <t>&lt;0.01</t>
  </si>
  <si>
    <r>
      <t>* Conversion of the Loading units (kg-d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 to flux units (mg-m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2"/>
      </rPr>
      <t>-d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 multiply by 1E6 for the kg to mg conversion, and divide by 2E8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because the area of Lake is estimated at 200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. </t>
    </r>
  </si>
  <si>
    <r>
      <t>[DOC, dissolved organic carbon; SRP, soluble reactive phosphorous; Fe, iron; Mn, manganese; As, arsenic; P, phosphourous, N, nitrogen, SiO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, silica; NWIS, National Water Information System; mg L</t>
    </r>
    <r>
      <rPr>
        <vertAlign val="superscript"/>
        <sz val="10"/>
        <color theme="1"/>
        <rFont val="Times New Roman"/>
        <family val="1"/>
      </rPr>
      <t>−1</t>
    </r>
    <r>
      <rPr>
        <sz val="10"/>
        <color theme="1"/>
        <rFont val="Times New Roman"/>
        <family val="1"/>
      </rPr>
      <t>, milligram per liter; µg L</t>
    </r>
    <r>
      <rPr>
        <vertAlign val="superscript"/>
        <sz val="10"/>
        <color theme="1"/>
        <rFont val="Times New Roman"/>
        <family val="1"/>
      </rPr>
      <t>−1</t>
    </r>
    <r>
      <rPr>
        <sz val="10"/>
        <color theme="1"/>
        <rFont val="Times New Roman"/>
        <family val="1"/>
      </rPr>
      <t>, microgram per liter; ft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s</t>
    </r>
    <r>
      <rPr>
        <vertAlign val="superscript"/>
        <sz val="10"/>
        <color theme="1"/>
        <rFont val="Times New Roman"/>
        <family val="1"/>
      </rPr>
      <t>-1</t>
    </r>
    <r>
      <rPr>
        <sz val="10"/>
        <color theme="1"/>
        <rFont val="Times New Roman"/>
        <family val="1"/>
      </rPr>
      <t>, cubic feet per second; L d</t>
    </r>
    <r>
      <rPr>
        <vertAlign val="superscript"/>
        <sz val="10"/>
        <color theme="1"/>
        <rFont val="Times New Roman"/>
        <family val="1"/>
      </rPr>
      <t>-1</t>
    </r>
    <r>
      <rPr>
        <sz val="10"/>
        <color theme="1"/>
        <rFont val="Times New Roman"/>
        <family val="1"/>
      </rPr>
      <t>, liters per day; mg-m</t>
    </r>
    <r>
      <rPr>
        <vertAlign val="superscript"/>
        <sz val="10"/>
        <color theme="1"/>
        <rFont val="Times New Roman"/>
        <family val="1"/>
      </rPr>
      <t>-2</t>
    </r>
    <r>
      <rPr>
        <sz val="10"/>
        <color theme="1"/>
        <rFont val="Times New Roman"/>
        <family val="1"/>
      </rPr>
      <t>-d</t>
    </r>
    <r>
      <rPr>
        <vertAlign val="superscript"/>
        <sz val="10"/>
        <color theme="1"/>
        <rFont val="Times New Roman"/>
        <family val="1"/>
      </rPr>
      <t>-1</t>
    </r>
    <r>
      <rPr>
        <sz val="10"/>
        <color theme="1"/>
        <rFont val="Times New Roman"/>
        <family val="1"/>
      </rPr>
      <t>, milligrams per square meter per day; kg d</t>
    </r>
    <r>
      <rPr>
        <vertAlign val="superscript"/>
        <sz val="10"/>
        <color theme="1"/>
        <rFont val="Times New Roman"/>
        <family val="1"/>
      </rPr>
      <t>-1</t>
    </r>
    <r>
      <rPr>
        <sz val="10"/>
        <color theme="1"/>
        <rFont val="Times New Roman"/>
        <family val="1"/>
      </rPr>
      <t>, kilograms per day; blank cells, values that are not available; S.D., standard deviation</t>
    </r>
    <r>
      <rPr>
        <vertAlign val="superscript"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 for 3 replicates]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</si>
</sst>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mmmm\ d\,\ yyyy;@"/>
    <numFmt numFmtId="165" formatCode="0.000"/>
    <numFmt numFmtId="166" formatCode="0.0"/>
    <numFmt numFmtId="167" formatCode="#######0.000"/>
  </numFmts>
  <fonts count="20" x14ac:knownFonts="1">
    <font>
      <sz val="12"/>
      <color theme="1"/>
      <name val="Calibri"/>
      <family val="2"/>
      <scheme val="minor"/>
    </font>
    <font>
      <b/>
      <sz val="12"/>
      <color theme="1"/>
      <name val="Arial Narrow"/>
    </font>
    <font>
      <sz val="12"/>
      <name val="Arial Narrow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2"/>
      <color theme="1"/>
      <name val="Arial Narrow"/>
      <family val="2"/>
    </font>
    <font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/>
    <xf numFmtId="0" fontId="3" fillId="0" borderId="0">
      <alignment vertical="top"/>
    </xf>
    <xf numFmtId="43" fontId="3" fillId="0" borderId="0" applyFont="0" applyFill="0" applyBorder="0" applyAlignment="0" applyProtection="0"/>
  </cellStyleXfs>
  <cellXfs count="249">
    <xf numFmtId="0" fontId="0" fillId="0" borderId="0" xfId="0"/>
    <xf numFmtId="0" fontId="3" fillId="0" borderId="0" xfId="1" applyAlignment="1">
      <alignment horizontal="right"/>
    </xf>
    <xf numFmtId="0" fontId="3" fillId="0" borderId="0" xfId="1"/>
    <xf numFmtId="0" fontId="4" fillId="0" borderId="0" xfId="1" applyFont="1"/>
    <xf numFmtId="0" fontId="4" fillId="0" borderId="0" xfId="1" applyFont="1" applyBorder="1"/>
    <xf numFmtId="0" fontId="3" fillId="0" borderId="0" xfId="1" applyFont="1" applyAlignment="1">
      <alignment horizontal="right"/>
    </xf>
    <xf numFmtId="0" fontId="4" fillId="0" borderId="0" xfId="1" applyFont="1" applyFill="1"/>
    <xf numFmtId="0" fontId="3" fillId="0" borderId="0" xfId="1" applyFill="1" applyBorder="1"/>
    <xf numFmtId="0" fontId="3" fillId="0" borderId="0" xfId="1" applyBorder="1"/>
    <xf numFmtId="0" fontId="5" fillId="0" borderId="0" xfId="1" applyFont="1" applyAlignment="1">
      <alignment horizontal="left"/>
    </xf>
    <xf numFmtId="1" fontId="3" fillId="0" borderId="1" xfId="1" applyNumberFormat="1" applyFill="1" applyBorder="1"/>
    <xf numFmtId="0" fontId="4" fillId="0" borderId="0" xfId="1" applyFont="1" applyFill="1" applyAlignment="1">
      <alignment horizontal="center"/>
    </xf>
    <xf numFmtId="1" fontId="3" fillId="0" borderId="1" xfId="1" applyNumberFormat="1" applyFill="1" applyBorder="1" applyAlignment="1">
      <alignment horizontal="center"/>
    </xf>
    <xf numFmtId="164" fontId="4" fillId="2" borderId="0" xfId="1" quotePrefix="1" applyNumberFormat="1" applyFont="1" applyFill="1"/>
    <xf numFmtId="0" fontId="3" fillId="2" borderId="0" xfId="1" applyFill="1" applyAlignment="1">
      <alignment horizontal="right"/>
    </xf>
    <xf numFmtId="0" fontId="3" fillId="2" borderId="0" xfId="1" applyFill="1"/>
    <xf numFmtId="0" fontId="4" fillId="2" borderId="0" xfId="1" applyFont="1" applyFill="1" applyAlignment="1">
      <alignment horizontal="right"/>
    </xf>
    <xf numFmtId="1" fontId="4" fillId="2" borderId="1" xfId="1" applyNumberFormat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4" fillId="0" borderId="0" xfId="1" applyFont="1" applyFill="1" applyBorder="1"/>
    <xf numFmtId="0" fontId="6" fillId="0" borderId="0" xfId="1" applyFont="1" applyFill="1" applyBorder="1" applyAlignment="1"/>
    <xf numFmtId="0" fontId="3" fillId="0" borderId="0" xfId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4" fillId="0" borderId="2" xfId="1" applyFont="1" applyBorder="1" applyAlignment="1">
      <alignment horizontal="right"/>
    </xf>
    <xf numFmtId="0" fontId="4" fillId="0" borderId="1" xfId="2" applyFont="1" applyFill="1" applyBorder="1" applyAlignment="1">
      <alignment horizontal="right"/>
    </xf>
    <xf numFmtId="0" fontId="4" fillId="0" borderId="1" xfId="2" applyFont="1" applyFill="1" applyBorder="1" applyAlignment="1">
      <alignment horizontal="left"/>
    </xf>
    <xf numFmtId="0" fontId="7" fillId="0" borderId="2" xfId="1" applyFont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0" fontId="4" fillId="0" borderId="3" xfId="1" applyFont="1" applyBorder="1"/>
    <xf numFmtId="3" fontId="4" fillId="0" borderId="1" xfId="1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3" xfId="1" applyFont="1" applyBorder="1" applyAlignment="1">
      <alignment horizontal="right"/>
    </xf>
    <xf numFmtId="0" fontId="3" fillId="0" borderId="4" xfId="1" applyBorder="1"/>
    <xf numFmtId="0" fontId="3" fillId="0" borderId="4" xfId="1" applyBorder="1" applyAlignment="1">
      <alignment horizontal="right"/>
    </xf>
    <xf numFmtId="0" fontId="4" fillId="0" borderId="5" xfId="1" applyFont="1" applyBorder="1" applyAlignment="1">
      <alignment horizontal="right"/>
    </xf>
    <xf numFmtId="0" fontId="4" fillId="0" borderId="6" xfId="1" applyFont="1" applyBorder="1" applyAlignment="1">
      <alignment horizontal="right"/>
    </xf>
    <xf numFmtId="0" fontId="4" fillId="0" borderId="4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0" fontId="4" fillId="0" borderId="0" xfId="1" applyFont="1" applyFill="1" applyBorder="1" applyAlignment="1"/>
    <xf numFmtId="0" fontId="3" fillId="0" borderId="0" xfId="1" applyFill="1" applyBorder="1" applyAlignment="1"/>
    <xf numFmtId="0" fontId="3" fillId="0" borderId="0" xfId="1" applyAlignment="1">
      <alignment horizontal="left"/>
    </xf>
    <xf numFmtId="166" fontId="4" fillId="0" borderId="1" xfId="1" applyNumberFormat="1" applyFont="1" applyFill="1" applyBorder="1"/>
    <xf numFmtId="166" fontId="3" fillId="0" borderId="2" xfId="1" applyNumberFormat="1" applyFill="1" applyBorder="1" applyAlignment="1">
      <alignment horizontal="right"/>
    </xf>
    <xf numFmtId="1" fontId="4" fillId="0" borderId="0" xfId="1" applyNumberFormat="1" applyFont="1" applyFill="1"/>
    <xf numFmtId="1" fontId="3" fillId="0" borderId="2" xfId="1" applyNumberFormat="1" applyFill="1" applyBorder="1" applyAlignment="1">
      <alignment horizontal="right"/>
    </xf>
    <xf numFmtId="1" fontId="4" fillId="0" borderId="1" xfId="1" applyNumberFormat="1" applyFont="1" applyFill="1" applyBorder="1" applyAlignment="1">
      <alignment horizontal="right"/>
    </xf>
    <xf numFmtId="1" fontId="3" fillId="0" borderId="2" xfId="1" applyNumberFormat="1" applyFont="1" applyFill="1" applyBorder="1" applyAlignment="1">
      <alignment horizontal="right"/>
    </xf>
    <xf numFmtId="166" fontId="4" fillId="0" borderId="0" xfId="1" applyNumberFormat="1" applyFont="1" applyFill="1"/>
    <xf numFmtId="166" fontId="3" fillId="0" borderId="0" xfId="1" applyNumberFormat="1" applyFill="1" applyAlignment="1">
      <alignment horizontal="right"/>
    </xf>
    <xf numFmtId="165" fontId="3" fillId="0" borderId="2" xfId="1" applyNumberFormat="1" applyFont="1" applyFill="1" applyBorder="1" applyAlignment="1">
      <alignment horizontal="right"/>
    </xf>
    <xf numFmtId="1" fontId="3" fillId="0" borderId="1" xfId="1" applyNumberFormat="1" applyFont="1" applyFill="1" applyBorder="1" applyAlignment="1">
      <alignment horizontal="right"/>
    </xf>
    <xf numFmtId="1" fontId="3" fillId="0" borderId="0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0" fontId="3" fillId="0" borderId="3" xfId="1" applyBorder="1"/>
    <xf numFmtId="11" fontId="3" fillId="0" borderId="8" xfId="1" applyNumberFormat="1" applyFill="1" applyBorder="1"/>
    <xf numFmtId="3" fontId="3" fillId="0" borderId="1" xfId="1" applyNumberFormat="1" applyFill="1" applyBorder="1"/>
    <xf numFmtId="1" fontId="3" fillId="0" borderId="0" xfId="1" applyNumberFormat="1" applyFill="1" applyBorder="1"/>
    <xf numFmtId="166" fontId="3" fillId="0" borderId="0" xfId="1" applyNumberFormat="1" applyFill="1" applyBorder="1"/>
    <xf numFmtId="3" fontId="3" fillId="0" borderId="0" xfId="1" applyNumberFormat="1" applyFill="1" applyBorder="1"/>
    <xf numFmtId="166" fontId="3" fillId="0" borderId="1" xfId="1" applyNumberFormat="1" applyFill="1" applyBorder="1"/>
    <xf numFmtId="2" fontId="3" fillId="0" borderId="0" xfId="1" applyNumberFormat="1" applyFill="1" applyBorder="1"/>
    <xf numFmtId="165" fontId="3" fillId="0" borderId="1" xfId="1" applyNumberFormat="1" applyFill="1" applyBorder="1"/>
    <xf numFmtId="165" fontId="3" fillId="0" borderId="0" xfId="1" applyNumberFormat="1" applyFill="1" applyBorder="1"/>
    <xf numFmtId="0" fontId="3" fillId="0" borderId="0" xfId="1" applyFill="1"/>
    <xf numFmtId="2" fontId="3" fillId="0" borderId="0" xfId="1" applyNumberFormat="1" applyFill="1" applyBorder="1" applyAlignment="1"/>
    <xf numFmtId="1" fontId="3" fillId="0" borderId="1" xfId="1" applyNumberFormat="1" applyBorder="1" applyAlignment="1">
      <alignment horizontal="right"/>
    </xf>
    <xf numFmtId="1" fontId="3" fillId="0" borderId="0" xfId="1" applyNumberFormat="1" applyBorder="1" applyAlignment="1">
      <alignment horizontal="right"/>
    </xf>
    <xf numFmtId="0" fontId="3" fillId="0" borderId="1" xfId="1" applyBorder="1" applyAlignment="1">
      <alignment horizontal="right"/>
    </xf>
    <xf numFmtId="11" fontId="3" fillId="0" borderId="0" xfId="1" applyNumberFormat="1" applyFill="1" applyBorder="1"/>
    <xf numFmtId="1" fontId="3" fillId="0" borderId="0" xfId="1" applyNumberFormat="1" applyBorder="1"/>
    <xf numFmtId="166" fontId="3" fillId="0" borderId="0" xfId="1" applyNumberFormat="1" applyBorder="1"/>
    <xf numFmtId="3" fontId="3" fillId="0" borderId="0" xfId="1" applyNumberFormat="1" applyBorder="1"/>
    <xf numFmtId="2" fontId="3" fillId="0" borderId="0" xfId="1" applyNumberFormat="1" applyBorder="1"/>
    <xf numFmtId="165" fontId="3" fillId="0" borderId="0" xfId="1" applyNumberFormat="1"/>
    <xf numFmtId="0" fontId="3" fillId="3" borderId="0" xfId="1" applyFill="1" applyAlignment="1">
      <alignment horizontal="left"/>
    </xf>
    <xf numFmtId="0" fontId="3" fillId="3" borderId="0" xfId="1" applyFill="1" applyAlignment="1">
      <alignment horizontal="right"/>
    </xf>
    <xf numFmtId="166" fontId="4" fillId="3" borderId="1" xfId="1" applyNumberFormat="1" applyFont="1" applyFill="1" applyBorder="1"/>
    <xf numFmtId="166" fontId="3" fillId="3" borderId="2" xfId="1" applyNumberFormat="1" applyFill="1" applyBorder="1" applyAlignment="1">
      <alignment horizontal="right"/>
    </xf>
    <xf numFmtId="1" fontId="4" fillId="3" borderId="0" xfId="1" applyNumberFormat="1" applyFont="1" applyFill="1"/>
    <xf numFmtId="1" fontId="3" fillId="3" borderId="2" xfId="1" applyNumberFormat="1" applyFill="1" applyBorder="1" applyAlignment="1">
      <alignment horizontal="right"/>
    </xf>
    <xf numFmtId="1" fontId="4" fillId="3" borderId="1" xfId="1" applyNumberFormat="1" applyFont="1" applyFill="1" applyBorder="1" applyAlignment="1">
      <alignment horizontal="right"/>
    </xf>
    <xf numFmtId="1" fontId="3" fillId="3" borderId="2" xfId="1" applyNumberFormat="1" applyFont="1" applyFill="1" applyBorder="1" applyAlignment="1">
      <alignment horizontal="right"/>
    </xf>
    <xf numFmtId="166" fontId="4" fillId="3" borderId="1" xfId="1" applyNumberFormat="1" applyFont="1" applyFill="1" applyBorder="1" applyAlignment="1">
      <alignment horizontal="right"/>
    </xf>
    <xf numFmtId="166" fontId="3" fillId="3" borderId="2" xfId="1" applyNumberFormat="1" applyFont="1" applyFill="1" applyBorder="1" applyAlignment="1">
      <alignment horizontal="right"/>
    </xf>
    <xf numFmtId="165" fontId="4" fillId="3" borderId="1" xfId="1" applyNumberFormat="1" applyFont="1" applyFill="1" applyBorder="1" applyAlignment="1">
      <alignment horizontal="right"/>
    </xf>
    <xf numFmtId="165" fontId="3" fillId="3" borderId="2" xfId="1" applyNumberFormat="1" applyFont="1" applyFill="1" applyBorder="1" applyAlignment="1">
      <alignment horizontal="right"/>
    </xf>
    <xf numFmtId="1" fontId="3" fillId="3" borderId="1" xfId="1" applyNumberFormat="1" applyFont="1" applyFill="1" applyBorder="1" applyAlignment="1">
      <alignment horizontal="right"/>
    </xf>
    <xf numFmtId="1" fontId="3" fillId="3" borderId="0" xfId="1" applyNumberFormat="1" applyFont="1" applyFill="1" applyBorder="1" applyAlignment="1">
      <alignment horizontal="right"/>
    </xf>
    <xf numFmtId="166" fontId="3" fillId="3" borderId="1" xfId="1" applyNumberFormat="1" applyFont="1" applyFill="1" applyBorder="1" applyAlignment="1">
      <alignment horizontal="right"/>
    </xf>
    <xf numFmtId="166" fontId="3" fillId="3" borderId="0" xfId="1" applyNumberFormat="1" applyFont="1" applyFill="1" applyBorder="1" applyAlignment="1">
      <alignment horizontal="right"/>
    </xf>
    <xf numFmtId="0" fontId="3" fillId="3" borderId="3" xfId="1" applyFill="1" applyBorder="1"/>
    <xf numFmtId="0" fontId="3" fillId="3" borderId="0" xfId="1" applyFill="1" applyBorder="1"/>
    <xf numFmtId="11" fontId="3" fillId="3" borderId="0" xfId="1" applyNumberFormat="1" applyFill="1" applyBorder="1"/>
    <xf numFmtId="3" fontId="3" fillId="3" borderId="1" xfId="1" applyNumberFormat="1" applyFill="1" applyBorder="1"/>
    <xf numFmtId="1" fontId="3" fillId="3" borderId="0" xfId="1" applyNumberFormat="1" applyFill="1" applyBorder="1"/>
    <xf numFmtId="166" fontId="3" fillId="3" borderId="0" xfId="1" applyNumberFormat="1" applyFill="1" applyBorder="1"/>
    <xf numFmtId="1" fontId="3" fillId="3" borderId="1" xfId="1" applyNumberFormat="1" applyFill="1" applyBorder="1"/>
    <xf numFmtId="3" fontId="3" fillId="3" borderId="0" xfId="1" applyNumberFormat="1" applyFill="1" applyBorder="1"/>
    <xf numFmtId="166" fontId="3" fillId="3" borderId="1" xfId="1" applyNumberFormat="1" applyFill="1" applyBorder="1"/>
    <xf numFmtId="2" fontId="3" fillId="3" borderId="0" xfId="1" applyNumberFormat="1" applyFill="1" applyBorder="1"/>
    <xf numFmtId="165" fontId="3" fillId="3" borderId="1" xfId="1" applyNumberFormat="1" applyFill="1" applyBorder="1"/>
    <xf numFmtId="165" fontId="3" fillId="3" borderId="0" xfId="1" applyNumberFormat="1" applyFill="1" applyBorder="1"/>
    <xf numFmtId="1" fontId="3" fillId="3" borderId="1" xfId="1" applyNumberFormat="1" applyFill="1" applyBorder="1" applyAlignment="1">
      <alignment horizontal="right"/>
    </xf>
    <xf numFmtId="1" fontId="3" fillId="3" borderId="0" xfId="1" applyNumberFormat="1" applyFill="1" applyBorder="1" applyAlignment="1">
      <alignment horizontal="right"/>
    </xf>
    <xf numFmtId="0" fontId="3" fillId="3" borderId="1" xfId="1" applyFill="1" applyBorder="1" applyAlignment="1">
      <alignment horizontal="right"/>
    </xf>
    <xf numFmtId="165" fontId="3" fillId="3" borderId="0" xfId="1" applyNumberFormat="1" applyFill="1"/>
    <xf numFmtId="0" fontId="3" fillId="3" borderId="2" xfId="1" applyFill="1" applyBorder="1" applyAlignment="1">
      <alignment horizontal="right"/>
    </xf>
    <xf numFmtId="0" fontId="3" fillId="0" borderId="0" xfId="1" applyFill="1" applyBorder="1" applyAlignment="1">
      <alignment horizontal="left"/>
    </xf>
    <xf numFmtId="0" fontId="3" fillId="0" borderId="0" xfId="1" applyFill="1" applyBorder="1" applyAlignment="1">
      <alignment horizontal="right"/>
    </xf>
    <xf numFmtId="2" fontId="4" fillId="0" borderId="0" xfId="1" applyNumberFormat="1" applyFont="1" applyFill="1" applyBorder="1"/>
    <xf numFmtId="2" fontId="3" fillId="0" borderId="0" xfId="1" applyNumberFormat="1" applyFill="1" applyBorder="1" applyAlignment="1">
      <alignment horizontal="right"/>
    </xf>
    <xf numFmtId="1" fontId="4" fillId="0" borderId="0" xfId="1" applyNumberFormat="1" applyFont="1" applyFill="1" applyBorder="1"/>
    <xf numFmtId="1" fontId="3" fillId="0" borderId="0" xfId="1" applyNumberFormat="1" applyFill="1" applyBorder="1" applyAlignment="1">
      <alignment horizontal="right"/>
    </xf>
    <xf numFmtId="1" fontId="11" fillId="0" borderId="0" xfId="1" applyNumberFormat="1" applyFont="1" applyFill="1" applyBorder="1" applyAlignment="1">
      <alignment horizontal="right"/>
    </xf>
    <xf numFmtId="1" fontId="12" fillId="0" borderId="0" xfId="1" applyNumberFormat="1" applyFont="1" applyFill="1" applyBorder="1" applyAlignment="1">
      <alignment horizontal="right"/>
    </xf>
    <xf numFmtId="0" fontId="3" fillId="0" borderId="0" xfId="1" applyFill="1" applyBorder="1" applyAlignment="1">
      <alignment horizontal="center"/>
    </xf>
    <xf numFmtId="0" fontId="3" fillId="4" borderId="0" xfId="1" applyFill="1" applyBorder="1"/>
    <xf numFmtId="0" fontId="4" fillId="4" borderId="0" xfId="1" quotePrefix="1" applyFont="1" applyFill="1" applyAlignment="1">
      <alignment horizontal="right"/>
    </xf>
    <xf numFmtId="1" fontId="4" fillId="4" borderId="0" xfId="1" applyNumberFormat="1" applyFont="1" applyFill="1"/>
    <xf numFmtId="166" fontId="4" fillId="5" borderId="0" xfId="1" applyNumberFormat="1" applyFont="1" applyFill="1" applyBorder="1"/>
    <xf numFmtId="0" fontId="3" fillId="4" borderId="1" xfId="1" applyFill="1" applyBorder="1"/>
    <xf numFmtId="166" fontId="4" fillId="5" borderId="1" xfId="1" applyNumberFormat="1" applyFont="1" applyFill="1" applyBorder="1"/>
    <xf numFmtId="1" fontId="4" fillId="4" borderId="1" xfId="1" applyNumberFormat="1" applyFont="1" applyFill="1" applyBorder="1"/>
    <xf numFmtId="2" fontId="4" fillId="5" borderId="0" xfId="1" applyNumberFormat="1" applyFont="1" applyFill="1" applyBorder="1"/>
    <xf numFmtId="0" fontId="4" fillId="4" borderId="0" xfId="1" quotePrefix="1" applyFont="1" applyFill="1"/>
    <xf numFmtId="0" fontId="3" fillId="4" borderId="0" xfId="1" applyFill="1"/>
    <xf numFmtId="0" fontId="4" fillId="0" borderId="0" xfId="1" quotePrefix="1" applyFont="1" applyFill="1"/>
    <xf numFmtId="3" fontId="3" fillId="0" borderId="0" xfId="1" applyNumberFormat="1"/>
    <xf numFmtId="1" fontId="3" fillId="0" borderId="0" xfId="1" applyNumberFormat="1"/>
    <xf numFmtId="0" fontId="3" fillId="0" borderId="0" xfId="1" applyFont="1"/>
    <xf numFmtId="166" fontId="4" fillId="0" borderId="0" xfId="1" applyNumberFormat="1" applyFont="1"/>
    <xf numFmtId="166" fontId="3" fillId="0" borderId="0" xfId="1" applyNumberFormat="1"/>
    <xf numFmtId="3" fontId="3" fillId="0" borderId="0" xfId="1" applyNumberFormat="1" applyFill="1"/>
    <xf numFmtId="1" fontId="4" fillId="0" borderId="0" xfId="1" applyNumberFormat="1" applyFont="1" applyFill="1" applyAlignment="1">
      <alignment horizontal="center"/>
    </xf>
    <xf numFmtId="1" fontId="3" fillId="0" borderId="0" xfId="1" applyNumberFormat="1" applyFill="1"/>
    <xf numFmtId="1" fontId="3" fillId="0" borderId="0" xfId="1" applyNumberFormat="1" applyFill="1" applyAlignment="1">
      <alignment horizontal="center"/>
    </xf>
    <xf numFmtId="14" fontId="4" fillId="6" borderId="0" xfId="1" quotePrefix="1" applyNumberFormat="1" applyFont="1" applyFill="1"/>
    <xf numFmtId="0" fontId="3" fillId="6" borderId="0" xfId="1" applyFill="1" applyAlignment="1">
      <alignment horizontal="right"/>
    </xf>
    <xf numFmtId="0" fontId="3" fillId="6" borderId="0" xfId="1" applyFill="1"/>
    <xf numFmtId="0" fontId="4" fillId="6" borderId="0" xfId="1" applyFont="1" applyFill="1" applyAlignment="1">
      <alignment horizontal="right"/>
    </xf>
    <xf numFmtId="0" fontId="3" fillId="6" borderId="0" xfId="1" applyFill="1" applyBorder="1"/>
    <xf numFmtId="3" fontId="4" fillId="6" borderId="0" xfId="1" applyNumberFormat="1" applyFont="1" applyFill="1" applyAlignment="1">
      <alignment horizontal="center"/>
    </xf>
    <xf numFmtId="1" fontId="4" fillId="6" borderId="0" xfId="1" applyNumberFormat="1" applyFont="1" applyFill="1" applyAlignment="1">
      <alignment horizontal="center"/>
    </xf>
    <xf numFmtId="0" fontId="4" fillId="6" borderId="0" xfId="1" applyFont="1" applyFill="1" applyAlignment="1">
      <alignment horizontal="center"/>
    </xf>
    <xf numFmtId="1" fontId="3" fillId="0" borderId="0" xfId="1" applyNumberFormat="1" applyFill="1" applyAlignment="1">
      <alignment horizontal="right"/>
    </xf>
    <xf numFmtId="166" fontId="4" fillId="0" borderId="1" xfId="1" applyNumberFormat="1" applyFont="1" applyFill="1" applyBorder="1" applyAlignment="1">
      <alignment horizontal="right"/>
    </xf>
    <xf numFmtId="166" fontId="3" fillId="0" borderId="2" xfId="1" applyNumberFormat="1" applyFont="1" applyFill="1" applyBorder="1" applyAlignment="1">
      <alignment horizontal="right"/>
    </xf>
    <xf numFmtId="165" fontId="4" fillId="0" borderId="0" xfId="1" applyNumberFormat="1" applyFont="1" applyFill="1" applyAlignment="1">
      <alignment horizontal="right"/>
    </xf>
    <xf numFmtId="165" fontId="3" fillId="0" borderId="9" xfId="1" applyNumberForma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center"/>
    </xf>
    <xf numFmtId="11" fontId="3" fillId="0" borderId="9" xfId="1" applyNumberFormat="1" applyFill="1" applyBorder="1"/>
    <xf numFmtId="165" fontId="3" fillId="0" borderId="2" xfId="1" applyNumberFormat="1" applyFill="1" applyBorder="1" applyAlignment="1">
      <alignment horizontal="right"/>
    </xf>
    <xf numFmtId="0" fontId="3" fillId="0" borderId="0" xfId="1" applyAlignment="1">
      <alignment horizontal="center"/>
    </xf>
    <xf numFmtId="11" fontId="3" fillId="0" borderId="2" xfId="1" applyNumberFormat="1" applyFill="1" applyBorder="1"/>
    <xf numFmtId="1" fontId="3" fillId="3" borderId="0" xfId="1" applyNumberFormat="1" applyFill="1" applyAlignment="1">
      <alignment horizontal="right"/>
    </xf>
    <xf numFmtId="166" fontId="4" fillId="3" borderId="0" xfId="1" applyNumberFormat="1" applyFont="1" applyFill="1"/>
    <xf numFmtId="166" fontId="3" fillId="3" borderId="0" xfId="1" applyNumberFormat="1" applyFont="1" applyFill="1" applyBorder="1" applyAlignment="1">
      <alignment horizontal="center"/>
    </xf>
    <xf numFmtId="11" fontId="3" fillId="3" borderId="2" xfId="1" applyNumberFormat="1" applyFill="1" applyBorder="1"/>
    <xf numFmtId="0" fontId="3" fillId="3" borderId="0" xfId="1" applyFill="1" applyAlignment="1">
      <alignment horizontal="center"/>
    </xf>
    <xf numFmtId="167" fontId="3" fillId="0" borderId="0" xfId="1" applyNumberFormat="1" applyFill="1" applyBorder="1" applyAlignment="1">
      <alignment horizontal="right" vertical="center"/>
    </xf>
    <xf numFmtId="166" fontId="3" fillId="3" borderId="0" xfId="2" applyNumberFormat="1" applyFont="1" applyFill="1" applyBorder="1" applyAlignment="1">
      <alignment horizontal="center"/>
    </xf>
    <xf numFmtId="166" fontId="3" fillId="3" borderId="0" xfId="2" applyNumberFormat="1" applyFont="1" applyFill="1" applyBorder="1" applyAlignment="1">
      <alignment horizontal="right"/>
    </xf>
    <xf numFmtId="0" fontId="3" fillId="0" borderId="0" xfId="1" applyFill="1" applyAlignment="1">
      <alignment horizontal="left"/>
    </xf>
    <xf numFmtId="0" fontId="3" fillId="0" borderId="0" xfId="1" applyFill="1" applyAlignment="1">
      <alignment horizontal="right"/>
    </xf>
    <xf numFmtId="166" fontId="4" fillId="0" borderId="0" xfId="1" applyNumberFormat="1" applyFont="1" applyFill="1" applyBorder="1"/>
    <xf numFmtId="166" fontId="3" fillId="0" borderId="0" xfId="1" applyNumberForma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right"/>
    </xf>
    <xf numFmtId="1" fontId="3" fillId="0" borderId="0" xfId="1" applyNumberFormat="1" applyFont="1" applyFill="1" applyBorder="1" applyAlignment="1">
      <alignment horizontal="center"/>
    </xf>
    <xf numFmtId="166" fontId="3" fillId="0" borderId="0" xfId="2" applyNumberFormat="1" applyFont="1" applyFill="1" applyBorder="1" applyAlignment="1">
      <alignment horizontal="center"/>
    </xf>
    <xf numFmtId="166" fontId="3" fillId="0" borderId="0" xfId="2" applyNumberFormat="1" applyFont="1" applyFill="1" applyBorder="1" applyAlignment="1">
      <alignment horizontal="right"/>
    </xf>
    <xf numFmtId="1" fontId="4" fillId="5" borderId="0" xfId="1" applyNumberFormat="1" applyFont="1" applyFill="1"/>
    <xf numFmtId="0" fontId="3" fillId="5" borderId="0" xfId="1" applyFill="1" applyBorder="1"/>
    <xf numFmtId="165" fontId="4" fillId="5" borderId="0" xfId="1" applyNumberFormat="1" applyFont="1" applyFill="1" applyBorder="1"/>
    <xf numFmtId="14" fontId="4" fillId="7" borderId="0" xfId="1" quotePrefix="1" applyNumberFormat="1" applyFont="1" applyFill="1"/>
    <xf numFmtId="0" fontId="3" fillId="7" borderId="0" xfId="1" applyFill="1" applyAlignment="1">
      <alignment horizontal="right"/>
    </xf>
    <xf numFmtId="0" fontId="3" fillId="7" borderId="0" xfId="1" applyFill="1"/>
    <xf numFmtId="0" fontId="4" fillId="7" borderId="0" xfId="1" applyFont="1" applyFill="1" applyAlignment="1">
      <alignment horizontal="right"/>
    </xf>
    <xf numFmtId="3" fontId="4" fillId="7" borderId="0" xfId="1" applyNumberFormat="1" applyFont="1" applyFill="1" applyAlignment="1">
      <alignment horizontal="center"/>
    </xf>
    <xf numFmtId="1" fontId="4" fillId="8" borderId="0" xfId="1" applyNumberFormat="1" applyFont="1" applyFill="1" applyAlignment="1">
      <alignment horizontal="center"/>
    </xf>
    <xf numFmtId="0" fontId="4" fillId="8" borderId="0" xfId="1" applyFont="1" applyFill="1" applyAlignment="1">
      <alignment horizontal="center"/>
    </xf>
    <xf numFmtId="166" fontId="4" fillId="9" borderId="0" xfId="1" applyNumberFormat="1" applyFont="1" applyFill="1"/>
    <xf numFmtId="166" fontId="3" fillId="9" borderId="0" xfId="1" applyNumberFormat="1" applyFill="1" applyAlignment="1">
      <alignment horizontal="right"/>
    </xf>
    <xf numFmtId="1" fontId="3" fillId="0" borderId="1" xfId="1" applyNumberFormat="1" applyFont="1" applyFill="1" applyBorder="1" applyAlignment="1">
      <alignment horizontal="center"/>
    </xf>
    <xf numFmtId="1" fontId="3" fillId="0" borderId="1" xfId="1" applyNumberFormat="1" applyBorder="1" applyAlignment="1">
      <alignment horizontal="center"/>
    </xf>
    <xf numFmtId="1" fontId="3" fillId="0" borderId="0" xfId="1" applyNumberFormat="1" applyBorder="1" applyAlignment="1">
      <alignment horizontal="center"/>
    </xf>
    <xf numFmtId="166" fontId="3" fillId="0" borderId="0" xfId="1" applyNumberFormat="1" applyAlignment="1">
      <alignment horizontal="center"/>
    </xf>
    <xf numFmtId="166" fontId="3" fillId="0" borderId="0" xfId="1" applyNumberFormat="1" applyAlignment="1">
      <alignment horizontal="right"/>
    </xf>
    <xf numFmtId="166" fontId="3" fillId="3" borderId="0" xfId="1" applyNumberFormat="1" applyFill="1" applyAlignment="1">
      <alignment horizontal="right"/>
    </xf>
    <xf numFmtId="1" fontId="3" fillId="3" borderId="1" xfId="1" applyNumberFormat="1" applyFont="1" applyFill="1" applyBorder="1" applyAlignment="1">
      <alignment horizontal="center"/>
    </xf>
    <xf numFmtId="1" fontId="3" fillId="3" borderId="0" xfId="1" applyNumberFormat="1" applyFont="1" applyFill="1" applyBorder="1" applyAlignment="1">
      <alignment horizontal="center"/>
    </xf>
    <xf numFmtId="1" fontId="3" fillId="3" borderId="1" xfId="1" applyNumberFormat="1" applyFill="1" applyBorder="1" applyAlignment="1">
      <alignment horizontal="center"/>
    </xf>
    <xf numFmtId="1" fontId="3" fillId="3" borderId="0" xfId="1" applyNumberFormat="1" applyFill="1" applyBorder="1" applyAlignment="1">
      <alignment horizontal="center"/>
    </xf>
    <xf numFmtId="166" fontId="3" fillId="3" borderId="0" xfId="1" applyNumberFormat="1" applyFill="1" applyAlignment="1">
      <alignment horizontal="center"/>
    </xf>
    <xf numFmtId="166" fontId="4" fillId="9" borderId="0" xfId="1" applyNumberFormat="1" applyFont="1" applyFill="1" applyBorder="1"/>
    <xf numFmtId="166" fontId="3" fillId="9" borderId="2" xfId="1" applyNumberFormat="1" applyFill="1" applyBorder="1" applyAlignment="1">
      <alignment horizontal="right"/>
    </xf>
    <xf numFmtId="0" fontId="13" fillId="3" borderId="0" xfId="1" applyFont="1" applyFill="1" applyAlignment="1">
      <alignment horizontal="right"/>
    </xf>
    <xf numFmtId="165" fontId="4" fillId="3" borderId="0" xfId="1" applyNumberFormat="1" applyFont="1" applyFill="1"/>
    <xf numFmtId="165" fontId="3" fillId="3" borderId="0" xfId="1" applyNumberFormat="1" applyFill="1" applyAlignment="1">
      <alignment horizontal="right"/>
    </xf>
    <xf numFmtId="2" fontId="3" fillId="0" borderId="0" xfId="1" applyNumberFormat="1" applyAlignment="1">
      <alignment horizontal="right"/>
    </xf>
    <xf numFmtId="3" fontId="3" fillId="4" borderId="0" xfId="1" applyNumberFormat="1" applyFill="1" applyBorder="1"/>
    <xf numFmtId="3" fontId="4" fillId="4" borderId="0" xfId="1" applyNumberFormat="1" applyFont="1" applyFill="1"/>
    <xf numFmtId="1" fontId="4" fillId="5" borderId="0" xfId="1" applyNumberFormat="1" applyFont="1" applyFill="1" applyBorder="1"/>
    <xf numFmtId="43" fontId="3" fillId="0" borderId="0" xfId="3" applyNumberFormat="1" applyAlignment="1">
      <alignment horizontal="right"/>
    </xf>
    <xf numFmtId="166" fontId="4" fillId="0" borderId="0" xfId="1" applyNumberFormat="1" applyFont="1" applyAlignment="1">
      <alignment horizontal="right"/>
    </xf>
    <xf numFmtId="3" fontId="4" fillId="0" borderId="0" xfId="1" applyNumberFormat="1" applyFont="1" applyFill="1"/>
    <xf numFmtId="1" fontId="4" fillId="0" borderId="0" xfId="1" applyNumberFormat="1" applyFont="1" applyFill="1" applyAlignment="1">
      <alignment horizontal="right"/>
    </xf>
    <xf numFmtId="1" fontId="3" fillId="0" borderId="9" xfId="1" applyNumberFormat="1" applyFill="1" applyBorder="1" applyAlignment="1">
      <alignment horizontal="right"/>
    </xf>
    <xf numFmtId="165" fontId="4" fillId="0" borderId="0" xfId="1" applyNumberFormat="1" applyFont="1" applyFill="1"/>
    <xf numFmtId="165" fontId="3" fillId="0" borderId="0" xfId="1" applyNumberFormat="1" applyFill="1" applyAlignment="1">
      <alignment horizontal="right"/>
    </xf>
    <xf numFmtId="2" fontId="4" fillId="3" borderId="1" xfId="1" applyNumberFormat="1" applyFont="1" applyFill="1" applyBorder="1"/>
    <xf numFmtId="2" fontId="3" fillId="3" borderId="2" xfId="1" applyNumberFormat="1" applyFill="1" applyBorder="1" applyAlignment="1">
      <alignment horizontal="right"/>
    </xf>
    <xf numFmtId="0" fontId="3" fillId="3" borderId="2" xfId="1" applyFill="1" applyBorder="1"/>
    <xf numFmtId="0" fontId="4" fillId="0" borderId="0" xfId="1" quotePrefix="1" applyFont="1" applyFill="1" applyAlignment="1">
      <alignment horizontal="right"/>
    </xf>
    <xf numFmtId="0" fontId="14" fillId="0" borderId="0" xfId="1" applyFont="1"/>
    <xf numFmtId="1" fontId="4" fillId="2" borderId="0" xfId="1" applyNumberFormat="1" applyFont="1" applyFill="1" applyAlignment="1">
      <alignment horizontal="center"/>
    </xf>
    <xf numFmtId="166" fontId="4" fillId="0" borderId="1" xfId="1" applyNumberFormat="1" applyFont="1" applyBorder="1"/>
    <xf numFmtId="166" fontId="3" fillId="0" borderId="2" xfId="1" applyNumberFormat="1" applyBorder="1" applyAlignment="1">
      <alignment horizontal="right"/>
    </xf>
    <xf numFmtId="1" fontId="4" fillId="0" borderId="0" xfId="1" applyNumberFormat="1" applyFont="1"/>
    <xf numFmtId="1" fontId="3" fillId="0" borderId="9" xfId="1" applyNumberFormat="1" applyBorder="1" applyAlignment="1">
      <alignment horizontal="right"/>
    </xf>
    <xf numFmtId="1" fontId="3" fillId="0" borderId="2" xfId="1" applyNumberFormat="1" applyBorder="1" applyAlignment="1">
      <alignment horizontal="right"/>
    </xf>
    <xf numFmtId="1" fontId="3" fillId="0" borderId="0" xfId="1" applyNumberFormat="1" applyAlignment="1">
      <alignment horizontal="center"/>
    </xf>
    <xf numFmtId="1" fontId="3" fillId="0" borderId="0" xfId="1" applyNumberFormat="1" applyAlignment="1">
      <alignment horizontal="right"/>
    </xf>
    <xf numFmtId="1" fontId="3" fillId="3" borderId="0" xfId="1" applyNumberFormat="1" applyFill="1" applyAlignment="1">
      <alignment horizontal="center"/>
    </xf>
    <xf numFmtId="166" fontId="11" fillId="0" borderId="0" xfId="1" applyNumberFormat="1" applyFont="1" applyFill="1" applyBorder="1" applyAlignment="1">
      <alignment horizontal="right"/>
    </xf>
    <xf numFmtId="166" fontId="5" fillId="10" borderId="0" xfId="1" applyNumberFormat="1" applyFont="1" applyFill="1" applyBorder="1"/>
    <xf numFmtId="2" fontId="5" fillId="10" borderId="0" xfId="1" applyNumberFormat="1" applyFont="1" applyFill="1" applyBorder="1"/>
    <xf numFmtId="0" fontId="3" fillId="0" borderId="0" xfId="1" applyFont="1" applyFill="1" applyBorder="1"/>
    <xf numFmtId="1" fontId="4" fillId="0" borderId="0" xfId="1" applyNumberFormat="1" applyFont="1" applyAlignment="1">
      <alignment horizontal="right"/>
    </xf>
    <xf numFmtId="167" fontId="3" fillId="0" borderId="0" xfId="1" applyNumberFormat="1" applyAlignment="1">
      <alignment horizontal="right" vertical="center"/>
    </xf>
    <xf numFmtId="1" fontId="3" fillId="3" borderId="0" xfId="2" applyNumberFormat="1" applyFont="1" applyFill="1" applyBorder="1" applyAlignment="1">
      <alignment horizontal="center"/>
    </xf>
    <xf numFmtId="1" fontId="3" fillId="3" borderId="0" xfId="2" applyNumberFormat="1" applyFont="1" applyFill="1" applyBorder="1" applyAlignment="1">
      <alignment horizontal="right"/>
    </xf>
    <xf numFmtId="1" fontId="3" fillId="0" borderId="0" xfId="1" applyNumberFormat="1" applyFont="1" applyFill="1"/>
    <xf numFmtId="0" fontId="4" fillId="0" borderId="0" xfId="1" applyFont="1" applyAlignment="1">
      <alignment horizontal="right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4" fillId="0" borderId="1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165" fontId="4" fillId="0" borderId="2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</cellXfs>
  <cellStyles count="4">
    <cellStyle name="Comma 2" xfId="3"/>
    <cellStyle name="Normal" xfId="0" builtinId="0"/>
    <cellStyle name="Normal 2" xfId="1"/>
    <cellStyle name="Normal_090298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29"/>
  <sheetViews>
    <sheetView tabSelected="1" workbookViewId="0">
      <selection activeCell="C6" sqref="C6"/>
    </sheetView>
  </sheetViews>
  <sheetFormatPr baseColWidth="10" defaultColWidth="8.83203125" defaultRowHeight="12" x14ac:dyDescent="0"/>
  <cols>
    <col min="1" max="1" width="16.1640625" style="2" customWidth="1"/>
    <col min="2" max="2" width="11.1640625" style="1" customWidth="1"/>
    <col min="3" max="3" width="8.83203125" style="2"/>
    <col min="4" max="4" width="6.33203125" style="1" customWidth="1"/>
    <col min="5" max="5" width="8.83203125" style="2"/>
    <col min="6" max="6" width="6.33203125" style="1" customWidth="1"/>
    <col min="7" max="7" width="8.83203125" style="2"/>
    <col min="8" max="8" width="6.33203125" style="1" customWidth="1"/>
    <col min="9" max="9" width="8.83203125" style="2"/>
    <col min="10" max="10" width="6.33203125" style="1" customWidth="1"/>
    <col min="11" max="11" width="8.83203125" style="2"/>
    <col min="12" max="12" width="6.33203125" style="1" customWidth="1"/>
    <col min="13" max="13" width="9" style="2" customWidth="1"/>
    <col min="14" max="14" width="6.33203125" style="1" customWidth="1"/>
    <col min="15" max="15" width="9" style="2" customWidth="1"/>
    <col min="16" max="16" width="6.33203125" style="1" customWidth="1"/>
    <col min="17" max="17" width="9" style="2" customWidth="1"/>
    <col min="18" max="18" width="6.33203125" style="1" customWidth="1"/>
    <col min="19" max="19" width="11.1640625" style="2" customWidth="1"/>
    <col min="20" max="23" width="8.83203125" style="2"/>
    <col min="24" max="24" width="12.6640625" style="2" customWidth="1"/>
    <col min="25" max="26" width="8.83203125" style="2"/>
    <col min="27" max="30" width="12.6640625" style="2" customWidth="1"/>
    <col min="31" max="31" width="8.83203125" style="2"/>
    <col min="32" max="32" width="9.1640625" style="2" bestFit="1" customWidth="1"/>
    <col min="33" max="33" width="12.6640625" style="2" customWidth="1"/>
    <col min="34" max="35" width="8.83203125" style="2"/>
    <col min="36" max="36" width="12.6640625" style="2" customWidth="1"/>
    <col min="37" max="38" width="8.83203125" style="2"/>
    <col min="39" max="39" width="12.6640625" style="2" customWidth="1"/>
    <col min="40" max="41" width="8.83203125" style="2"/>
    <col min="42" max="42" width="12.6640625" style="2" customWidth="1"/>
    <col min="43" max="44" width="8.83203125" style="2"/>
    <col min="45" max="50" width="7.6640625" style="2" customWidth="1"/>
    <col min="51" max="16384" width="8.83203125" style="2"/>
  </cols>
  <sheetData>
    <row r="1" spans="1:64" ht="22" customHeight="1">
      <c r="A1" s="241" t="s">
        <v>0</v>
      </c>
    </row>
    <row r="2" spans="1:64" ht="14.25" customHeight="1">
      <c r="A2" s="243" t="s">
        <v>48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AL2" s="3"/>
      <c r="AM2" s="3"/>
      <c r="AO2" s="3"/>
      <c r="AP2" s="3"/>
      <c r="AQ2" s="4"/>
      <c r="AR2" s="3"/>
    </row>
    <row r="3" spans="1:64" ht="13.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Y3" s="3"/>
      <c r="AL3" s="3"/>
      <c r="AM3" s="3"/>
      <c r="AO3" s="3"/>
      <c r="AP3" s="3"/>
      <c r="AQ3" s="4"/>
      <c r="AR3" s="3"/>
    </row>
    <row r="4" spans="1:64" ht="18" customHeight="1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Y4" s="3"/>
      <c r="AL4" s="3"/>
      <c r="AM4" s="3"/>
      <c r="AO4" s="3"/>
      <c r="AP4" s="3"/>
      <c r="AQ4" s="4"/>
      <c r="AR4" s="6"/>
      <c r="AS4" s="7"/>
      <c r="AT4" s="7"/>
      <c r="AU4" s="7"/>
      <c r="AV4" s="7"/>
      <c r="AW4" s="7"/>
      <c r="AX4" s="8"/>
      <c r="AY4" s="8"/>
      <c r="AZ4" s="8"/>
      <c r="BA4" s="8"/>
      <c r="BB4" s="8"/>
      <c r="BC4" s="8"/>
      <c r="BD4" s="8"/>
    </row>
    <row r="5" spans="1:64" ht="8.25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Y5" s="3"/>
      <c r="AL5" s="3"/>
      <c r="AM5" s="3"/>
      <c r="AO5" s="3"/>
      <c r="AP5" s="3"/>
      <c r="AQ5" s="4"/>
      <c r="AR5" s="6"/>
      <c r="AS5" s="7"/>
      <c r="AT5" s="7"/>
      <c r="AU5" s="7"/>
      <c r="AV5" s="7"/>
      <c r="AW5" s="7"/>
      <c r="AX5" s="8"/>
      <c r="AY5" s="8"/>
      <c r="AZ5" s="8"/>
      <c r="BA5" s="8"/>
      <c r="BB5" s="8"/>
      <c r="BC5" s="8"/>
      <c r="BD5" s="8"/>
    </row>
    <row r="6" spans="1:64" ht="18">
      <c r="A6" s="9">
        <v>2013</v>
      </c>
      <c r="B6" s="5"/>
      <c r="Y6" s="3" t="s">
        <v>1</v>
      </c>
      <c r="AL6" s="3"/>
      <c r="AM6" s="3"/>
      <c r="AO6" s="3"/>
      <c r="AP6" s="3"/>
      <c r="AQ6" s="4"/>
      <c r="AR6" s="6"/>
      <c r="AS6" s="7"/>
      <c r="AT6" s="7"/>
      <c r="AU6" s="7"/>
      <c r="AV6" s="7"/>
      <c r="AW6" s="7"/>
      <c r="AX6" s="8"/>
      <c r="AY6" s="8"/>
      <c r="AZ6" s="8"/>
      <c r="BA6" s="8"/>
      <c r="BB6" s="8"/>
      <c r="BC6" s="8"/>
      <c r="BD6" s="8"/>
    </row>
    <row r="7" spans="1:64">
      <c r="V7" s="10"/>
      <c r="W7" s="11" t="s">
        <v>2</v>
      </c>
      <c r="X7" s="11" t="s">
        <v>2</v>
      </c>
      <c r="Y7" s="10"/>
      <c r="Z7" s="11" t="s">
        <v>2</v>
      </c>
      <c r="AA7" s="11" t="s">
        <v>2</v>
      </c>
      <c r="AB7" s="10"/>
      <c r="AC7" s="11" t="s">
        <v>2</v>
      </c>
      <c r="AD7" s="11" t="s">
        <v>2</v>
      </c>
      <c r="AE7" s="12"/>
      <c r="AF7" s="11" t="s">
        <v>2</v>
      </c>
      <c r="AG7" s="11" t="s">
        <v>2</v>
      </c>
      <c r="AH7" s="12"/>
      <c r="AI7" s="11" t="s">
        <v>2</v>
      </c>
      <c r="AJ7" s="11" t="s">
        <v>2</v>
      </c>
      <c r="AK7" s="12"/>
      <c r="AL7" s="11" t="s">
        <v>2</v>
      </c>
      <c r="AM7" s="11" t="s">
        <v>2</v>
      </c>
      <c r="AN7" s="12"/>
      <c r="AO7" s="11" t="s">
        <v>2</v>
      </c>
      <c r="AP7" s="11" t="s">
        <v>2</v>
      </c>
      <c r="AQ7" s="4"/>
      <c r="AR7" s="6"/>
      <c r="AS7" s="7"/>
      <c r="AT7" s="7"/>
      <c r="AU7" s="7"/>
      <c r="AV7" s="7"/>
      <c r="AW7" s="7"/>
      <c r="AX7" s="8"/>
      <c r="AY7" s="8"/>
      <c r="AZ7" s="8"/>
      <c r="BA7" s="8"/>
      <c r="BB7" s="8"/>
      <c r="BC7" s="8"/>
      <c r="BD7" s="8"/>
    </row>
    <row r="8" spans="1:64" ht="18">
      <c r="A8" s="13">
        <v>41394</v>
      </c>
      <c r="B8" s="14"/>
      <c r="C8" s="15"/>
      <c r="D8" s="14"/>
      <c r="E8" s="15"/>
      <c r="F8" s="14"/>
      <c r="G8" s="15"/>
      <c r="H8" s="16"/>
      <c r="I8" s="15"/>
      <c r="J8" s="14"/>
      <c r="K8" s="15"/>
      <c r="L8" s="14"/>
      <c r="M8" s="15"/>
      <c r="N8" s="14"/>
      <c r="O8" s="15"/>
      <c r="P8" s="14"/>
      <c r="Q8" s="15"/>
      <c r="R8" s="14"/>
      <c r="S8" s="15"/>
      <c r="T8" s="15"/>
      <c r="U8" s="15"/>
      <c r="V8" s="17"/>
      <c r="W8" s="18" t="s">
        <v>3</v>
      </c>
      <c r="X8" s="18" t="s">
        <v>3</v>
      </c>
      <c r="Y8" s="17"/>
      <c r="Z8" s="18" t="s">
        <v>3</v>
      </c>
      <c r="AA8" s="18" t="s">
        <v>3</v>
      </c>
      <c r="AB8" s="17"/>
      <c r="AC8" s="18" t="s">
        <v>3</v>
      </c>
      <c r="AD8" s="18" t="s">
        <v>3</v>
      </c>
      <c r="AE8" s="17"/>
      <c r="AF8" s="18" t="s">
        <v>3</v>
      </c>
      <c r="AG8" s="18" t="s">
        <v>3</v>
      </c>
      <c r="AH8" s="17"/>
      <c r="AI8" s="18" t="s">
        <v>3</v>
      </c>
      <c r="AJ8" s="18" t="s">
        <v>3</v>
      </c>
      <c r="AK8" s="17"/>
      <c r="AL8" s="18" t="s">
        <v>3</v>
      </c>
      <c r="AM8" s="18" t="s">
        <v>3</v>
      </c>
      <c r="AN8" s="17"/>
      <c r="AO8" s="18" t="s">
        <v>3</v>
      </c>
      <c r="AP8" s="18" t="s">
        <v>3</v>
      </c>
      <c r="AQ8" s="19"/>
      <c r="AR8" s="6"/>
      <c r="AS8" s="19"/>
      <c r="AT8" s="7"/>
      <c r="AU8" s="7"/>
      <c r="AV8" s="20"/>
      <c r="AW8" s="7"/>
      <c r="AX8" s="8"/>
      <c r="AY8" s="8"/>
      <c r="AZ8" s="8"/>
      <c r="BA8" s="8"/>
      <c r="BB8" s="8"/>
      <c r="BC8" s="8"/>
      <c r="BD8" s="8"/>
    </row>
    <row r="9" spans="1:64" ht="15" customHeight="1">
      <c r="A9" s="8"/>
      <c r="B9" s="21"/>
      <c r="C9" s="22" t="s">
        <v>4</v>
      </c>
      <c r="E9" s="22" t="s">
        <v>4</v>
      </c>
      <c r="F9" s="23"/>
      <c r="G9" s="24" t="s">
        <v>5</v>
      </c>
      <c r="H9" s="23"/>
      <c r="I9" s="25" t="s">
        <v>6</v>
      </c>
      <c r="J9" s="26"/>
      <c r="K9" s="25" t="s">
        <v>7</v>
      </c>
      <c r="L9" s="26"/>
      <c r="M9" s="27" t="s">
        <v>8</v>
      </c>
      <c r="N9" s="28"/>
      <c r="O9" s="246" t="s">
        <v>9</v>
      </c>
      <c r="P9" s="247"/>
      <c r="Q9" s="27" t="s">
        <v>10</v>
      </c>
      <c r="R9" s="28"/>
      <c r="S9" s="29"/>
      <c r="T9" s="4"/>
      <c r="U9" s="4"/>
      <c r="V9" s="30"/>
      <c r="W9" s="31" t="s">
        <v>11</v>
      </c>
      <c r="X9" s="31"/>
      <c r="Y9" s="246" t="s">
        <v>12</v>
      </c>
      <c r="Z9" s="248"/>
      <c r="AA9" s="247"/>
      <c r="AB9" s="32"/>
      <c r="AC9" s="33" t="s">
        <v>9</v>
      </c>
      <c r="AD9" s="33"/>
      <c r="AE9" s="34"/>
      <c r="AF9" s="35" t="s">
        <v>10</v>
      </c>
      <c r="AG9" s="35"/>
      <c r="AH9" s="34"/>
      <c r="AI9" s="35" t="s">
        <v>5</v>
      </c>
      <c r="AJ9" s="35"/>
      <c r="AK9" s="34"/>
      <c r="AL9" s="35" t="s">
        <v>13</v>
      </c>
      <c r="AM9" s="35"/>
      <c r="AN9" s="34"/>
      <c r="AO9" s="35" t="s">
        <v>14</v>
      </c>
      <c r="AP9" s="35"/>
      <c r="AQ9" s="4"/>
      <c r="AR9" s="19"/>
      <c r="AS9" s="36"/>
      <c r="AT9" s="37"/>
      <c r="AU9" s="37"/>
      <c r="AV9" s="37"/>
      <c r="AW9" s="37"/>
      <c r="AX9" s="37"/>
      <c r="AY9" s="8"/>
      <c r="AZ9" s="8"/>
      <c r="BA9" s="8"/>
      <c r="BB9" s="8"/>
      <c r="BC9" s="8"/>
      <c r="BD9" s="8"/>
    </row>
    <row r="10" spans="1:64" ht="14.25">
      <c r="A10" s="8"/>
      <c r="B10" s="21"/>
      <c r="C10" s="22" t="s">
        <v>15</v>
      </c>
      <c r="E10" s="22" t="s">
        <v>15</v>
      </c>
      <c r="F10" s="23"/>
      <c r="G10" s="24" t="s">
        <v>16</v>
      </c>
      <c r="H10" s="23"/>
      <c r="I10" s="24" t="s">
        <v>17</v>
      </c>
      <c r="J10" s="26"/>
      <c r="K10" s="24" t="s">
        <v>18</v>
      </c>
      <c r="L10" s="26"/>
      <c r="M10" s="27" t="s">
        <v>19</v>
      </c>
      <c r="N10" s="28"/>
      <c r="O10" s="27" t="s">
        <v>20</v>
      </c>
      <c r="P10" s="28"/>
      <c r="Q10" s="27" t="s">
        <v>21</v>
      </c>
      <c r="R10" s="28"/>
      <c r="S10" s="38" t="s">
        <v>22</v>
      </c>
      <c r="T10" s="244" t="s">
        <v>23</v>
      </c>
      <c r="U10" s="245"/>
      <c r="V10" s="30" t="s">
        <v>15</v>
      </c>
      <c r="W10" s="31" t="s">
        <v>15</v>
      </c>
      <c r="X10" s="31" t="s">
        <v>15</v>
      </c>
      <c r="Y10" s="32" t="s">
        <v>19</v>
      </c>
      <c r="Z10" s="33" t="s">
        <v>19</v>
      </c>
      <c r="AA10" s="33" t="s">
        <v>19</v>
      </c>
      <c r="AB10" s="32" t="s">
        <v>20</v>
      </c>
      <c r="AC10" s="33" t="s">
        <v>20</v>
      </c>
      <c r="AD10" s="33" t="s">
        <v>20</v>
      </c>
      <c r="AE10" s="32" t="s">
        <v>21</v>
      </c>
      <c r="AF10" s="33" t="s">
        <v>21</v>
      </c>
      <c r="AG10" s="33" t="s">
        <v>21</v>
      </c>
      <c r="AH10" s="34" t="s">
        <v>16</v>
      </c>
      <c r="AI10" s="35" t="s">
        <v>16</v>
      </c>
      <c r="AJ10" s="35" t="s">
        <v>16</v>
      </c>
      <c r="AK10" s="34" t="s">
        <v>17</v>
      </c>
      <c r="AL10" s="35" t="s">
        <v>17</v>
      </c>
      <c r="AM10" s="35" t="s">
        <v>17</v>
      </c>
      <c r="AN10" s="34" t="s">
        <v>18</v>
      </c>
      <c r="AO10" s="35" t="s">
        <v>18</v>
      </c>
      <c r="AP10" s="35" t="s">
        <v>18</v>
      </c>
      <c r="AQ10" s="4"/>
      <c r="AR10" s="19"/>
      <c r="AS10" s="36"/>
      <c r="AT10" s="37"/>
      <c r="AU10" s="37"/>
      <c r="AV10" s="37"/>
      <c r="AW10" s="37"/>
      <c r="AX10" s="37"/>
      <c r="AY10" s="8"/>
      <c r="AZ10" s="8"/>
      <c r="BA10" s="8"/>
      <c r="BB10" s="8"/>
      <c r="BC10" s="8"/>
      <c r="BD10" s="8"/>
    </row>
    <row r="11" spans="1:64" ht="14.25">
      <c r="A11" s="39"/>
      <c r="B11" s="40" t="s">
        <v>24</v>
      </c>
      <c r="C11" s="41" t="s">
        <v>25</v>
      </c>
      <c r="D11" s="42" t="s">
        <v>26</v>
      </c>
      <c r="E11" s="43" t="s">
        <v>27</v>
      </c>
      <c r="F11" s="42" t="s">
        <v>26</v>
      </c>
      <c r="G11" s="41" t="s">
        <v>28</v>
      </c>
      <c r="H11" s="42" t="s">
        <v>26</v>
      </c>
      <c r="I11" s="41" t="s">
        <v>28</v>
      </c>
      <c r="J11" s="42" t="s">
        <v>26</v>
      </c>
      <c r="K11" s="41" t="s">
        <v>28</v>
      </c>
      <c r="L11" s="42" t="s">
        <v>26</v>
      </c>
      <c r="M11" s="41" t="s">
        <v>28</v>
      </c>
      <c r="N11" s="42" t="s">
        <v>26</v>
      </c>
      <c r="O11" s="41" t="s">
        <v>28</v>
      </c>
      <c r="P11" s="42" t="s">
        <v>26</v>
      </c>
      <c r="Q11" s="41" t="s">
        <v>25</v>
      </c>
      <c r="R11" s="42" t="s">
        <v>26</v>
      </c>
      <c r="S11" s="44" t="s">
        <v>29</v>
      </c>
      <c r="T11" s="43" t="s">
        <v>30</v>
      </c>
      <c r="U11" s="43" t="s">
        <v>31</v>
      </c>
      <c r="V11" s="41" t="s">
        <v>32</v>
      </c>
      <c r="W11" s="43" t="s">
        <v>32</v>
      </c>
      <c r="X11" s="43" t="s">
        <v>33</v>
      </c>
      <c r="Y11" s="41" t="s">
        <v>32</v>
      </c>
      <c r="Z11" s="43" t="s">
        <v>32</v>
      </c>
      <c r="AA11" s="43" t="s">
        <v>33</v>
      </c>
      <c r="AB11" s="41" t="s">
        <v>32</v>
      </c>
      <c r="AC11" s="43" t="s">
        <v>32</v>
      </c>
      <c r="AD11" s="43" t="s">
        <v>33</v>
      </c>
      <c r="AE11" s="41" t="s">
        <v>32</v>
      </c>
      <c r="AF11" s="43" t="s">
        <v>32</v>
      </c>
      <c r="AG11" s="43" t="s">
        <v>33</v>
      </c>
      <c r="AH11" s="41" t="s">
        <v>32</v>
      </c>
      <c r="AI11" s="43" t="s">
        <v>32</v>
      </c>
      <c r="AJ11" s="43" t="s">
        <v>33</v>
      </c>
      <c r="AK11" s="41" t="s">
        <v>32</v>
      </c>
      <c r="AL11" s="43" t="s">
        <v>32</v>
      </c>
      <c r="AM11" s="43" t="s">
        <v>33</v>
      </c>
      <c r="AN11" s="41" t="s">
        <v>32</v>
      </c>
      <c r="AO11" s="43" t="s">
        <v>32</v>
      </c>
      <c r="AP11" s="43" t="s">
        <v>33</v>
      </c>
      <c r="AQ11" s="4"/>
      <c r="AR11" s="19"/>
      <c r="AS11" s="45"/>
      <c r="AT11" s="46"/>
      <c r="AU11" s="46"/>
      <c r="AV11" s="46"/>
      <c r="AW11" s="46"/>
      <c r="AX11" s="46"/>
      <c r="AY11" s="8"/>
      <c r="AZ11" s="8"/>
      <c r="BA11" s="8"/>
      <c r="BB11" s="8"/>
      <c r="BC11" s="8"/>
      <c r="BD11" s="8"/>
    </row>
    <row r="12" spans="1:64">
      <c r="A12" s="47" t="s">
        <v>34</v>
      </c>
      <c r="B12" s="1" t="s">
        <v>35</v>
      </c>
      <c r="C12" s="48">
        <v>4.4000000000000004</v>
      </c>
      <c r="D12" s="49">
        <v>0</v>
      </c>
      <c r="E12" s="50">
        <f t="shared" ref="E12:F19" si="0">+C12/12*1000</f>
        <v>366.66666666666669</v>
      </c>
      <c r="F12" s="51">
        <f t="shared" si="0"/>
        <v>0</v>
      </c>
      <c r="G12" s="52">
        <v>10.560733333333333</v>
      </c>
      <c r="H12" s="53">
        <v>1</v>
      </c>
      <c r="I12" s="54">
        <v>0.33963333333333329</v>
      </c>
      <c r="J12" s="55">
        <v>0.1</v>
      </c>
      <c r="K12" s="27">
        <v>4.8233333333333329E-2</v>
      </c>
      <c r="L12" s="56">
        <v>1.4055014953152287E-3</v>
      </c>
      <c r="M12" s="57">
        <v>106</v>
      </c>
      <c r="N12" s="58">
        <v>1</v>
      </c>
      <c r="O12" s="57">
        <v>171</v>
      </c>
      <c r="P12" s="58">
        <v>40</v>
      </c>
      <c r="Q12" s="59"/>
      <c r="R12" s="60"/>
      <c r="S12" s="61">
        <v>11494201</v>
      </c>
      <c r="T12" s="7">
        <v>280</v>
      </c>
      <c r="U12" s="62">
        <f t="shared" ref="U12:U19" si="1">T12*28.317*60*60*24</f>
        <v>685044864.00000012</v>
      </c>
      <c r="V12" s="63">
        <f t="shared" ref="V12:V19" si="2">(C12*$U12)/1000000</f>
        <v>3014.1974016000008</v>
      </c>
      <c r="W12" s="64">
        <f>AVERAGE(V12:V13)</f>
        <v>2877.1884288000006</v>
      </c>
      <c r="X12" s="65">
        <f>W12/200</f>
        <v>14.385942144000003</v>
      </c>
      <c r="Y12" s="10">
        <f t="shared" ref="Y12:Y19" si="3">(M12*$U12)/1000000000</f>
        <v>72.614755584000022</v>
      </c>
      <c r="Z12" s="64">
        <f>AVERAGE(Y12:Y13)</f>
        <v>72.614755584000022</v>
      </c>
      <c r="AA12" s="65">
        <f>Z12/200</f>
        <v>0.36307377792000012</v>
      </c>
      <c r="AB12" s="10">
        <f>(O12*$U12)/1000000000</f>
        <v>117.14267174400001</v>
      </c>
      <c r="AC12" s="64">
        <f>AVERAGE(AB12:AB13)</f>
        <v>111.31979040000002</v>
      </c>
      <c r="AD12" s="65">
        <f>AC12/200</f>
        <v>0.55659895200000009</v>
      </c>
      <c r="AE12" s="63"/>
      <c r="AF12" s="66"/>
      <c r="AG12" s="66"/>
      <c r="AH12" s="10">
        <f t="shared" ref="AH12:AH19" si="4">(G12*$U12)/1000000000</f>
        <v>7.2345761300736005</v>
      </c>
      <c r="AI12" s="64">
        <f>AVERAGE(AH12:AH13)</f>
        <v>6.8274825109344004</v>
      </c>
      <c r="AJ12" s="65">
        <f>AI12/200</f>
        <v>3.4137412554672002E-2</v>
      </c>
      <c r="AK12" s="67">
        <f t="shared" ref="AK12:AK19" si="5">(I12*U12)/1000000000</f>
        <v>0.23266407064320002</v>
      </c>
      <c r="AL12" s="65">
        <f>AVERAGE(AK12:AK13)</f>
        <v>0.24577126237440006</v>
      </c>
      <c r="AM12" s="68">
        <f>AL12/200</f>
        <v>1.2288563118720002E-3</v>
      </c>
      <c r="AN12" s="69">
        <f>(K12*U12)/1000000000</f>
        <v>3.3041997273600007E-2</v>
      </c>
      <c r="AO12" s="70">
        <f>AVERAGE(AN12:AN13)</f>
        <v>3.3938264304000015E-2</v>
      </c>
      <c r="AP12" s="68">
        <f>AO12/200</f>
        <v>1.6969132152000008E-4</v>
      </c>
      <c r="AQ12" s="8"/>
      <c r="AR12" s="71"/>
      <c r="AS12" s="45"/>
      <c r="AT12" s="72"/>
      <c r="AU12" s="46"/>
      <c r="AV12" s="46"/>
      <c r="AW12" s="46"/>
      <c r="AX12" s="46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>
      <c r="A13" s="47"/>
      <c r="B13" s="1" t="s">
        <v>36</v>
      </c>
      <c r="C13" s="48">
        <v>4</v>
      </c>
      <c r="D13" s="49">
        <v>0</v>
      </c>
      <c r="E13" s="50">
        <f t="shared" si="0"/>
        <v>333.33333333333331</v>
      </c>
      <c r="F13" s="51">
        <f t="shared" si="0"/>
        <v>0</v>
      </c>
      <c r="G13" s="52">
        <v>9.3722166666666666</v>
      </c>
      <c r="H13" s="53">
        <v>1</v>
      </c>
      <c r="I13" s="54">
        <v>0.37790000000000001</v>
      </c>
      <c r="J13" s="55">
        <v>0.1</v>
      </c>
      <c r="K13" s="27">
        <v>5.0850000000000006E-2</v>
      </c>
      <c r="L13" s="56">
        <v>2.2272441334528206E-3</v>
      </c>
      <c r="M13" s="73">
        <v>106</v>
      </c>
      <c r="N13" s="74">
        <v>1</v>
      </c>
      <c r="O13" s="73">
        <v>154</v>
      </c>
      <c r="P13" s="74">
        <v>20</v>
      </c>
      <c r="Q13" s="75"/>
      <c r="S13" s="61"/>
      <c r="T13" s="7">
        <v>280</v>
      </c>
      <c r="U13" s="76">
        <f t="shared" si="1"/>
        <v>685044864.00000012</v>
      </c>
      <c r="V13" s="63">
        <f t="shared" si="2"/>
        <v>2740.1794560000003</v>
      </c>
      <c r="W13" s="77"/>
      <c r="X13" s="78"/>
      <c r="Y13" s="10">
        <f t="shared" si="3"/>
        <v>72.614755584000022</v>
      </c>
      <c r="Z13" s="8"/>
      <c r="AA13" s="78"/>
      <c r="AB13" s="10">
        <f t="shared" ref="AB13:AB19" si="6">(O13*$U13)/1000000000</f>
        <v>105.49690905600002</v>
      </c>
      <c r="AC13" s="8"/>
      <c r="AD13" s="78"/>
      <c r="AE13" s="63"/>
      <c r="AF13" s="79"/>
      <c r="AG13" s="79"/>
      <c r="AH13" s="10">
        <f t="shared" si="4"/>
        <v>6.4203888917952012</v>
      </c>
      <c r="AI13" s="8"/>
      <c r="AJ13" s="78"/>
      <c r="AK13" s="67">
        <f t="shared" si="5"/>
        <v>0.25887845410560006</v>
      </c>
      <c r="AL13" s="78"/>
      <c r="AM13" s="80"/>
      <c r="AN13" s="69">
        <f t="shared" ref="AN13:AN19" si="7">(K13*U13)/1000000000</f>
        <v>3.4834531334400017E-2</v>
      </c>
      <c r="AO13" s="81"/>
      <c r="AP13" s="80"/>
      <c r="AQ13" s="8"/>
      <c r="AR13" s="71"/>
      <c r="AS13" s="45"/>
      <c r="AT13" s="72"/>
      <c r="AU13" s="72"/>
      <c r="AV13" s="46"/>
      <c r="AW13" s="46"/>
      <c r="AX13" s="46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>
      <c r="A14" s="82" t="s">
        <v>37</v>
      </c>
      <c r="B14" s="83" t="s">
        <v>35</v>
      </c>
      <c r="C14" s="84">
        <v>4.3</v>
      </c>
      <c r="D14" s="85">
        <v>0.1</v>
      </c>
      <c r="E14" s="86">
        <f t="shared" si="0"/>
        <v>358.33333333333331</v>
      </c>
      <c r="F14" s="87">
        <f t="shared" si="0"/>
        <v>8.3333333333333339</v>
      </c>
      <c r="G14" s="88">
        <v>197</v>
      </c>
      <c r="H14" s="89">
        <v>0.61220867081935038</v>
      </c>
      <c r="I14" s="90">
        <v>5.2697000000000003</v>
      </c>
      <c r="J14" s="91">
        <v>7.9159537749977901E-2</v>
      </c>
      <c r="K14" s="92">
        <v>0.36767499999999997</v>
      </c>
      <c r="L14" s="93">
        <v>3.2217404947998355E-3</v>
      </c>
      <c r="M14" s="94">
        <v>46</v>
      </c>
      <c r="N14" s="95">
        <v>1</v>
      </c>
      <c r="O14" s="94">
        <v>129</v>
      </c>
      <c r="P14" s="95">
        <v>3</v>
      </c>
      <c r="Q14" s="96"/>
      <c r="R14" s="97"/>
      <c r="S14" s="98">
        <v>11501000</v>
      </c>
      <c r="T14" s="99">
        <v>449</v>
      </c>
      <c r="U14" s="100">
        <f t="shared" si="1"/>
        <v>1098518371.1999998</v>
      </c>
      <c r="V14" s="101">
        <f t="shared" si="2"/>
        <v>4723.6289961599987</v>
      </c>
      <c r="W14" s="102">
        <f>AVERAGE(V14:V15)</f>
        <v>4558.8512404799985</v>
      </c>
      <c r="X14" s="103">
        <f>W14/200</f>
        <v>22.794256202399993</v>
      </c>
      <c r="Y14" s="104">
        <f t="shared" si="3"/>
        <v>50.531845075199989</v>
      </c>
      <c r="Z14" s="102">
        <f>AVERAGE(Y14:Y15)</f>
        <v>49.982585889599989</v>
      </c>
      <c r="AA14" s="103">
        <f>Z14/200</f>
        <v>0.24991292944799995</v>
      </c>
      <c r="AB14" s="104">
        <f t="shared" si="6"/>
        <v>141.70886988479998</v>
      </c>
      <c r="AC14" s="102">
        <f>AVERAGE(AB14:AB15)</f>
        <v>148.29998011199999</v>
      </c>
      <c r="AD14" s="103">
        <f>AC14/200</f>
        <v>0.74149990055999992</v>
      </c>
      <c r="AE14" s="101"/>
      <c r="AF14" s="105"/>
      <c r="AG14" s="105"/>
      <c r="AH14" s="104">
        <f t="shared" si="4"/>
        <v>216.40811912639995</v>
      </c>
      <c r="AI14" s="102">
        <f>AVERAGE(AH14:AH15)</f>
        <v>222.99922935359996</v>
      </c>
      <c r="AJ14" s="103">
        <f>AI14/200</f>
        <v>1.1149961467679999</v>
      </c>
      <c r="AK14" s="106">
        <f t="shared" si="5"/>
        <v>5.788862260712639</v>
      </c>
      <c r="AL14" s="103">
        <f>AVERAGE(AK14:AK15)</f>
        <v>5.6197270488268796</v>
      </c>
      <c r="AM14" s="107">
        <f>AL14/200</f>
        <v>2.8098635244134397E-2</v>
      </c>
      <c r="AN14" s="108">
        <f t="shared" si="7"/>
        <v>0.40389774213095991</v>
      </c>
      <c r="AO14" s="109">
        <f>AVERAGE(AN14:AN15)</f>
        <v>0.39622184501219992</v>
      </c>
      <c r="AP14" s="107">
        <f>AO14/200</f>
        <v>1.9811092250609998E-3</v>
      </c>
      <c r="AQ14" s="8"/>
      <c r="AS14" s="45"/>
      <c r="AT14" s="72"/>
      <c r="AU14" s="72"/>
      <c r="AV14" s="72"/>
      <c r="AW14" s="46"/>
      <c r="AX14" s="46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>
      <c r="A15" s="82"/>
      <c r="B15" s="83" t="s">
        <v>36</v>
      </c>
      <c r="C15" s="84">
        <v>4</v>
      </c>
      <c r="D15" s="85">
        <v>0.1</v>
      </c>
      <c r="E15" s="86">
        <f t="shared" si="0"/>
        <v>333.33333333333331</v>
      </c>
      <c r="F15" s="87">
        <f t="shared" si="0"/>
        <v>8.3333333333333339</v>
      </c>
      <c r="G15" s="88">
        <v>209</v>
      </c>
      <c r="H15" s="89">
        <v>0.59561097969425547</v>
      </c>
      <c r="I15" s="90">
        <v>4.9617666666666667</v>
      </c>
      <c r="J15" s="91">
        <v>8.0031671352431138E-2</v>
      </c>
      <c r="K15" s="92">
        <v>0.35370000000000007</v>
      </c>
      <c r="L15" s="93">
        <v>1.3264129485193777E-3</v>
      </c>
      <c r="M15" s="110">
        <v>45</v>
      </c>
      <c r="N15" s="111">
        <v>1</v>
      </c>
      <c r="O15" s="110">
        <v>141</v>
      </c>
      <c r="P15" s="111">
        <v>36</v>
      </c>
      <c r="Q15" s="112"/>
      <c r="R15" s="83"/>
      <c r="S15" s="98"/>
      <c r="T15" s="99">
        <v>449</v>
      </c>
      <c r="U15" s="100">
        <f t="shared" si="1"/>
        <v>1098518371.1999998</v>
      </c>
      <c r="V15" s="101">
        <f t="shared" si="2"/>
        <v>4394.0734847999993</v>
      </c>
      <c r="W15" s="102"/>
      <c r="X15" s="103"/>
      <c r="Y15" s="104">
        <f t="shared" si="3"/>
        <v>49.433326703999995</v>
      </c>
      <c r="Z15" s="99"/>
      <c r="AA15" s="103"/>
      <c r="AB15" s="104">
        <f t="shared" si="6"/>
        <v>154.89109033919999</v>
      </c>
      <c r="AC15" s="99"/>
      <c r="AD15" s="103"/>
      <c r="AE15" s="101"/>
      <c r="AF15" s="105"/>
      <c r="AG15" s="105"/>
      <c r="AH15" s="104">
        <f t="shared" si="4"/>
        <v>229.59033958079996</v>
      </c>
      <c r="AI15" s="99"/>
      <c r="AJ15" s="103"/>
      <c r="AK15" s="106">
        <f t="shared" si="5"/>
        <v>5.4505918369411193</v>
      </c>
      <c r="AL15" s="103"/>
      <c r="AM15" s="107"/>
      <c r="AN15" s="108">
        <f t="shared" si="7"/>
        <v>0.38854594789343999</v>
      </c>
      <c r="AO15" s="113"/>
      <c r="AP15" s="107"/>
      <c r="AQ15" s="8"/>
      <c r="AS15" s="45"/>
      <c r="AT15" s="72"/>
      <c r="AU15" s="72"/>
      <c r="AV15" s="72"/>
      <c r="AW15" s="72"/>
      <c r="AX15" s="46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>
      <c r="A16" s="47" t="s">
        <v>38</v>
      </c>
      <c r="B16" s="1" t="s">
        <v>35</v>
      </c>
      <c r="C16" s="48">
        <v>4.3</v>
      </c>
      <c r="D16" s="49">
        <v>0.1</v>
      </c>
      <c r="E16" s="50">
        <f t="shared" si="0"/>
        <v>358.33333333333331</v>
      </c>
      <c r="F16" s="51">
        <f t="shared" si="0"/>
        <v>8.3333333333333339</v>
      </c>
      <c r="G16" s="52">
        <v>86.615524999999991</v>
      </c>
      <c r="H16" s="53">
        <v>0.74683036185646501</v>
      </c>
      <c r="I16" s="54">
        <v>6.9836</v>
      </c>
      <c r="J16" s="55">
        <v>0.1</v>
      </c>
      <c r="K16" s="27">
        <v>0.16679999999999998</v>
      </c>
      <c r="L16" s="56">
        <v>1.0541261214864002E-3</v>
      </c>
      <c r="M16" s="57">
        <v>84</v>
      </c>
      <c r="N16" s="58">
        <v>1</v>
      </c>
      <c r="O16" s="57">
        <v>176</v>
      </c>
      <c r="P16" s="58">
        <v>5</v>
      </c>
      <c r="Q16" s="59"/>
      <c r="R16" s="60"/>
      <c r="S16" s="61">
        <v>11504100</v>
      </c>
      <c r="T16" s="7">
        <v>150</v>
      </c>
      <c r="U16" s="76">
        <f t="shared" si="1"/>
        <v>366988320</v>
      </c>
      <c r="V16" s="63">
        <f t="shared" si="2"/>
        <v>1578.0497760000001</v>
      </c>
      <c r="W16" s="64">
        <f>AVERAGE(V16:V17)</f>
        <v>1486.3026960000002</v>
      </c>
      <c r="X16" s="65">
        <f>W16/200</f>
        <v>7.4315134800000013</v>
      </c>
      <c r="Y16" s="10">
        <f t="shared" si="3"/>
        <v>30.827018880000001</v>
      </c>
      <c r="Z16" s="64">
        <f>AVERAGE(Y16:Y17)</f>
        <v>30.643524720000002</v>
      </c>
      <c r="AA16" s="65">
        <f>Z16/200</f>
        <v>0.15321762360000002</v>
      </c>
      <c r="AB16" s="10">
        <f t="shared" si="6"/>
        <v>64.589944320000001</v>
      </c>
      <c r="AC16" s="64">
        <f>AVERAGE(AB16:AB17)</f>
        <v>66.608380080000003</v>
      </c>
      <c r="AD16" s="65">
        <f>AC16/200</f>
        <v>0.33304190040000003</v>
      </c>
      <c r="AE16" s="63"/>
      <c r="AF16" s="66"/>
      <c r="AG16" s="66"/>
      <c r="AH16" s="10">
        <f t="shared" si="4"/>
        <v>31.786886005667995</v>
      </c>
      <c r="AI16" s="64">
        <f>AVERAGE(AH16:AH17)</f>
        <v>30.935492981802</v>
      </c>
      <c r="AJ16" s="65">
        <f>AI16/200</f>
        <v>0.15467746490900999</v>
      </c>
      <c r="AK16" s="67">
        <f t="shared" si="5"/>
        <v>2.5628996315519998</v>
      </c>
      <c r="AL16" s="65">
        <f>AVERAGE(AK16:AK17)</f>
        <v>2.5174970598959998</v>
      </c>
      <c r="AM16" s="68">
        <f>AL16/200</f>
        <v>1.2587485299479999E-2</v>
      </c>
      <c r="AN16" s="69">
        <f t="shared" si="7"/>
        <v>6.1213651775999994E-2</v>
      </c>
      <c r="AO16" s="70">
        <f>AVERAGE(AN16:AN17)</f>
        <v>5.9849678519999998E-2</v>
      </c>
      <c r="AP16" s="68">
        <f>AO16/200</f>
        <v>2.9924839259999999E-4</v>
      </c>
      <c r="AQ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H16" s="8"/>
      <c r="BI16" s="8"/>
      <c r="BJ16" s="8"/>
      <c r="BK16" s="8"/>
      <c r="BL16" s="8"/>
    </row>
    <row r="17" spans="1:64">
      <c r="A17" s="47"/>
      <c r="B17" s="1" t="s">
        <v>36</v>
      </c>
      <c r="C17" s="48">
        <v>3.8</v>
      </c>
      <c r="D17" s="49">
        <v>0.1</v>
      </c>
      <c r="E17" s="50">
        <f t="shared" si="0"/>
        <v>316.66666666666663</v>
      </c>
      <c r="F17" s="51">
        <f t="shared" si="0"/>
        <v>8.3333333333333339</v>
      </c>
      <c r="G17" s="52">
        <v>81.975633333333334</v>
      </c>
      <c r="H17" s="53">
        <v>0.93220800540870141</v>
      </c>
      <c r="I17" s="54">
        <v>6.7361666666666666</v>
      </c>
      <c r="J17" s="55">
        <v>7.825560301871913E-2</v>
      </c>
      <c r="K17" s="27">
        <v>0.15936666666666666</v>
      </c>
      <c r="L17" s="56">
        <v>2.1373329579953697E-3</v>
      </c>
      <c r="M17" s="73">
        <v>83</v>
      </c>
      <c r="N17" s="74">
        <v>1</v>
      </c>
      <c r="O17" s="73">
        <v>187</v>
      </c>
      <c r="P17" s="74">
        <v>31</v>
      </c>
      <c r="Q17" s="75"/>
      <c r="S17" s="61"/>
      <c r="T17" s="7">
        <v>150</v>
      </c>
      <c r="U17" s="76">
        <f t="shared" si="1"/>
        <v>366988320</v>
      </c>
      <c r="V17" s="63">
        <f t="shared" si="2"/>
        <v>1394.5556160000001</v>
      </c>
      <c r="W17" s="64"/>
      <c r="X17" s="78"/>
      <c r="Y17" s="10">
        <f t="shared" si="3"/>
        <v>30.46003056</v>
      </c>
      <c r="Z17" s="8"/>
      <c r="AA17" s="78"/>
      <c r="AB17" s="10">
        <f t="shared" si="6"/>
        <v>68.626815840000006</v>
      </c>
      <c r="AC17" s="8"/>
      <c r="AD17" s="78"/>
      <c r="AE17" s="63"/>
      <c r="AF17" s="79"/>
      <c r="AG17" s="79"/>
      <c r="AH17" s="10">
        <f t="shared" si="4"/>
        <v>30.084099957936001</v>
      </c>
      <c r="AI17" s="8"/>
      <c r="AJ17" s="78"/>
      <c r="AK17" s="67">
        <f t="shared" si="5"/>
        <v>2.4720944882399998</v>
      </c>
      <c r="AL17" s="78"/>
      <c r="AM17" s="80"/>
      <c r="AN17" s="69">
        <f t="shared" si="7"/>
        <v>5.8485705264000001E-2</v>
      </c>
      <c r="AO17" s="81"/>
      <c r="AP17" s="80"/>
      <c r="AQ17" s="8"/>
      <c r="AS17" s="8"/>
      <c r="AT17" s="46"/>
      <c r="AU17" s="46"/>
      <c r="AV17" s="8"/>
      <c r="AW17" s="8"/>
      <c r="AX17" s="8"/>
      <c r="AY17" s="8"/>
      <c r="AZ17" s="8"/>
      <c r="BA17" s="8"/>
      <c r="BB17" s="8"/>
      <c r="BC17" s="8"/>
      <c r="BD17" s="8"/>
      <c r="BE17" s="8"/>
      <c r="BH17" s="8"/>
      <c r="BI17" s="8"/>
      <c r="BJ17" s="8"/>
      <c r="BK17" s="8"/>
      <c r="BL17" s="8"/>
    </row>
    <row r="18" spans="1:64">
      <c r="A18" s="82" t="s">
        <v>39</v>
      </c>
      <c r="B18" s="114" t="s">
        <v>35</v>
      </c>
      <c r="C18" s="84">
        <v>32.1</v>
      </c>
      <c r="D18" s="85">
        <v>0</v>
      </c>
      <c r="E18" s="86">
        <f t="shared" si="0"/>
        <v>2675.0000000000005</v>
      </c>
      <c r="F18" s="87">
        <f t="shared" si="0"/>
        <v>0</v>
      </c>
      <c r="G18" s="88">
        <v>197</v>
      </c>
      <c r="H18" s="89">
        <v>0.61220867081935038</v>
      </c>
      <c r="I18" s="90">
        <v>5.2697000000000003</v>
      </c>
      <c r="J18" s="91">
        <v>7.9159537749977901E-2</v>
      </c>
      <c r="K18" s="92">
        <v>0.36767499999999997</v>
      </c>
      <c r="L18" s="93">
        <v>3.2217404947998355E-3</v>
      </c>
      <c r="M18" s="94">
        <v>50</v>
      </c>
      <c r="N18" s="95">
        <v>2</v>
      </c>
      <c r="O18" s="94">
        <v>160</v>
      </c>
      <c r="P18" s="95">
        <v>24</v>
      </c>
      <c r="Q18" s="96"/>
      <c r="R18" s="97"/>
      <c r="S18" s="98">
        <v>11493500</v>
      </c>
      <c r="T18" s="99">
        <v>57</v>
      </c>
      <c r="U18" s="100">
        <f t="shared" si="1"/>
        <v>139455561.60000002</v>
      </c>
      <c r="V18" s="101">
        <f t="shared" si="2"/>
        <v>4476.523527360001</v>
      </c>
      <c r="W18" s="102">
        <f>AVERAGE(V18:V19)</f>
        <v>4532.3057520000002</v>
      </c>
      <c r="X18" s="103">
        <f>W18/200</f>
        <v>22.661528759999999</v>
      </c>
      <c r="Y18" s="104">
        <f t="shared" si="3"/>
        <v>6.9727780800000012</v>
      </c>
      <c r="Z18" s="102">
        <f>AVERAGE(Y18:Y19)</f>
        <v>6.763594737600001</v>
      </c>
      <c r="AA18" s="103">
        <f>Z18/200</f>
        <v>3.3817973688000005E-2</v>
      </c>
      <c r="AB18" s="104">
        <f t="shared" si="6"/>
        <v>22.312889856000005</v>
      </c>
      <c r="AC18" s="102">
        <f>AVERAGE(AB18:AB19)</f>
        <v>23.428534348800007</v>
      </c>
      <c r="AD18" s="103">
        <f>AC18/200</f>
        <v>0.11714267174400003</v>
      </c>
      <c r="AE18" s="101"/>
      <c r="AF18" s="105"/>
      <c r="AG18" s="105"/>
      <c r="AH18" s="104">
        <f t="shared" si="4"/>
        <v>27.472745635200006</v>
      </c>
      <c r="AI18" s="102">
        <f>AVERAGE(AH18:AH19)</f>
        <v>28.309479004800004</v>
      </c>
      <c r="AJ18" s="103">
        <f>AI18/200</f>
        <v>0.14154739502400002</v>
      </c>
      <c r="AK18" s="106">
        <f t="shared" si="5"/>
        <v>0.73488897296352018</v>
      </c>
      <c r="AL18" s="103">
        <f>AVERAGE(AK18:AK19)</f>
        <v>0.71341746499584013</v>
      </c>
      <c r="AM18" s="107">
        <f>AL18/200</f>
        <v>3.5670873249792007E-3</v>
      </c>
      <c r="AN18" s="108">
        <f t="shared" si="7"/>
        <v>5.1274323611280002E-2</v>
      </c>
      <c r="AO18" s="109">
        <f>AVERAGE(AN18:AN19)</f>
        <v>5.029987787460001E-2</v>
      </c>
      <c r="AP18" s="107">
        <f>AO18/200</f>
        <v>2.5149938937300007E-4</v>
      </c>
      <c r="AQ18" s="8"/>
      <c r="AS18" s="8"/>
      <c r="AT18" s="46"/>
      <c r="AU18" s="46"/>
      <c r="AV18" s="8"/>
      <c r="AW18" s="8"/>
      <c r="AX18" s="8"/>
      <c r="AY18" s="8"/>
      <c r="AZ18" s="8"/>
      <c r="BA18" s="8"/>
      <c r="BB18" s="8"/>
      <c r="BC18" s="8"/>
      <c r="BD18" s="8"/>
      <c r="BE18" s="8"/>
      <c r="BG18" s="8"/>
      <c r="BH18" s="8"/>
      <c r="BI18" s="8"/>
      <c r="BJ18" s="8"/>
      <c r="BK18" s="8"/>
      <c r="BL18" s="8"/>
    </row>
    <row r="19" spans="1:64">
      <c r="A19" s="82"/>
      <c r="B19" s="114" t="s">
        <v>36</v>
      </c>
      <c r="C19" s="84">
        <v>32.9</v>
      </c>
      <c r="D19" s="85">
        <v>0.19612135000000003</v>
      </c>
      <c r="E19" s="86">
        <f t="shared" si="0"/>
        <v>2741.6666666666665</v>
      </c>
      <c r="F19" s="87">
        <f t="shared" si="0"/>
        <v>16.343445833333334</v>
      </c>
      <c r="G19" s="88">
        <v>209</v>
      </c>
      <c r="H19" s="89">
        <v>0.59561097969425547</v>
      </c>
      <c r="I19" s="90">
        <v>4.9617666666666667</v>
      </c>
      <c r="J19" s="91">
        <v>8.0031671352431138E-2</v>
      </c>
      <c r="K19" s="92">
        <v>0.35370000000000007</v>
      </c>
      <c r="L19" s="93">
        <v>1.3264129485193777E-3</v>
      </c>
      <c r="M19" s="110">
        <v>47</v>
      </c>
      <c r="N19" s="111">
        <v>1</v>
      </c>
      <c r="O19" s="110">
        <v>176</v>
      </c>
      <c r="P19" s="111">
        <v>4</v>
      </c>
      <c r="Q19" s="112"/>
      <c r="R19" s="83"/>
      <c r="S19" s="98"/>
      <c r="T19" s="99">
        <v>57</v>
      </c>
      <c r="U19" s="100">
        <f t="shared" si="1"/>
        <v>139455561.60000002</v>
      </c>
      <c r="V19" s="101">
        <f t="shared" si="2"/>
        <v>4588.0879766400003</v>
      </c>
      <c r="W19" s="102"/>
      <c r="X19" s="103"/>
      <c r="Y19" s="104">
        <f t="shared" si="3"/>
        <v>6.5544113952000007</v>
      </c>
      <c r="Z19" s="99"/>
      <c r="AA19" s="103"/>
      <c r="AB19" s="104">
        <f t="shared" si="6"/>
        <v>24.544178841600004</v>
      </c>
      <c r="AC19" s="99"/>
      <c r="AD19" s="103"/>
      <c r="AE19" s="101"/>
      <c r="AF19" s="105"/>
      <c r="AG19" s="105"/>
      <c r="AH19" s="104">
        <f t="shared" si="4"/>
        <v>29.146212374400005</v>
      </c>
      <c r="AI19" s="99"/>
      <c r="AJ19" s="103"/>
      <c r="AK19" s="106">
        <f t="shared" si="5"/>
        <v>0.69194595702816009</v>
      </c>
      <c r="AL19" s="103"/>
      <c r="AM19" s="107"/>
      <c r="AN19" s="108">
        <f t="shared" si="7"/>
        <v>4.9325432137920011E-2</v>
      </c>
      <c r="AO19" s="113"/>
      <c r="AP19" s="107"/>
      <c r="AQ19" s="8"/>
      <c r="AT19" s="46"/>
      <c r="AU19" s="46"/>
      <c r="AV19" s="8"/>
      <c r="AW19" s="8"/>
      <c r="AX19" s="8"/>
      <c r="AY19" s="8"/>
      <c r="BD19" s="8"/>
      <c r="BE19" s="8"/>
      <c r="BG19" s="8"/>
      <c r="BH19" s="8"/>
      <c r="BI19" s="8"/>
      <c r="BJ19" s="8"/>
      <c r="BK19" s="8"/>
      <c r="BL19" s="8"/>
    </row>
    <row r="20" spans="1:64" ht="15">
      <c r="A20" s="115"/>
      <c r="B20" s="116"/>
      <c r="C20" s="117"/>
      <c r="D20" s="118"/>
      <c r="E20" s="119"/>
      <c r="F20" s="120"/>
      <c r="G20" s="64"/>
      <c r="H20" s="120"/>
      <c r="I20" s="64"/>
      <c r="J20" s="120"/>
      <c r="K20" s="121"/>
      <c r="L20" s="122"/>
      <c r="M20" s="123"/>
      <c r="N20" s="116"/>
      <c r="O20" s="123"/>
      <c r="P20" s="116"/>
      <c r="Q20" s="123"/>
      <c r="R20" s="116"/>
      <c r="S20" s="124"/>
      <c r="T20" s="124"/>
      <c r="U20" s="124"/>
      <c r="V20" s="125" t="s">
        <v>40</v>
      </c>
      <c r="W20" s="126">
        <f>SUM(W12:W16)</f>
        <v>8922.3423652799993</v>
      </c>
      <c r="X20" s="127">
        <f>W20/200</f>
        <v>44.611711826399997</v>
      </c>
      <c r="Y20" s="128"/>
      <c r="Z20" s="126">
        <f>SUM(Z12:Z16)</f>
        <v>153.24086619360003</v>
      </c>
      <c r="AA20" s="127">
        <f>Z20/200</f>
        <v>0.76620433096800011</v>
      </c>
      <c r="AB20" s="129"/>
      <c r="AC20" s="126">
        <f>SUM(AC12:AC16)</f>
        <v>326.22815059200002</v>
      </c>
      <c r="AD20" s="127">
        <f>AC20/200</f>
        <v>1.6311407529600002</v>
      </c>
      <c r="AE20" s="128"/>
      <c r="AF20" s="124"/>
      <c r="AG20" s="124"/>
      <c r="AH20" s="130"/>
      <c r="AI20" s="126">
        <f>SUM(AI12:AI16)</f>
        <v>260.76220484633637</v>
      </c>
      <c r="AJ20" s="127">
        <f>AI20/200</f>
        <v>1.3038110242316818</v>
      </c>
      <c r="AK20" s="128"/>
      <c r="AL20" s="126">
        <f>SUM(AL12:AL16)</f>
        <v>8.3829953710972802</v>
      </c>
      <c r="AM20" s="131">
        <f>AL20/200</f>
        <v>4.1914976855486404E-2</v>
      </c>
      <c r="AN20" s="128"/>
      <c r="AO20" s="126">
        <f>SUM(AO12:AO16)</f>
        <v>0.49000978783619997</v>
      </c>
      <c r="AP20" s="131">
        <f>AO20/200</f>
        <v>2.4500489391809997E-3</v>
      </c>
      <c r="AQ20" s="132" t="s">
        <v>41</v>
      </c>
      <c r="AR20" s="133"/>
      <c r="AS20" s="133"/>
      <c r="AT20" s="133"/>
      <c r="AV20" s="8"/>
      <c r="AW20" s="8"/>
      <c r="AX20" s="8"/>
      <c r="AY20" s="8"/>
      <c r="BD20" s="8"/>
      <c r="BE20" s="8"/>
      <c r="BG20" s="8"/>
      <c r="BH20" s="8"/>
      <c r="BI20" s="8"/>
      <c r="BJ20" s="8"/>
      <c r="BK20" s="8"/>
      <c r="BL20" s="8"/>
    </row>
    <row r="21" spans="1:64">
      <c r="K21" s="8"/>
      <c r="L21" s="21"/>
      <c r="S21" s="7"/>
      <c r="T21" s="7"/>
      <c r="U21" s="7"/>
      <c r="V21" s="66"/>
      <c r="W21" s="64"/>
      <c r="X21" s="64"/>
      <c r="Y21" s="7"/>
      <c r="Z21" s="7"/>
      <c r="AA21" s="7"/>
      <c r="AB21" s="7"/>
      <c r="AC21" s="7"/>
      <c r="AD21" s="7"/>
      <c r="AE21" s="7"/>
      <c r="AF21" s="7"/>
      <c r="AG21" s="7"/>
      <c r="AH21" s="6"/>
      <c r="AI21" s="6"/>
      <c r="AJ21" s="6"/>
      <c r="AK21" s="7"/>
      <c r="AL21" s="6"/>
      <c r="AM21" s="6"/>
      <c r="AN21" s="7"/>
      <c r="AO21" s="6"/>
      <c r="AP21" s="6"/>
      <c r="AQ21" s="134"/>
      <c r="AR21" s="71"/>
      <c r="AS21" s="71"/>
      <c r="AT21" s="71"/>
      <c r="AU21" s="71"/>
      <c r="AV21" s="7"/>
      <c r="AW21" s="8"/>
      <c r="AX21" s="8"/>
      <c r="AY21" s="8"/>
      <c r="BD21" s="8"/>
      <c r="BE21" s="8"/>
      <c r="BG21" s="8"/>
      <c r="BH21" s="8"/>
      <c r="BI21" s="8"/>
      <c r="BJ21" s="8"/>
      <c r="BK21" s="8"/>
      <c r="BL21" s="8"/>
    </row>
    <row r="22" spans="1:64">
      <c r="V22" s="135"/>
      <c r="W22" s="136"/>
      <c r="X22" s="136"/>
      <c r="Y22" s="3" t="s">
        <v>1</v>
      </c>
      <c r="AL22" s="3"/>
      <c r="AM22" s="3"/>
      <c r="AO22" s="3"/>
      <c r="AP22" s="3"/>
      <c r="AT22" s="137"/>
      <c r="AU22" s="138"/>
      <c r="AV22" s="139"/>
      <c r="AW22" s="36"/>
      <c r="AX22" s="36"/>
      <c r="AY22" s="36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64">
      <c r="V23" s="140"/>
      <c r="W23" s="50" t="s">
        <v>2</v>
      </c>
      <c r="X23" s="141" t="s">
        <v>2</v>
      </c>
      <c r="Y23" s="142"/>
      <c r="Z23" s="11" t="s">
        <v>2</v>
      </c>
      <c r="AA23" s="11" t="s">
        <v>2</v>
      </c>
      <c r="AB23" s="11"/>
      <c r="AC23" s="11" t="s">
        <v>2</v>
      </c>
      <c r="AD23" s="11" t="s">
        <v>2</v>
      </c>
      <c r="AE23" s="143"/>
      <c r="AF23" s="11" t="s">
        <v>2</v>
      </c>
      <c r="AG23" s="11" t="s">
        <v>2</v>
      </c>
      <c r="AH23" s="143"/>
      <c r="AI23" s="11" t="s">
        <v>2</v>
      </c>
      <c r="AJ23" s="11" t="s">
        <v>2</v>
      </c>
      <c r="AK23" s="143"/>
      <c r="AL23" s="11" t="s">
        <v>2</v>
      </c>
      <c r="AM23" s="11" t="s">
        <v>2</v>
      </c>
      <c r="AN23" s="143"/>
      <c r="AO23" s="11" t="s">
        <v>2</v>
      </c>
      <c r="AP23" s="11" t="s">
        <v>2</v>
      </c>
      <c r="AS23" s="7"/>
      <c r="AT23" s="7"/>
      <c r="AU23" s="46"/>
      <c r="AV23" s="46"/>
      <c r="AW23" s="46"/>
      <c r="AX23" s="46"/>
      <c r="AY23" s="46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>
      <c r="A24" s="144">
        <v>41417</v>
      </c>
      <c r="B24" s="145"/>
      <c r="C24" s="146"/>
      <c r="D24" s="145"/>
      <c r="E24" s="146"/>
      <c r="F24" s="145"/>
      <c r="G24" s="146"/>
      <c r="H24" s="147"/>
      <c r="I24" s="146"/>
      <c r="J24" s="145"/>
      <c r="K24" s="146"/>
      <c r="L24" s="145"/>
      <c r="M24" s="146"/>
      <c r="N24" s="145"/>
      <c r="O24" s="146"/>
      <c r="P24" s="145"/>
      <c r="Q24" s="146"/>
      <c r="R24" s="145"/>
      <c r="S24" s="146"/>
      <c r="T24" s="146"/>
      <c r="U24" s="148"/>
      <c r="V24" s="149"/>
      <c r="W24" s="150" t="s">
        <v>3</v>
      </c>
      <c r="X24" s="150" t="s">
        <v>3</v>
      </c>
      <c r="Y24" s="150"/>
      <c r="Z24" s="151" t="s">
        <v>3</v>
      </c>
      <c r="AA24" s="151" t="s">
        <v>3</v>
      </c>
      <c r="AB24" s="151"/>
      <c r="AC24" s="151" t="s">
        <v>3</v>
      </c>
      <c r="AD24" s="151" t="s">
        <v>3</v>
      </c>
      <c r="AE24" s="150"/>
      <c r="AF24" s="151" t="s">
        <v>3</v>
      </c>
      <c r="AG24" s="151" t="s">
        <v>3</v>
      </c>
      <c r="AH24" s="150"/>
      <c r="AI24" s="151" t="s">
        <v>3</v>
      </c>
      <c r="AJ24" s="151" t="s">
        <v>3</v>
      </c>
      <c r="AK24" s="150"/>
      <c r="AL24" s="151" t="s">
        <v>3</v>
      </c>
      <c r="AM24" s="151" t="s">
        <v>3</v>
      </c>
      <c r="AN24" s="150"/>
      <c r="AO24" s="151" t="s">
        <v>3</v>
      </c>
      <c r="AP24" s="151" t="s">
        <v>3</v>
      </c>
      <c r="AS24" s="19"/>
      <c r="AT24" s="7"/>
      <c r="AU24" s="46"/>
      <c r="AV24" s="46"/>
      <c r="AW24" s="46"/>
      <c r="AX24" s="46"/>
      <c r="AY24" s="46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</row>
    <row r="25" spans="1:64">
      <c r="A25" s="8"/>
      <c r="B25" s="21"/>
      <c r="C25" s="22" t="s">
        <v>4</v>
      </c>
      <c r="E25" s="22" t="s">
        <v>4</v>
      </c>
      <c r="F25" s="23"/>
      <c r="G25" s="24" t="s">
        <v>5</v>
      </c>
      <c r="H25" s="23"/>
      <c r="I25" s="25" t="s">
        <v>6</v>
      </c>
      <c r="J25" s="26"/>
      <c r="K25" s="25" t="s">
        <v>7</v>
      </c>
      <c r="L25" s="26"/>
      <c r="M25" s="27" t="s">
        <v>8</v>
      </c>
      <c r="N25" s="28"/>
      <c r="O25" s="246" t="s">
        <v>9</v>
      </c>
      <c r="P25" s="247"/>
      <c r="Q25" s="27" t="s">
        <v>10</v>
      </c>
      <c r="R25" s="28"/>
      <c r="S25" s="29"/>
      <c r="T25" s="4"/>
      <c r="U25" s="4"/>
      <c r="V25" s="30"/>
      <c r="W25" s="31" t="s">
        <v>11</v>
      </c>
      <c r="X25" s="31"/>
      <c r="Y25" s="246" t="s">
        <v>12</v>
      </c>
      <c r="Z25" s="248"/>
      <c r="AA25" s="247"/>
      <c r="AB25" s="32"/>
      <c r="AC25" s="33" t="s">
        <v>9</v>
      </c>
      <c r="AD25" s="33"/>
      <c r="AE25" s="34"/>
      <c r="AF25" s="35" t="s">
        <v>10</v>
      </c>
      <c r="AG25" s="35"/>
      <c r="AH25" s="34"/>
      <c r="AI25" s="35" t="s">
        <v>5</v>
      </c>
      <c r="AJ25" s="35"/>
      <c r="AK25" s="34"/>
      <c r="AL25" s="35" t="s">
        <v>13</v>
      </c>
      <c r="AM25" s="35"/>
      <c r="AN25" s="34"/>
      <c r="AO25" s="35" t="s">
        <v>14</v>
      </c>
      <c r="AP25" s="35"/>
      <c r="AS25" s="36"/>
      <c r="AT25" s="37"/>
      <c r="AU25" s="37"/>
      <c r="AV25" s="37"/>
      <c r="AW25" s="37"/>
      <c r="AX25" s="37"/>
      <c r="AY25" s="46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1:64" ht="14.25">
      <c r="A26" s="8"/>
      <c r="B26" s="21"/>
      <c r="C26" s="22" t="s">
        <v>15</v>
      </c>
      <c r="E26" s="22" t="s">
        <v>15</v>
      </c>
      <c r="F26" s="23"/>
      <c r="G26" s="24" t="s">
        <v>16</v>
      </c>
      <c r="H26" s="23"/>
      <c r="I26" s="24" t="s">
        <v>17</v>
      </c>
      <c r="J26" s="26"/>
      <c r="K26" s="24" t="s">
        <v>18</v>
      </c>
      <c r="L26" s="26"/>
      <c r="M26" s="27" t="s">
        <v>19</v>
      </c>
      <c r="N26" s="28"/>
      <c r="O26" s="27" t="s">
        <v>20</v>
      </c>
      <c r="P26" s="28"/>
      <c r="Q26" s="27" t="s">
        <v>21</v>
      </c>
      <c r="R26" s="28"/>
      <c r="S26" s="38" t="s">
        <v>22</v>
      </c>
      <c r="T26" s="244" t="s">
        <v>23</v>
      </c>
      <c r="U26" s="245"/>
      <c r="V26" s="30" t="s">
        <v>15</v>
      </c>
      <c r="W26" s="31" t="s">
        <v>15</v>
      </c>
      <c r="X26" s="31" t="s">
        <v>15</v>
      </c>
      <c r="Y26" s="32" t="s">
        <v>19</v>
      </c>
      <c r="Z26" s="33" t="s">
        <v>19</v>
      </c>
      <c r="AA26" s="33" t="s">
        <v>19</v>
      </c>
      <c r="AB26" s="32" t="s">
        <v>20</v>
      </c>
      <c r="AC26" s="33" t="s">
        <v>20</v>
      </c>
      <c r="AD26" s="33" t="s">
        <v>20</v>
      </c>
      <c r="AE26" s="32" t="s">
        <v>21</v>
      </c>
      <c r="AF26" s="33" t="s">
        <v>21</v>
      </c>
      <c r="AG26" s="33" t="s">
        <v>21</v>
      </c>
      <c r="AH26" s="34" t="s">
        <v>16</v>
      </c>
      <c r="AI26" s="35" t="s">
        <v>16</v>
      </c>
      <c r="AJ26" s="35" t="s">
        <v>16</v>
      </c>
      <c r="AK26" s="34" t="s">
        <v>17</v>
      </c>
      <c r="AL26" s="35" t="s">
        <v>17</v>
      </c>
      <c r="AM26" s="35" t="s">
        <v>17</v>
      </c>
      <c r="AN26" s="34" t="s">
        <v>18</v>
      </c>
      <c r="AO26" s="35" t="s">
        <v>18</v>
      </c>
      <c r="AP26" s="35" t="s">
        <v>18</v>
      </c>
      <c r="AS26" s="36"/>
      <c r="AT26" s="37"/>
      <c r="AU26" s="37"/>
      <c r="AV26" s="37"/>
      <c r="AW26" s="37"/>
      <c r="AX26" s="37"/>
      <c r="AY26" s="46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</row>
    <row r="27" spans="1:64" ht="14.25">
      <c r="A27" s="39"/>
      <c r="B27" s="40" t="s">
        <v>24</v>
      </c>
      <c r="C27" s="41" t="s">
        <v>25</v>
      </c>
      <c r="D27" s="42" t="s">
        <v>26</v>
      </c>
      <c r="E27" s="43" t="s">
        <v>27</v>
      </c>
      <c r="F27" s="42" t="s">
        <v>26</v>
      </c>
      <c r="G27" s="41" t="s">
        <v>28</v>
      </c>
      <c r="H27" s="42" t="s">
        <v>26</v>
      </c>
      <c r="I27" s="41" t="s">
        <v>28</v>
      </c>
      <c r="J27" s="42" t="s">
        <v>26</v>
      </c>
      <c r="K27" s="41" t="s">
        <v>28</v>
      </c>
      <c r="L27" s="42" t="s">
        <v>26</v>
      </c>
      <c r="M27" s="41" t="s">
        <v>28</v>
      </c>
      <c r="N27" s="42" t="s">
        <v>26</v>
      </c>
      <c r="O27" s="41" t="s">
        <v>28</v>
      </c>
      <c r="P27" s="42" t="s">
        <v>26</v>
      </c>
      <c r="Q27" s="41" t="s">
        <v>25</v>
      </c>
      <c r="R27" s="42" t="s">
        <v>26</v>
      </c>
      <c r="S27" s="44" t="s">
        <v>29</v>
      </c>
      <c r="T27" s="43" t="s">
        <v>30</v>
      </c>
      <c r="U27" s="43" t="s">
        <v>31</v>
      </c>
      <c r="V27" s="41" t="s">
        <v>32</v>
      </c>
      <c r="W27" s="43" t="s">
        <v>32</v>
      </c>
      <c r="X27" s="43" t="s">
        <v>33</v>
      </c>
      <c r="Y27" s="41" t="s">
        <v>32</v>
      </c>
      <c r="Z27" s="43" t="s">
        <v>32</v>
      </c>
      <c r="AA27" s="43" t="s">
        <v>33</v>
      </c>
      <c r="AB27" s="41" t="s">
        <v>32</v>
      </c>
      <c r="AC27" s="43" t="s">
        <v>32</v>
      </c>
      <c r="AD27" s="43" t="s">
        <v>33</v>
      </c>
      <c r="AE27" s="41" t="s">
        <v>32</v>
      </c>
      <c r="AF27" s="43" t="s">
        <v>32</v>
      </c>
      <c r="AG27" s="43" t="s">
        <v>33</v>
      </c>
      <c r="AH27" s="41" t="s">
        <v>32</v>
      </c>
      <c r="AI27" s="43" t="s">
        <v>32</v>
      </c>
      <c r="AJ27" s="43" t="s">
        <v>33</v>
      </c>
      <c r="AK27" s="41" t="s">
        <v>32</v>
      </c>
      <c r="AL27" s="43" t="s">
        <v>32</v>
      </c>
      <c r="AM27" s="43" t="s">
        <v>33</v>
      </c>
      <c r="AN27" s="41" t="s">
        <v>32</v>
      </c>
      <c r="AO27" s="43" t="s">
        <v>32</v>
      </c>
      <c r="AP27" s="43" t="s">
        <v>33</v>
      </c>
      <c r="AS27" s="45"/>
      <c r="AT27" s="46"/>
      <c r="AU27" s="46"/>
      <c r="AV27" s="46"/>
      <c r="AW27" s="46"/>
      <c r="AX27" s="46"/>
      <c r="AY27" s="7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>
      <c r="A28" s="47" t="s">
        <v>34</v>
      </c>
      <c r="B28" s="1" t="s">
        <v>35</v>
      </c>
      <c r="C28" s="48">
        <v>0.3</v>
      </c>
      <c r="D28" s="49">
        <v>0.1</v>
      </c>
      <c r="E28" s="50">
        <f t="shared" ref="E28:F35" si="8">+C28/12*1000</f>
        <v>24.999999999999996</v>
      </c>
      <c r="F28" s="152">
        <f t="shared" si="8"/>
        <v>8.3333333333333339</v>
      </c>
      <c r="G28" s="153">
        <v>1.5</v>
      </c>
      <c r="H28" s="154">
        <v>0.2</v>
      </c>
      <c r="I28" s="155">
        <v>5.0000000000000001E-3</v>
      </c>
      <c r="J28" s="156">
        <v>5.0000000000000001E-3</v>
      </c>
      <c r="K28" s="153">
        <v>2.6</v>
      </c>
      <c r="L28" s="154">
        <v>0.1</v>
      </c>
      <c r="M28" s="57">
        <v>98</v>
      </c>
      <c r="N28" s="58">
        <v>7</v>
      </c>
      <c r="O28" s="58">
        <v>51</v>
      </c>
      <c r="P28" s="58">
        <v>1</v>
      </c>
      <c r="Q28" s="157">
        <v>51.8</v>
      </c>
      <c r="R28" s="60">
        <v>0.1</v>
      </c>
      <c r="S28" s="61">
        <v>11494201</v>
      </c>
      <c r="T28" s="7">
        <v>293</v>
      </c>
      <c r="U28" s="158">
        <f t="shared" ref="U28:U35" si="9">T28*28.317*60*60*24</f>
        <v>716850518.39999998</v>
      </c>
      <c r="V28" s="66">
        <f t="shared" ref="V28:V35" si="10">(C28*$U28)/1000000</f>
        <v>215.05515551999997</v>
      </c>
      <c r="W28" s="64">
        <f>AVERAGE(V28:V29)</f>
        <v>179.21262959999999</v>
      </c>
      <c r="X28" s="65">
        <f>W28/200</f>
        <v>0.89606314799999998</v>
      </c>
      <c r="Y28" s="10">
        <f t="shared" ref="Y28:Y35" si="11">(M28*$U28)/1000000000</f>
        <v>70.251350803199998</v>
      </c>
      <c r="Z28" s="64">
        <f>AVERAGE(Y28:Y29)</f>
        <v>78.853557023999997</v>
      </c>
      <c r="AA28" s="65">
        <f>Z28/200</f>
        <v>0.39426778511999999</v>
      </c>
      <c r="AB28" s="10">
        <f>(O28*$U28)/1000000000</f>
        <v>36.559376438400001</v>
      </c>
      <c r="AC28" s="64">
        <f>AVERAGE(AB28:AB29)</f>
        <v>34.050399624000001</v>
      </c>
      <c r="AD28" s="65">
        <f>AC28/200</f>
        <v>0.17025199812</v>
      </c>
      <c r="AE28" s="63">
        <f t="shared" ref="AE28:AE35" si="12">(Q28*$U28)/1000000</f>
        <v>37132.856853119993</v>
      </c>
      <c r="AF28" s="66">
        <f>AVERAGE(AE28:AE29)</f>
        <v>37097.014327199999</v>
      </c>
      <c r="AG28" s="66">
        <f>AF28/200</f>
        <v>185.48507163599999</v>
      </c>
      <c r="AH28" s="10">
        <f>(5*$U28)/1000000000</f>
        <v>3.5842525919999999</v>
      </c>
      <c r="AI28" s="64">
        <f>AVERAGE(AH28:AH29)</f>
        <v>3.5842525919999999</v>
      </c>
      <c r="AJ28" s="65">
        <f>AI28/200</f>
        <v>1.792126296E-2</v>
      </c>
      <c r="AK28" s="67">
        <f>(0.2*U28)/1000000000</f>
        <v>0.14337010368</v>
      </c>
      <c r="AL28" s="65">
        <f>AVERAGE(AK28:AK29)</f>
        <v>0.14337010368</v>
      </c>
      <c r="AM28" s="68">
        <f>AL28/200</f>
        <v>7.1685051840000001E-4</v>
      </c>
      <c r="AN28" s="69">
        <f>(K28*U28)/1000000000</f>
        <v>1.86381134784</v>
      </c>
      <c r="AO28" s="70">
        <f>AVERAGE(AN28:AN29)</f>
        <v>1.86381134784</v>
      </c>
      <c r="AP28" s="68">
        <f>AO28/200</f>
        <v>9.3190567392000007E-3</v>
      </c>
      <c r="AS28" s="45"/>
      <c r="AT28" s="72"/>
      <c r="AU28" s="46"/>
      <c r="AV28" s="46"/>
      <c r="AW28" s="46"/>
      <c r="AX28" s="46"/>
      <c r="AY28" s="7"/>
      <c r="BD28" s="8"/>
      <c r="BE28" s="8"/>
      <c r="BF28" s="8"/>
      <c r="BG28" s="8"/>
      <c r="BH28" s="8"/>
      <c r="BI28" s="8"/>
      <c r="BJ28" s="8"/>
      <c r="BK28" s="8"/>
      <c r="BL28" s="8"/>
    </row>
    <row r="29" spans="1:64">
      <c r="A29" s="47"/>
      <c r="B29" s="1" t="s">
        <v>36</v>
      </c>
      <c r="C29" s="48">
        <v>0.2</v>
      </c>
      <c r="D29" s="49">
        <v>0.1</v>
      </c>
      <c r="E29" s="50">
        <f t="shared" si="8"/>
        <v>16.666666666666668</v>
      </c>
      <c r="F29" s="152">
        <f t="shared" si="8"/>
        <v>8.3333333333333339</v>
      </c>
      <c r="G29" s="153">
        <v>0.6</v>
      </c>
      <c r="H29" s="154">
        <v>0.1</v>
      </c>
      <c r="I29" s="155">
        <v>5.0000000000000001E-3</v>
      </c>
      <c r="J29" s="159">
        <v>5.0000000000000001E-3</v>
      </c>
      <c r="K29" s="153">
        <v>2.6</v>
      </c>
      <c r="L29" s="154">
        <v>0.1</v>
      </c>
      <c r="M29" s="73">
        <v>122</v>
      </c>
      <c r="N29" s="74">
        <v>11</v>
      </c>
      <c r="O29" s="74">
        <v>44</v>
      </c>
      <c r="P29" s="74">
        <v>1</v>
      </c>
      <c r="Q29" s="160">
        <v>51.7</v>
      </c>
      <c r="R29" s="1">
        <v>0.1</v>
      </c>
      <c r="S29" s="61"/>
      <c r="T29" s="7">
        <v>293</v>
      </c>
      <c r="U29" s="161">
        <f t="shared" si="9"/>
        <v>716850518.39999998</v>
      </c>
      <c r="V29" s="66">
        <f t="shared" si="10"/>
        <v>143.37010368</v>
      </c>
      <c r="W29" s="77"/>
      <c r="X29" s="78"/>
      <c r="Y29" s="10">
        <f t="shared" si="11"/>
        <v>87.455763244799996</v>
      </c>
      <c r="Z29" s="8"/>
      <c r="AA29" s="78"/>
      <c r="AB29" s="10">
        <f t="shared" ref="AB29:AB35" si="13">(O29*$U29)/1000000000</f>
        <v>31.5414228096</v>
      </c>
      <c r="AC29" s="8"/>
      <c r="AD29" s="78"/>
      <c r="AE29" s="63">
        <f t="shared" si="12"/>
        <v>37061.171801279997</v>
      </c>
      <c r="AF29" s="79"/>
      <c r="AG29" s="79"/>
      <c r="AH29" s="10">
        <f>(5*U29)/1000000000</f>
        <v>3.5842525919999999</v>
      </c>
      <c r="AI29" s="8"/>
      <c r="AJ29" s="78"/>
      <c r="AK29" s="67">
        <f>(0.2*U29)/1000000000</f>
        <v>0.14337010368</v>
      </c>
      <c r="AL29" s="78"/>
      <c r="AM29" s="80"/>
      <c r="AN29" s="69">
        <f t="shared" ref="AN29:AN35" si="14">(K29*U29)/1000000000</f>
        <v>1.86381134784</v>
      </c>
      <c r="AO29" s="81"/>
      <c r="AP29" s="80"/>
      <c r="AS29" s="45"/>
      <c r="AT29" s="72"/>
      <c r="AU29" s="72"/>
      <c r="AV29" s="46"/>
      <c r="AW29" s="46"/>
      <c r="AX29" s="46"/>
      <c r="AY29" s="7"/>
      <c r="BD29" s="8"/>
      <c r="BE29" s="8"/>
      <c r="BF29" s="8"/>
      <c r="BG29" s="8"/>
      <c r="BH29" s="8"/>
      <c r="BI29" s="8"/>
      <c r="BJ29" s="8"/>
      <c r="BK29" s="8"/>
      <c r="BL29" s="8"/>
    </row>
    <row r="30" spans="1:64">
      <c r="A30" s="82" t="s">
        <v>37</v>
      </c>
      <c r="B30" s="83" t="s">
        <v>35</v>
      </c>
      <c r="C30" s="84">
        <v>2.8</v>
      </c>
      <c r="D30" s="85">
        <v>0.1</v>
      </c>
      <c r="E30" s="86">
        <f t="shared" si="8"/>
        <v>233.33333333333331</v>
      </c>
      <c r="F30" s="162">
        <f t="shared" si="8"/>
        <v>8.3333333333333339</v>
      </c>
      <c r="G30" s="88">
        <v>37</v>
      </c>
      <c r="H30" s="89">
        <v>1</v>
      </c>
      <c r="I30" s="163">
        <v>3.4</v>
      </c>
      <c r="J30" s="91">
        <v>7.9159537749977901E-2</v>
      </c>
      <c r="K30" s="90">
        <v>0.4</v>
      </c>
      <c r="L30" s="91">
        <v>0.1</v>
      </c>
      <c r="M30" s="94">
        <v>42</v>
      </c>
      <c r="N30" s="95">
        <v>5</v>
      </c>
      <c r="O30" s="95">
        <v>32</v>
      </c>
      <c r="P30" s="95">
        <v>4</v>
      </c>
      <c r="Q30" s="164">
        <v>41</v>
      </c>
      <c r="R30" s="97">
        <v>0.2</v>
      </c>
      <c r="S30" s="98">
        <v>11501000</v>
      </c>
      <c r="T30" s="99">
        <v>314</v>
      </c>
      <c r="U30" s="165">
        <f t="shared" si="9"/>
        <v>768228883.20000005</v>
      </c>
      <c r="V30" s="105">
        <f>(C30*$U30)/1000000</f>
        <v>2151.0408729599999</v>
      </c>
      <c r="W30" s="102">
        <f>AVERAGE(V30:V31)</f>
        <v>2227.8637612800003</v>
      </c>
      <c r="X30" s="103">
        <f>W30/200</f>
        <v>11.139318806400002</v>
      </c>
      <c r="Y30" s="104">
        <f t="shared" si="11"/>
        <v>32.265613094400003</v>
      </c>
      <c r="Z30" s="102">
        <f>AVERAGE(Y30:Y31)</f>
        <v>37.259100835200002</v>
      </c>
      <c r="AA30" s="103">
        <f>Z30/200</f>
        <v>0.18629550417600002</v>
      </c>
      <c r="AB30" s="104">
        <f t="shared" si="13"/>
        <v>24.583324262400001</v>
      </c>
      <c r="AC30" s="102">
        <f>AVERAGE(AB30:AB31)</f>
        <v>18.437493196800002</v>
      </c>
      <c r="AD30" s="103">
        <f>AC30/200</f>
        <v>9.2187465984000017E-2</v>
      </c>
      <c r="AE30" s="101">
        <f t="shared" si="12"/>
        <v>31497.384211200002</v>
      </c>
      <c r="AF30" s="105">
        <f>AVERAGE(AE30:AE31)</f>
        <v>31382.149878720003</v>
      </c>
      <c r="AG30" s="105">
        <f>AF30/200</f>
        <v>156.91074939360001</v>
      </c>
      <c r="AH30" s="104">
        <f>(G30*$U30)/1000000000</f>
        <v>28.4244686784</v>
      </c>
      <c r="AI30" s="102">
        <f>AVERAGE(AH30:AH31)</f>
        <v>34.954414185600001</v>
      </c>
      <c r="AJ30" s="103">
        <f>AI30/200</f>
        <v>0.17477207092800001</v>
      </c>
      <c r="AK30" s="106">
        <f t="shared" ref="AK30:AK35" si="15">(I30*U30)/1000000000</f>
        <v>2.61197820288</v>
      </c>
      <c r="AL30" s="103">
        <f>AVERAGE(AK30:AK31)</f>
        <v>2.38150953792</v>
      </c>
      <c r="AM30" s="107">
        <f>AL30/200</f>
        <v>1.19075476896E-2</v>
      </c>
      <c r="AN30" s="108">
        <f t="shared" si="14"/>
        <v>0.30729155328000002</v>
      </c>
      <c r="AO30" s="109">
        <f>AVERAGE(AN30:AN31)</f>
        <v>0.30729155328000002</v>
      </c>
      <c r="AP30" s="107">
        <f>AO30/200</f>
        <v>1.5364577664000001E-3</v>
      </c>
      <c r="AS30" s="45"/>
      <c r="AT30" s="72"/>
      <c r="AU30" s="72"/>
      <c r="AV30" s="72"/>
      <c r="AW30" s="46"/>
      <c r="AX30" s="46"/>
      <c r="AY30" s="7"/>
      <c r="BD30" s="8"/>
      <c r="BE30" s="8"/>
      <c r="BF30" s="8"/>
      <c r="BG30" s="8"/>
      <c r="BH30" s="8"/>
      <c r="BI30" s="8"/>
      <c r="BJ30" s="8"/>
      <c r="BK30" s="8"/>
      <c r="BL30" s="8"/>
    </row>
    <row r="31" spans="1:64">
      <c r="A31" s="82"/>
      <c r="B31" s="83" t="s">
        <v>36</v>
      </c>
      <c r="C31" s="84">
        <v>3</v>
      </c>
      <c r="D31" s="85">
        <v>0.1</v>
      </c>
      <c r="E31" s="86">
        <f t="shared" si="8"/>
        <v>250</v>
      </c>
      <c r="F31" s="162">
        <f t="shared" si="8"/>
        <v>8.3333333333333339</v>
      </c>
      <c r="G31" s="88">
        <v>54</v>
      </c>
      <c r="H31" s="89">
        <v>1</v>
      </c>
      <c r="I31" s="163">
        <v>2.8</v>
      </c>
      <c r="J31" s="91">
        <v>8.0031671352431138E-2</v>
      </c>
      <c r="K31" s="90">
        <v>0.4</v>
      </c>
      <c r="L31" s="91">
        <v>0.1</v>
      </c>
      <c r="M31" s="110">
        <v>55</v>
      </c>
      <c r="N31" s="111">
        <v>2</v>
      </c>
      <c r="O31" s="111">
        <v>16</v>
      </c>
      <c r="P31" s="111">
        <v>1</v>
      </c>
      <c r="Q31" s="166">
        <v>40.700000000000003</v>
      </c>
      <c r="R31" s="83">
        <v>0.2</v>
      </c>
      <c r="S31" s="98"/>
      <c r="T31" s="99">
        <v>314</v>
      </c>
      <c r="U31" s="165">
        <f t="shared" si="9"/>
        <v>768228883.20000005</v>
      </c>
      <c r="V31" s="105">
        <f t="shared" si="10"/>
        <v>2304.6866496000002</v>
      </c>
      <c r="W31" s="102"/>
      <c r="X31" s="103"/>
      <c r="Y31" s="104">
        <f t="shared" si="11"/>
        <v>42.252588576000001</v>
      </c>
      <c r="Z31" s="99"/>
      <c r="AA31" s="103"/>
      <c r="AB31" s="104">
        <f t="shared" si="13"/>
        <v>12.291662131200001</v>
      </c>
      <c r="AC31" s="99"/>
      <c r="AD31" s="103"/>
      <c r="AE31" s="101">
        <f t="shared" si="12"/>
        <v>31266.915546240005</v>
      </c>
      <c r="AF31" s="105"/>
      <c r="AG31" s="105"/>
      <c r="AH31" s="104">
        <f>(G31*$U31)/1000000000</f>
        <v>41.484359692800005</v>
      </c>
      <c r="AI31" s="99"/>
      <c r="AJ31" s="103"/>
      <c r="AK31" s="106">
        <f t="shared" si="15"/>
        <v>2.1510408729599999</v>
      </c>
      <c r="AL31" s="103"/>
      <c r="AM31" s="107"/>
      <c r="AN31" s="108">
        <f t="shared" si="14"/>
        <v>0.30729155328000002</v>
      </c>
      <c r="AO31" s="113"/>
      <c r="AP31" s="107"/>
      <c r="AS31" s="45"/>
      <c r="AT31" s="72"/>
      <c r="AU31" s="72"/>
      <c r="AV31" s="72"/>
      <c r="AW31" s="72"/>
      <c r="AX31" s="46"/>
      <c r="AY31" s="7"/>
      <c r="BD31" s="8"/>
      <c r="BE31" s="8"/>
      <c r="BF31" s="8"/>
      <c r="BG31" s="8"/>
      <c r="BH31" s="8"/>
      <c r="BI31" s="8"/>
      <c r="BJ31" s="8"/>
      <c r="BK31" s="8"/>
      <c r="BL31" s="8"/>
    </row>
    <row r="32" spans="1:64">
      <c r="A32" s="47" t="s">
        <v>38</v>
      </c>
      <c r="B32" s="1" t="s">
        <v>35</v>
      </c>
      <c r="C32" s="48">
        <v>0.5</v>
      </c>
      <c r="D32" s="49">
        <v>0.1</v>
      </c>
      <c r="E32" s="50">
        <f t="shared" si="8"/>
        <v>41.666666666666664</v>
      </c>
      <c r="F32" s="152">
        <f t="shared" si="8"/>
        <v>8.3333333333333339</v>
      </c>
      <c r="G32" s="52">
        <v>26</v>
      </c>
      <c r="H32" s="53">
        <v>0.69309910288841503</v>
      </c>
      <c r="I32" s="54">
        <v>1</v>
      </c>
      <c r="J32" s="49">
        <v>5.4926220244644781E-2</v>
      </c>
      <c r="K32" s="153">
        <v>11.6</v>
      </c>
      <c r="L32" s="154">
        <v>0.1</v>
      </c>
      <c r="M32" s="57">
        <v>92</v>
      </c>
      <c r="N32" s="58">
        <v>11</v>
      </c>
      <c r="O32" s="58">
        <v>51</v>
      </c>
      <c r="P32" s="58">
        <v>10</v>
      </c>
      <c r="Q32" s="157">
        <v>49.7</v>
      </c>
      <c r="R32" s="60">
        <v>0.2</v>
      </c>
      <c r="S32" s="61">
        <v>11504100</v>
      </c>
      <c r="T32" s="7">
        <v>164</v>
      </c>
      <c r="U32" s="161">
        <f t="shared" si="9"/>
        <v>401240563.20000005</v>
      </c>
      <c r="V32" s="66">
        <f t="shared" si="10"/>
        <v>200.62028160000003</v>
      </c>
      <c r="W32" s="64">
        <f>AVERAGE(V32:V33)</f>
        <v>200.62028160000003</v>
      </c>
      <c r="X32" s="65">
        <f>W32/200</f>
        <v>1.003101408</v>
      </c>
      <c r="Y32" s="10">
        <f t="shared" si="11"/>
        <v>36.914131814400001</v>
      </c>
      <c r="Z32" s="64">
        <f>AVERAGE(Y32:Y33)</f>
        <v>37.114752096000004</v>
      </c>
      <c r="AA32" s="65">
        <f>Z32/200</f>
        <v>0.18557376048000002</v>
      </c>
      <c r="AB32" s="10">
        <f t="shared" si="13"/>
        <v>20.463268723200002</v>
      </c>
      <c r="AC32" s="64">
        <f>AVERAGE(AB32:AB33)</f>
        <v>19.861407878400001</v>
      </c>
      <c r="AD32" s="65">
        <f>AC32/200</f>
        <v>9.9307039392000002E-2</v>
      </c>
      <c r="AE32" s="63">
        <f t="shared" si="12"/>
        <v>19941.655991040006</v>
      </c>
      <c r="AF32" s="66">
        <f>AVERAGE(AE32:AE33)</f>
        <v>19861.407878400005</v>
      </c>
      <c r="AG32" s="66">
        <f>AF32/200</f>
        <v>99.307039392000021</v>
      </c>
      <c r="AH32" s="10">
        <f>(G32*U32)/1000000000</f>
        <v>10.4322546432</v>
      </c>
      <c r="AI32" s="64">
        <f>AVERAGE(AH32:AH33)</f>
        <v>9.8303937983999994</v>
      </c>
      <c r="AJ32" s="65">
        <f>AI32/200</f>
        <v>4.9151968992E-2</v>
      </c>
      <c r="AK32" s="67">
        <f t="shared" si="15"/>
        <v>0.40124056320000007</v>
      </c>
      <c r="AL32" s="65">
        <f>AVERAGE(AK32:AK33)</f>
        <v>0.3811785350400001</v>
      </c>
      <c r="AM32" s="68">
        <f>AL32/200</f>
        <v>1.9058926752000005E-3</v>
      </c>
      <c r="AN32" s="69">
        <f t="shared" si="14"/>
        <v>4.6543905331200008</v>
      </c>
      <c r="AO32" s="70">
        <f>AVERAGE(AN32:AN33)</f>
        <v>4.6543905331200008</v>
      </c>
      <c r="AP32" s="68">
        <f>AO32/200</f>
        <v>2.3271952665600004E-2</v>
      </c>
      <c r="AS32" s="70"/>
      <c r="AT32" s="167"/>
      <c r="AU32" s="70"/>
      <c r="AV32" s="70"/>
      <c r="AW32" s="65"/>
      <c r="AX32" s="7"/>
      <c r="AY32" s="7"/>
    </row>
    <row r="33" spans="1:64">
      <c r="A33" s="47"/>
      <c r="B33" s="1" t="s">
        <v>36</v>
      </c>
      <c r="C33" s="48">
        <v>0.5</v>
      </c>
      <c r="D33" s="49">
        <v>0.1</v>
      </c>
      <c r="E33" s="50">
        <f t="shared" si="8"/>
        <v>41.666666666666664</v>
      </c>
      <c r="F33" s="152">
        <f t="shared" si="8"/>
        <v>8.3333333333333339</v>
      </c>
      <c r="G33" s="52">
        <v>23</v>
      </c>
      <c r="H33" s="53">
        <v>0.69055063555277207</v>
      </c>
      <c r="I33" s="54">
        <v>0.9</v>
      </c>
      <c r="J33" s="55">
        <v>7.825560301871913E-2</v>
      </c>
      <c r="K33" s="153">
        <v>11.6</v>
      </c>
      <c r="L33" s="154">
        <v>0.1</v>
      </c>
      <c r="M33" s="73">
        <v>93</v>
      </c>
      <c r="N33" s="74">
        <v>3</v>
      </c>
      <c r="O33" s="74">
        <v>48</v>
      </c>
      <c r="P33" s="74">
        <v>9</v>
      </c>
      <c r="Q33" s="160">
        <v>49.3</v>
      </c>
      <c r="R33" s="1">
        <v>0.2</v>
      </c>
      <c r="S33" s="61"/>
      <c r="T33" s="7">
        <v>164</v>
      </c>
      <c r="U33" s="161">
        <f t="shared" si="9"/>
        <v>401240563.20000005</v>
      </c>
      <c r="V33" s="66">
        <f t="shared" si="10"/>
        <v>200.62028160000003</v>
      </c>
      <c r="W33" s="64"/>
      <c r="X33" s="78"/>
      <c r="Y33" s="10">
        <f t="shared" si="11"/>
        <v>37.315372377600006</v>
      </c>
      <c r="Z33" s="8"/>
      <c r="AA33" s="78"/>
      <c r="AB33" s="10">
        <f t="shared" si="13"/>
        <v>19.259547033600001</v>
      </c>
      <c r="AC33" s="8"/>
      <c r="AD33" s="78"/>
      <c r="AE33" s="63">
        <f t="shared" si="12"/>
        <v>19781.159765760003</v>
      </c>
      <c r="AF33" s="79"/>
      <c r="AG33" s="79"/>
      <c r="AH33" s="10">
        <f>(G33*U33)/1000000000</f>
        <v>9.2285329536000003</v>
      </c>
      <c r="AI33" s="8"/>
      <c r="AJ33" s="78"/>
      <c r="AK33" s="67">
        <f t="shared" si="15"/>
        <v>0.36111650688000008</v>
      </c>
      <c r="AL33" s="78"/>
      <c r="AM33" s="80"/>
      <c r="AN33" s="69">
        <f t="shared" si="14"/>
        <v>4.6543905331200008</v>
      </c>
      <c r="AO33" s="81"/>
      <c r="AP33" s="80"/>
      <c r="AS33" s="70"/>
      <c r="AT33" s="167"/>
      <c r="AU33" s="70"/>
      <c r="AV33" s="70"/>
      <c r="AW33" s="65"/>
      <c r="AX33" s="7"/>
      <c r="AY33" s="7"/>
    </row>
    <row r="34" spans="1:64">
      <c r="A34" s="82" t="s">
        <v>39</v>
      </c>
      <c r="B34" s="83" t="s">
        <v>35</v>
      </c>
      <c r="C34" s="84">
        <v>33.700000000000003</v>
      </c>
      <c r="D34" s="85">
        <v>0.6</v>
      </c>
      <c r="E34" s="86">
        <f t="shared" si="8"/>
        <v>2808.3333333333335</v>
      </c>
      <c r="F34" s="162">
        <f t="shared" si="8"/>
        <v>49.999999999999993</v>
      </c>
      <c r="G34" s="88">
        <v>218</v>
      </c>
      <c r="H34" s="89">
        <v>1.7304274371888255</v>
      </c>
      <c r="I34" s="163">
        <v>7.3</v>
      </c>
      <c r="J34" s="91">
        <v>7.9159537749977901E-2</v>
      </c>
      <c r="K34" s="90">
        <v>3.4</v>
      </c>
      <c r="L34" s="91">
        <v>0.1</v>
      </c>
      <c r="M34" s="94">
        <v>50</v>
      </c>
      <c r="N34" s="95">
        <v>2</v>
      </c>
      <c r="O34" s="95">
        <v>94</v>
      </c>
      <c r="P34" s="95">
        <v>5</v>
      </c>
      <c r="Q34" s="164">
        <v>19.5</v>
      </c>
      <c r="R34" s="97">
        <v>0.2</v>
      </c>
      <c r="S34" s="98">
        <v>11493500</v>
      </c>
      <c r="T34" s="99">
        <v>3.8</v>
      </c>
      <c r="U34" s="165">
        <f t="shared" si="9"/>
        <v>9297037.4399999995</v>
      </c>
      <c r="V34" s="105">
        <f t="shared" si="10"/>
        <v>313.31016172799997</v>
      </c>
      <c r="W34" s="102">
        <f>AVERAGE(V34:V35)</f>
        <v>330.04482911999997</v>
      </c>
      <c r="X34" s="103">
        <f>W34/200</f>
        <v>1.6502241456</v>
      </c>
      <c r="Y34" s="104">
        <f t="shared" si="11"/>
        <v>0.464851872</v>
      </c>
      <c r="Z34" s="102">
        <f>AVERAGE(Y34:Y35)</f>
        <v>0.45090631583999996</v>
      </c>
      <c r="AA34" s="103">
        <f>Z34/200</f>
        <v>2.2545315791999998E-3</v>
      </c>
      <c r="AB34" s="104">
        <f t="shared" si="13"/>
        <v>0.87392151935999984</v>
      </c>
      <c r="AC34" s="102">
        <f>AVERAGE(AB34:AB35)</f>
        <v>0.84603040703999988</v>
      </c>
      <c r="AD34" s="103">
        <f>AC34/200</f>
        <v>4.2301520351999992E-3</v>
      </c>
      <c r="AE34" s="101">
        <f t="shared" si="12"/>
        <v>181.29223008</v>
      </c>
      <c r="AF34" s="105">
        <f>AVERAGE(AE34:AE35)</f>
        <v>183.15163756799998</v>
      </c>
      <c r="AG34" s="105">
        <f>AF34/200</f>
        <v>0.91575818783999996</v>
      </c>
      <c r="AH34" s="104">
        <f>(G34*$U34)/1000000000</f>
        <v>2.02675416192</v>
      </c>
      <c r="AI34" s="102">
        <f>AVERAGE(AH34:AH35)</f>
        <v>2.0360511993600001</v>
      </c>
      <c r="AJ34" s="103">
        <f>AI34/200</f>
        <v>1.0180255996800001E-2</v>
      </c>
      <c r="AK34" s="106">
        <f t="shared" si="15"/>
        <v>6.7868373311999991E-2</v>
      </c>
      <c r="AL34" s="103">
        <f>AVERAGE(AK34:AK35)</f>
        <v>6.8798077055999995E-2</v>
      </c>
      <c r="AM34" s="107">
        <f>AL34/200</f>
        <v>3.4399038527999998E-4</v>
      </c>
      <c r="AN34" s="108">
        <f t="shared" si="14"/>
        <v>3.1609927295999998E-2</v>
      </c>
      <c r="AO34" s="109">
        <f>AVERAGE(AN34:AN35)</f>
        <v>3.1609927295999998E-2</v>
      </c>
      <c r="AP34" s="107">
        <f>AO34/200</f>
        <v>1.5804963648E-4</v>
      </c>
      <c r="AY34" s="36"/>
      <c r="AZ34" s="36"/>
      <c r="BA34" s="36"/>
      <c r="BB34" s="36"/>
    </row>
    <row r="35" spans="1:64">
      <c r="A35" s="82"/>
      <c r="B35" s="83" t="s">
        <v>36</v>
      </c>
      <c r="C35" s="84">
        <v>37.299999999999997</v>
      </c>
      <c r="D35" s="85">
        <v>0.3</v>
      </c>
      <c r="E35" s="86">
        <f t="shared" si="8"/>
        <v>3108.333333333333</v>
      </c>
      <c r="F35" s="162">
        <f t="shared" si="8"/>
        <v>24.999999999999996</v>
      </c>
      <c r="G35" s="88">
        <v>220</v>
      </c>
      <c r="H35" s="89">
        <v>2</v>
      </c>
      <c r="I35" s="163">
        <v>7.5</v>
      </c>
      <c r="J35" s="91">
        <v>8.0031671352431138E-2</v>
      </c>
      <c r="K35" s="90">
        <v>3.4</v>
      </c>
      <c r="L35" s="91">
        <v>0.1</v>
      </c>
      <c r="M35" s="94">
        <v>47</v>
      </c>
      <c r="N35" s="95">
        <v>1</v>
      </c>
      <c r="O35" s="95">
        <v>88</v>
      </c>
      <c r="P35" s="95">
        <v>10</v>
      </c>
      <c r="Q35" s="168">
        <v>19.899999999999999</v>
      </c>
      <c r="R35" s="169">
        <v>0.2</v>
      </c>
      <c r="S35" s="98"/>
      <c r="T35" s="99">
        <v>3.8</v>
      </c>
      <c r="U35" s="165">
        <f t="shared" si="9"/>
        <v>9297037.4399999995</v>
      </c>
      <c r="V35" s="105">
        <f t="shared" si="10"/>
        <v>346.77949651199998</v>
      </c>
      <c r="W35" s="102"/>
      <c r="X35" s="103"/>
      <c r="Y35" s="104">
        <f t="shared" si="11"/>
        <v>0.43696075967999992</v>
      </c>
      <c r="Z35" s="99"/>
      <c r="AA35" s="103"/>
      <c r="AB35" s="104">
        <f t="shared" si="13"/>
        <v>0.81813929471999991</v>
      </c>
      <c r="AC35" s="99"/>
      <c r="AD35" s="103"/>
      <c r="AE35" s="101">
        <f t="shared" si="12"/>
        <v>185.01104505599997</v>
      </c>
      <c r="AF35" s="105"/>
      <c r="AG35" s="105"/>
      <c r="AH35" s="104">
        <f>(G35*$U35)/1000000000</f>
        <v>2.0453482367999998</v>
      </c>
      <c r="AI35" s="99"/>
      <c r="AJ35" s="103"/>
      <c r="AK35" s="106">
        <f t="shared" si="15"/>
        <v>6.97277808E-2</v>
      </c>
      <c r="AL35" s="103"/>
      <c r="AM35" s="107"/>
      <c r="AN35" s="108">
        <f t="shared" si="14"/>
        <v>3.1609927295999998E-2</v>
      </c>
      <c r="AO35" s="113"/>
      <c r="AP35" s="107"/>
      <c r="AY35" s="36"/>
      <c r="AZ35" s="36"/>
      <c r="BA35" s="36"/>
      <c r="BB35" s="36"/>
    </row>
    <row r="36" spans="1:64" ht="14.25">
      <c r="A36" s="170"/>
      <c r="B36" s="171"/>
      <c r="C36" s="172"/>
      <c r="D36" s="173"/>
      <c r="E36" s="50"/>
      <c r="F36" s="152"/>
      <c r="G36" s="142"/>
      <c r="H36" s="152"/>
      <c r="I36" s="142"/>
      <c r="J36" s="152"/>
      <c r="K36" s="174"/>
      <c r="L36" s="58"/>
      <c r="M36" s="175"/>
      <c r="N36" s="58"/>
      <c r="O36" s="175"/>
      <c r="P36" s="58"/>
      <c r="Q36" s="176"/>
      <c r="R36" s="177"/>
      <c r="S36" s="124"/>
      <c r="T36" s="124"/>
      <c r="U36" s="124"/>
      <c r="V36" s="125" t="s">
        <v>40</v>
      </c>
      <c r="W36" s="178">
        <f>SUM(W28:W35)</f>
        <v>2937.7415016000004</v>
      </c>
      <c r="X36" s="127">
        <f>W36/200</f>
        <v>14.688707508000002</v>
      </c>
      <c r="Y36" s="179"/>
      <c r="Z36" s="178">
        <f>SUM(Z28:Z35)</f>
        <v>153.67831627104002</v>
      </c>
      <c r="AA36" s="180">
        <f>Z36/200</f>
        <v>0.76839158135520014</v>
      </c>
      <c r="AB36" s="127"/>
      <c r="AC36" s="126">
        <f>SUM(AC28:AC32)</f>
        <v>72.349300699200001</v>
      </c>
      <c r="AD36" s="127">
        <f>AC36/200</f>
        <v>0.36174650349600002</v>
      </c>
      <c r="AE36" s="179"/>
      <c r="AF36" s="178">
        <f>SUM(AF28:AF35)</f>
        <v>88523.723721888004</v>
      </c>
      <c r="AG36" s="180">
        <f>AF36/200</f>
        <v>442.61861860944003</v>
      </c>
      <c r="AH36" s="178"/>
      <c r="AI36" s="178">
        <f>SUM(AI28:AI35)</f>
        <v>50.405111775359998</v>
      </c>
      <c r="AJ36" s="131">
        <f>AI36/200</f>
        <v>0.2520255588768</v>
      </c>
      <c r="AK36" s="179"/>
      <c r="AL36" s="178">
        <f>SUM(AL28:AL35)</f>
        <v>2.9748562536960002</v>
      </c>
      <c r="AM36" s="131">
        <f>AL36/200</f>
        <v>1.487428126848E-2</v>
      </c>
      <c r="AN36" s="178"/>
      <c r="AO36" s="178">
        <f>SUM(AO29:AO33)</f>
        <v>4.9616820864000006</v>
      </c>
      <c r="AP36" s="131">
        <f>AO36/200</f>
        <v>2.4808410432000005E-2</v>
      </c>
      <c r="AQ36" s="132" t="s">
        <v>41</v>
      </c>
      <c r="AR36" s="133"/>
      <c r="AS36" s="133"/>
      <c r="AT36" s="133"/>
      <c r="AY36" s="36"/>
      <c r="AZ36" s="36"/>
      <c r="BA36" s="36"/>
      <c r="BB36" s="36"/>
    </row>
    <row r="37" spans="1:64">
      <c r="A37" s="170"/>
      <c r="B37" s="171"/>
      <c r="C37" s="172"/>
      <c r="D37" s="173"/>
      <c r="E37" s="50"/>
      <c r="F37" s="152"/>
      <c r="G37" s="142"/>
      <c r="H37" s="152"/>
      <c r="I37" s="142"/>
      <c r="J37" s="152"/>
      <c r="K37" s="174"/>
      <c r="L37" s="58"/>
      <c r="M37" s="175"/>
      <c r="N37" s="58"/>
      <c r="O37" s="175"/>
      <c r="P37" s="58"/>
      <c r="Q37" s="176"/>
      <c r="R37" s="177"/>
      <c r="S37" s="7"/>
      <c r="T37" s="7"/>
      <c r="U37" s="7"/>
      <c r="V37" s="66"/>
      <c r="W37" s="64"/>
      <c r="X37" s="64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6"/>
      <c r="AJ37" s="6"/>
      <c r="AK37" s="7"/>
      <c r="AL37" s="6"/>
      <c r="AM37" s="6"/>
      <c r="AN37" s="7"/>
      <c r="AO37" s="6"/>
      <c r="AP37" s="6"/>
      <c r="AQ37" s="134"/>
      <c r="AR37" s="71"/>
      <c r="AS37" s="71"/>
      <c r="AT37" s="71"/>
      <c r="AU37" s="71"/>
      <c r="AV37" s="71"/>
      <c r="AY37" s="36"/>
      <c r="AZ37" s="36"/>
      <c r="BA37" s="36"/>
      <c r="BB37" s="36"/>
    </row>
    <row r="38" spans="1:64">
      <c r="V38" s="135"/>
      <c r="W38" s="136"/>
      <c r="X38" s="136"/>
      <c r="Y38" s="3" t="s">
        <v>1</v>
      </c>
      <c r="AL38" s="3"/>
      <c r="AM38" s="3"/>
      <c r="AO38" s="3"/>
      <c r="AP38" s="3"/>
      <c r="AS38" s="7"/>
      <c r="AT38" s="7"/>
      <c r="AU38" s="7"/>
      <c r="AV38" s="7"/>
      <c r="AW38" s="7"/>
      <c r="AX38" s="7"/>
      <c r="AY38" s="36"/>
      <c r="AZ38" s="36"/>
      <c r="BA38" s="36"/>
      <c r="BB38" s="36"/>
    </row>
    <row r="39" spans="1:64">
      <c r="A39" s="3"/>
      <c r="V39" s="140"/>
      <c r="W39" s="50" t="s">
        <v>2</v>
      </c>
      <c r="X39" s="50" t="s">
        <v>2</v>
      </c>
      <c r="Y39" s="142"/>
      <c r="Z39" s="6" t="s">
        <v>2</v>
      </c>
      <c r="AA39" s="6" t="s">
        <v>2</v>
      </c>
      <c r="AB39" s="6"/>
      <c r="AC39" s="6" t="s">
        <v>2</v>
      </c>
      <c r="AD39" s="6" t="s">
        <v>2</v>
      </c>
      <c r="AE39" s="142"/>
      <c r="AF39" s="6" t="s">
        <v>2</v>
      </c>
      <c r="AG39" s="6" t="s">
        <v>2</v>
      </c>
      <c r="AH39" s="142"/>
      <c r="AI39" s="6" t="s">
        <v>2</v>
      </c>
      <c r="AJ39" s="6" t="s">
        <v>2</v>
      </c>
      <c r="AK39" s="142"/>
      <c r="AL39" s="6" t="s">
        <v>2</v>
      </c>
      <c r="AM39" s="6" t="s">
        <v>2</v>
      </c>
      <c r="AN39" s="142"/>
      <c r="AO39" s="6" t="s">
        <v>2</v>
      </c>
      <c r="AP39" s="6" t="s">
        <v>2</v>
      </c>
      <c r="AS39" s="7"/>
      <c r="AT39" s="7"/>
      <c r="AU39" s="7"/>
      <c r="AV39" s="7"/>
      <c r="AW39" s="7"/>
      <c r="AX39" s="7"/>
      <c r="AY39" s="36"/>
      <c r="AZ39" s="36"/>
      <c r="BA39" s="36"/>
      <c r="BB39" s="36"/>
    </row>
    <row r="40" spans="1:64" ht="18">
      <c r="A40" s="181">
        <v>41438</v>
      </c>
      <c r="B40" s="182"/>
      <c r="C40" s="183"/>
      <c r="D40" s="182"/>
      <c r="E40" s="183"/>
      <c r="F40" s="182"/>
      <c r="G40" s="183"/>
      <c r="H40" s="184"/>
      <c r="I40" s="183"/>
      <c r="J40" s="182"/>
      <c r="K40" s="183"/>
      <c r="L40" s="182"/>
      <c r="M40" s="183"/>
      <c r="N40" s="182"/>
      <c r="O40" s="183"/>
      <c r="P40" s="182"/>
      <c r="Q40" s="183"/>
      <c r="R40" s="182"/>
      <c r="S40" s="183"/>
      <c r="T40" s="183"/>
      <c r="U40" s="183"/>
      <c r="V40" s="185"/>
      <c r="W40" s="186" t="s">
        <v>3</v>
      </c>
      <c r="X40" s="186" t="s">
        <v>3</v>
      </c>
      <c r="Y40" s="186"/>
      <c r="Z40" s="187" t="s">
        <v>3</v>
      </c>
      <c r="AA40" s="187" t="s">
        <v>3</v>
      </c>
      <c r="AB40" s="187"/>
      <c r="AC40" s="187" t="s">
        <v>3</v>
      </c>
      <c r="AD40" s="187" t="s">
        <v>3</v>
      </c>
      <c r="AE40" s="186"/>
      <c r="AF40" s="187" t="s">
        <v>3</v>
      </c>
      <c r="AG40" s="187" t="s">
        <v>3</v>
      </c>
      <c r="AH40" s="186"/>
      <c r="AI40" s="187" t="s">
        <v>3</v>
      </c>
      <c r="AJ40" s="187" t="s">
        <v>3</v>
      </c>
      <c r="AK40" s="186"/>
      <c r="AL40" s="187" t="s">
        <v>3</v>
      </c>
      <c r="AM40" s="187" t="s">
        <v>3</v>
      </c>
      <c r="AN40" s="186"/>
      <c r="AO40" s="187" t="s">
        <v>3</v>
      </c>
      <c r="AP40" s="187" t="s">
        <v>3</v>
      </c>
      <c r="AS40" s="19"/>
      <c r="AT40" s="7"/>
      <c r="AU40" s="46"/>
      <c r="AV40" s="20"/>
      <c r="AW40" s="46"/>
      <c r="AX40" s="46"/>
      <c r="AY40" s="36"/>
      <c r="AZ40" s="36"/>
      <c r="BA40" s="36"/>
      <c r="BB40" s="36"/>
    </row>
    <row r="41" spans="1:64">
      <c r="A41" s="8"/>
      <c r="B41" s="21"/>
      <c r="C41" s="22" t="s">
        <v>4</v>
      </c>
      <c r="E41" s="22" t="s">
        <v>4</v>
      </c>
      <c r="F41" s="23"/>
      <c r="G41" s="24" t="s">
        <v>5</v>
      </c>
      <c r="H41" s="23"/>
      <c r="I41" s="25" t="s">
        <v>6</v>
      </c>
      <c r="J41" s="26"/>
      <c r="K41" s="25" t="s">
        <v>7</v>
      </c>
      <c r="L41" s="26"/>
      <c r="M41" s="27" t="s">
        <v>8</v>
      </c>
      <c r="N41" s="28"/>
      <c r="O41" s="246" t="s">
        <v>9</v>
      </c>
      <c r="P41" s="247"/>
      <c r="Q41" s="27" t="s">
        <v>10</v>
      </c>
      <c r="R41" s="28"/>
      <c r="S41" s="29"/>
      <c r="T41" s="4"/>
      <c r="U41" s="4"/>
      <c r="V41" s="30"/>
      <c r="W41" s="31" t="s">
        <v>11</v>
      </c>
      <c r="X41" s="31"/>
      <c r="Y41" s="246" t="s">
        <v>12</v>
      </c>
      <c r="Z41" s="248"/>
      <c r="AA41" s="247"/>
      <c r="AB41" s="32"/>
      <c r="AC41" s="33" t="s">
        <v>9</v>
      </c>
      <c r="AD41" s="33"/>
      <c r="AE41" s="34"/>
      <c r="AF41" s="35" t="s">
        <v>10</v>
      </c>
      <c r="AG41" s="35"/>
      <c r="AH41" s="34"/>
      <c r="AI41" s="35" t="s">
        <v>5</v>
      </c>
      <c r="AJ41" s="35"/>
      <c r="AK41" s="34"/>
      <c r="AL41" s="35" t="s">
        <v>13</v>
      </c>
      <c r="AM41" s="35"/>
      <c r="AN41" s="34"/>
      <c r="AO41" s="35" t="s">
        <v>14</v>
      </c>
      <c r="AP41" s="35"/>
      <c r="AS41" s="36"/>
      <c r="AT41" s="37"/>
      <c r="AU41" s="37"/>
      <c r="AV41" s="37"/>
      <c r="AW41" s="37"/>
      <c r="AX41" s="37"/>
      <c r="AY41" s="37"/>
      <c r="AZ41" s="7"/>
      <c r="BA41" s="7"/>
      <c r="BB41" s="36"/>
    </row>
    <row r="42" spans="1:64" ht="14.25">
      <c r="A42" s="8"/>
      <c r="B42" s="21"/>
      <c r="C42" s="22" t="s">
        <v>15</v>
      </c>
      <c r="E42" s="22" t="s">
        <v>15</v>
      </c>
      <c r="F42" s="23"/>
      <c r="G42" s="24" t="s">
        <v>16</v>
      </c>
      <c r="H42" s="23"/>
      <c r="I42" s="24" t="s">
        <v>17</v>
      </c>
      <c r="J42" s="26"/>
      <c r="K42" s="24" t="s">
        <v>18</v>
      </c>
      <c r="L42" s="26"/>
      <c r="M42" s="27" t="s">
        <v>19</v>
      </c>
      <c r="N42" s="28"/>
      <c r="O42" s="27" t="s">
        <v>20</v>
      </c>
      <c r="P42" s="28"/>
      <c r="Q42" s="27" t="s">
        <v>21</v>
      </c>
      <c r="R42" s="28"/>
      <c r="S42" s="38" t="s">
        <v>22</v>
      </c>
      <c r="T42" s="244" t="s">
        <v>23</v>
      </c>
      <c r="U42" s="245"/>
      <c r="V42" s="30" t="s">
        <v>15</v>
      </c>
      <c r="W42" s="31" t="s">
        <v>15</v>
      </c>
      <c r="X42" s="31" t="s">
        <v>15</v>
      </c>
      <c r="Y42" s="32" t="s">
        <v>19</v>
      </c>
      <c r="Z42" s="33" t="s">
        <v>19</v>
      </c>
      <c r="AA42" s="33" t="s">
        <v>19</v>
      </c>
      <c r="AB42" s="32" t="s">
        <v>20</v>
      </c>
      <c r="AC42" s="33" t="s">
        <v>20</v>
      </c>
      <c r="AD42" s="33" t="s">
        <v>20</v>
      </c>
      <c r="AE42" s="32" t="s">
        <v>21</v>
      </c>
      <c r="AF42" s="33" t="s">
        <v>21</v>
      </c>
      <c r="AG42" s="33" t="s">
        <v>21</v>
      </c>
      <c r="AH42" s="34" t="s">
        <v>16</v>
      </c>
      <c r="AI42" s="35" t="s">
        <v>16</v>
      </c>
      <c r="AJ42" s="35" t="s">
        <v>16</v>
      </c>
      <c r="AK42" s="34" t="s">
        <v>17</v>
      </c>
      <c r="AL42" s="35" t="s">
        <v>17</v>
      </c>
      <c r="AM42" s="35" t="s">
        <v>17</v>
      </c>
      <c r="AN42" s="34" t="s">
        <v>18</v>
      </c>
      <c r="AO42" s="35" t="s">
        <v>18</v>
      </c>
      <c r="AP42" s="35" t="s">
        <v>18</v>
      </c>
      <c r="AS42" s="36"/>
      <c r="AT42" s="37"/>
      <c r="AU42" s="37"/>
      <c r="AV42" s="37"/>
      <c r="AW42" s="37"/>
      <c r="AX42" s="37"/>
      <c r="AY42" s="37"/>
      <c r="AZ42" s="7"/>
      <c r="BA42" s="7"/>
      <c r="BB42" s="36"/>
    </row>
    <row r="43" spans="1:64" ht="14.25">
      <c r="A43" s="39"/>
      <c r="B43" s="40" t="s">
        <v>24</v>
      </c>
      <c r="C43" s="41" t="s">
        <v>25</v>
      </c>
      <c r="D43" s="42" t="s">
        <v>26</v>
      </c>
      <c r="E43" s="43" t="s">
        <v>27</v>
      </c>
      <c r="F43" s="42" t="s">
        <v>26</v>
      </c>
      <c r="G43" s="41" t="s">
        <v>28</v>
      </c>
      <c r="H43" s="42" t="s">
        <v>26</v>
      </c>
      <c r="I43" s="41" t="s">
        <v>28</v>
      </c>
      <c r="J43" s="42" t="s">
        <v>26</v>
      </c>
      <c r="K43" s="41" t="s">
        <v>28</v>
      </c>
      <c r="L43" s="42" t="s">
        <v>26</v>
      </c>
      <c r="M43" s="41" t="s">
        <v>28</v>
      </c>
      <c r="N43" s="42" t="s">
        <v>26</v>
      </c>
      <c r="O43" s="41" t="s">
        <v>28</v>
      </c>
      <c r="P43" s="42" t="s">
        <v>26</v>
      </c>
      <c r="Q43" s="41" t="s">
        <v>25</v>
      </c>
      <c r="R43" s="42" t="s">
        <v>26</v>
      </c>
      <c r="S43" s="44" t="s">
        <v>29</v>
      </c>
      <c r="T43" s="43" t="s">
        <v>30</v>
      </c>
      <c r="U43" s="43" t="s">
        <v>31</v>
      </c>
      <c r="V43" s="41" t="s">
        <v>32</v>
      </c>
      <c r="W43" s="43" t="s">
        <v>32</v>
      </c>
      <c r="X43" s="43" t="s">
        <v>33</v>
      </c>
      <c r="Y43" s="41" t="s">
        <v>32</v>
      </c>
      <c r="Z43" s="43" t="s">
        <v>32</v>
      </c>
      <c r="AA43" s="43" t="s">
        <v>33</v>
      </c>
      <c r="AB43" s="41" t="s">
        <v>32</v>
      </c>
      <c r="AC43" s="43" t="s">
        <v>32</v>
      </c>
      <c r="AD43" s="43" t="s">
        <v>33</v>
      </c>
      <c r="AE43" s="41" t="s">
        <v>32</v>
      </c>
      <c r="AF43" s="43" t="s">
        <v>32</v>
      </c>
      <c r="AG43" s="43" t="s">
        <v>33</v>
      </c>
      <c r="AH43" s="41" t="s">
        <v>32</v>
      </c>
      <c r="AI43" s="43" t="s">
        <v>32</v>
      </c>
      <c r="AJ43" s="43" t="s">
        <v>33</v>
      </c>
      <c r="AK43" s="41" t="s">
        <v>32</v>
      </c>
      <c r="AL43" s="43" t="s">
        <v>32</v>
      </c>
      <c r="AM43" s="43" t="s">
        <v>33</v>
      </c>
      <c r="AN43" s="41" t="s">
        <v>32</v>
      </c>
      <c r="AO43" s="43" t="s">
        <v>32</v>
      </c>
      <c r="AP43" s="43" t="s">
        <v>33</v>
      </c>
      <c r="AS43" s="45"/>
      <c r="AT43" s="46"/>
      <c r="AU43" s="46"/>
      <c r="AV43" s="46"/>
      <c r="AW43" s="46"/>
      <c r="AX43" s="46"/>
      <c r="AY43" s="7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</row>
    <row r="44" spans="1:64">
      <c r="A44" s="47" t="s">
        <v>34</v>
      </c>
      <c r="B44" s="1" t="s">
        <v>35</v>
      </c>
      <c r="C44" s="48">
        <v>0.4</v>
      </c>
      <c r="D44" s="49">
        <v>5.0770000000000003E-2</v>
      </c>
      <c r="E44" s="50">
        <f t="shared" ref="E44:F49" si="16">+C44/12*1000</f>
        <v>33.333333333333336</v>
      </c>
      <c r="F44" s="152">
        <f t="shared" si="16"/>
        <v>4.2308333333333339</v>
      </c>
      <c r="G44" s="27">
        <v>0.5</v>
      </c>
      <c r="H44" s="56">
        <v>0.1</v>
      </c>
      <c r="I44" s="155">
        <v>5.0000000000000001E-3</v>
      </c>
      <c r="J44" s="156">
        <v>5.0000000000000001E-3</v>
      </c>
      <c r="K44" s="188">
        <v>3.1</v>
      </c>
      <c r="L44" s="189">
        <v>0.1</v>
      </c>
      <c r="M44" s="190">
        <v>99</v>
      </c>
      <c r="N44" s="58">
        <v>2</v>
      </c>
      <c r="O44" s="175">
        <v>17</v>
      </c>
      <c r="P44" s="58">
        <v>8</v>
      </c>
      <c r="Q44" s="157">
        <v>50.3</v>
      </c>
      <c r="R44" s="60">
        <v>0.1</v>
      </c>
      <c r="S44" s="61">
        <v>11494201</v>
      </c>
      <c r="T44" s="7">
        <v>293</v>
      </c>
      <c r="U44" s="158">
        <f t="shared" ref="U44:U49" si="17">T44*28.317*60*60*24</f>
        <v>716850518.39999998</v>
      </c>
      <c r="V44" s="66">
        <f t="shared" ref="V44:V49" si="18">(C44*$U44)/1000000</f>
        <v>286.74020736</v>
      </c>
      <c r="W44" s="64">
        <f>AVERAGE(V44:V45)</f>
        <v>286.74020736</v>
      </c>
      <c r="X44" s="65">
        <f>W44/200</f>
        <v>1.4337010368000001</v>
      </c>
      <c r="Y44" s="10">
        <f t="shared" ref="Y44:Y49" si="19">(M44*$U44)/1000000000</f>
        <v>70.968201321599992</v>
      </c>
      <c r="Z44" s="64">
        <f>AVERAGE(Y44:Y45)</f>
        <v>70.251350803199998</v>
      </c>
      <c r="AA44" s="65">
        <f>Z44/200</f>
        <v>0.35125675401599998</v>
      </c>
      <c r="AB44" s="10">
        <f>(O44*$U44)/1000000000</f>
        <v>12.1864588128</v>
      </c>
      <c r="AC44" s="64">
        <f>AVERAGE(AB44:AB45)</f>
        <v>6.0932294063999999</v>
      </c>
      <c r="AD44" s="65">
        <f>AC44/200</f>
        <v>3.0466147031999999E-2</v>
      </c>
      <c r="AE44" s="63">
        <f t="shared" ref="AE44:AE49" si="20">(Q44*$U44)/1000000</f>
        <v>36057.58107552</v>
      </c>
      <c r="AF44" s="66">
        <f>AVERAGE(AE44:AE45)</f>
        <v>36129.266127359995</v>
      </c>
      <c r="AG44" s="66">
        <f>AF44/200</f>
        <v>180.64633063679997</v>
      </c>
      <c r="AH44" s="10">
        <f>(5*U44)/1000000000</f>
        <v>3.5842525919999999</v>
      </c>
      <c r="AI44" s="64">
        <f>AVERAGE(AH44:AH45)</f>
        <v>3.5842525919999999</v>
      </c>
      <c r="AJ44" s="65">
        <f>AI44/200</f>
        <v>1.792126296E-2</v>
      </c>
      <c r="AK44" s="67">
        <f>(0.2*U44)/1000000000</f>
        <v>0.14337010368</v>
      </c>
      <c r="AL44" s="65">
        <f>AVERAGE(AK44:AK45)</f>
        <v>0.14337010368</v>
      </c>
      <c r="AM44" s="68">
        <f>AL44/200</f>
        <v>7.1685051840000001E-4</v>
      </c>
      <c r="AN44" s="69">
        <f t="shared" ref="AN44:AN49" si="21">(K44*U44)/1000000000</f>
        <v>2.2222366070400001</v>
      </c>
      <c r="AO44" s="70">
        <f>AVERAGE(AN44:AN45)</f>
        <v>2.18639408112</v>
      </c>
      <c r="AP44" s="68">
        <f>AO44/200</f>
        <v>1.0931970405600001E-2</v>
      </c>
      <c r="AS44" s="45"/>
      <c r="AT44" s="118"/>
      <c r="AU44" s="120"/>
      <c r="AV44" s="118"/>
      <c r="AW44" s="118"/>
      <c r="AX44" s="118"/>
      <c r="AY44" s="46"/>
      <c r="AZ44" s="7"/>
      <c r="BA44" s="7"/>
    </row>
    <row r="45" spans="1:64">
      <c r="A45" s="47"/>
      <c r="B45" s="1" t="s">
        <v>36</v>
      </c>
      <c r="C45" s="48">
        <v>0.4</v>
      </c>
      <c r="D45" s="49">
        <v>0</v>
      </c>
      <c r="E45" s="50">
        <f t="shared" si="16"/>
        <v>33.333333333333336</v>
      </c>
      <c r="F45" s="152">
        <f t="shared" si="16"/>
        <v>0</v>
      </c>
      <c r="G45" s="27">
        <v>0.4</v>
      </c>
      <c r="H45" s="56">
        <v>0</v>
      </c>
      <c r="I45" s="155">
        <v>5.0000000000000001E-3</v>
      </c>
      <c r="J45" s="159">
        <v>5.0000000000000001E-3</v>
      </c>
      <c r="K45" s="188">
        <v>3</v>
      </c>
      <c r="L45" s="189">
        <v>0.1</v>
      </c>
      <c r="M45" s="191">
        <v>97</v>
      </c>
      <c r="N45" s="74">
        <v>2</v>
      </c>
      <c r="O45" s="192">
        <v>0</v>
      </c>
      <c r="P45" s="74">
        <v>4</v>
      </c>
      <c r="Q45" s="193">
        <v>50.5</v>
      </c>
      <c r="R45" s="194">
        <v>0.1</v>
      </c>
      <c r="S45" s="61"/>
      <c r="T45" s="7">
        <v>293</v>
      </c>
      <c r="U45" s="161">
        <f t="shared" si="17"/>
        <v>716850518.39999998</v>
      </c>
      <c r="V45" s="66">
        <f t="shared" si="18"/>
        <v>286.74020736</v>
      </c>
      <c r="W45" s="77"/>
      <c r="X45" s="77"/>
      <c r="Y45" s="10">
        <f t="shared" si="19"/>
        <v>69.534500284800004</v>
      </c>
      <c r="Z45" s="8"/>
      <c r="AA45" s="78"/>
      <c r="AB45" s="10">
        <f t="shared" ref="AB45:AB49" si="22">(O45*$U45)/1000000000</f>
        <v>0</v>
      </c>
      <c r="AC45" s="8"/>
      <c r="AD45" s="78"/>
      <c r="AE45" s="63">
        <f t="shared" si="20"/>
        <v>36200.951179199998</v>
      </c>
      <c r="AF45" s="79"/>
      <c r="AG45" s="79"/>
      <c r="AH45" s="10">
        <f>(5*U45)/1000000000</f>
        <v>3.5842525919999999</v>
      </c>
      <c r="AI45" s="8"/>
      <c r="AJ45" s="78"/>
      <c r="AK45" s="67">
        <f>(0.2*U45)/1000000000</f>
        <v>0.14337010368</v>
      </c>
      <c r="AL45" s="78"/>
      <c r="AM45" s="80"/>
      <c r="AN45" s="69">
        <f t="shared" si="21"/>
        <v>2.1505515551999999</v>
      </c>
      <c r="AO45" s="81"/>
      <c r="AP45" s="80"/>
      <c r="AS45" s="45"/>
      <c r="AT45" s="118"/>
      <c r="AU45" s="118"/>
      <c r="AV45" s="120"/>
      <c r="AW45" s="118"/>
      <c r="AX45" s="118"/>
      <c r="AY45" s="46"/>
      <c r="AZ45" s="7"/>
      <c r="BA45" s="7"/>
    </row>
    <row r="46" spans="1:64">
      <c r="A46" s="82" t="s">
        <v>37</v>
      </c>
      <c r="B46" s="83" t="s">
        <v>35</v>
      </c>
      <c r="C46" s="84">
        <v>3.1</v>
      </c>
      <c r="D46" s="85">
        <v>0</v>
      </c>
      <c r="E46" s="86">
        <f t="shared" si="16"/>
        <v>258.33333333333337</v>
      </c>
      <c r="F46" s="162">
        <f t="shared" si="16"/>
        <v>0</v>
      </c>
      <c r="G46" s="88">
        <v>28</v>
      </c>
      <c r="H46" s="89">
        <v>1</v>
      </c>
      <c r="I46" s="90">
        <v>1.9</v>
      </c>
      <c r="J46" s="91">
        <v>0</v>
      </c>
      <c r="K46" s="163">
        <v>0.7</v>
      </c>
      <c r="L46" s="195">
        <v>0.1</v>
      </c>
      <c r="M46" s="196">
        <v>47</v>
      </c>
      <c r="N46" s="95">
        <v>1</v>
      </c>
      <c r="O46" s="197">
        <v>15</v>
      </c>
      <c r="P46" s="95">
        <v>5</v>
      </c>
      <c r="Q46" s="164">
        <v>41.3</v>
      </c>
      <c r="R46" s="97">
        <v>0.1</v>
      </c>
      <c r="S46" s="98">
        <v>11501000</v>
      </c>
      <c r="T46" s="99">
        <v>167</v>
      </c>
      <c r="U46" s="165">
        <f t="shared" si="17"/>
        <v>408580329.60000002</v>
      </c>
      <c r="V46" s="105">
        <f t="shared" si="18"/>
        <v>1266.5990217600001</v>
      </c>
      <c r="W46" s="102">
        <f>AVERAGE(V46:V47)</f>
        <v>1266.5990217600001</v>
      </c>
      <c r="X46" s="103">
        <f>W46/200</f>
        <v>6.3329951088000005</v>
      </c>
      <c r="Y46" s="104">
        <f t="shared" si="19"/>
        <v>19.203275491199999</v>
      </c>
      <c r="Z46" s="102">
        <f>AVERAGE(Y46:Y47)</f>
        <v>18.998985326400003</v>
      </c>
      <c r="AA46" s="103">
        <f>Z46/200</f>
        <v>9.4994926632000015E-2</v>
      </c>
      <c r="AB46" s="104">
        <f t="shared" si="22"/>
        <v>6.1287049439999999</v>
      </c>
      <c r="AC46" s="102">
        <f>AVERAGE(AB46:AB47)</f>
        <v>4.6986737904</v>
      </c>
      <c r="AD46" s="103">
        <f>AC46/200</f>
        <v>2.3493368952E-2</v>
      </c>
      <c r="AE46" s="101">
        <f t="shared" si="20"/>
        <v>16874.36761248</v>
      </c>
      <c r="AF46" s="105">
        <f>AVERAGE(AE46:AE47)</f>
        <v>16915.225645440001</v>
      </c>
      <c r="AG46" s="105">
        <f>AF46/200</f>
        <v>84.576128227200002</v>
      </c>
      <c r="AH46" s="104">
        <f>(G46*U46)/1000000000</f>
        <v>11.440249228800001</v>
      </c>
      <c r="AI46" s="102">
        <f>AVERAGE(AH46:AH47)</f>
        <v>10.214508240000001</v>
      </c>
      <c r="AJ46" s="103">
        <f>AI46/200</f>
        <v>5.1072541200000002E-2</v>
      </c>
      <c r="AK46" s="106">
        <f>(I46*U46)/1000000000</f>
        <v>0.77630262624000002</v>
      </c>
      <c r="AL46" s="103">
        <f>AVERAGE(AK46:AK47)</f>
        <v>0.6945865603200001</v>
      </c>
      <c r="AM46" s="107">
        <f>AL46/200</f>
        <v>3.4729328016000005E-3</v>
      </c>
      <c r="AN46" s="108">
        <f t="shared" si="21"/>
        <v>0.28600623071999998</v>
      </c>
      <c r="AO46" s="109">
        <f>AVERAGE(AN46:AN47)</f>
        <v>0.26557721423999997</v>
      </c>
      <c r="AP46" s="107">
        <f>AO46/200</f>
        <v>1.3278860711999998E-3</v>
      </c>
      <c r="AS46" s="45"/>
      <c r="AT46" s="118"/>
      <c r="AU46" s="118"/>
      <c r="AV46" s="118"/>
      <c r="AW46" s="120"/>
      <c r="AX46" s="118"/>
      <c r="AY46" s="46"/>
      <c r="AZ46" s="7"/>
      <c r="BA46" s="7"/>
    </row>
    <row r="47" spans="1:64">
      <c r="A47" s="82"/>
      <c r="B47" s="83" t="s">
        <v>36</v>
      </c>
      <c r="C47" s="84">
        <v>3.1</v>
      </c>
      <c r="D47" s="85">
        <v>0</v>
      </c>
      <c r="E47" s="86">
        <f t="shared" si="16"/>
        <v>258.33333333333337</v>
      </c>
      <c r="F47" s="162">
        <f t="shared" si="16"/>
        <v>0</v>
      </c>
      <c r="G47" s="88">
        <v>22</v>
      </c>
      <c r="H47" s="89">
        <v>1</v>
      </c>
      <c r="I47" s="90">
        <v>1.5</v>
      </c>
      <c r="J47" s="91">
        <v>0.1</v>
      </c>
      <c r="K47" s="163">
        <v>0.6</v>
      </c>
      <c r="L47" s="195">
        <v>0</v>
      </c>
      <c r="M47" s="198">
        <v>46</v>
      </c>
      <c r="N47" s="111">
        <v>1</v>
      </c>
      <c r="O47" s="199">
        <v>8</v>
      </c>
      <c r="P47" s="111">
        <v>9</v>
      </c>
      <c r="Q47" s="200">
        <v>41.5</v>
      </c>
      <c r="R47" s="195">
        <v>0.1</v>
      </c>
      <c r="S47" s="98"/>
      <c r="T47" s="99">
        <v>167</v>
      </c>
      <c r="U47" s="165">
        <f t="shared" si="17"/>
        <v>408580329.60000002</v>
      </c>
      <c r="V47" s="105">
        <f t="shared" si="18"/>
        <v>1266.5990217600001</v>
      </c>
      <c r="W47" s="102"/>
      <c r="X47" s="102"/>
      <c r="Y47" s="104">
        <f t="shared" si="19"/>
        <v>18.794695161600004</v>
      </c>
      <c r="Z47" s="99"/>
      <c r="AA47" s="103"/>
      <c r="AB47" s="104">
        <f t="shared" si="22"/>
        <v>3.2686426368000001</v>
      </c>
      <c r="AC47" s="99"/>
      <c r="AD47" s="103"/>
      <c r="AE47" s="101">
        <f t="shared" si="20"/>
        <v>16956.083678400002</v>
      </c>
      <c r="AF47" s="105"/>
      <c r="AG47" s="105"/>
      <c r="AH47" s="104">
        <f>(G47*U47)/1000000000</f>
        <v>8.9887672512000005</v>
      </c>
      <c r="AI47" s="99"/>
      <c r="AJ47" s="103"/>
      <c r="AK47" s="106">
        <f>(I47*U47)/1000000000</f>
        <v>0.61287049440000008</v>
      </c>
      <c r="AL47" s="103"/>
      <c r="AM47" s="107"/>
      <c r="AN47" s="108">
        <f t="shared" si="21"/>
        <v>0.24514819775999999</v>
      </c>
      <c r="AO47" s="113"/>
      <c r="AP47" s="107"/>
      <c r="AS47" s="45"/>
      <c r="AT47" s="118"/>
      <c r="AU47" s="118"/>
      <c r="AV47" s="118"/>
      <c r="AW47" s="118"/>
      <c r="AX47" s="120"/>
      <c r="AY47" s="46"/>
      <c r="AZ47" s="7"/>
      <c r="BA47" s="7"/>
    </row>
    <row r="48" spans="1:64">
      <c r="A48" s="47" t="s">
        <v>38</v>
      </c>
      <c r="B48" s="1" t="s">
        <v>35</v>
      </c>
      <c r="C48" s="48">
        <v>0.8</v>
      </c>
      <c r="D48" s="49">
        <v>0.1</v>
      </c>
      <c r="E48" s="50">
        <f t="shared" si="16"/>
        <v>66.666666666666671</v>
      </c>
      <c r="F48" s="152">
        <f t="shared" si="16"/>
        <v>8.3333333333333339</v>
      </c>
      <c r="G48" s="52">
        <v>27</v>
      </c>
      <c r="H48" s="53">
        <v>1</v>
      </c>
      <c r="I48" s="201">
        <v>0.5</v>
      </c>
      <c r="J48" s="202">
        <v>0</v>
      </c>
      <c r="K48" s="188">
        <v>14.1</v>
      </c>
      <c r="L48" s="189">
        <v>0</v>
      </c>
      <c r="M48" s="190">
        <v>82</v>
      </c>
      <c r="N48" s="58">
        <v>2</v>
      </c>
      <c r="O48" s="175">
        <v>7</v>
      </c>
      <c r="P48" s="58">
        <v>5</v>
      </c>
      <c r="Q48" s="157">
        <v>48.8</v>
      </c>
      <c r="R48" s="60">
        <v>0.2</v>
      </c>
      <c r="S48" s="61">
        <v>11504100</v>
      </c>
      <c r="T48" s="7">
        <v>164</v>
      </c>
      <c r="U48" s="161">
        <f t="shared" si="17"/>
        <v>401240563.20000005</v>
      </c>
      <c r="V48" s="66">
        <f t="shared" si="18"/>
        <v>320.99245056000007</v>
      </c>
      <c r="W48" s="64">
        <f>AVERAGE(V48:V49)</f>
        <v>320.99245056000007</v>
      </c>
      <c r="X48" s="65">
        <f>W48/200</f>
        <v>1.6049622528000003</v>
      </c>
      <c r="Y48" s="10">
        <f t="shared" si="19"/>
        <v>32.901726182400004</v>
      </c>
      <c r="Z48" s="64">
        <f>AVERAGE(Y48:Y49)</f>
        <v>32.701105900800002</v>
      </c>
      <c r="AA48" s="65">
        <f>Z48/200</f>
        <v>0.16350552950400002</v>
      </c>
      <c r="AB48" s="10">
        <f t="shared" si="22"/>
        <v>2.8086839424000005</v>
      </c>
      <c r="AC48" s="64">
        <f>AVERAGE(AB48:AB49)</f>
        <v>2.4074433792000001</v>
      </c>
      <c r="AD48" s="65">
        <f>AC48/200</f>
        <v>1.2037216896E-2</v>
      </c>
      <c r="AE48" s="63">
        <f t="shared" si="20"/>
        <v>19580.539484159999</v>
      </c>
      <c r="AF48" s="66">
        <f>AVERAGE(AE48:AE49)</f>
        <v>19500.291371519997</v>
      </c>
      <c r="AG48" s="66">
        <f>AF48/200</f>
        <v>97.50145685759999</v>
      </c>
      <c r="AH48" s="10">
        <f>(G48*U48)/1000000000</f>
        <v>10.833495206400002</v>
      </c>
      <c r="AI48" s="64">
        <f>AVERAGE(AH48:AH49)</f>
        <v>10.432254643200002</v>
      </c>
      <c r="AJ48" s="65">
        <f>AI48/200</f>
        <v>5.2161273216000011E-2</v>
      </c>
      <c r="AK48" s="67">
        <f>(I48*U48)/1000000000</f>
        <v>0.20062028160000003</v>
      </c>
      <c r="AL48" s="65">
        <f>AVERAGE(AK48:AK49)</f>
        <v>0.18055825344000004</v>
      </c>
      <c r="AM48" s="68">
        <f>AL48/200</f>
        <v>9.027912672000002E-4</v>
      </c>
      <c r="AN48" s="69">
        <f t="shared" si="21"/>
        <v>5.6574919411200009</v>
      </c>
      <c r="AO48" s="70">
        <f>AVERAGE(AN48:AN49)</f>
        <v>5.6574919411200009</v>
      </c>
      <c r="AP48" s="68">
        <f>AO48/200</f>
        <v>2.8287459705600003E-2</v>
      </c>
      <c r="AS48" s="45"/>
      <c r="AT48" s="118"/>
      <c r="AU48" s="118"/>
      <c r="AV48" s="118"/>
      <c r="AW48" s="118"/>
      <c r="AX48" s="118"/>
      <c r="AY48" s="46"/>
      <c r="AZ48" s="7"/>
      <c r="BA48" s="7"/>
    </row>
    <row r="49" spans="1:64">
      <c r="A49" s="47"/>
      <c r="B49" s="1" t="s">
        <v>36</v>
      </c>
      <c r="C49" s="48">
        <v>0.8</v>
      </c>
      <c r="D49" s="49">
        <v>0.1</v>
      </c>
      <c r="E49" s="50">
        <f t="shared" si="16"/>
        <v>66.666666666666671</v>
      </c>
      <c r="F49" s="152">
        <f t="shared" si="16"/>
        <v>8.3333333333333339</v>
      </c>
      <c r="G49" s="52">
        <v>25</v>
      </c>
      <c r="H49" s="53">
        <v>1</v>
      </c>
      <c r="I49" s="201">
        <v>0.4</v>
      </c>
      <c r="J49" s="202">
        <v>0.1</v>
      </c>
      <c r="K49" s="188">
        <v>14.1</v>
      </c>
      <c r="L49" s="189">
        <v>0.1</v>
      </c>
      <c r="M49" s="191">
        <v>81</v>
      </c>
      <c r="N49" s="74">
        <v>1</v>
      </c>
      <c r="O49" s="192">
        <v>5</v>
      </c>
      <c r="P49" s="74">
        <v>5</v>
      </c>
      <c r="Q49" s="193">
        <v>48.4</v>
      </c>
      <c r="R49" s="194">
        <v>0.2</v>
      </c>
      <c r="S49" s="61"/>
      <c r="T49" s="7">
        <v>164</v>
      </c>
      <c r="U49" s="161">
        <f t="shared" si="17"/>
        <v>401240563.20000005</v>
      </c>
      <c r="V49" s="66">
        <f t="shared" si="18"/>
        <v>320.99245056000007</v>
      </c>
      <c r="W49" s="64"/>
      <c r="X49" s="64"/>
      <c r="Y49" s="10">
        <f t="shared" si="19"/>
        <v>32.500485619200006</v>
      </c>
      <c r="Z49" s="8"/>
      <c r="AA49" s="78"/>
      <c r="AB49" s="10">
        <f t="shared" si="22"/>
        <v>2.0062028160000001</v>
      </c>
      <c r="AC49" s="8"/>
      <c r="AD49" s="78"/>
      <c r="AE49" s="63">
        <f t="shared" si="20"/>
        <v>19420.043258879999</v>
      </c>
      <c r="AF49" s="79"/>
      <c r="AG49" s="79"/>
      <c r="AH49" s="10">
        <f>(G49*U49)/1000000000</f>
        <v>10.031014080000002</v>
      </c>
      <c r="AI49" s="8"/>
      <c r="AJ49" s="78"/>
      <c r="AK49" s="67">
        <f>(I49*U49)/1000000000</f>
        <v>0.16049622528000004</v>
      </c>
      <c r="AL49" s="78"/>
      <c r="AM49" s="80"/>
      <c r="AN49" s="69">
        <f t="shared" si="21"/>
        <v>5.6574919411200009</v>
      </c>
      <c r="AO49" s="81"/>
      <c r="AP49" s="80"/>
      <c r="AS49" s="7"/>
      <c r="AT49" s="7"/>
      <c r="AU49" s="7"/>
      <c r="AV49" s="7"/>
      <c r="AW49" s="7"/>
      <c r="AX49" s="7"/>
      <c r="AY49" s="7"/>
      <c r="AZ49" s="7"/>
      <c r="BA49" s="7"/>
    </row>
    <row r="50" spans="1:64">
      <c r="A50" s="82" t="s">
        <v>39</v>
      </c>
      <c r="B50" s="203" t="s">
        <v>42</v>
      </c>
      <c r="C50" s="84"/>
      <c r="D50" s="85"/>
      <c r="E50" s="86"/>
      <c r="F50" s="162"/>
      <c r="G50" s="88"/>
      <c r="H50" s="89"/>
      <c r="I50" s="90"/>
      <c r="J50" s="91"/>
      <c r="K50" s="204"/>
      <c r="L50" s="205"/>
      <c r="M50" s="196"/>
      <c r="N50" s="95"/>
      <c r="O50" s="197"/>
      <c r="P50" s="95"/>
      <c r="Q50" s="168"/>
      <c r="R50" s="169"/>
      <c r="S50" s="98">
        <v>11493500</v>
      </c>
      <c r="T50" s="99"/>
      <c r="U50" s="165"/>
      <c r="V50" s="105"/>
      <c r="W50" s="102"/>
      <c r="X50" s="102"/>
      <c r="Y50" s="104"/>
      <c r="Z50" s="102"/>
      <c r="AA50" s="103"/>
      <c r="AB50" s="104"/>
      <c r="AC50" s="102"/>
      <c r="AD50" s="103"/>
      <c r="AE50" s="101"/>
      <c r="AF50" s="105"/>
      <c r="AG50" s="105"/>
      <c r="AH50" s="104"/>
      <c r="AI50" s="102"/>
      <c r="AJ50" s="103"/>
      <c r="AK50" s="106"/>
      <c r="AL50" s="103"/>
      <c r="AM50" s="107"/>
      <c r="AN50" s="108"/>
      <c r="AO50" s="109"/>
      <c r="AP50" s="107"/>
      <c r="AQ50" s="8"/>
      <c r="AR50" s="8"/>
      <c r="AS50" s="8"/>
      <c r="AT50" s="8"/>
      <c r="AU50" s="8"/>
    </row>
    <row r="51" spans="1:64" ht="14.25">
      <c r="A51" s="3"/>
      <c r="D51" s="206"/>
      <c r="I51" s="8"/>
      <c r="J51" s="21"/>
      <c r="S51" s="124"/>
      <c r="T51" s="124"/>
      <c r="U51" s="124"/>
      <c r="V51" s="125" t="s">
        <v>40</v>
      </c>
      <c r="W51" s="126">
        <f>SUM(W44:W50)</f>
        <v>1874.3316796800004</v>
      </c>
      <c r="X51" s="127">
        <f>W51/200</f>
        <v>9.3716583984000028</v>
      </c>
      <c r="Y51" s="124"/>
      <c r="Z51" s="126">
        <f>SUM(Z44:Z50)</f>
        <v>121.9514420304</v>
      </c>
      <c r="AA51" s="127">
        <f>Z51/200</f>
        <v>0.60975721015200002</v>
      </c>
      <c r="AB51" s="127"/>
      <c r="AC51" s="126">
        <f>SUM(AC44:AC50)</f>
        <v>13.199346576</v>
      </c>
      <c r="AD51" s="127">
        <f>AC51/200</f>
        <v>6.5996732880000006E-2</v>
      </c>
      <c r="AE51" s="207"/>
      <c r="AF51" s="208">
        <f>SUM(AF44:AF50)</f>
        <v>72544.783144319998</v>
      </c>
      <c r="AG51" s="209">
        <f>AF51/200</f>
        <v>362.72391572160001</v>
      </c>
      <c r="AH51" s="126"/>
      <c r="AI51" s="126">
        <f>SUM(AI44:AI50)</f>
        <v>24.231015475200003</v>
      </c>
      <c r="AJ51" s="131">
        <f>AI51/200</f>
        <v>0.12115507737600001</v>
      </c>
      <c r="AK51" s="124"/>
      <c r="AL51" s="126">
        <f>SUM(AL44:AL50)</f>
        <v>1.0185149174400001</v>
      </c>
      <c r="AM51" s="131">
        <f>AL51/200</f>
        <v>5.0925745872000003E-3</v>
      </c>
      <c r="AN51" s="126"/>
      <c r="AO51" s="126">
        <f>SUM(AO45:AO49)</f>
        <v>5.9230691553600012</v>
      </c>
      <c r="AP51" s="131">
        <f>AO51/200</f>
        <v>2.9615345776800008E-2</v>
      </c>
      <c r="AQ51" s="132" t="s">
        <v>41</v>
      </c>
      <c r="AR51" s="133"/>
      <c r="AS51" s="133"/>
      <c r="AT51" s="133"/>
    </row>
    <row r="52" spans="1:64">
      <c r="A52" s="3"/>
      <c r="D52" s="206"/>
      <c r="U52" s="71"/>
      <c r="V52" s="140"/>
      <c r="W52" s="142"/>
      <c r="X52" s="142"/>
      <c r="Y52" s="71"/>
      <c r="Z52" s="71"/>
      <c r="AA52" s="71"/>
      <c r="AB52" s="71"/>
      <c r="AC52" s="71"/>
      <c r="AD52" s="71"/>
      <c r="AE52" s="140"/>
      <c r="AF52" s="140"/>
      <c r="AG52" s="140"/>
      <c r="AH52" s="71"/>
      <c r="AI52" s="6"/>
      <c r="AJ52" s="6"/>
      <c r="AK52" s="7"/>
      <c r="AL52" s="6"/>
      <c r="AM52" s="6"/>
      <c r="AN52" s="7"/>
      <c r="AO52" s="6"/>
      <c r="AP52" s="6"/>
      <c r="AQ52" s="134"/>
      <c r="AR52" s="71"/>
      <c r="AS52" s="71"/>
      <c r="AT52" s="71"/>
      <c r="AU52" s="71"/>
      <c r="AV52" s="71"/>
    </row>
    <row r="53" spans="1:64">
      <c r="A53" s="3"/>
      <c r="D53" s="206"/>
      <c r="V53" s="135"/>
      <c r="W53" s="136"/>
      <c r="X53" s="136"/>
      <c r="Y53" s="3" t="s">
        <v>1</v>
      </c>
      <c r="AE53" s="135"/>
      <c r="AF53" s="135"/>
      <c r="AG53" s="135"/>
      <c r="AL53" s="3"/>
      <c r="AM53" s="3"/>
      <c r="AO53" s="3"/>
      <c r="AP53" s="3"/>
    </row>
    <row r="54" spans="1:64">
      <c r="A54" s="3"/>
      <c r="K54" s="210"/>
      <c r="L54" s="211"/>
      <c r="M54" s="138"/>
      <c r="N54" s="211"/>
      <c r="O54" s="138"/>
      <c r="P54" s="211"/>
      <c r="V54" s="140"/>
      <c r="W54" s="50" t="s">
        <v>2</v>
      </c>
      <c r="X54" s="50" t="s">
        <v>2</v>
      </c>
      <c r="Y54" s="142"/>
      <c r="Z54" s="6" t="s">
        <v>2</v>
      </c>
      <c r="AA54" s="6" t="s">
        <v>2</v>
      </c>
      <c r="AB54" s="6"/>
      <c r="AC54" s="6" t="s">
        <v>2</v>
      </c>
      <c r="AD54" s="6" t="s">
        <v>2</v>
      </c>
      <c r="AE54" s="140"/>
      <c r="AF54" s="212" t="s">
        <v>2</v>
      </c>
      <c r="AG54" s="212" t="s">
        <v>2</v>
      </c>
      <c r="AH54" s="142"/>
      <c r="AI54" s="6" t="s">
        <v>2</v>
      </c>
      <c r="AJ54" s="6" t="s">
        <v>2</v>
      </c>
      <c r="AK54" s="142"/>
      <c r="AL54" s="6" t="s">
        <v>2</v>
      </c>
      <c r="AM54" s="6" t="s">
        <v>2</v>
      </c>
      <c r="AN54" s="142"/>
      <c r="AO54" s="6" t="s">
        <v>2</v>
      </c>
      <c r="AP54" s="6" t="s">
        <v>2</v>
      </c>
      <c r="AS54" s="7"/>
      <c r="AT54" s="7"/>
      <c r="AU54" s="7"/>
      <c r="AV54" s="7"/>
      <c r="AW54" s="7"/>
      <c r="AX54" s="7"/>
      <c r="AY54" s="7"/>
      <c r="AZ54" s="7"/>
    </row>
    <row r="55" spans="1:64">
      <c r="A55" s="144">
        <v>41458</v>
      </c>
      <c r="B55" s="145"/>
      <c r="C55" s="146"/>
      <c r="D55" s="145"/>
      <c r="E55" s="146"/>
      <c r="F55" s="145"/>
      <c r="G55" s="146"/>
      <c r="H55" s="147"/>
      <c r="I55" s="146"/>
      <c r="J55" s="145"/>
      <c r="K55" s="146"/>
      <c r="L55" s="145"/>
      <c r="M55" s="146"/>
      <c r="N55" s="145"/>
      <c r="O55" s="146"/>
      <c r="P55" s="145"/>
      <c r="Q55" s="146"/>
      <c r="R55" s="145"/>
      <c r="S55" s="146"/>
      <c r="T55" s="146"/>
      <c r="U55" s="146"/>
      <c r="V55" s="149"/>
      <c r="W55" s="150" t="s">
        <v>3</v>
      </c>
      <c r="X55" s="150" t="s">
        <v>3</v>
      </c>
      <c r="Y55" s="150"/>
      <c r="Z55" s="151" t="s">
        <v>3</v>
      </c>
      <c r="AA55" s="151" t="s">
        <v>3</v>
      </c>
      <c r="AB55" s="151"/>
      <c r="AC55" s="151" t="s">
        <v>3</v>
      </c>
      <c r="AD55" s="151" t="s">
        <v>3</v>
      </c>
      <c r="AE55" s="149"/>
      <c r="AF55" s="149" t="s">
        <v>3</v>
      </c>
      <c r="AG55" s="149" t="s">
        <v>3</v>
      </c>
      <c r="AH55" s="150"/>
      <c r="AI55" s="151" t="s">
        <v>3</v>
      </c>
      <c r="AJ55" s="151" t="s">
        <v>3</v>
      </c>
      <c r="AK55" s="150"/>
      <c r="AL55" s="151" t="s">
        <v>3</v>
      </c>
      <c r="AM55" s="151" t="s">
        <v>3</v>
      </c>
      <c r="AN55" s="150"/>
      <c r="AO55" s="151" t="s">
        <v>3</v>
      </c>
      <c r="AP55" s="151" t="s">
        <v>3</v>
      </c>
      <c r="AS55" s="19"/>
      <c r="AT55" s="7"/>
      <c r="AU55" s="46"/>
      <c r="AV55" s="46"/>
      <c r="AW55" s="46"/>
      <c r="AX55" s="46"/>
      <c r="AY55" s="7"/>
      <c r="AZ55" s="7"/>
    </row>
    <row r="56" spans="1:64" ht="15" customHeight="1">
      <c r="A56" s="8"/>
      <c r="B56" s="21"/>
      <c r="C56" s="22" t="s">
        <v>4</v>
      </c>
      <c r="E56" s="22" t="s">
        <v>4</v>
      </c>
      <c r="F56" s="23"/>
      <c r="G56" s="24" t="s">
        <v>5</v>
      </c>
      <c r="H56" s="23"/>
      <c r="I56" s="25" t="s">
        <v>6</v>
      </c>
      <c r="J56" s="26"/>
      <c r="K56" s="25" t="s">
        <v>7</v>
      </c>
      <c r="L56" s="26"/>
      <c r="M56" s="27" t="s">
        <v>8</v>
      </c>
      <c r="N56" s="28"/>
      <c r="O56" s="246" t="s">
        <v>9</v>
      </c>
      <c r="P56" s="247"/>
      <c r="Q56" s="27" t="s">
        <v>10</v>
      </c>
      <c r="R56" s="28"/>
      <c r="S56" s="29"/>
      <c r="T56" s="4"/>
      <c r="U56" s="4"/>
      <c r="V56" s="30"/>
      <c r="W56" s="31" t="s">
        <v>11</v>
      </c>
      <c r="X56" s="31"/>
      <c r="Y56" s="246" t="s">
        <v>12</v>
      </c>
      <c r="Z56" s="248"/>
      <c r="AA56" s="247"/>
      <c r="AB56" s="32"/>
      <c r="AC56" s="33" t="s">
        <v>9</v>
      </c>
      <c r="AD56" s="33"/>
      <c r="AE56" s="34"/>
      <c r="AF56" s="35" t="s">
        <v>10</v>
      </c>
      <c r="AG56" s="35"/>
      <c r="AH56" s="34"/>
      <c r="AI56" s="35" t="s">
        <v>5</v>
      </c>
      <c r="AJ56" s="35"/>
      <c r="AK56" s="34"/>
      <c r="AL56" s="35" t="s">
        <v>13</v>
      </c>
      <c r="AM56" s="35"/>
      <c r="AN56" s="34"/>
      <c r="AO56" s="35" t="s">
        <v>14</v>
      </c>
      <c r="AP56" s="35"/>
      <c r="AQ56" s="4"/>
      <c r="AR56" s="19"/>
      <c r="AS56" s="36"/>
      <c r="AT56" s="37"/>
      <c r="AU56" s="37"/>
      <c r="AV56" s="37"/>
      <c r="AW56" s="37"/>
      <c r="AX56" s="37"/>
      <c r="AY56" s="8"/>
      <c r="AZ56" s="8"/>
      <c r="BA56" s="8"/>
      <c r="BB56" s="8"/>
      <c r="BC56" s="8"/>
      <c r="BD56" s="8"/>
    </row>
    <row r="57" spans="1:64" ht="14.25">
      <c r="A57" s="8"/>
      <c r="B57" s="21"/>
      <c r="C57" s="22" t="s">
        <v>15</v>
      </c>
      <c r="E57" s="22" t="s">
        <v>15</v>
      </c>
      <c r="F57" s="23"/>
      <c r="G57" s="24" t="s">
        <v>16</v>
      </c>
      <c r="H57" s="23"/>
      <c r="I57" s="24" t="s">
        <v>17</v>
      </c>
      <c r="J57" s="26"/>
      <c r="K57" s="24" t="s">
        <v>18</v>
      </c>
      <c r="L57" s="26"/>
      <c r="M57" s="27" t="s">
        <v>19</v>
      </c>
      <c r="N57" s="28"/>
      <c r="O57" s="27" t="s">
        <v>20</v>
      </c>
      <c r="P57" s="28"/>
      <c r="Q57" s="27" t="s">
        <v>21</v>
      </c>
      <c r="R57" s="28"/>
      <c r="S57" s="38" t="s">
        <v>22</v>
      </c>
      <c r="T57" s="244" t="s">
        <v>23</v>
      </c>
      <c r="U57" s="245"/>
      <c r="V57" s="30" t="s">
        <v>15</v>
      </c>
      <c r="W57" s="31" t="s">
        <v>15</v>
      </c>
      <c r="X57" s="31" t="s">
        <v>15</v>
      </c>
      <c r="Y57" s="32" t="s">
        <v>19</v>
      </c>
      <c r="Z57" s="33" t="s">
        <v>19</v>
      </c>
      <c r="AA57" s="33" t="s">
        <v>19</v>
      </c>
      <c r="AB57" s="32" t="s">
        <v>20</v>
      </c>
      <c r="AC57" s="33" t="s">
        <v>20</v>
      </c>
      <c r="AD57" s="33" t="s">
        <v>20</v>
      </c>
      <c r="AE57" s="32" t="s">
        <v>21</v>
      </c>
      <c r="AF57" s="33" t="s">
        <v>21</v>
      </c>
      <c r="AG57" s="33" t="s">
        <v>21</v>
      </c>
      <c r="AH57" s="34" t="s">
        <v>16</v>
      </c>
      <c r="AI57" s="35" t="s">
        <v>16</v>
      </c>
      <c r="AJ57" s="35" t="s">
        <v>16</v>
      </c>
      <c r="AK57" s="34" t="s">
        <v>17</v>
      </c>
      <c r="AL57" s="35" t="s">
        <v>17</v>
      </c>
      <c r="AM57" s="35" t="s">
        <v>17</v>
      </c>
      <c r="AN57" s="34" t="s">
        <v>18</v>
      </c>
      <c r="AO57" s="35" t="s">
        <v>18</v>
      </c>
      <c r="AP57" s="35" t="s">
        <v>18</v>
      </c>
      <c r="AQ57" s="4"/>
      <c r="AR57" s="19"/>
      <c r="AS57" s="36"/>
      <c r="AT57" s="37"/>
      <c r="AU57" s="37"/>
      <c r="AV57" s="37"/>
      <c r="AW57" s="37"/>
      <c r="AX57" s="37"/>
      <c r="AY57" s="8"/>
      <c r="AZ57" s="8"/>
      <c r="BA57" s="8"/>
      <c r="BB57" s="8"/>
      <c r="BC57" s="8"/>
      <c r="BD57" s="8"/>
    </row>
    <row r="58" spans="1:64" ht="14.25">
      <c r="A58" s="39"/>
      <c r="B58" s="40" t="s">
        <v>24</v>
      </c>
      <c r="C58" s="41" t="s">
        <v>25</v>
      </c>
      <c r="D58" s="42" t="s">
        <v>26</v>
      </c>
      <c r="E58" s="43" t="s">
        <v>27</v>
      </c>
      <c r="F58" s="42" t="s">
        <v>26</v>
      </c>
      <c r="G58" s="41" t="s">
        <v>28</v>
      </c>
      <c r="H58" s="42" t="s">
        <v>26</v>
      </c>
      <c r="I58" s="41" t="s">
        <v>28</v>
      </c>
      <c r="J58" s="42" t="s">
        <v>26</v>
      </c>
      <c r="K58" s="41" t="s">
        <v>28</v>
      </c>
      <c r="L58" s="42" t="s">
        <v>26</v>
      </c>
      <c r="M58" s="41" t="s">
        <v>28</v>
      </c>
      <c r="N58" s="42" t="s">
        <v>26</v>
      </c>
      <c r="O58" s="41" t="s">
        <v>28</v>
      </c>
      <c r="P58" s="42" t="s">
        <v>26</v>
      </c>
      <c r="Q58" s="41" t="s">
        <v>25</v>
      </c>
      <c r="R58" s="42" t="s">
        <v>26</v>
      </c>
      <c r="S58" s="44" t="s">
        <v>29</v>
      </c>
      <c r="T58" s="43" t="s">
        <v>30</v>
      </c>
      <c r="U58" s="43" t="s">
        <v>31</v>
      </c>
      <c r="V58" s="41" t="s">
        <v>32</v>
      </c>
      <c r="W58" s="43" t="s">
        <v>32</v>
      </c>
      <c r="X58" s="43" t="s">
        <v>33</v>
      </c>
      <c r="Y58" s="41" t="s">
        <v>32</v>
      </c>
      <c r="Z58" s="43" t="s">
        <v>32</v>
      </c>
      <c r="AA58" s="43" t="s">
        <v>33</v>
      </c>
      <c r="AB58" s="41" t="s">
        <v>32</v>
      </c>
      <c r="AC58" s="43" t="s">
        <v>32</v>
      </c>
      <c r="AD58" s="43" t="s">
        <v>33</v>
      </c>
      <c r="AE58" s="41" t="s">
        <v>32</v>
      </c>
      <c r="AF58" s="43" t="s">
        <v>32</v>
      </c>
      <c r="AG58" s="43" t="s">
        <v>33</v>
      </c>
      <c r="AH58" s="41" t="s">
        <v>32</v>
      </c>
      <c r="AI58" s="43" t="s">
        <v>32</v>
      </c>
      <c r="AJ58" s="43" t="s">
        <v>33</v>
      </c>
      <c r="AK58" s="41" t="s">
        <v>32</v>
      </c>
      <c r="AL58" s="43" t="s">
        <v>32</v>
      </c>
      <c r="AM58" s="43" t="s">
        <v>33</v>
      </c>
      <c r="AN58" s="41" t="s">
        <v>32</v>
      </c>
      <c r="AO58" s="43" t="s">
        <v>32</v>
      </c>
      <c r="AP58" s="43" t="s">
        <v>33</v>
      </c>
      <c r="AS58" s="45"/>
      <c r="AT58" s="46"/>
      <c r="AU58" s="46"/>
      <c r="AV58" s="46"/>
      <c r="AW58" s="46"/>
      <c r="AX58" s="46"/>
      <c r="AY58" s="7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</row>
    <row r="59" spans="1:64">
      <c r="A59" s="47" t="s">
        <v>34</v>
      </c>
      <c r="B59" s="1" t="s">
        <v>35</v>
      </c>
      <c r="C59" s="48">
        <v>0.5</v>
      </c>
      <c r="D59" s="49">
        <v>0</v>
      </c>
      <c r="E59" s="50">
        <f t="shared" ref="E59:F64" si="23">+C59/12*1000</f>
        <v>41.666666666666664</v>
      </c>
      <c r="F59" s="152">
        <f t="shared" si="23"/>
        <v>0</v>
      </c>
      <c r="G59" s="27" t="s">
        <v>43</v>
      </c>
      <c r="H59" s="56"/>
      <c r="I59" s="213" t="s">
        <v>44</v>
      </c>
      <c r="J59" s="214"/>
      <c r="K59" s="215">
        <v>1.55E-2</v>
      </c>
      <c r="L59" s="216">
        <v>1.5215000000000014E-3</v>
      </c>
      <c r="M59" s="190">
        <v>100</v>
      </c>
      <c r="N59" s="58">
        <v>1</v>
      </c>
      <c r="O59" s="175">
        <v>54</v>
      </c>
      <c r="P59" s="58">
        <v>3</v>
      </c>
      <c r="Q59" s="157">
        <v>51.8</v>
      </c>
      <c r="R59" s="60">
        <v>0.1</v>
      </c>
      <c r="S59" s="61">
        <v>11494201</v>
      </c>
      <c r="T59" s="7">
        <v>280</v>
      </c>
      <c r="U59" s="158">
        <f t="shared" ref="U59:U64" si="24">T59*28.317*60*60*24</f>
        <v>685044864.00000012</v>
      </c>
      <c r="V59" s="66">
        <f t="shared" ref="V59:V64" si="25">(C59*$U59)/1000000</f>
        <v>342.52243200000004</v>
      </c>
      <c r="W59" s="64">
        <f>AVERAGE(V59:V60)</f>
        <v>342.52243200000004</v>
      </c>
      <c r="X59" s="65">
        <f>W59/200</f>
        <v>1.7126121600000002</v>
      </c>
      <c r="Y59" s="10">
        <f>(M59*$U59)/1000000000</f>
        <v>68.504486400000019</v>
      </c>
      <c r="Z59" s="64">
        <f>AVERAGE(Y59:Y60)</f>
        <v>66.791874240000013</v>
      </c>
      <c r="AA59" s="65">
        <f>Z59/200</f>
        <v>0.33395937120000008</v>
      </c>
      <c r="AB59" s="10">
        <f>(O59*$U59)/1000000000</f>
        <v>36.992422656000009</v>
      </c>
      <c r="AC59" s="64">
        <f>AVERAGE(AB59:AB60)</f>
        <v>33.224675904000009</v>
      </c>
      <c r="AD59" s="65">
        <f>AC59/200</f>
        <v>0.16612337952000003</v>
      </c>
      <c r="AE59" s="63">
        <f t="shared" ref="AE59:AE64" si="26">(Q59*$U59)/1000000</f>
        <v>35485.323955200001</v>
      </c>
      <c r="AF59" s="66">
        <f>AVERAGE(AE59:AE60)</f>
        <v>35348.314982399999</v>
      </c>
      <c r="AG59" s="66">
        <f>AF59/200</f>
        <v>176.741574912</v>
      </c>
      <c r="AH59" s="10">
        <f>(5*U59)/1000000000</f>
        <v>3.4252243200000003</v>
      </c>
      <c r="AI59" s="64">
        <f>AVERAGE(AH59:AH60)</f>
        <v>3.4252243200000003</v>
      </c>
      <c r="AJ59" s="65">
        <f>AI59/200</f>
        <v>1.7126121600000002E-2</v>
      </c>
      <c r="AK59" s="67">
        <f>(0.2*U59)/1000000000</f>
        <v>0.13700897280000005</v>
      </c>
      <c r="AL59" s="65">
        <f>AVERAGE(AK59:AK60)</f>
        <v>0.13700897280000005</v>
      </c>
      <c r="AM59" s="68">
        <f>AL59/200</f>
        <v>6.8504486400000023E-4</v>
      </c>
      <c r="AN59" s="69">
        <f t="shared" ref="AN59:AN64" si="27">(K59*U59)/1000000000</f>
        <v>1.0618195392000001E-2</v>
      </c>
      <c r="AO59" s="70">
        <f>AVERAGE(AN59:AN60)</f>
        <v>1.0198605412800002E-2</v>
      </c>
      <c r="AP59" s="68">
        <f>AO59/200</f>
        <v>5.0993027064000012E-5</v>
      </c>
      <c r="AS59" s="45"/>
      <c r="AT59" s="118"/>
      <c r="AU59" s="120"/>
      <c r="AV59" s="118"/>
      <c r="AW59" s="118"/>
      <c r="AX59" s="118"/>
      <c r="AY59" s="46"/>
      <c r="AZ59" s="7"/>
    </row>
    <row r="60" spans="1:64">
      <c r="A60" s="47"/>
      <c r="B60" s="1" t="s">
        <v>36</v>
      </c>
      <c r="C60" s="48">
        <v>0.5</v>
      </c>
      <c r="D60" s="49">
        <v>0</v>
      </c>
      <c r="E60" s="50">
        <f t="shared" si="23"/>
        <v>41.666666666666664</v>
      </c>
      <c r="F60" s="152">
        <f t="shared" si="23"/>
        <v>0</v>
      </c>
      <c r="G60" s="27" t="s">
        <v>43</v>
      </c>
      <c r="H60" s="56"/>
      <c r="I60" s="213" t="s">
        <v>44</v>
      </c>
      <c r="J60" s="51"/>
      <c r="K60" s="215">
        <v>1.4274999999999999E-2</v>
      </c>
      <c r="L60" s="216">
        <v>2.7509036665248746E-3</v>
      </c>
      <c r="M60" s="191">
        <v>95</v>
      </c>
      <c r="N60" s="74">
        <v>1</v>
      </c>
      <c r="O60" s="192">
        <v>43</v>
      </c>
      <c r="P60" s="74">
        <v>2</v>
      </c>
      <c r="Q60" s="193">
        <v>51.4</v>
      </c>
      <c r="R60" s="194">
        <v>0.1</v>
      </c>
      <c r="S60" s="61"/>
      <c r="T60" s="7">
        <v>280</v>
      </c>
      <c r="U60" s="161">
        <f t="shared" si="24"/>
        <v>685044864.00000012</v>
      </c>
      <c r="V60" s="66">
        <f t="shared" si="25"/>
        <v>342.52243200000004</v>
      </c>
      <c r="W60" s="77"/>
      <c r="X60" s="77"/>
      <c r="Y60" s="10">
        <f t="shared" ref="Y60:Y64" si="28">(M60*$U60)/1000000000</f>
        <v>65.079262080000007</v>
      </c>
      <c r="Z60" s="8"/>
      <c r="AA60" s="78"/>
      <c r="AB60" s="10">
        <f t="shared" ref="AB60:AB64" si="29">(O60*$U60)/1000000000</f>
        <v>29.456929152000004</v>
      </c>
      <c r="AC60" s="8"/>
      <c r="AD60" s="78"/>
      <c r="AE60" s="63">
        <f t="shared" si="26"/>
        <v>35211.306009600004</v>
      </c>
      <c r="AF60" s="79"/>
      <c r="AG60" s="79"/>
      <c r="AH60" s="10">
        <f>(5*U60)/1000000000</f>
        <v>3.4252243200000003</v>
      </c>
      <c r="AI60" s="8"/>
      <c r="AJ60" s="78"/>
      <c r="AK60" s="67">
        <f>(0.2*U60)/1000000000</f>
        <v>0.13700897280000005</v>
      </c>
      <c r="AL60" s="78"/>
      <c r="AM60" s="80"/>
      <c r="AN60" s="69">
        <f t="shared" si="27"/>
        <v>9.7790154336000017E-3</v>
      </c>
      <c r="AO60" s="81"/>
      <c r="AP60" s="80"/>
      <c r="AS60" s="45"/>
      <c r="AT60" s="118"/>
      <c r="AU60" s="118"/>
      <c r="AV60" s="120"/>
      <c r="AW60" s="118"/>
      <c r="AX60" s="118"/>
      <c r="AY60" s="46"/>
      <c r="AZ60" s="7"/>
    </row>
    <row r="61" spans="1:64">
      <c r="A61" s="82" t="s">
        <v>37</v>
      </c>
      <c r="B61" s="83" t="s">
        <v>35</v>
      </c>
      <c r="C61" s="84">
        <v>3.1</v>
      </c>
      <c r="D61" s="85">
        <v>0</v>
      </c>
      <c r="E61" s="86">
        <f t="shared" si="23"/>
        <v>258.33333333333337</v>
      </c>
      <c r="F61" s="162">
        <f t="shared" si="23"/>
        <v>0</v>
      </c>
      <c r="G61" s="88">
        <v>117.90973333333334</v>
      </c>
      <c r="H61" s="89">
        <v>1.030086124320726</v>
      </c>
      <c r="I61" s="90">
        <v>16.761599999999998</v>
      </c>
      <c r="J61" s="91">
        <v>0.17595488039415069</v>
      </c>
      <c r="K61" s="204">
        <v>0.8799800000000001</v>
      </c>
      <c r="L61" s="205">
        <v>1.2523344896951434E-2</v>
      </c>
      <c r="M61" s="196">
        <v>42</v>
      </c>
      <c r="N61" s="95">
        <v>1</v>
      </c>
      <c r="O61" s="197">
        <v>20</v>
      </c>
      <c r="P61" s="95">
        <v>1</v>
      </c>
      <c r="Q61" s="164">
        <v>36.1</v>
      </c>
      <c r="R61" s="97">
        <v>0.1</v>
      </c>
      <c r="S61" s="98">
        <v>11501000</v>
      </c>
      <c r="T61" s="99">
        <v>237</v>
      </c>
      <c r="U61" s="165">
        <f t="shared" si="24"/>
        <v>579841545.5999999</v>
      </c>
      <c r="V61" s="105">
        <f t="shared" si="25"/>
        <v>1797.5087913599996</v>
      </c>
      <c r="W61" s="102">
        <f>AVERAGE(V61:V62)</f>
        <v>1826.5008686399997</v>
      </c>
      <c r="X61" s="103">
        <f>W61/200</f>
        <v>9.132504343199999</v>
      </c>
      <c r="Y61" s="104">
        <f t="shared" si="28"/>
        <v>24.353344915199997</v>
      </c>
      <c r="Z61" s="102">
        <f>AVERAGE(Y61:Y62)</f>
        <v>24.353344915199997</v>
      </c>
      <c r="AA61" s="103">
        <f>Z61/200</f>
        <v>0.12176672457599999</v>
      </c>
      <c r="AB61" s="104">
        <f t="shared" si="29"/>
        <v>11.596830911999998</v>
      </c>
      <c r="AC61" s="102">
        <f>AVERAGE(AB61:AB62)</f>
        <v>8.6976231839999976</v>
      </c>
      <c r="AD61" s="103">
        <f>AC61/200</f>
        <v>4.3488115919999987E-2</v>
      </c>
      <c r="AE61" s="101">
        <f t="shared" si="26"/>
        <v>20932.279796159997</v>
      </c>
      <c r="AF61" s="105">
        <f>AVERAGE(AE61:AE62)</f>
        <v>20990.263950719997</v>
      </c>
      <c r="AG61" s="105">
        <f>AF61/200</f>
        <v>104.95131975359999</v>
      </c>
      <c r="AH61" s="104">
        <f>(G61*U61)/1000000000</f>
        <v>68.368962017283835</v>
      </c>
      <c r="AI61" s="102">
        <f>AVERAGE(AH61:AH62)</f>
        <v>67.323227453819982</v>
      </c>
      <c r="AJ61" s="103">
        <f>AI61/200</f>
        <v>0.33661613726909989</v>
      </c>
      <c r="AK61" s="106">
        <f>(I61*U61)/1000000000</f>
        <v>9.7190720507289559</v>
      </c>
      <c r="AL61" s="103">
        <f>AVERAGE(AK61:AK62)</f>
        <v>9.8657719617657555</v>
      </c>
      <c r="AM61" s="107">
        <f>AL61/200</f>
        <v>4.9328859808828777E-2</v>
      </c>
      <c r="AN61" s="108">
        <f t="shared" si="27"/>
        <v>0.51024896329708802</v>
      </c>
      <c r="AO61" s="109">
        <f>AVERAGE(AN61:AN62)</f>
        <v>0.49953735714470393</v>
      </c>
      <c r="AP61" s="107">
        <f>AO61/200</f>
        <v>2.4976867857235195E-3</v>
      </c>
      <c r="AS61" s="45"/>
      <c r="AT61" s="118"/>
      <c r="AU61" s="118"/>
      <c r="AV61" s="118"/>
      <c r="AW61" s="120"/>
      <c r="AX61" s="118"/>
      <c r="AY61" s="46"/>
      <c r="AZ61" s="7"/>
    </row>
    <row r="62" spans="1:64">
      <c r="A62" s="82"/>
      <c r="B62" s="83" t="s">
        <v>36</v>
      </c>
      <c r="C62" s="84">
        <v>3.2</v>
      </c>
      <c r="D62" s="85">
        <v>5.8259999999999999E-2</v>
      </c>
      <c r="E62" s="86">
        <f t="shared" si="23"/>
        <v>266.66666666666669</v>
      </c>
      <c r="F62" s="162">
        <f t="shared" si="23"/>
        <v>4.8549999999999995</v>
      </c>
      <c r="G62" s="88">
        <v>114.30276666666667</v>
      </c>
      <c r="H62" s="89">
        <v>0.86410464900740613</v>
      </c>
      <c r="I62" s="90">
        <v>17.267599999999998</v>
      </c>
      <c r="J62" s="91">
        <v>0.20319428930553163</v>
      </c>
      <c r="K62" s="204">
        <v>0.84303333333333319</v>
      </c>
      <c r="L62" s="205">
        <v>5.1311633498977108E-3</v>
      </c>
      <c r="M62" s="198">
        <v>42</v>
      </c>
      <c r="N62" s="111">
        <v>1</v>
      </c>
      <c r="O62" s="199">
        <v>10</v>
      </c>
      <c r="P62" s="111">
        <v>5</v>
      </c>
      <c r="Q62" s="200">
        <v>36.299999999999997</v>
      </c>
      <c r="R62" s="195">
        <v>0.1</v>
      </c>
      <c r="S62" s="98"/>
      <c r="T62" s="99">
        <v>237</v>
      </c>
      <c r="U62" s="165">
        <f t="shared" si="24"/>
        <v>579841545.5999999</v>
      </c>
      <c r="V62" s="105">
        <f t="shared" si="25"/>
        <v>1855.4929459199998</v>
      </c>
      <c r="W62" s="102"/>
      <c r="X62" s="102"/>
      <c r="Y62" s="104">
        <f t="shared" si="28"/>
        <v>24.353344915199997</v>
      </c>
      <c r="Z62" s="99"/>
      <c r="AA62" s="103"/>
      <c r="AB62" s="104">
        <f t="shared" si="29"/>
        <v>5.798415455999999</v>
      </c>
      <c r="AC62" s="99"/>
      <c r="AD62" s="103"/>
      <c r="AE62" s="101">
        <f t="shared" si="26"/>
        <v>21048.248105279996</v>
      </c>
      <c r="AF62" s="105"/>
      <c r="AG62" s="105"/>
      <c r="AH62" s="104">
        <f>(G62*U62)/1000000000</f>
        <v>66.277492890356143</v>
      </c>
      <c r="AI62" s="99"/>
      <c r="AJ62" s="103"/>
      <c r="AK62" s="106">
        <f>(I62*U62)/1000000000</f>
        <v>10.012471872802557</v>
      </c>
      <c r="AL62" s="103"/>
      <c r="AM62" s="107"/>
      <c r="AN62" s="108">
        <f t="shared" si="27"/>
        <v>0.48882575099231984</v>
      </c>
      <c r="AO62" s="113"/>
      <c r="AP62" s="107"/>
      <c r="AS62" s="45"/>
      <c r="AT62" s="118"/>
      <c r="AU62" s="118"/>
      <c r="AV62" s="118"/>
      <c r="AW62" s="118"/>
      <c r="AX62" s="120"/>
      <c r="AY62" s="46"/>
      <c r="AZ62" s="7"/>
    </row>
    <row r="63" spans="1:64">
      <c r="A63" s="47" t="s">
        <v>38</v>
      </c>
      <c r="B63" s="1" t="s">
        <v>35</v>
      </c>
      <c r="C63" s="48">
        <v>1</v>
      </c>
      <c r="D63" s="49">
        <v>0.2</v>
      </c>
      <c r="E63" s="50">
        <f t="shared" si="23"/>
        <v>83.333333333333329</v>
      </c>
      <c r="F63" s="152">
        <f t="shared" si="23"/>
        <v>16.666666666666668</v>
      </c>
      <c r="G63" s="52">
        <v>98.955766666666662</v>
      </c>
      <c r="H63" s="53">
        <v>2.1970145020553233</v>
      </c>
      <c r="I63" s="172">
        <v>10.011899999999999</v>
      </c>
      <c r="J63" s="49">
        <v>0.1</v>
      </c>
      <c r="K63" s="215">
        <v>0.17517499999999997</v>
      </c>
      <c r="L63" s="216">
        <v>4.3065146923972541E-3</v>
      </c>
      <c r="M63" s="190">
        <v>86</v>
      </c>
      <c r="N63" s="58">
        <v>2</v>
      </c>
      <c r="O63" s="175">
        <v>27</v>
      </c>
      <c r="P63" s="58">
        <v>11</v>
      </c>
      <c r="Q63" s="157">
        <v>50.6</v>
      </c>
      <c r="R63" s="60">
        <v>0.1</v>
      </c>
      <c r="S63" s="61">
        <v>11504100</v>
      </c>
      <c r="T63" s="7">
        <v>150</v>
      </c>
      <c r="U63" s="161">
        <f t="shared" si="24"/>
        <v>366988320</v>
      </c>
      <c r="V63" s="66">
        <f t="shared" si="25"/>
        <v>366.98831999999999</v>
      </c>
      <c r="W63" s="64">
        <f>AVERAGE(V63:V64)</f>
        <v>348.63890400000003</v>
      </c>
      <c r="X63" s="65">
        <f>W63/200</f>
        <v>1.7431945200000001</v>
      </c>
      <c r="Y63" s="10">
        <f t="shared" si="28"/>
        <v>31.560995519999999</v>
      </c>
      <c r="Z63" s="64">
        <f>AVERAGE(Y63:Y64)</f>
        <v>31.744489680000001</v>
      </c>
      <c r="AA63" s="65">
        <f>Z63/200</f>
        <v>0.15872244839999999</v>
      </c>
      <c r="AB63" s="10">
        <f t="shared" si="29"/>
        <v>9.9086846400000006</v>
      </c>
      <c r="AC63" s="64">
        <f>AVERAGE(AB63:AB64)</f>
        <v>15.23001528</v>
      </c>
      <c r="AD63" s="65">
        <f>AC63/200</f>
        <v>7.6150076400000002E-2</v>
      </c>
      <c r="AE63" s="63">
        <f t="shared" si="26"/>
        <v>18569.608992000001</v>
      </c>
      <c r="AF63" s="66">
        <f>AVERAGE(AE63:AE64)</f>
        <v>18422.813664000001</v>
      </c>
      <c r="AG63" s="66">
        <f>AF63/200</f>
        <v>92.114068320000001</v>
      </c>
      <c r="AH63" s="10">
        <f>(G63*U63)/1000000000</f>
        <v>36.315610563311999</v>
      </c>
      <c r="AI63" s="64">
        <f>AVERAGE(AH63:AH64)</f>
        <v>36.666686881404004</v>
      </c>
      <c r="AJ63" s="65">
        <f>AI63/200</f>
        <v>0.18333343440702002</v>
      </c>
      <c r="AK63" s="67">
        <f>(I63*U63)/1000000000</f>
        <v>3.6742503610079993</v>
      </c>
      <c r="AL63" s="65">
        <f>AVERAGE(AK63:AK64)</f>
        <v>3.6889941167639995</v>
      </c>
      <c r="AM63" s="68">
        <f>AL63/200</f>
        <v>1.8444970583819997E-2</v>
      </c>
      <c r="AN63" s="69">
        <f t="shared" si="27"/>
        <v>6.4287178955999988E-2</v>
      </c>
      <c r="AO63" s="70">
        <f>AVERAGE(AN63:AN64)</f>
        <v>6.4732152293999992E-2</v>
      </c>
      <c r="AP63" s="68">
        <f>AO63/200</f>
        <v>3.2366076146999998E-4</v>
      </c>
      <c r="AS63" s="45"/>
      <c r="AT63" s="118"/>
      <c r="AU63" s="118"/>
      <c r="AV63" s="118"/>
      <c r="AW63" s="118"/>
      <c r="AX63" s="118"/>
      <c r="AY63" s="46"/>
      <c r="AZ63" s="7"/>
    </row>
    <row r="64" spans="1:64">
      <c r="A64" s="47"/>
      <c r="B64" s="1" t="s">
        <v>36</v>
      </c>
      <c r="C64" s="48">
        <v>0.9</v>
      </c>
      <c r="D64" s="49">
        <v>0</v>
      </c>
      <c r="E64" s="50">
        <f t="shared" si="23"/>
        <v>75</v>
      </c>
      <c r="F64" s="152">
        <f t="shared" si="23"/>
        <v>0</v>
      </c>
      <c r="G64" s="52">
        <v>100.86905</v>
      </c>
      <c r="H64" s="53">
        <v>1.6056256614576381</v>
      </c>
      <c r="I64" s="172">
        <v>10.09225</v>
      </c>
      <c r="J64" s="49">
        <v>7.9788349157736124E-2</v>
      </c>
      <c r="K64" s="215">
        <v>0.17759999999999998</v>
      </c>
      <c r="L64" s="216">
        <v>6.5808030538326697E-3</v>
      </c>
      <c r="M64" s="191">
        <v>87</v>
      </c>
      <c r="N64" s="74">
        <v>1</v>
      </c>
      <c r="O64" s="192">
        <v>56</v>
      </c>
      <c r="P64" s="74">
        <v>12</v>
      </c>
      <c r="Q64" s="193">
        <v>49.8</v>
      </c>
      <c r="R64" s="194">
        <v>0.1</v>
      </c>
      <c r="S64" s="61"/>
      <c r="T64" s="7">
        <v>150</v>
      </c>
      <c r="U64" s="161">
        <f t="shared" si="24"/>
        <v>366988320</v>
      </c>
      <c r="V64" s="66">
        <f t="shared" si="25"/>
        <v>330.28948800000001</v>
      </c>
      <c r="W64" s="64"/>
      <c r="X64" s="64"/>
      <c r="Y64" s="10">
        <f t="shared" si="28"/>
        <v>31.92798384</v>
      </c>
      <c r="Z64" s="8"/>
      <c r="AA64" s="78"/>
      <c r="AB64" s="10">
        <f t="shared" si="29"/>
        <v>20.551345919999999</v>
      </c>
      <c r="AC64" s="8"/>
      <c r="AD64" s="78"/>
      <c r="AE64" s="63">
        <f t="shared" si="26"/>
        <v>18276.018336000001</v>
      </c>
      <c r="AF64" s="79"/>
      <c r="AG64" s="79"/>
      <c r="AH64" s="10">
        <f>(G64*U64)/1000000000</f>
        <v>37.017763199496002</v>
      </c>
      <c r="AI64" s="8"/>
      <c r="AJ64" s="78"/>
      <c r="AK64" s="67">
        <f>(I64*U64)/1000000000</f>
        <v>3.7037378725200001</v>
      </c>
      <c r="AL64" s="78"/>
      <c r="AM64" s="80"/>
      <c r="AN64" s="69">
        <f t="shared" si="27"/>
        <v>6.5177125631999996E-2</v>
      </c>
      <c r="AO64" s="81"/>
      <c r="AP64" s="80"/>
      <c r="AS64" s="70"/>
      <c r="AT64" s="167"/>
      <c r="AU64" s="70"/>
      <c r="AV64" s="70"/>
      <c r="AW64" s="65"/>
      <c r="AX64" s="7"/>
      <c r="AY64" s="7"/>
      <c r="AZ64" s="7"/>
    </row>
    <row r="65" spans="1:64">
      <c r="A65" s="82" t="s">
        <v>39</v>
      </c>
      <c r="B65" s="203" t="s">
        <v>42</v>
      </c>
      <c r="C65" s="217"/>
      <c r="D65" s="218"/>
      <c r="E65" s="86"/>
      <c r="F65" s="162"/>
      <c r="G65" s="88"/>
      <c r="H65" s="89"/>
      <c r="I65" s="90"/>
      <c r="J65" s="91"/>
      <c r="K65" s="204"/>
      <c r="L65" s="205"/>
      <c r="M65" s="196"/>
      <c r="N65" s="95"/>
      <c r="O65" s="197"/>
      <c r="P65" s="95"/>
      <c r="Q65" s="168"/>
      <c r="R65" s="169"/>
      <c r="S65" s="98">
        <v>11493500</v>
      </c>
      <c r="T65" s="99"/>
      <c r="U65" s="219"/>
      <c r="V65" s="102"/>
      <c r="W65" s="102"/>
      <c r="X65" s="102"/>
      <c r="Y65" s="104"/>
      <c r="Z65" s="102"/>
      <c r="AA65" s="103"/>
      <c r="AB65" s="104"/>
      <c r="AC65" s="102"/>
      <c r="AD65" s="103"/>
      <c r="AE65" s="101"/>
      <c r="AF65" s="105"/>
      <c r="AG65" s="105"/>
      <c r="AH65" s="104"/>
      <c r="AI65" s="102"/>
      <c r="AJ65" s="103"/>
      <c r="AK65" s="106"/>
      <c r="AL65" s="103"/>
      <c r="AM65" s="107"/>
      <c r="AN65" s="108"/>
      <c r="AO65" s="109"/>
      <c r="AP65" s="107"/>
    </row>
    <row r="66" spans="1:64" ht="14.25">
      <c r="A66" s="170"/>
      <c r="K66" s="50"/>
      <c r="L66" s="152"/>
      <c r="S66" s="124"/>
      <c r="T66" s="124"/>
      <c r="U66" s="124"/>
      <c r="V66" s="125" t="s">
        <v>40</v>
      </c>
      <c r="W66" s="126">
        <f>SUM(W58:W65)</f>
        <v>2517.6622046399998</v>
      </c>
      <c r="X66" s="127">
        <f>W66/200</f>
        <v>12.588311023199999</v>
      </c>
      <c r="Y66" s="124"/>
      <c r="Z66" s="126">
        <f>SUM(Z58:Z65)</f>
        <v>122.88970883520001</v>
      </c>
      <c r="AA66" s="127">
        <f>Z66/200</f>
        <v>0.61444854417600003</v>
      </c>
      <c r="AB66" s="127"/>
      <c r="AC66" s="126">
        <f>SUM(AC59:AC65)</f>
        <v>57.152314368000006</v>
      </c>
      <c r="AD66" s="127">
        <f>AC66/200</f>
        <v>0.28576157184000001</v>
      </c>
      <c r="AE66" s="207"/>
      <c r="AF66" s="208">
        <f>SUM(AF58:AF65)</f>
        <v>74761.392597119993</v>
      </c>
      <c r="AG66" s="209">
        <f>AF66/200</f>
        <v>373.80696298559997</v>
      </c>
      <c r="AH66" s="126"/>
      <c r="AI66" s="126">
        <f>SUM(AI58:AI65)</f>
        <v>107.41513865522398</v>
      </c>
      <c r="AJ66" s="131">
        <f>AI66/200</f>
        <v>0.53707569327611993</v>
      </c>
      <c r="AK66" s="124"/>
      <c r="AL66" s="126">
        <f>SUM(AL58:AL65)</f>
        <v>13.691775051329756</v>
      </c>
      <c r="AM66" s="131">
        <f>AL66/200</f>
        <v>6.8458875256648788E-2</v>
      </c>
      <c r="AN66" s="126"/>
      <c r="AO66" s="126">
        <f>SUM(AO59:AO63)</f>
        <v>0.57446811485150395</v>
      </c>
      <c r="AP66" s="131">
        <f>AO66/200</f>
        <v>2.8723405742575197E-3</v>
      </c>
      <c r="AQ66" s="132" t="s">
        <v>41</v>
      </c>
      <c r="AR66" s="133"/>
      <c r="AS66" s="133"/>
      <c r="AT66" s="133"/>
    </row>
    <row r="67" spans="1:64">
      <c r="A67" s="170"/>
      <c r="K67" s="50"/>
      <c r="L67" s="152"/>
      <c r="S67" s="7"/>
      <c r="T67" s="7"/>
      <c r="U67" s="7"/>
      <c r="V67" s="220"/>
      <c r="W67" s="50"/>
      <c r="X67" s="50"/>
      <c r="Y67" s="7"/>
      <c r="Z67" s="50"/>
      <c r="AA67" s="50"/>
      <c r="AB67" s="50"/>
      <c r="AC67" s="50"/>
      <c r="AD67" s="50"/>
      <c r="AE67" s="66"/>
      <c r="AF67" s="212"/>
      <c r="AG67" s="212"/>
      <c r="AH67" s="50"/>
      <c r="AI67" s="50"/>
      <c r="AJ67" s="50"/>
      <c r="AK67" s="7"/>
      <c r="AL67" s="50"/>
      <c r="AM67" s="50"/>
      <c r="AN67" s="50"/>
      <c r="AO67" s="50"/>
      <c r="AP67" s="50"/>
      <c r="AQ67" s="134"/>
      <c r="AR67" s="71"/>
      <c r="AS67" s="71"/>
      <c r="AT67" s="71"/>
    </row>
    <row r="68" spans="1:64">
      <c r="A68" s="170"/>
      <c r="K68" s="50"/>
      <c r="L68" s="152"/>
      <c r="S68" s="7"/>
      <c r="T68" s="7"/>
      <c r="U68" s="7"/>
      <c r="V68" s="220"/>
      <c r="W68" s="50"/>
      <c r="X68" s="50"/>
      <c r="Y68" s="7"/>
      <c r="Z68" s="50"/>
      <c r="AA68" s="50"/>
      <c r="AB68" s="50"/>
      <c r="AC68" s="50"/>
      <c r="AD68" s="50"/>
      <c r="AE68" s="66"/>
      <c r="AF68" s="212"/>
      <c r="AG68" s="212"/>
      <c r="AH68" s="50"/>
      <c r="AI68" s="50"/>
      <c r="AJ68" s="50"/>
      <c r="AK68" s="7"/>
      <c r="AL68" s="50"/>
      <c r="AM68" s="50"/>
      <c r="AN68" s="50"/>
      <c r="AO68" s="50"/>
      <c r="AP68" s="50"/>
      <c r="AQ68" s="134"/>
      <c r="AR68" s="71"/>
      <c r="AS68" s="71"/>
      <c r="AT68" s="71"/>
    </row>
    <row r="69" spans="1:64" ht="18">
      <c r="A69" s="9">
        <v>2014</v>
      </c>
      <c r="D69" s="116"/>
      <c r="E69" s="137"/>
      <c r="F69" s="5"/>
      <c r="G69" s="137"/>
      <c r="H69" s="5"/>
      <c r="I69" s="137"/>
      <c r="J69" s="5"/>
      <c r="K69" s="138"/>
      <c r="L69" s="194"/>
      <c r="M69" s="137"/>
      <c r="N69" s="5"/>
      <c r="O69" s="137"/>
      <c r="P69" s="5"/>
      <c r="Q69" s="138"/>
      <c r="R69" s="211"/>
      <c r="S69" s="3"/>
      <c r="T69" s="3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  <c r="AL69" s="6"/>
      <c r="AM69" s="6"/>
      <c r="AN69" s="7"/>
      <c r="AO69" s="6"/>
      <c r="AP69" s="6"/>
      <c r="AQ69" s="134"/>
      <c r="AR69" s="7"/>
      <c r="AS69" s="172"/>
      <c r="AT69" s="117"/>
      <c r="AU69" s="119"/>
      <c r="AV69" s="7"/>
      <c r="AW69" s="8"/>
      <c r="AX69" s="8"/>
      <c r="AY69" s="8"/>
      <c r="AZ69" s="8"/>
      <c r="BA69" s="8"/>
    </row>
    <row r="70" spans="1:64">
      <c r="D70" s="116"/>
      <c r="E70" s="221"/>
      <c r="F70" s="5"/>
      <c r="G70" s="137"/>
      <c r="H70" s="5"/>
      <c r="I70" s="137"/>
      <c r="J70" s="5"/>
      <c r="K70" s="138"/>
      <c r="L70" s="194"/>
      <c r="M70" s="137"/>
      <c r="N70" s="5"/>
      <c r="O70" s="137"/>
      <c r="P70" s="5"/>
      <c r="Q70" s="138"/>
      <c r="R70" s="211"/>
      <c r="S70" s="3"/>
      <c r="T70" s="3"/>
      <c r="U70" s="3"/>
      <c r="V70" s="3"/>
      <c r="W70" s="136"/>
      <c r="X70" s="136"/>
      <c r="Y70" s="3" t="s">
        <v>1</v>
      </c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19"/>
      <c r="AS70" s="172"/>
      <c r="AT70" s="117"/>
      <c r="AU70" s="119"/>
      <c r="AV70" s="7"/>
      <c r="AW70" s="7"/>
      <c r="AX70" s="8"/>
      <c r="AY70" s="8"/>
      <c r="AZ70" s="8"/>
      <c r="BA70" s="8"/>
    </row>
    <row r="71" spans="1:64">
      <c r="D71" s="116"/>
      <c r="E71" s="137"/>
      <c r="F71" s="5"/>
      <c r="G71" s="137"/>
      <c r="H71" s="5"/>
      <c r="I71" s="137"/>
      <c r="J71" s="5"/>
      <c r="K71" s="138"/>
      <c r="L71" s="194"/>
      <c r="M71" s="137"/>
      <c r="N71" s="5"/>
      <c r="O71" s="137"/>
      <c r="P71" s="5"/>
      <c r="Q71" s="138"/>
      <c r="R71" s="211"/>
      <c r="S71" s="3"/>
      <c r="T71" s="3"/>
      <c r="U71" s="3"/>
      <c r="V71" s="3"/>
      <c r="W71" s="50" t="s">
        <v>2</v>
      </c>
      <c r="X71" s="50" t="s">
        <v>2</v>
      </c>
      <c r="Y71" s="142"/>
      <c r="Z71" s="6" t="s">
        <v>2</v>
      </c>
      <c r="AA71" s="6" t="s">
        <v>2</v>
      </c>
      <c r="AB71" s="6"/>
      <c r="AC71" s="6" t="s">
        <v>2</v>
      </c>
      <c r="AD71" s="6" t="s">
        <v>2</v>
      </c>
      <c r="AE71" s="3"/>
      <c r="AF71" s="3" t="s">
        <v>2</v>
      </c>
      <c r="AG71" s="3" t="s">
        <v>2</v>
      </c>
      <c r="AH71" s="3"/>
      <c r="AI71" s="3" t="s">
        <v>2</v>
      </c>
      <c r="AJ71" s="3" t="s">
        <v>2</v>
      </c>
      <c r="AK71" s="3"/>
      <c r="AL71" s="3" t="s">
        <v>2</v>
      </c>
      <c r="AM71" s="3" t="s">
        <v>2</v>
      </c>
      <c r="AN71" s="3"/>
      <c r="AO71" s="3" t="s">
        <v>2</v>
      </c>
      <c r="AP71" s="3" t="s">
        <v>2</v>
      </c>
      <c r="AQ71" s="3"/>
      <c r="AR71" s="19"/>
      <c r="AS71" s="172"/>
      <c r="AT71" s="117"/>
      <c r="AU71" s="119"/>
      <c r="AV71" s="7"/>
      <c r="AW71" s="7"/>
      <c r="AX71" s="8"/>
      <c r="AY71" s="8"/>
      <c r="AZ71" s="8"/>
      <c r="BA71" s="8"/>
    </row>
    <row r="72" spans="1:64" ht="18">
      <c r="A72" s="13">
        <v>41744</v>
      </c>
      <c r="B72" s="14"/>
      <c r="C72" s="15"/>
      <c r="D72" s="14"/>
      <c r="E72" s="15"/>
      <c r="F72" s="14"/>
      <c r="G72" s="15"/>
      <c r="H72" s="16"/>
      <c r="I72" s="15"/>
      <c r="J72" s="14"/>
      <c r="K72" s="15"/>
      <c r="L72" s="14"/>
      <c r="M72" s="15"/>
      <c r="N72" s="14"/>
      <c r="O72" s="15"/>
      <c r="P72" s="14"/>
      <c r="Q72" s="15"/>
      <c r="R72" s="14"/>
      <c r="S72" s="15"/>
      <c r="T72" s="15"/>
      <c r="U72" s="15"/>
      <c r="V72" s="222"/>
      <c r="W72" s="18" t="s">
        <v>3</v>
      </c>
      <c r="X72" s="18" t="s">
        <v>3</v>
      </c>
      <c r="Y72" s="222"/>
      <c r="Z72" s="18" t="s">
        <v>3</v>
      </c>
      <c r="AA72" s="18" t="s">
        <v>3</v>
      </c>
      <c r="AB72" s="18"/>
      <c r="AC72" s="18" t="s">
        <v>3</v>
      </c>
      <c r="AD72" s="18" t="s">
        <v>3</v>
      </c>
      <c r="AE72" s="222"/>
      <c r="AF72" s="18" t="s">
        <v>3</v>
      </c>
      <c r="AG72" s="18" t="s">
        <v>3</v>
      </c>
      <c r="AH72" s="222"/>
      <c r="AI72" s="18" t="s">
        <v>3</v>
      </c>
      <c r="AJ72" s="18" t="s">
        <v>3</v>
      </c>
      <c r="AK72" s="222"/>
      <c r="AL72" s="18" t="s">
        <v>3</v>
      </c>
      <c r="AM72" s="18" t="s">
        <v>3</v>
      </c>
      <c r="AN72" s="222"/>
      <c r="AO72" s="18" t="s">
        <v>3</v>
      </c>
      <c r="AP72" s="18" t="s">
        <v>3</v>
      </c>
      <c r="AQ72" s="19"/>
      <c r="AR72" s="19"/>
      <c r="AS72" s="19"/>
      <c r="AT72" s="7"/>
      <c r="AU72" s="7"/>
      <c r="AV72" s="20"/>
      <c r="AW72" s="7"/>
      <c r="AX72" s="8"/>
      <c r="AY72" s="8"/>
      <c r="AZ72" s="8"/>
      <c r="BA72" s="8"/>
    </row>
    <row r="73" spans="1:64" ht="15" customHeight="1">
      <c r="A73" s="8"/>
      <c r="B73" s="21"/>
      <c r="C73" s="22" t="s">
        <v>4</v>
      </c>
      <c r="E73" s="22" t="s">
        <v>4</v>
      </c>
      <c r="F73" s="23"/>
      <c r="G73" s="24" t="s">
        <v>5</v>
      </c>
      <c r="H73" s="23"/>
      <c r="I73" s="25" t="s">
        <v>6</v>
      </c>
      <c r="J73" s="26"/>
      <c r="K73" s="25" t="s">
        <v>7</v>
      </c>
      <c r="L73" s="26"/>
      <c r="M73" s="27" t="s">
        <v>8</v>
      </c>
      <c r="N73" s="28"/>
      <c r="O73" s="27" t="s">
        <v>9</v>
      </c>
      <c r="P73" s="28"/>
      <c r="Q73" s="27" t="s">
        <v>10</v>
      </c>
      <c r="R73" s="28"/>
      <c r="S73" s="29"/>
      <c r="T73" s="4"/>
      <c r="U73" s="4"/>
      <c r="V73" s="30"/>
      <c r="W73" s="31" t="s">
        <v>11</v>
      </c>
      <c r="X73" s="31"/>
      <c r="Y73" s="246" t="s">
        <v>12</v>
      </c>
      <c r="Z73" s="248"/>
      <c r="AA73" s="247"/>
      <c r="AB73" s="32"/>
      <c r="AC73" s="33" t="s">
        <v>9</v>
      </c>
      <c r="AD73" s="33"/>
      <c r="AE73" s="34"/>
      <c r="AF73" s="35" t="s">
        <v>10</v>
      </c>
      <c r="AG73" s="35"/>
      <c r="AH73" s="34"/>
      <c r="AI73" s="35" t="s">
        <v>5</v>
      </c>
      <c r="AJ73" s="35"/>
      <c r="AK73" s="34"/>
      <c r="AL73" s="35" t="s">
        <v>13</v>
      </c>
      <c r="AM73" s="35"/>
      <c r="AN73" s="34"/>
      <c r="AO73" s="35" t="s">
        <v>14</v>
      </c>
      <c r="AP73" s="35"/>
      <c r="AQ73" s="4"/>
      <c r="AR73" s="19"/>
      <c r="AS73" s="36"/>
      <c r="AT73" s="37"/>
      <c r="AU73" s="37"/>
      <c r="AV73" s="37"/>
      <c r="AW73" s="37"/>
      <c r="AX73" s="37"/>
      <c r="AY73" s="8"/>
      <c r="AZ73" s="8"/>
      <c r="BA73" s="8"/>
      <c r="BB73" s="8"/>
      <c r="BC73" s="8"/>
      <c r="BD73" s="8"/>
    </row>
    <row r="74" spans="1:64" ht="14.25">
      <c r="A74" s="8"/>
      <c r="B74" s="21"/>
      <c r="C74" s="22" t="s">
        <v>15</v>
      </c>
      <c r="E74" s="22" t="s">
        <v>15</v>
      </c>
      <c r="F74" s="23"/>
      <c r="G74" s="24" t="s">
        <v>16</v>
      </c>
      <c r="H74" s="23"/>
      <c r="I74" s="24" t="s">
        <v>17</v>
      </c>
      <c r="J74" s="26"/>
      <c r="K74" s="24" t="s">
        <v>18</v>
      </c>
      <c r="L74" s="26"/>
      <c r="M74" s="27" t="s">
        <v>19</v>
      </c>
      <c r="N74" s="28"/>
      <c r="O74" s="27" t="s">
        <v>20</v>
      </c>
      <c r="P74" s="28"/>
      <c r="Q74" s="27" t="s">
        <v>21</v>
      </c>
      <c r="R74" s="28"/>
      <c r="S74" s="38" t="s">
        <v>22</v>
      </c>
      <c r="T74" s="244" t="s">
        <v>23</v>
      </c>
      <c r="U74" s="245"/>
      <c r="V74" s="30" t="s">
        <v>15</v>
      </c>
      <c r="W74" s="31" t="s">
        <v>15</v>
      </c>
      <c r="X74" s="31" t="s">
        <v>15</v>
      </c>
      <c r="Y74" s="32" t="s">
        <v>19</v>
      </c>
      <c r="Z74" s="33" t="s">
        <v>19</v>
      </c>
      <c r="AA74" s="33" t="s">
        <v>19</v>
      </c>
      <c r="AB74" s="32" t="s">
        <v>20</v>
      </c>
      <c r="AC74" s="33" t="s">
        <v>20</v>
      </c>
      <c r="AD74" s="33" t="s">
        <v>20</v>
      </c>
      <c r="AE74" s="32" t="s">
        <v>21</v>
      </c>
      <c r="AF74" s="33" t="s">
        <v>21</v>
      </c>
      <c r="AG74" s="33" t="s">
        <v>21</v>
      </c>
      <c r="AH74" s="34" t="s">
        <v>16</v>
      </c>
      <c r="AI74" s="35" t="s">
        <v>16</v>
      </c>
      <c r="AJ74" s="35" t="s">
        <v>16</v>
      </c>
      <c r="AK74" s="34" t="s">
        <v>17</v>
      </c>
      <c r="AL74" s="35" t="s">
        <v>17</v>
      </c>
      <c r="AM74" s="35" t="s">
        <v>17</v>
      </c>
      <c r="AN74" s="34" t="s">
        <v>18</v>
      </c>
      <c r="AO74" s="35" t="s">
        <v>18</v>
      </c>
      <c r="AP74" s="35" t="s">
        <v>18</v>
      </c>
      <c r="AQ74" s="4"/>
      <c r="AR74" s="19"/>
      <c r="AS74" s="36"/>
      <c r="AT74" s="37"/>
      <c r="AU74" s="37"/>
      <c r="AV74" s="37"/>
      <c r="AW74" s="37"/>
      <c r="AX74" s="37"/>
      <c r="AY74" s="8"/>
      <c r="AZ74" s="8"/>
      <c r="BA74" s="8"/>
      <c r="BB74" s="8"/>
      <c r="BC74" s="8"/>
      <c r="BD74" s="8"/>
    </row>
    <row r="75" spans="1:64" ht="14.25">
      <c r="A75" s="39"/>
      <c r="B75" s="40" t="s">
        <v>24</v>
      </c>
      <c r="C75" s="41" t="s">
        <v>25</v>
      </c>
      <c r="D75" s="42" t="s">
        <v>26</v>
      </c>
      <c r="E75" s="43" t="s">
        <v>27</v>
      </c>
      <c r="F75" s="42" t="s">
        <v>26</v>
      </c>
      <c r="G75" s="41" t="s">
        <v>28</v>
      </c>
      <c r="H75" s="42" t="s">
        <v>26</v>
      </c>
      <c r="I75" s="41" t="s">
        <v>28</v>
      </c>
      <c r="J75" s="42" t="s">
        <v>26</v>
      </c>
      <c r="K75" s="41" t="s">
        <v>28</v>
      </c>
      <c r="L75" s="42" t="s">
        <v>26</v>
      </c>
      <c r="M75" s="41" t="s">
        <v>28</v>
      </c>
      <c r="N75" s="42" t="s">
        <v>26</v>
      </c>
      <c r="O75" s="41" t="s">
        <v>28</v>
      </c>
      <c r="P75" s="42" t="s">
        <v>26</v>
      </c>
      <c r="Q75" s="41" t="s">
        <v>25</v>
      </c>
      <c r="R75" s="42" t="s">
        <v>26</v>
      </c>
      <c r="S75" s="44" t="s">
        <v>29</v>
      </c>
      <c r="T75" s="43" t="s">
        <v>30</v>
      </c>
      <c r="U75" s="43" t="s">
        <v>31</v>
      </c>
      <c r="V75" s="41" t="s">
        <v>32</v>
      </c>
      <c r="W75" s="43" t="s">
        <v>32</v>
      </c>
      <c r="X75" s="43" t="s">
        <v>33</v>
      </c>
      <c r="Y75" s="41" t="s">
        <v>32</v>
      </c>
      <c r="Z75" s="43" t="s">
        <v>32</v>
      </c>
      <c r="AA75" s="43" t="s">
        <v>33</v>
      </c>
      <c r="AB75" s="41" t="s">
        <v>32</v>
      </c>
      <c r="AC75" s="43" t="s">
        <v>32</v>
      </c>
      <c r="AD75" s="43" t="s">
        <v>33</v>
      </c>
      <c r="AE75" s="41" t="s">
        <v>32</v>
      </c>
      <c r="AF75" s="43" t="s">
        <v>32</v>
      </c>
      <c r="AG75" s="43" t="s">
        <v>33</v>
      </c>
      <c r="AH75" s="41" t="s">
        <v>32</v>
      </c>
      <c r="AI75" s="43" t="s">
        <v>32</v>
      </c>
      <c r="AJ75" s="43" t="s">
        <v>33</v>
      </c>
      <c r="AK75" s="41" t="s">
        <v>32</v>
      </c>
      <c r="AL75" s="43" t="s">
        <v>32</v>
      </c>
      <c r="AM75" s="43" t="s">
        <v>33</v>
      </c>
      <c r="AN75" s="41" t="s">
        <v>32</v>
      </c>
      <c r="AO75" s="43" t="s">
        <v>32</v>
      </c>
      <c r="AP75" s="43" t="s">
        <v>33</v>
      </c>
      <c r="AS75" s="45"/>
      <c r="AT75" s="46"/>
      <c r="AU75" s="46"/>
      <c r="AV75" s="46"/>
      <c r="AW75" s="46"/>
      <c r="AX75" s="46"/>
      <c r="AY75" s="7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</row>
    <row r="76" spans="1:64">
      <c r="A76" s="47" t="s">
        <v>34</v>
      </c>
      <c r="B76" s="1" t="s">
        <v>35</v>
      </c>
      <c r="C76" s="223">
        <v>0.2</v>
      </c>
      <c r="D76" s="224">
        <v>0</v>
      </c>
      <c r="E76" s="225">
        <f t="shared" ref="E76:F84" si="30">+C76/12*1000</f>
        <v>16.666666666666668</v>
      </c>
      <c r="F76" s="226">
        <f t="shared" si="30"/>
        <v>0</v>
      </c>
      <c r="G76" s="52">
        <v>10</v>
      </c>
      <c r="H76" s="53">
        <v>1</v>
      </c>
      <c r="I76" s="138">
        <v>0.1</v>
      </c>
      <c r="J76" s="194">
        <v>0.1</v>
      </c>
      <c r="K76" s="153">
        <v>2.6</v>
      </c>
      <c r="L76" s="154">
        <v>0.1</v>
      </c>
      <c r="M76" s="190">
        <v>105</v>
      </c>
      <c r="N76" s="58">
        <v>1</v>
      </c>
      <c r="O76" s="175">
        <v>62</v>
      </c>
      <c r="P76" s="58">
        <v>26</v>
      </c>
      <c r="Q76" s="175">
        <v>55</v>
      </c>
      <c r="R76" s="58">
        <v>1</v>
      </c>
      <c r="S76" s="61">
        <v>11494201</v>
      </c>
      <c r="T76" s="7">
        <v>280</v>
      </c>
      <c r="U76" s="158">
        <f t="shared" ref="U76:U83" si="31">T76*28.317*60*60*24</f>
        <v>685044864.00000012</v>
      </c>
      <c r="V76" s="66">
        <f t="shared" ref="V76:V83" si="32">(C76*$U76)/1000000</f>
        <v>137.00897280000004</v>
      </c>
      <c r="W76" s="64">
        <f>AVERAGE(V76:V77)</f>
        <v>137.00897280000004</v>
      </c>
      <c r="X76" s="65">
        <f>W76/200</f>
        <v>0.6850448640000002</v>
      </c>
      <c r="Y76" s="10">
        <f t="shared" ref="Y76:Y83" si="33">(M76*$U76)/1000000000</f>
        <v>71.929710720000017</v>
      </c>
      <c r="Z76" s="64">
        <f>AVERAGE(Y76:Y77)</f>
        <v>69.18953126400001</v>
      </c>
      <c r="AA76" s="65">
        <f>Z76/200</f>
        <v>0.34594765632000007</v>
      </c>
      <c r="AB76" s="10">
        <f>(O76*$U76)/1000000000</f>
        <v>42.472781568000009</v>
      </c>
      <c r="AC76" s="64">
        <f>AVERAGE(AB76:AB77)</f>
        <v>78.095114496000008</v>
      </c>
      <c r="AD76" s="65">
        <f>AC76/200</f>
        <v>0.39047557248000003</v>
      </c>
      <c r="AE76" s="63">
        <f t="shared" ref="AE76:AE83" si="34">(Q76*$U76)/1000000</f>
        <v>37677.467520000006</v>
      </c>
      <c r="AF76" s="66">
        <f>AVERAGE(AE76:AE77)</f>
        <v>37334.945088000008</v>
      </c>
      <c r="AG76" s="66">
        <f>AF76/200</f>
        <v>186.67472544000003</v>
      </c>
      <c r="AH76" s="10">
        <f t="shared" ref="AH76:AH83" si="35">(G76*$U76)/1000000000</f>
        <v>6.8504486400000006</v>
      </c>
      <c r="AI76" s="64">
        <f>AVERAGE(AH76:AH77)</f>
        <v>6.1654037760000007</v>
      </c>
      <c r="AJ76" s="65">
        <f>AI76/200</f>
        <v>3.0827018880000005E-2</v>
      </c>
      <c r="AK76" s="67">
        <f t="shared" ref="AK76:AK83" si="36">(I76*U76)/1000000000</f>
        <v>6.8504486400000023E-2</v>
      </c>
      <c r="AL76" s="65">
        <f>AVERAGE(AK76:AK77)</f>
        <v>6.8504486400000023E-2</v>
      </c>
      <c r="AM76" s="68">
        <f>AL76/200</f>
        <v>3.4252243200000011E-4</v>
      </c>
      <c r="AN76" s="69">
        <f>(K76*U76)/1000000000</f>
        <v>1.7811166464000003</v>
      </c>
      <c r="AO76" s="70">
        <f>AVERAGE(AN76:AN77)</f>
        <v>1.7468644032000002</v>
      </c>
      <c r="AP76" s="68">
        <f>AO76/200</f>
        <v>8.7343220160000009E-3</v>
      </c>
      <c r="AQ76" s="8"/>
      <c r="AR76" s="8"/>
      <c r="AS76" s="45"/>
      <c r="AT76" s="72"/>
      <c r="AU76" s="46"/>
      <c r="AV76" s="46"/>
      <c r="AW76" s="46"/>
      <c r="AX76" s="46"/>
      <c r="AY76" s="8"/>
      <c r="AZ76" s="8"/>
      <c r="BA76" s="8"/>
    </row>
    <row r="77" spans="1:64">
      <c r="A77" s="47"/>
      <c r="B77" s="1" t="s">
        <v>36</v>
      </c>
      <c r="C77" s="223">
        <v>0.2</v>
      </c>
      <c r="D77" s="224">
        <v>0</v>
      </c>
      <c r="E77" s="225">
        <f t="shared" si="30"/>
        <v>16.666666666666668</v>
      </c>
      <c r="F77" s="227">
        <f t="shared" si="30"/>
        <v>0</v>
      </c>
      <c r="G77" s="52">
        <v>8</v>
      </c>
      <c r="H77" s="53">
        <v>1</v>
      </c>
      <c r="I77" s="138">
        <v>0.1</v>
      </c>
      <c r="J77" s="194">
        <v>0.1</v>
      </c>
      <c r="K77" s="153">
        <v>2.5</v>
      </c>
      <c r="L77" s="154">
        <v>0.1</v>
      </c>
      <c r="M77" s="191">
        <v>97</v>
      </c>
      <c r="N77" s="74">
        <v>5</v>
      </c>
      <c r="O77" s="192">
        <v>166</v>
      </c>
      <c r="P77" s="74">
        <v>11</v>
      </c>
      <c r="Q77" s="228">
        <v>54</v>
      </c>
      <c r="R77" s="229">
        <v>1</v>
      </c>
      <c r="S77" s="61"/>
      <c r="T77" s="7">
        <v>280</v>
      </c>
      <c r="U77" s="161">
        <f t="shared" si="31"/>
        <v>685044864.00000012</v>
      </c>
      <c r="V77" s="66">
        <f t="shared" si="32"/>
        <v>137.00897280000004</v>
      </c>
      <c r="W77" s="77"/>
      <c r="X77" s="78"/>
      <c r="Y77" s="10">
        <f t="shared" si="33"/>
        <v>66.449351808000017</v>
      </c>
      <c r="Z77" s="8"/>
      <c r="AA77" s="78"/>
      <c r="AB77" s="10">
        <f t="shared" ref="AB77:AB83" si="37">(O77*$U77)/1000000000</f>
        <v>113.71744742400001</v>
      </c>
      <c r="AC77" s="8"/>
      <c r="AD77" s="78"/>
      <c r="AE77" s="63">
        <f t="shared" si="34"/>
        <v>36992.42265600001</v>
      </c>
      <c r="AF77" s="79"/>
      <c r="AG77" s="79"/>
      <c r="AH77" s="10">
        <f t="shared" si="35"/>
        <v>5.4803589120000007</v>
      </c>
      <c r="AI77" s="8"/>
      <c r="AJ77" s="78"/>
      <c r="AK77" s="67">
        <f t="shared" si="36"/>
        <v>6.8504486400000023E-2</v>
      </c>
      <c r="AL77" s="78"/>
      <c r="AM77" s="80"/>
      <c r="AN77" s="69">
        <f t="shared" ref="AN77:AN83" si="38">(K77*U77)/1000000000</f>
        <v>1.7126121600000002</v>
      </c>
      <c r="AO77" s="81"/>
      <c r="AP77" s="80"/>
      <c r="AQ77" s="8"/>
      <c r="AR77" s="8"/>
      <c r="AS77" s="45"/>
      <c r="AT77" s="72"/>
      <c r="AU77" s="72"/>
      <c r="AV77" s="46"/>
      <c r="AW77" s="46"/>
      <c r="AX77" s="46"/>
      <c r="AY77" s="8"/>
      <c r="AZ77" s="8"/>
      <c r="BA77" s="8"/>
    </row>
    <row r="78" spans="1:64">
      <c r="A78" s="82" t="s">
        <v>37</v>
      </c>
      <c r="B78" s="83" t="s">
        <v>35</v>
      </c>
      <c r="C78" s="84">
        <v>3.1</v>
      </c>
      <c r="D78" s="85">
        <v>0.1</v>
      </c>
      <c r="E78" s="86">
        <f t="shared" si="30"/>
        <v>258.33333333333337</v>
      </c>
      <c r="F78" s="87">
        <f t="shared" si="30"/>
        <v>8.3333333333333339</v>
      </c>
      <c r="G78" s="88">
        <v>197</v>
      </c>
      <c r="H78" s="89">
        <v>0.61220867081935038</v>
      </c>
      <c r="I78" s="90">
        <v>8</v>
      </c>
      <c r="J78" s="91">
        <v>7.9159537749977901E-2</v>
      </c>
      <c r="K78" s="90">
        <v>0.3</v>
      </c>
      <c r="L78" s="91">
        <v>0.1</v>
      </c>
      <c r="M78" s="196">
        <v>39</v>
      </c>
      <c r="N78" s="95">
        <v>9</v>
      </c>
      <c r="O78" s="197">
        <v>4</v>
      </c>
      <c r="P78" s="95">
        <v>4</v>
      </c>
      <c r="Q78" s="197">
        <v>38</v>
      </c>
      <c r="R78" s="95">
        <v>1</v>
      </c>
      <c r="S78" s="98">
        <v>11501000</v>
      </c>
      <c r="T78" s="99">
        <v>459</v>
      </c>
      <c r="U78" s="165">
        <f t="shared" si="31"/>
        <v>1122984259.2</v>
      </c>
      <c r="V78" s="105">
        <f t="shared" si="32"/>
        <v>3481.2512035200007</v>
      </c>
      <c r="W78" s="102">
        <f>AVERAGE(V78:V79)</f>
        <v>3481.2512035200007</v>
      </c>
      <c r="X78" s="103">
        <f>W78/200</f>
        <v>17.406256017600004</v>
      </c>
      <c r="Y78" s="104">
        <f t="shared" si="33"/>
        <v>43.7963861088</v>
      </c>
      <c r="Z78" s="102">
        <f>AVERAGE(Y78:Y79)</f>
        <v>32.566543516799996</v>
      </c>
      <c r="AA78" s="103">
        <f>Z78/200</f>
        <v>0.16283271758399998</v>
      </c>
      <c r="AB78" s="104">
        <f t="shared" si="37"/>
        <v>4.4919370368000004</v>
      </c>
      <c r="AC78" s="102">
        <f>AVERAGE(AB78:AB79)</f>
        <v>4.4919370368000004</v>
      </c>
      <c r="AD78" s="103">
        <f>AC78/200</f>
        <v>2.2459685184000003E-2</v>
      </c>
      <c r="AE78" s="101">
        <f t="shared" si="34"/>
        <v>42673.401849599999</v>
      </c>
      <c r="AF78" s="105">
        <f>AVERAGE(AE78:AE79)</f>
        <v>40988.925460800005</v>
      </c>
      <c r="AG78" s="105">
        <f>AF78/200</f>
        <v>204.94462730400002</v>
      </c>
      <c r="AH78" s="104">
        <f t="shared" si="35"/>
        <v>221.22789906240001</v>
      </c>
      <c r="AI78" s="102">
        <f>AVERAGE(AH78:AH79)</f>
        <v>227.96580461760001</v>
      </c>
      <c r="AJ78" s="103">
        <f>AI78/200</f>
        <v>1.1398290230880002</v>
      </c>
      <c r="AK78" s="106">
        <f t="shared" si="36"/>
        <v>8.9838740736000009</v>
      </c>
      <c r="AL78" s="103">
        <f>AVERAGE(AK78:AK79)</f>
        <v>9.5453662032000004</v>
      </c>
      <c r="AM78" s="107">
        <f>AL78/200</f>
        <v>4.7726831016000004E-2</v>
      </c>
      <c r="AN78" s="108">
        <f t="shared" si="38"/>
        <v>0.33689527776</v>
      </c>
      <c r="AO78" s="109">
        <f>AVERAGE(AN78:AN79)</f>
        <v>0.33689527776</v>
      </c>
      <c r="AP78" s="107">
        <f>AO78/200</f>
        <v>1.6844763888000001E-3</v>
      </c>
      <c r="AQ78" s="8"/>
      <c r="AR78" s="8"/>
      <c r="AS78" s="45"/>
      <c r="AT78" s="72"/>
      <c r="AU78" s="72"/>
      <c r="AV78" s="72"/>
      <c r="AW78" s="46"/>
      <c r="AX78" s="46"/>
      <c r="AY78" s="8"/>
      <c r="AZ78" s="8"/>
      <c r="BA78" s="8"/>
    </row>
    <row r="79" spans="1:64">
      <c r="A79" s="82"/>
      <c r="B79" s="83" t="s">
        <v>36</v>
      </c>
      <c r="C79" s="84">
        <v>3.1</v>
      </c>
      <c r="D79" s="85">
        <v>0.1</v>
      </c>
      <c r="E79" s="86">
        <f t="shared" si="30"/>
        <v>258.33333333333337</v>
      </c>
      <c r="F79" s="87">
        <f t="shared" si="30"/>
        <v>8.3333333333333339</v>
      </c>
      <c r="G79" s="88">
        <v>209</v>
      </c>
      <c r="H79" s="89">
        <v>0.59561097969425547</v>
      </c>
      <c r="I79" s="90">
        <v>9</v>
      </c>
      <c r="J79" s="91">
        <v>8.0031671352431138E-2</v>
      </c>
      <c r="K79" s="90">
        <v>0.3</v>
      </c>
      <c r="L79" s="91">
        <v>0.1</v>
      </c>
      <c r="M79" s="198">
        <v>19</v>
      </c>
      <c r="N79" s="111">
        <v>4</v>
      </c>
      <c r="O79" s="199">
        <v>4</v>
      </c>
      <c r="P79" s="111">
        <v>4</v>
      </c>
      <c r="Q79" s="230">
        <v>35</v>
      </c>
      <c r="R79" s="162">
        <v>1</v>
      </c>
      <c r="S79" s="98"/>
      <c r="T79" s="99">
        <v>459</v>
      </c>
      <c r="U79" s="165">
        <f t="shared" si="31"/>
        <v>1122984259.2</v>
      </c>
      <c r="V79" s="105">
        <f t="shared" si="32"/>
        <v>3481.2512035200007</v>
      </c>
      <c r="W79" s="102"/>
      <c r="X79" s="103"/>
      <c r="Y79" s="104">
        <f t="shared" si="33"/>
        <v>21.336700924799999</v>
      </c>
      <c r="Z79" s="99"/>
      <c r="AA79" s="103"/>
      <c r="AB79" s="104">
        <f t="shared" si="37"/>
        <v>4.4919370368000004</v>
      </c>
      <c r="AC79" s="99"/>
      <c r="AD79" s="103"/>
      <c r="AE79" s="101">
        <f t="shared" si="34"/>
        <v>39304.449072000003</v>
      </c>
      <c r="AF79" s="105"/>
      <c r="AG79" s="105"/>
      <c r="AH79" s="104">
        <f t="shared" si="35"/>
        <v>234.70371017280002</v>
      </c>
      <c r="AI79" s="99"/>
      <c r="AJ79" s="103"/>
      <c r="AK79" s="106">
        <f t="shared" si="36"/>
        <v>10.106858332800002</v>
      </c>
      <c r="AL79" s="103"/>
      <c r="AM79" s="107"/>
      <c r="AN79" s="108">
        <f t="shared" si="38"/>
        <v>0.33689527776</v>
      </c>
      <c r="AO79" s="113"/>
      <c r="AP79" s="107"/>
      <c r="AQ79" s="8"/>
      <c r="AR79" s="8"/>
      <c r="AS79" s="45"/>
      <c r="AT79" s="72"/>
      <c r="AU79" s="72"/>
      <c r="AV79" s="72"/>
      <c r="AW79" s="72"/>
      <c r="AX79" s="46"/>
      <c r="AY79" s="8"/>
      <c r="AZ79" s="8"/>
      <c r="BA79" s="8"/>
    </row>
    <row r="80" spans="1:64">
      <c r="A80" s="47" t="s">
        <v>38</v>
      </c>
      <c r="B80" s="1" t="s">
        <v>35</v>
      </c>
      <c r="C80" s="223">
        <v>0.4</v>
      </c>
      <c r="D80" s="224">
        <v>0</v>
      </c>
      <c r="E80" s="225">
        <f t="shared" si="30"/>
        <v>33.333333333333336</v>
      </c>
      <c r="F80" s="227">
        <f t="shared" si="30"/>
        <v>0</v>
      </c>
      <c r="G80" s="52">
        <v>79</v>
      </c>
      <c r="H80" s="53">
        <v>0.74683036185646501</v>
      </c>
      <c r="I80" s="138">
        <v>4</v>
      </c>
      <c r="J80" s="194">
        <v>0.1</v>
      </c>
      <c r="K80" s="153">
        <v>11.3</v>
      </c>
      <c r="L80" s="154">
        <v>0.1</v>
      </c>
      <c r="M80" s="190">
        <v>78</v>
      </c>
      <c r="N80" s="58">
        <v>3</v>
      </c>
      <c r="O80" s="175">
        <v>4</v>
      </c>
      <c r="P80" s="58">
        <v>4</v>
      </c>
      <c r="Q80" s="175">
        <v>53</v>
      </c>
      <c r="R80" s="58">
        <v>1</v>
      </c>
      <c r="S80" s="61">
        <v>11504100</v>
      </c>
      <c r="T80" s="7">
        <v>150</v>
      </c>
      <c r="U80" s="161">
        <f t="shared" si="31"/>
        <v>366988320</v>
      </c>
      <c r="V80" s="66">
        <f t="shared" si="32"/>
        <v>146.79532800000001</v>
      </c>
      <c r="W80" s="64">
        <f>AVERAGE(V80:V81)</f>
        <v>128.44591200000002</v>
      </c>
      <c r="X80" s="65">
        <f>W80/200</f>
        <v>0.64222956000000009</v>
      </c>
      <c r="Y80" s="10">
        <f t="shared" si="33"/>
        <v>28.625088959999999</v>
      </c>
      <c r="Z80" s="64">
        <f>AVERAGE(Y80:Y81)</f>
        <v>28.808583120000002</v>
      </c>
      <c r="AA80" s="65">
        <f>Z80/200</f>
        <v>0.14404291560000002</v>
      </c>
      <c r="AB80" s="10">
        <f t="shared" si="37"/>
        <v>1.4679532799999999</v>
      </c>
      <c r="AC80" s="64">
        <f>AVERAGE(AB80:AB81)</f>
        <v>1.4679532799999999</v>
      </c>
      <c r="AD80" s="65">
        <f>AC80/200</f>
        <v>7.3397663999999994E-3</v>
      </c>
      <c r="AE80" s="63">
        <f t="shared" si="34"/>
        <v>19450.380959999999</v>
      </c>
      <c r="AF80" s="66">
        <f>AVERAGE(AE80:AE81)</f>
        <v>19450.380959999999</v>
      </c>
      <c r="AG80" s="66">
        <f>AF80/200</f>
        <v>97.251904799999991</v>
      </c>
      <c r="AH80" s="10">
        <f t="shared" si="35"/>
        <v>28.99207728</v>
      </c>
      <c r="AI80" s="64">
        <f>AVERAGE(AH80:AH81)</f>
        <v>29.359065600000001</v>
      </c>
      <c r="AJ80" s="65">
        <f>AI80/200</f>
        <v>0.146795328</v>
      </c>
      <c r="AK80" s="67">
        <f t="shared" si="36"/>
        <v>1.4679532799999999</v>
      </c>
      <c r="AL80" s="65">
        <f>AVERAGE(AK80:AK81)</f>
        <v>1.28445912</v>
      </c>
      <c r="AM80" s="68">
        <f>AL80/200</f>
        <v>6.4222955999999999E-3</v>
      </c>
      <c r="AN80" s="69">
        <f t="shared" si="38"/>
        <v>4.1469680160000006</v>
      </c>
      <c r="AO80" s="70">
        <f>AVERAGE(AN80:AN81)</f>
        <v>4.1469680160000006</v>
      </c>
      <c r="AP80" s="68">
        <f>AO80/200</f>
        <v>2.0734840080000004E-2</v>
      </c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</row>
    <row r="81" spans="1:64">
      <c r="A81" s="47"/>
      <c r="B81" s="1" t="s">
        <v>36</v>
      </c>
      <c r="C81" s="223">
        <v>0.3</v>
      </c>
      <c r="D81" s="224">
        <v>0</v>
      </c>
      <c r="E81" s="225">
        <f t="shared" si="30"/>
        <v>24.999999999999996</v>
      </c>
      <c r="F81" s="227">
        <f t="shared" si="30"/>
        <v>0</v>
      </c>
      <c r="G81" s="52">
        <v>81</v>
      </c>
      <c r="H81" s="53">
        <v>0.93220800540870141</v>
      </c>
      <c r="I81" s="138">
        <v>3</v>
      </c>
      <c r="J81" s="194">
        <v>7.825560301871913E-2</v>
      </c>
      <c r="K81" s="153">
        <v>11.3</v>
      </c>
      <c r="L81" s="154">
        <v>0.1</v>
      </c>
      <c r="M81" s="191">
        <v>79</v>
      </c>
      <c r="N81" s="74">
        <v>1</v>
      </c>
      <c r="O81" s="192">
        <v>4</v>
      </c>
      <c r="P81" s="74">
        <v>4</v>
      </c>
      <c r="Q81" s="228">
        <v>53</v>
      </c>
      <c r="R81" s="229">
        <v>1</v>
      </c>
      <c r="S81" s="61"/>
      <c r="T81" s="7">
        <v>150</v>
      </c>
      <c r="U81" s="161">
        <f t="shared" si="31"/>
        <v>366988320</v>
      </c>
      <c r="V81" s="66">
        <f t="shared" si="32"/>
        <v>110.096496</v>
      </c>
      <c r="W81" s="64"/>
      <c r="X81" s="78"/>
      <c r="Y81" s="10">
        <f t="shared" si="33"/>
        <v>28.99207728</v>
      </c>
      <c r="Z81" s="8"/>
      <c r="AA81" s="78"/>
      <c r="AB81" s="10">
        <f t="shared" si="37"/>
        <v>1.4679532799999999</v>
      </c>
      <c r="AC81" s="8"/>
      <c r="AD81" s="78"/>
      <c r="AE81" s="63">
        <f t="shared" si="34"/>
        <v>19450.380959999999</v>
      </c>
      <c r="AF81" s="79"/>
      <c r="AG81" s="79"/>
      <c r="AH81" s="10">
        <f t="shared" si="35"/>
        <v>29.726053919999998</v>
      </c>
      <c r="AI81" s="8"/>
      <c r="AJ81" s="78"/>
      <c r="AK81" s="67">
        <f t="shared" si="36"/>
        <v>1.10096496</v>
      </c>
      <c r="AL81" s="78"/>
      <c r="AM81" s="80"/>
      <c r="AN81" s="69">
        <f t="shared" si="38"/>
        <v>4.1469680160000006</v>
      </c>
      <c r="AO81" s="81"/>
      <c r="AP81" s="80"/>
      <c r="AQ81" s="8"/>
      <c r="AR81" s="8"/>
      <c r="AS81" s="8"/>
      <c r="AT81" s="46"/>
      <c r="AU81" s="46"/>
      <c r="AV81" s="8"/>
      <c r="AW81" s="8"/>
      <c r="AX81" s="8"/>
      <c r="AY81" s="8"/>
      <c r="AZ81" s="8"/>
      <c r="BA81" s="8"/>
    </row>
    <row r="82" spans="1:64">
      <c r="A82" s="82" t="s">
        <v>39</v>
      </c>
      <c r="B82" s="114" t="s">
        <v>35</v>
      </c>
      <c r="C82" s="84">
        <v>36.200000000000003</v>
      </c>
      <c r="D82" s="85">
        <v>0.2</v>
      </c>
      <c r="E82" s="86">
        <f t="shared" si="30"/>
        <v>3016.666666666667</v>
      </c>
      <c r="F82" s="87">
        <f t="shared" si="30"/>
        <v>16.666666666666668</v>
      </c>
      <c r="G82" s="88">
        <v>286</v>
      </c>
      <c r="H82" s="89">
        <v>0.61220867081935038</v>
      </c>
      <c r="I82" s="90">
        <v>9</v>
      </c>
      <c r="J82" s="91">
        <v>7.9159537749977901E-2</v>
      </c>
      <c r="K82" s="90">
        <v>3.7</v>
      </c>
      <c r="L82" s="91">
        <v>0.1</v>
      </c>
      <c r="M82" s="196">
        <v>20</v>
      </c>
      <c r="N82" s="95">
        <v>1</v>
      </c>
      <c r="O82" s="197">
        <v>4</v>
      </c>
      <c r="P82" s="95">
        <v>4</v>
      </c>
      <c r="Q82" s="197">
        <v>12</v>
      </c>
      <c r="R82" s="95">
        <v>1</v>
      </c>
      <c r="S82" s="98">
        <v>11493500</v>
      </c>
      <c r="T82" s="99">
        <v>54</v>
      </c>
      <c r="U82" s="165">
        <f t="shared" si="31"/>
        <v>132115795.19999999</v>
      </c>
      <c r="V82" s="105">
        <f t="shared" si="32"/>
        <v>4782.5917862400001</v>
      </c>
      <c r="W82" s="102">
        <f>AVERAGE(V82:V83)</f>
        <v>4775.9859964799998</v>
      </c>
      <c r="X82" s="103">
        <f>W82/200</f>
        <v>23.8799299824</v>
      </c>
      <c r="Y82" s="104">
        <f t="shared" si="33"/>
        <v>2.6423159040000002</v>
      </c>
      <c r="Z82" s="102">
        <f>AVERAGE(Y82:Y83)</f>
        <v>2.9065474943999998</v>
      </c>
      <c r="AA82" s="103">
        <f>Z82/200</f>
        <v>1.4532737471999999E-2</v>
      </c>
      <c r="AB82" s="104">
        <f t="shared" si="37"/>
        <v>0.52846318079999999</v>
      </c>
      <c r="AC82" s="102">
        <f>AVERAGE(AB82:AB83)</f>
        <v>0.52846318079999999</v>
      </c>
      <c r="AD82" s="103">
        <f>AC82/200</f>
        <v>2.642315904E-3</v>
      </c>
      <c r="AE82" s="101">
        <f t="shared" si="34"/>
        <v>1585.3895423999998</v>
      </c>
      <c r="AF82" s="105">
        <f>AVERAGE(AE82:AE83)</f>
        <v>1651.4474399999999</v>
      </c>
      <c r="AG82" s="105">
        <f>AF82/200</f>
        <v>8.2572371999999987</v>
      </c>
      <c r="AH82" s="104">
        <f t="shared" si="35"/>
        <v>37.785117427199999</v>
      </c>
      <c r="AI82" s="102">
        <f>AVERAGE(AH82:AH83)</f>
        <v>38.842043788799998</v>
      </c>
      <c r="AJ82" s="103">
        <f>AI82/200</f>
        <v>0.19421021894399998</v>
      </c>
      <c r="AK82" s="106">
        <f t="shared" si="36"/>
        <v>1.1890421568</v>
      </c>
      <c r="AL82" s="103">
        <f>AVERAGE(AK82:AK83)</f>
        <v>1.1890421568</v>
      </c>
      <c r="AM82" s="107">
        <f>AL82/200</f>
        <v>5.9452107839999997E-3</v>
      </c>
      <c r="AN82" s="108">
        <f t="shared" si="38"/>
        <v>0.48882844223999994</v>
      </c>
      <c r="AO82" s="109">
        <f>AVERAGE(AN82:AN83)</f>
        <v>0.48882844223999994</v>
      </c>
      <c r="AP82" s="107">
        <f>AO82/200</f>
        <v>2.4441422111999996E-3</v>
      </c>
      <c r="AQ82" s="8"/>
      <c r="AT82" s="46"/>
      <c r="AU82" s="46"/>
      <c r="AV82" s="8"/>
      <c r="AW82" s="8"/>
      <c r="AX82" s="8"/>
      <c r="AY82" s="8"/>
    </row>
    <row r="83" spans="1:64">
      <c r="A83" s="82"/>
      <c r="B83" s="114" t="s">
        <v>36</v>
      </c>
      <c r="C83" s="84">
        <v>36.1</v>
      </c>
      <c r="D83" s="85">
        <v>0.2</v>
      </c>
      <c r="E83" s="86">
        <f t="shared" si="30"/>
        <v>3008.3333333333335</v>
      </c>
      <c r="F83" s="87">
        <f t="shared" si="30"/>
        <v>16.666666666666668</v>
      </c>
      <c r="G83" s="88">
        <v>302</v>
      </c>
      <c r="H83" s="89">
        <v>0.59561097969425547</v>
      </c>
      <c r="I83" s="90">
        <v>9</v>
      </c>
      <c r="J83" s="91">
        <v>8.0031671352431138E-2</v>
      </c>
      <c r="K83" s="90">
        <v>3.7</v>
      </c>
      <c r="L83" s="91">
        <v>0.1</v>
      </c>
      <c r="M83" s="198">
        <v>24</v>
      </c>
      <c r="N83" s="111">
        <v>2</v>
      </c>
      <c r="O83" s="199">
        <v>4</v>
      </c>
      <c r="P83" s="111">
        <v>4</v>
      </c>
      <c r="Q83" s="230">
        <v>13</v>
      </c>
      <c r="R83" s="162">
        <v>1</v>
      </c>
      <c r="S83" s="98"/>
      <c r="T83" s="99">
        <v>54</v>
      </c>
      <c r="U83" s="165">
        <f t="shared" si="31"/>
        <v>132115795.19999999</v>
      </c>
      <c r="V83" s="105">
        <f t="shared" si="32"/>
        <v>4769.3802067199995</v>
      </c>
      <c r="W83" s="102"/>
      <c r="X83" s="103"/>
      <c r="Y83" s="104">
        <f t="shared" si="33"/>
        <v>3.1707790847999999</v>
      </c>
      <c r="Z83" s="99"/>
      <c r="AA83" s="103"/>
      <c r="AB83" s="104">
        <f t="shared" si="37"/>
        <v>0.52846318079999999</v>
      </c>
      <c r="AC83" s="99"/>
      <c r="AD83" s="103"/>
      <c r="AE83" s="101">
        <f t="shared" si="34"/>
        <v>1717.5053375999998</v>
      </c>
      <c r="AF83" s="105"/>
      <c r="AG83" s="105"/>
      <c r="AH83" s="104">
        <f t="shared" si="35"/>
        <v>39.898970150399997</v>
      </c>
      <c r="AI83" s="99"/>
      <c r="AJ83" s="103"/>
      <c r="AK83" s="106">
        <f t="shared" si="36"/>
        <v>1.1890421568</v>
      </c>
      <c r="AL83" s="103"/>
      <c r="AM83" s="107"/>
      <c r="AN83" s="108">
        <f t="shared" si="38"/>
        <v>0.48882844223999994</v>
      </c>
      <c r="AO83" s="113"/>
      <c r="AP83" s="107"/>
      <c r="AQ83" s="8"/>
      <c r="AT83" s="46"/>
      <c r="AU83" s="46"/>
      <c r="AV83" s="8"/>
      <c r="AW83" s="8"/>
      <c r="AX83" s="8"/>
      <c r="AY83" s="8"/>
    </row>
    <row r="84" spans="1:64" ht="18">
      <c r="A84" s="115"/>
      <c r="B84" s="116"/>
      <c r="C84" s="117"/>
      <c r="D84" s="118"/>
      <c r="E84" s="119">
        <f t="shared" si="30"/>
        <v>0</v>
      </c>
      <c r="F84" s="120">
        <f t="shared" si="30"/>
        <v>0</v>
      </c>
      <c r="G84" s="64"/>
      <c r="H84" s="120"/>
      <c r="I84" s="64"/>
      <c r="J84" s="120"/>
      <c r="K84" s="231"/>
      <c r="L84" s="122"/>
      <c r="M84" s="123"/>
      <c r="N84" s="116"/>
      <c r="O84" s="123"/>
      <c r="P84" s="116"/>
      <c r="Q84" s="123"/>
      <c r="R84" s="116"/>
      <c r="S84" s="124"/>
      <c r="T84" s="124"/>
      <c r="U84" s="124"/>
      <c r="V84" s="125" t="s">
        <v>40</v>
      </c>
      <c r="W84" s="126">
        <f>SUM(W76:W80)</f>
        <v>3746.7060883200011</v>
      </c>
      <c r="X84" s="127">
        <f>W84/200</f>
        <v>18.733530441600006</v>
      </c>
      <c r="Y84" s="124"/>
      <c r="Z84" s="126">
        <f>SUM(Z76:Z80)</f>
        <v>130.5646579008</v>
      </c>
      <c r="AA84" s="232">
        <f>Z84/200</f>
        <v>0.65282328950400004</v>
      </c>
      <c r="AB84" s="127"/>
      <c r="AC84" s="126">
        <f>SUM(AC76:AC80)</f>
        <v>84.055004812800007</v>
      </c>
      <c r="AD84" s="232">
        <f>AC84/200</f>
        <v>0.42027502406400002</v>
      </c>
      <c r="AE84" s="124"/>
      <c r="AF84" s="126">
        <f>SUM(AF76:AF80)</f>
        <v>97774.251508800007</v>
      </c>
      <c r="AG84" s="209">
        <f>AF84/200</f>
        <v>488.87125754400006</v>
      </c>
      <c r="AH84" s="126"/>
      <c r="AI84" s="126">
        <f>SUM(AI76:AI80)</f>
        <v>263.4902739936</v>
      </c>
      <c r="AJ84" s="131">
        <f>AI84/200</f>
        <v>1.3174513699679999</v>
      </c>
      <c r="AK84" s="124"/>
      <c r="AL84" s="126">
        <f>SUM(AL76:AL80)</f>
        <v>10.8983298096</v>
      </c>
      <c r="AM84" s="131">
        <f>AL84/200</f>
        <v>5.4491649047999996E-2</v>
      </c>
      <c r="AN84" s="124"/>
      <c r="AO84" s="126">
        <f>SUM(AO76:AO80)</f>
        <v>6.2307276969600007</v>
      </c>
      <c r="AP84" s="233">
        <f>AO84/200</f>
        <v>3.1153638484800003E-2</v>
      </c>
      <c r="AQ84" s="132" t="s">
        <v>41</v>
      </c>
      <c r="AR84" s="133"/>
      <c r="AS84" s="133"/>
      <c r="AT84" s="133"/>
      <c r="AV84" s="8"/>
      <c r="AW84" s="8"/>
      <c r="AX84" s="8"/>
      <c r="AY84" s="8"/>
    </row>
    <row r="85" spans="1:64">
      <c r="K85" s="8"/>
      <c r="L85" s="21"/>
      <c r="S85" s="7"/>
      <c r="T85" s="7"/>
      <c r="U85" s="7"/>
      <c r="V85" s="66"/>
      <c r="W85" s="64"/>
      <c r="X85" s="64"/>
      <c r="Y85" s="7"/>
      <c r="Z85" s="7"/>
      <c r="AA85" s="7"/>
      <c r="AB85" s="7"/>
      <c r="AC85" s="7"/>
      <c r="AD85" s="7"/>
      <c r="AE85" s="7"/>
      <c r="AF85" s="7"/>
      <c r="AG85" s="7"/>
      <c r="AH85" s="6"/>
      <c r="AI85" s="6"/>
      <c r="AJ85" s="6"/>
      <c r="AK85" s="7"/>
      <c r="AL85" s="6"/>
      <c r="AM85" s="6"/>
      <c r="AN85" s="7"/>
      <c r="AO85" s="6"/>
      <c r="AP85" s="6"/>
      <c r="AQ85" s="134"/>
      <c r="AR85" s="71"/>
      <c r="AS85" s="71"/>
      <c r="AT85" s="71"/>
      <c r="AU85" s="71"/>
      <c r="AV85" s="7"/>
      <c r="AW85" s="8"/>
      <c r="AX85" s="8"/>
      <c r="AY85" s="8"/>
    </row>
    <row r="86" spans="1:64">
      <c r="D86" s="116"/>
      <c r="E86" s="221"/>
      <c r="F86" s="5"/>
      <c r="G86" s="137"/>
      <c r="H86" s="5"/>
      <c r="I86" s="137"/>
      <c r="J86" s="5"/>
      <c r="K86" s="138"/>
      <c r="L86" s="194"/>
      <c r="M86" s="137"/>
      <c r="N86" s="5"/>
      <c r="O86" s="137"/>
      <c r="P86" s="5"/>
      <c r="Q86" s="138"/>
      <c r="R86" s="211"/>
      <c r="S86" s="3"/>
      <c r="T86" s="3"/>
      <c r="U86" s="3"/>
      <c r="V86" s="3"/>
      <c r="W86" s="136"/>
      <c r="X86" s="136"/>
      <c r="Y86" s="3" t="s">
        <v>1</v>
      </c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19"/>
      <c r="AS86" s="172"/>
      <c r="AT86" s="117"/>
      <c r="AU86" s="119"/>
      <c r="AV86" s="7"/>
      <c r="AW86" s="7"/>
      <c r="AX86" s="7"/>
      <c r="AY86" s="7"/>
      <c r="AZ86" s="7"/>
      <c r="BA86" s="7"/>
    </row>
    <row r="87" spans="1:64">
      <c r="D87" s="116"/>
      <c r="E87" s="137"/>
      <c r="F87" s="5"/>
      <c r="G87" s="137"/>
      <c r="H87" s="5"/>
      <c r="I87" s="137"/>
      <c r="J87" s="5"/>
      <c r="K87" s="138"/>
      <c r="L87" s="194"/>
      <c r="M87" s="137"/>
      <c r="N87" s="5"/>
      <c r="O87" s="137"/>
      <c r="P87" s="5"/>
      <c r="Q87" s="138"/>
      <c r="R87" s="211"/>
      <c r="S87" s="3"/>
      <c r="T87" s="3"/>
      <c r="U87" s="3"/>
      <c r="V87" s="3"/>
      <c r="W87" s="50" t="s">
        <v>2</v>
      </c>
      <c r="X87" s="50" t="s">
        <v>2</v>
      </c>
      <c r="Y87" s="142"/>
      <c r="Z87" s="6" t="s">
        <v>2</v>
      </c>
      <c r="AA87" s="6" t="s">
        <v>2</v>
      </c>
      <c r="AB87" s="6"/>
      <c r="AC87" s="6" t="s">
        <v>2</v>
      </c>
      <c r="AD87" s="6" t="s">
        <v>2</v>
      </c>
      <c r="AE87" s="3"/>
      <c r="AF87" s="3" t="s">
        <v>2</v>
      </c>
      <c r="AG87" s="3" t="s">
        <v>2</v>
      </c>
      <c r="AH87" s="3"/>
      <c r="AI87" s="3" t="s">
        <v>2</v>
      </c>
      <c r="AJ87" s="3" t="s">
        <v>2</v>
      </c>
      <c r="AK87" s="3"/>
      <c r="AL87" s="3" t="s">
        <v>2</v>
      </c>
      <c r="AM87" s="3" t="s">
        <v>2</v>
      </c>
      <c r="AN87" s="3"/>
      <c r="AO87" s="3" t="s">
        <v>2</v>
      </c>
      <c r="AP87" s="3" t="s">
        <v>2</v>
      </c>
      <c r="AQ87" s="3"/>
      <c r="AR87" s="19"/>
      <c r="AS87" s="172"/>
      <c r="AT87" s="117"/>
      <c r="AU87" s="119"/>
      <c r="AV87" s="7"/>
      <c r="AW87" s="7"/>
      <c r="AX87" s="7"/>
      <c r="AY87" s="7"/>
      <c r="AZ87" s="7"/>
      <c r="BA87" s="7"/>
    </row>
    <row r="88" spans="1:64" ht="18">
      <c r="A88" s="13">
        <v>41751</v>
      </c>
      <c r="B88" s="14"/>
      <c r="C88" s="15"/>
      <c r="D88" s="14"/>
      <c r="E88" s="15"/>
      <c r="F88" s="14"/>
      <c r="G88" s="15"/>
      <c r="H88" s="16"/>
      <c r="I88" s="15"/>
      <c r="J88" s="14"/>
      <c r="K88" s="15"/>
      <c r="L88" s="14"/>
      <c r="M88" s="15"/>
      <c r="N88" s="14"/>
      <c r="O88" s="15"/>
      <c r="P88" s="14"/>
      <c r="Q88" s="15"/>
      <c r="R88" s="14"/>
      <c r="S88" s="15"/>
      <c r="T88" s="15"/>
      <c r="U88" s="15"/>
      <c r="V88" s="222"/>
      <c r="W88" s="18" t="s">
        <v>3</v>
      </c>
      <c r="X88" s="18" t="s">
        <v>3</v>
      </c>
      <c r="Y88" s="222"/>
      <c r="Z88" s="18" t="s">
        <v>3</v>
      </c>
      <c r="AA88" s="18" t="s">
        <v>3</v>
      </c>
      <c r="AB88" s="18"/>
      <c r="AC88" s="18" t="s">
        <v>3</v>
      </c>
      <c r="AD88" s="18" t="s">
        <v>3</v>
      </c>
      <c r="AE88" s="222"/>
      <c r="AF88" s="18" t="s">
        <v>3</v>
      </c>
      <c r="AG88" s="18" t="s">
        <v>3</v>
      </c>
      <c r="AH88" s="222"/>
      <c r="AI88" s="18" t="s">
        <v>3</v>
      </c>
      <c r="AJ88" s="18" t="s">
        <v>3</v>
      </c>
      <c r="AK88" s="222"/>
      <c r="AL88" s="18" t="s">
        <v>3</v>
      </c>
      <c r="AM88" s="18" t="s">
        <v>3</v>
      </c>
      <c r="AN88" s="222"/>
      <c r="AO88" s="18" t="s">
        <v>3</v>
      </c>
      <c r="AP88" s="18" t="s">
        <v>3</v>
      </c>
      <c r="AQ88" s="19"/>
      <c r="AR88" s="19"/>
      <c r="AS88" s="19"/>
      <c r="AT88" s="7"/>
      <c r="AU88" s="7"/>
      <c r="AV88" s="20"/>
      <c r="AW88" s="7"/>
      <c r="AX88" s="7"/>
      <c r="AY88" s="7"/>
      <c r="AZ88" s="7"/>
      <c r="BA88" s="7"/>
    </row>
    <row r="89" spans="1:64" ht="15" customHeight="1">
      <c r="A89" s="8"/>
      <c r="B89" s="21"/>
      <c r="C89" s="22" t="s">
        <v>4</v>
      </c>
      <c r="E89" s="22" t="s">
        <v>4</v>
      </c>
      <c r="F89" s="23"/>
      <c r="G89" s="24" t="s">
        <v>5</v>
      </c>
      <c r="H89" s="23"/>
      <c r="I89" s="25" t="s">
        <v>6</v>
      </c>
      <c r="J89" s="26"/>
      <c r="K89" s="25" t="s">
        <v>7</v>
      </c>
      <c r="L89" s="26"/>
      <c r="M89" s="27" t="s">
        <v>8</v>
      </c>
      <c r="N89" s="28"/>
      <c r="O89" s="27" t="s">
        <v>9</v>
      </c>
      <c r="P89" s="28"/>
      <c r="Q89" s="27" t="s">
        <v>10</v>
      </c>
      <c r="R89" s="28"/>
      <c r="S89" s="29"/>
      <c r="T89" s="4"/>
      <c r="U89" s="4"/>
      <c r="V89" s="30"/>
      <c r="W89" s="31" t="s">
        <v>11</v>
      </c>
      <c r="X89" s="31"/>
      <c r="Y89" s="246" t="s">
        <v>12</v>
      </c>
      <c r="Z89" s="248"/>
      <c r="AA89" s="247"/>
      <c r="AB89" s="32"/>
      <c r="AC89" s="33" t="s">
        <v>9</v>
      </c>
      <c r="AD89" s="33"/>
      <c r="AE89" s="34"/>
      <c r="AF89" s="35" t="s">
        <v>10</v>
      </c>
      <c r="AG89" s="35"/>
      <c r="AH89" s="34"/>
      <c r="AI89" s="35" t="s">
        <v>5</v>
      </c>
      <c r="AJ89" s="35"/>
      <c r="AK89" s="34"/>
      <c r="AL89" s="35" t="s">
        <v>13</v>
      </c>
      <c r="AM89" s="35"/>
      <c r="AN89" s="34"/>
      <c r="AO89" s="35" t="s">
        <v>14</v>
      </c>
      <c r="AP89" s="35"/>
      <c r="AQ89" s="4"/>
      <c r="AR89" s="19"/>
      <c r="AS89" s="36"/>
      <c r="AT89" s="37"/>
      <c r="AU89" s="37"/>
      <c r="AV89" s="37"/>
      <c r="AW89" s="37"/>
      <c r="AX89" s="37"/>
      <c r="AY89" s="8"/>
      <c r="AZ89" s="8"/>
      <c r="BA89" s="8"/>
      <c r="BB89" s="8"/>
      <c r="BC89" s="8"/>
      <c r="BD89" s="8"/>
    </row>
    <row r="90" spans="1:64" ht="14.25">
      <c r="A90" s="8"/>
      <c r="B90" s="21"/>
      <c r="C90" s="22" t="s">
        <v>15</v>
      </c>
      <c r="E90" s="22" t="s">
        <v>15</v>
      </c>
      <c r="F90" s="23"/>
      <c r="G90" s="24" t="s">
        <v>16</v>
      </c>
      <c r="H90" s="23"/>
      <c r="I90" s="24" t="s">
        <v>17</v>
      </c>
      <c r="J90" s="26"/>
      <c r="K90" s="24" t="s">
        <v>18</v>
      </c>
      <c r="L90" s="26"/>
      <c r="M90" s="27" t="s">
        <v>19</v>
      </c>
      <c r="N90" s="28"/>
      <c r="O90" s="27" t="s">
        <v>20</v>
      </c>
      <c r="P90" s="28"/>
      <c r="Q90" s="27" t="s">
        <v>21</v>
      </c>
      <c r="R90" s="28"/>
      <c r="S90" s="38" t="s">
        <v>22</v>
      </c>
      <c r="T90" s="244" t="s">
        <v>23</v>
      </c>
      <c r="U90" s="245"/>
      <c r="V90" s="30" t="s">
        <v>15</v>
      </c>
      <c r="W90" s="31" t="s">
        <v>15</v>
      </c>
      <c r="X90" s="31" t="s">
        <v>15</v>
      </c>
      <c r="Y90" s="32" t="s">
        <v>19</v>
      </c>
      <c r="Z90" s="33" t="s">
        <v>19</v>
      </c>
      <c r="AA90" s="33" t="s">
        <v>19</v>
      </c>
      <c r="AB90" s="32" t="s">
        <v>20</v>
      </c>
      <c r="AC90" s="33" t="s">
        <v>20</v>
      </c>
      <c r="AD90" s="33" t="s">
        <v>20</v>
      </c>
      <c r="AE90" s="32" t="s">
        <v>21</v>
      </c>
      <c r="AF90" s="33" t="s">
        <v>21</v>
      </c>
      <c r="AG90" s="33" t="s">
        <v>21</v>
      </c>
      <c r="AH90" s="34" t="s">
        <v>16</v>
      </c>
      <c r="AI90" s="35" t="s">
        <v>16</v>
      </c>
      <c r="AJ90" s="35" t="s">
        <v>16</v>
      </c>
      <c r="AK90" s="34" t="s">
        <v>17</v>
      </c>
      <c r="AL90" s="35" t="s">
        <v>17</v>
      </c>
      <c r="AM90" s="35" t="s">
        <v>17</v>
      </c>
      <c r="AN90" s="34" t="s">
        <v>18</v>
      </c>
      <c r="AO90" s="35" t="s">
        <v>18</v>
      </c>
      <c r="AP90" s="35" t="s">
        <v>18</v>
      </c>
      <c r="AQ90" s="4"/>
      <c r="AR90" s="19"/>
      <c r="AS90" s="36"/>
      <c r="AT90" s="37"/>
      <c r="AU90" s="37"/>
      <c r="AV90" s="37"/>
      <c r="AW90" s="37"/>
      <c r="AX90" s="37"/>
      <c r="AY90" s="8"/>
      <c r="AZ90" s="8"/>
      <c r="BA90" s="8"/>
      <c r="BB90" s="8"/>
      <c r="BC90" s="8"/>
      <c r="BD90" s="8"/>
    </row>
    <row r="91" spans="1:64" ht="14.25">
      <c r="A91" s="39"/>
      <c r="B91" s="40" t="s">
        <v>24</v>
      </c>
      <c r="C91" s="41" t="s">
        <v>25</v>
      </c>
      <c r="D91" s="42" t="s">
        <v>26</v>
      </c>
      <c r="E91" s="43" t="s">
        <v>27</v>
      </c>
      <c r="F91" s="42" t="s">
        <v>26</v>
      </c>
      <c r="G91" s="41" t="s">
        <v>28</v>
      </c>
      <c r="H91" s="42" t="s">
        <v>26</v>
      </c>
      <c r="I91" s="41" t="s">
        <v>28</v>
      </c>
      <c r="J91" s="42" t="s">
        <v>26</v>
      </c>
      <c r="K91" s="41" t="s">
        <v>28</v>
      </c>
      <c r="L91" s="42" t="s">
        <v>26</v>
      </c>
      <c r="M91" s="41" t="s">
        <v>28</v>
      </c>
      <c r="N91" s="42" t="s">
        <v>26</v>
      </c>
      <c r="O91" s="41" t="s">
        <v>28</v>
      </c>
      <c r="P91" s="42" t="s">
        <v>26</v>
      </c>
      <c r="Q91" s="41" t="s">
        <v>25</v>
      </c>
      <c r="R91" s="42" t="s">
        <v>26</v>
      </c>
      <c r="S91" s="44" t="s">
        <v>29</v>
      </c>
      <c r="T91" s="43" t="s">
        <v>30</v>
      </c>
      <c r="U91" s="43" t="s">
        <v>31</v>
      </c>
      <c r="V91" s="41" t="s">
        <v>32</v>
      </c>
      <c r="W91" s="43" t="s">
        <v>32</v>
      </c>
      <c r="X91" s="43" t="s">
        <v>33</v>
      </c>
      <c r="Y91" s="41" t="s">
        <v>32</v>
      </c>
      <c r="Z91" s="43" t="s">
        <v>32</v>
      </c>
      <c r="AA91" s="43" t="s">
        <v>33</v>
      </c>
      <c r="AB91" s="41" t="s">
        <v>32</v>
      </c>
      <c r="AC91" s="43" t="s">
        <v>32</v>
      </c>
      <c r="AD91" s="43" t="s">
        <v>33</v>
      </c>
      <c r="AE91" s="41" t="s">
        <v>32</v>
      </c>
      <c r="AF91" s="43" t="s">
        <v>32</v>
      </c>
      <c r="AG91" s="43" t="s">
        <v>33</v>
      </c>
      <c r="AH91" s="41" t="s">
        <v>32</v>
      </c>
      <c r="AI91" s="43" t="s">
        <v>32</v>
      </c>
      <c r="AJ91" s="43" t="s">
        <v>33</v>
      </c>
      <c r="AK91" s="41" t="s">
        <v>32</v>
      </c>
      <c r="AL91" s="43" t="s">
        <v>32</v>
      </c>
      <c r="AM91" s="43" t="s">
        <v>33</v>
      </c>
      <c r="AN91" s="41" t="s">
        <v>32</v>
      </c>
      <c r="AO91" s="43" t="s">
        <v>32</v>
      </c>
      <c r="AP91" s="43" t="s">
        <v>33</v>
      </c>
      <c r="AS91" s="45"/>
      <c r="AT91" s="46"/>
      <c r="AU91" s="46"/>
      <c r="AV91" s="46"/>
      <c r="AW91" s="46"/>
      <c r="AX91" s="46"/>
      <c r="AY91" s="7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</row>
    <row r="92" spans="1:64">
      <c r="A92" s="47" t="s">
        <v>34</v>
      </c>
      <c r="B92" s="1" t="s">
        <v>35</v>
      </c>
      <c r="C92" s="223">
        <v>0.2</v>
      </c>
      <c r="D92" s="224">
        <v>0</v>
      </c>
      <c r="E92" s="225">
        <f t="shared" ref="E92:F99" si="39">+C92/12*1000</f>
        <v>16.666666666666668</v>
      </c>
      <c r="F92" s="226">
        <f t="shared" si="39"/>
        <v>0</v>
      </c>
      <c r="G92" s="52">
        <v>8</v>
      </c>
      <c r="H92" s="53">
        <v>1</v>
      </c>
      <c r="I92" s="138">
        <v>0.4</v>
      </c>
      <c r="J92" s="194">
        <v>0.1</v>
      </c>
      <c r="K92" s="153">
        <v>2.2999999999999998</v>
      </c>
      <c r="L92" s="154">
        <v>0.1</v>
      </c>
      <c r="M92" s="190">
        <v>106</v>
      </c>
      <c r="N92" s="58">
        <v>2</v>
      </c>
      <c r="O92" s="175">
        <v>4</v>
      </c>
      <c r="P92" s="58">
        <v>4</v>
      </c>
      <c r="Q92" s="175">
        <v>54</v>
      </c>
      <c r="R92" s="58">
        <v>2</v>
      </c>
      <c r="S92" s="61">
        <v>11494201</v>
      </c>
      <c r="T92" s="7">
        <v>280</v>
      </c>
      <c r="U92" s="158">
        <f t="shared" ref="U92:U99" si="40">T92*28.317*60*60*24</f>
        <v>685044864.00000012</v>
      </c>
      <c r="V92" s="66">
        <f t="shared" ref="V92:V99" si="41">(C92*$U92)/1000000</f>
        <v>137.00897280000004</v>
      </c>
      <c r="W92" s="64">
        <f>AVERAGE(V92:V93)</f>
        <v>137.00897280000004</v>
      </c>
      <c r="X92" s="65">
        <f>W92/200</f>
        <v>0.6850448640000002</v>
      </c>
      <c r="Y92" s="10">
        <f t="shared" ref="Y92:Y99" si="42">(M92*$U92)/1000000000</f>
        <v>72.614755584000022</v>
      </c>
      <c r="Z92" s="64">
        <f>AVERAGE(Y92:Y93)</f>
        <v>71.244665856000012</v>
      </c>
      <c r="AA92" s="65">
        <f>Z92/200</f>
        <v>0.35622332928000006</v>
      </c>
      <c r="AB92" s="10">
        <f>(O92*$U92)/1000000000</f>
        <v>2.7401794560000003</v>
      </c>
      <c r="AC92" s="64">
        <f>AVERAGE(AB92:AB93)</f>
        <v>2.7401794560000003</v>
      </c>
      <c r="AD92" s="65">
        <f>AC92/200</f>
        <v>1.3700897280000002E-2</v>
      </c>
      <c r="AE92" s="63">
        <f t="shared" ref="AE92:AE99" si="43">(Q92*$U92)/1000000</f>
        <v>36992.42265600001</v>
      </c>
      <c r="AF92" s="66">
        <f>AVERAGE(AE92:AE93)</f>
        <v>36992.42265600001</v>
      </c>
      <c r="AG92" s="66">
        <f>AF92/200</f>
        <v>184.96211328000004</v>
      </c>
      <c r="AH92" s="10">
        <f t="shared" ref="AH92:AH99" si="44">(G92*$U92)/1000000000</f>
        <v>5.4803589120000007</v>
      </c>
      <c r="AI92" s="64">
        <f>AVERAGE(AH92:AH93)</f>
        <v>5.4803589120000007</v>
      </c>
      <c r="AJ92" s="65">
        <f>AI92/200</f>
        <v>2.7401794560000005E-2</v>
      </c>
      <c r="AK92" s="67">
        <f t="shared" ref="AK92:AK99" si="45">(I92*U92)/1000000000</f>
        <v>0.27401794560000009</v>
      </c>
      <c r="AL92" s="65">
        <f>AVERAGE(AK92:AK93)</f>
        <v>0.27401794560000009</v>
      </c>
      <c r="AM92" s="68">
        <f>AL92/200</f>
        <v>1.3700897280000005E-3</v>
      </c>
      <c r="AN92" s="69">
        <f t="shared" ref="AN92:AN99" si="46">(K92*U92)/1000000000</f>
        <v>1.5756031872</v>
      </c>
      <c r="AO92" s="70">
        <f>AVERAGE(AN92:AN93)</f>
        <v>1.5413509440000004</v>
      </c>
      <c r="AP92" s="68">
        <f>AO92/200</f>
        <v>7.706754720000002E-3</v>
      </c>
      <c r="AQ92" s="8"/>
      <c r="AR92" s="7"/>
      <c r="AS92" s="45"/>
      <c r="AT92" s="72"/>
      <c r="AU92" s="46"/>
      <c r="AV92" s="46"/>
      <c r="AW92" s="46"/>
      <c r="AX92" s="46"/>
      <c r="AY92" s="7"/>
      <c r="AZ92" s="7"/>
      <c r="BA92" s="7"/>
    </row>
    <row r="93" spans="1:64">
      <c r="A93" s="47"/>
      <c r="B93" s="1" t="s">
        <v>36</v>
      </c>
      <c r="C93" s="223">
        <v>0.2</v>
      </c>
      <c r="D93" s="224">
        <v>0</v>
      </c>
      <c r="E93" s="225">
        <f t="shared" si="39"/>
        <v>16.666666666666668</v>
      </c>
      <c r="F93" s="227">
        <f t="shared" si="39"/>
        <v>0</v>
      </c>
      <c r="G93" s="52">
        <v>8</v>
      </c>
      <c r="H93" s="53">
        <v>1</v>
      </c>
      <c r="I93" s="138">
        <v>0.4</v>
      </c>
      <c r="J93" s="194">
        <v>0.1</v>
      </c>
      <c r="K93" s="153">
        <v>2.2000000000000002</v>
      </c>
      <c r="L93" s="154">
        <v>0.1</v>
      </c>
      <c r="M93" s="191">
        <v>102</v>
      </c>
      <c r="N93" s="74">
        <v>6</v>
      </c>
      <c r="O93" s="192">
        <v>4</v>
      </c>
      <c r="P93" s="74">
        <v>4</v>
      </c>
      <c r="Q93" s="228">
        <v>54</v>
      </c>
      <c r="R93" s="229">
        <v>1</v>
      </c>
      <c r="S93" s="61"/>
      <c r="T93" s="7">
        <v>280</v>
      </c>
      <c r="U93" s="161">
        <f t="shared" si="40"/>
        <v>685044864.00000012</v>
      </c>
      <c r="V93" s="66">
        <f t="shared" si="41"/>
        <v>137.00897280000004</v>
      </c>
      <c r="W93" s="77"/>
      <c r="X93" s="78"/>
      <c r="Y93" s="10">
        <f t="shared" si="42"/>
        <v>69.874576128000015</v>
      </c>
      <c r="Z93" s="8"/>
      <c r="AA93" s="78"/>
      <c r="AB93" s="10">
        <f t="shared" ref="AB93:AB99" si="47">(O93*$U93)/1000000000</f>
        <v>2.7401794560000003</v>
      </c>
      <c r="AC93" s="8"/>
      <c r="AD93" s="78"/>
      <c r="AE93" s="63">
        <f t="shared" si="43"/>
        <v>36992.42265600001</v>
      </c>
      <c r="AF93" s="79"/>
      <c r="AG93" s="79"/>
      <c r="AH93" s="10">
        <f t="shared" si="44"/>
        <v>5.4803589120000007</v>
      </c>
      <c r="AI93" s="8"/>
      <c r="AJ93" s="78"/>
      <c r="AK93" s="67">
        <f t="shared" si="45"/>
        <v>0.27401794560000009</v>
      </c>
      <c r="AL93" s="78"/>
      <c r="AM93" s="80"/>
      <c r="AN93" s="69">
        <f t="shared" si="46"/>
        <v>1.5070987008000005</v>
      </c>
      <c r="AO93" s="81"/>
      <c r="AP93" s="80"/>
      <c r="AQ93" s="8"/>
      <c r="AR93" s="7"/>
      <c r="AS93" s="45"/>
      <c r="AT93" s="72"/>
      <c r="AU93" s="72"/>
      <c r="AV93" s="46"/>
      <c r="AW93" s="46"/>
      <c r="AX93" s="46"/>
      <c r="AY93" s="7"/>
      <c r="AZ93" s="7"/>
      <c r="BA93" s="7"/>
    </row>
    <row r="94" spans="1:64">
      <c r="A94" s="82" t="s">
        <v>37</v>
      </c>
      <c r="B94" s="83" t="s">
        <v>35</v>
      </c>
      <c r="C94" s="84">
        <v>3.3</v>
      </c>
      <c r="D94" s="85">
        <v>0.1</v>
      </c>
      <c r="E94" s="86">
        <f t="shared" si="39"/>
        <v>274.99999999999994</v>
      </c>
      <c r="F94" s="87">
        <f t="shared" si="39"/>
        <v>8.3333333333333339</v>
      </c>
      <c r="G94" s="88">
        <v>222</v>
      </c>
      <c r="H94" s="89">
        <v>0.61220867081935038</v>
      </c>
      <c r="I94" s="90">
        <v>11</v>
      </c>
      <c r="J94" s="91">
        <v>7.9159537749977901E-2</v>
      </c>
      <c r="K94" s="90">
        <v>0.05</v>
      </c>
      <c r="L94" s="91">
        <v>0.05</v>
      </c>
      <c r="M94" s="196">
        <v>30</v>
      </c>
      <c r="N94" s="95">
        <v>5</v>
      </c>
      <c r="O94" s="197">
        <v>4</v>
      </c>
      <c r="P94" s="95">
        <v>4</v>
      </c>
      <c r="Q94" s="197">
        <v>40</v>
      </c>
      <c r="R94" s="95">
        <v>1</v>
      </c>
      <c r="S94" s="98">
        <v>11501000</v>
      </c>
      <c r="T94" s="99">
        <v>414</v>
      </c>
      <c r="U94" s="165">
        <f t="shared" si="40"/>
        <v>1012887763.1999999</v>
      </c>
      <c r="V94" s="105">
        <f t="shared" si="41"/>
        <v>3342.5296185599996</v>
      </c>
      <c r="W94" s="102">
        <f>AVERAGE(V94:V95)</f>
        <v>3342.5296185599996</v>
      </c>
      <c r="X94" s="103">
        <f>W94/200</f>
        <v>16.712648092799999</v>
      </c>
      <c r="Y94" s="104">
        <f t="shared" si="42"/>
        <v>30.386632895999995</v>
      </c>
      <c r="Z94" s="102">
        <f>AVERAGE(Y94:Y95)</f>
        <v>35.451071712000001</v>
      </c>
      <c r="AA94" s="103">
        <f>Z94/200</f>
        <v>0.17725535855999999</v>
      </c>
      <c r="AB94" s="104">
        <f t="shared" si="47"/>
        <v>4.0515510527999998</v>
      </c>
      <c r="AC94" s="102">
        <f>AVERAGE(AB94:AB95)</f>
        <v>4.0515510527999998</v>
      </c>
      <c r="AD94" s="103">
        <f>AC94/200</f>
        <v>2.0257755263999998E-2</v>
      </c>
      <c r="AE94" s="101">
        <f t="shared" si="43"/>
        <v>40515.510527999999</v>
      </c>
      <c r="AF94" s="105">
        <f>AVERAGE(AE94:AE95)</f>
        <v>40009.066646399995</v>
      </c>
      <c r="AG94" s="105">
        <f>AF94/200</f>
        <v>200.04533323199996</v>
      </c>
      <c r="AH94" s="104">
        <f t="shared" si="44"/>
        <v>224.86108343039999</v>
      </c>
      <c r="AI94" s="102">
        <f>AVERAGE(AH94:AH95)</f>
        <v>234.48351718079999</v>
      </c>
      <c r="AJ94" s="103">
        <f>AI94/200</f>
        <v>1.172417585904</v>
      </c>
      <c r="AK94" s="106">
        <f t="shared" si="45"/>
        <v>11.141765395199998</v>
      </c>
      <c r="AL94" s="103">
        <f>AVERAGE(AK94:AK95)</f>
        <v>11.141765395199998</v>
      </c>
      <c r="AM94" s="107">
        <f>AL94/200</f>
        <v>5.5708826975999992E-2</v>
      </c>
      <c r="AN94" s="108">
        <f t="shared" si="46"/>
        <v>5.0644388159999998E-2</v>
      </c>
      <c r="AO94" s="109">
        <f>AVERAGE(AN94:AN95)</f>
        <v>5.0644388159999998E-2</v>
      </c>
      <c r="AP94" s="107">
        <f>AO94/200</f>
        <v>2.532219408E-4</v>
      </c>
      <c r="AQ94" s="8"/>
      <c r="AR94" s="7"/>
      <c r="AS94" s="45"/>
      <c r="AT94" s="72"/>
      <c r="AU94" s="72"/>
      <c r="AV94" s="72"/>
      <c r="AW94" s="46"/>
      <c r="AX94" s="46"/>
      <c r="AY94" s="7"/>
      <c r="AZ94" s="7"/>
      <c r="BA94" s="7"/>
    </row>
    <row r="95" spans="1:64">
      <c r="A95" s="82"/>
      <c r="B95" s="83" t="s">
        <v>36</v>
      </c>
      <c r="C95" s="84">
        <v>3.3</v>
      </c>
      <c r="D95" s="85">
        <v>0.1</v>
      </c>
      <c r="E95" s="86">
        <f t="shared" si="39"/>
        <v>274.99999999999994</v>
      </c>
      <c r="F95" s="87">
        <f t="shared" si="39"/>
        <v>8.3333333333333339</v>
      </c>
      <c r="G95" s="88">
        <v>241</v>
      </c>
      <c r="H95" s="89">
        <v>0.59561097969425547</v>
      </c>
      <c r="I95" s="90">
        <v>11</v>
      </c>
      <c r="J95" s="91">
        <v>8.0031671352431138E-2</v>
      </c>
      <c r="K95" s="90">
        <v>0.05</v>
      </c>
      <c r="L95" s="91">
        <v>0.05</v>
      </c>
      <c r="M95" s="198">
        <v>40</v>
      </c>
      <c r="N95" s="111">
        <v>2</v>
      </c>
      <c r="O95" s="199">
        <v>4</v>
      </c>
      <c r="P95" s="111">
        <v>4</v>
      </c>
      <c r="Q95" s="230">
        <v>39</v>
      </c>
      <c r="R95" s="162">
        <v>1</v>
      </c>
      <c r="S95" s="98"/>
      <c r="T95" s="99">
        <v>414</v>
      </c>
      <c r="U95" s="165">
        <f t="shared" si="40"/>
        <v>1012887763.1999999</v>
      </c>
      <c r="V95" s="105">
        <f t="shared" si="41"/>
        <v>3342.5296185599996</v>
      </c>
      <c r="W95" s="102"/>
      <c r="X95" s="103"/>
      <c r="Y95" s="104">
        <f t="shared" si="42"/>
        <v>40.515510528</v>
      </c>
      <c r="Z95" s="99"/>
      <c r="AA95" s="103"/>
      <c r="AB95" s="104">
        <f t="shared" si="47"/>
        <v>4.0515510527999998</v>
      </c>
      <c r="AC95" s="99"/>
      <c r="AD95" s="103"/>
      <c r="AE95" s="101">
        <f t="shared" si="43"/>
        <v>39502.622764799999</v>
      </c>
      <c r="AF95" s="105"/>
      <c r="AG95" s="105"/>
      <c r="AH95" s="104">
        <f t="shared" si="44"/>
        <v>244.10595093119997</v>
      </c>
      <c r="AI95" s="99"/>
      <c r="AJ95" s="103"/>
      <c r="AK95" s="106">
        <f t="shared" si="45"/>
        <v>11.141765395199998</v>
      </c>
      <c r="AL95" s="103"/>
      <c r="AM95" s="107"/>
      <c r="AN95" s="108">
        <f t="shared" si="46"/>
        <v>5.0644388159999998E-2</v>
      </c>
      <c r="AO95" s="113"/>
      <c r="AP95" s="107"/>
      <c r="AQ95" s="8"/>
      <c r="AR95" s="7"/>
      <c r="AS95" s="45"/>
      <c r="AT95" s="72"/>
      <c r="AU95" s="72"/>
      <c r="AV95" s="72"/>
      <c r="AW95" s="72"/>
      <c r="AX95" s="46"/>
      <c r="AY95" s="7"/>
      <c r="AZ95" s="7"/>
      <c r="BA95" s="7"/>
    </row>
    <row r="96" spans="1:64">
      <c r="A96" s="47" t="s">
        <v>38</v>
      </c>
      <c r="B96" s="1" t="s">
        <v>35</v>
      </c>
      <c r="C96" s="223">
        <v>0.5</v>
      </c>
      <c r="D96" s="224">
        <v>0</v>
      </c>
      <c r="E96" s="225">
        <f t="shared" si="39"/>
        <v>41.666666666666664</v>
      </c>
      <c r="F96" s="227">
        <f t="shared" si="39"/>
        <v>0</v>
      </c>
      <c r="G96" s="52">
        <v>114</v>
      </c>
      <c r="H96" s="53">
        <v>0.74683036185646501</v>
      </c>
      <c r="I96" s="138">
        <v>6</v>
      </c>
      <c r="J96" s="194">
        <v>0.1</v>
      </c>
      <c r="K96" s="153">
        <v>12.2</v>
      </c>
      <c r="L96" s="154">
        <v>0.1</v>
      </c>
      <c r="M96" s="190">
        <v>65</v>
      </c>
      <c r="N96" s="58">
        <v>6</v>
      </c>
      <c r="O96" s="175">
        <v>19</v>
      </c>
      <c r="P96" s="58">
        <v>3</v>
      </c>
      <c r="Q96" s="175">
        <v>49</v>
      </c>
      <c r="R96" s="58">
        <v>2</v>
      </c>
      <c r="S96" s="61">
        <v>11504100</v>
      </c>
      <c r="T96" s="7">
        <v>150</v>
      </c>
      <c r="U96" s="161">
        <f t="shared" si="40"/>
        <v>366988320</v>
      </c>
      <c r="V96" s="66">
        <f t="shared" si="41"/>
        <v>183.49415999999999</v>
      </c>
      <c r="W96" s="64">
        <f>AVERAGE(V96:V97)</f>
        <v>183.49415999999999</v>
      </c>
      <c r="X96" s="65">
        <f>W96/200</f>
        <v>0.91747079999999992</v>
      </c>
      <c r="Y96" s="10">
        <f t="shared" si="42"/>
        <v>23.854240799999999</v>
      </c>
      <c r="Z96" s="64">
        <f>AVERAGE(Y96:Y97)</f>
        <v>26.056170719999997</v>
      </c>
      <c r="AA96" s="65">
        <f>Z96/200</f>
        <v>0.1302808536</v>
      </c>
      <c r="AB96" s="10">
        <f t="shared" si="47"/>
        <v>6.9727780800000003</v>
      </c>
      <c r="AC96" s="64">
        <f>AVERAGE(AB96:AB97)</f>
        <v>4.2203656800000005</v>
      </c>
      <c r="AD96" s="65">
        <f>AC96/200</f>
        <v>2.1101828400000001E-2</v>
      </c>
      <c r="AE96" s="63">
        <f t="shared" si="43"/>
        <v>17982.427680000001</v>
      </c>
      <c r="AF96" s="66">
        <f>AVERAGE(AE96:AE97)</f>
        <v>18165.921840000003</v>
      </c>
      <c r="AG96" s="66">
        <f>AF96/200</f>
        <v>90.829609200000007</v>
      </c>
      <c r="AH96" s="10">
        <f t="shared" si="44"/>
        <v>41.83666848</v>
      </c>
      <c r="AI96" s="64">
        <f>AVERAGE(AH96:AH97)</f>
        <v>42.38715096</v>
      </c>
      <c r="AJ96" s="65">
        <f>AI96/200</f>
        <v>0.21193575479999999</v>
      </c>
      <c r="AK96" s="67">
        <f t="shared" si="45"/>
        <v>2.20192992</v>
      </c>
      <c r="AL96" s="65">
        <f>AVERAGE(AK96:AK97)</f>
        <v>2.3854240799999999</v>
      </c>
      <c r="AM96" s="68">
        <f>AL96/200</f>
        <v>1.19271204E-2</v>
      </c>
      <c r="AN96" s="69">
        <f t="shared" si="46"/>
        <v>4.4772575039999998</v>
      </c>
      <c r="AO96" s="70">
        <f>AVERAGE(AN96:AN97)</f>
        <v>4.4772575039999998</v>
      </c>
      <c r="AP96" s="68">
        <f>AO96/200</f>
        <v>2.2386287519999999E-2</v>
      </c>
      <c r="AQ96" s="8"/>
      <c r="AR96" s="7"/>
      <c r="AS96" s="7"/>
      <c r="AT96" s="7"/>
      <c r="AU96" s="7"/>
      <c r="AV96" s="7"/>
      <c r="AW96" s="7"/>
      <c r="AX96" s="7"/>
      <c r="AY96" s="7"/>
      <c r="AZ96" s="7"/>
      <c r="BA96" s="7"/>
    </row>
    <row r="97" spans="1:64">
      <c r="A97" s="47"/>
      <c r="B97" s="1" t="s">
        <v>36</v>
      </c>
      <c r="C97" s="223">
        <v>0.5</v>
      </c>
      <c r="D97" s="224">
        <v>0</v>
      </c>
      <c r="E97" s="225">
        <f t="shared" si="39"/>
        <v>41.666666666666664</v>
      </c>
      <c r="F97" s="227">
        <f t="shared" si="39"/>
        <v>0</v>
      </c>
      <c r="G97" s="52">
        <v>117</v>
      </c>
      <c r="H97" s="53">
        <v>0.93220800540870141</v>
      </c>
      <c r="I97" s="138">
        <v>7</v>
      </c>
      <c r="J97" s="194">
        <v>7.825560301871913E-2</v>
      </c>
      <c r="K97" s="153">
        <v>12.2</v>
      </c>
      <c r="L97" s="154">
        <v>0.1</v>
      </c>
      <c r="M97" s="191">
        <v>77</v>
      </c>
      <c r="N97" s="74">
        <v>17</v>
      </c>
      <c r="O97" s="192">
        <v>4</v>
      </c>
      <c r="P97" s="74">
        <v>4</v>
      </c>
      <c r="Q97" s="228">
        <v>50</v>
      </c>
      <c r="R97" s="229">
        <v>2</v>
      </c>
      <c r="S97" s="61"/>
      <c r="T97" s="7">
        <v>150</v>
      </c>
      <c r="U97" s="161">
        <f t="shared" si="40"/>
        <v>366988320</v>
      </c>
      <c r="V97" s="66">
        <f t="shared" si="41"/>
        <v>183.49415999999999</v>
      </c>
      <c r="W97" s="64"/>
      <c r="X97" s="78"/>
      <c r="Y97" s="10">
        <f t="shared" si="42"/>
        <v>28.258100639999999</v>
      </c>
      <c r="Z97" s="8"/>
      <c r="AA97" s="78"/>
      <c r="AB97" s="10">
        <f t="shared" si="47"/>
        <v>1.4679532799999999</v>
      </c>
      <c r="AC97" s="8"/>
      <c r="AD97" s="78"/>
      <c r="AE97" s="63">
        <f t="shared" si="43"/>
        <v>18349.416000000001</v>
      </c>
      <c r="AF97" s="79"/>
      <c r="AG97" s="79"/>
      <c r="AH97" s="10">
        <f t="shared" si="44"/>
        <v>42.937633439999999</v>
      </c>
      <c r="AI97" s="8"/>
      <c r="AJ97" s="78"/>
      <c r="AK97" s="67">
        <f t="shared" si="45"/>
        <v>2.5689182399999999</v>
      </c>
      <c r="AL97" s="78"/>
      <c r="AM97" s="80"/>
      <c r="AN97" s="69">
        <f t="shared" si="46"/>
        <v>4.4772575039999998</v>
      </c>
      <c r="AO97" s="81"/>
      <c r="AP97" s="80"/>
      <c r="AQ97" s="8"/>
      <c r="AR97" s="7"/>
      <c r="AS97" s="7"/>
      <c r="AT97" s="46"/>
      <c r="AU97" s="46"/>
      <c r="AV97" s="7"/>
      <c r="AW97" s="7"/>
      <c r="AX97" s="7"/>
      <c r="AY97" s="7"/>
      <c r="AZ97" s="7"/>
      <c r="BA97" s="7"/>
    </row>
    <row r="98" spans="1:64">
      <c r="A98" s="82" t="s">
        <v>39</v>
      </c>
      <c r="B98" s="114" t="s">
        <v>35</v>
      </c>
      <c r="C98" s="84">
        <v>45.6</v>
      </c>
      <c r="D98" s="85">
        <v>0.2</v>
      </c>
      <c r="E98" s="86">
        <f t="shared" si="39"/>
        <v>3800.0000000000005</v>
      </c>
      <c r="F98" s="87">
        <f t="shared" si="39"/>
        <v>16.666666666666668</v>
      </c>
      <c r="G98" s="88">
        <v>463</v>
      </c>
      <c r="H98" s="89">
        <v>0.61220867081935038</v>
      </c>
      <c r="I98" s="90">
        <v>7</v>
      </c>
      <c r="J98" s="91">
        <v>7.9159537749977901E-2</v>
      </c>
      <c r="K98" s="90">
        <v>3.5</v>
      </c>
      <c r="L98" s="91">
        <v>0.1</v>
      </c>
      <c r="M98" s="196">
        <v>42</v>
      </c>
      <c r="N98" s="95">
        <v>2</v>
      </c>
      <c r="O98" s="197">
        <v>22</v>
      </c>
      <c r="P98" s="95">
        <v>4</v>
      </c>
      <c r="Q98" s="197">
        <v>10</v>
      </c>
      <c r="R98" s="95">
        <v>1</v>
      </c>
      <c r="S98" s="98">
        <v>11493500</v>
      </c>
      <c r="T98" s="99">
        <v>43</v>
      </c>
      <c r="U98" s="165">
        <f t="shared" si="40"/>
        <v>105203318.39999999</v>
      </c>
      <c r="V98" s="105">
        <f t="shared" si="41"/>
        <v>4797.27131904</v>
      </c>
      <c r="W98" s="102">
        <f>AVERAGE(V98:V99)</f>
        <v>4786.7509871999991</v>
      </c>
      <c r="X98" s="103">
        <f>W98/200</f>
        <v>23.933754935999996</v>
      </c>
      <c r="Y98" s="104">
        <f t="shared" si="42"/>
        <v>4.4185393727999989</v>
      </c>
      <c r="Z98" s="102">
        <f>AVERAGE(Y98:Y99)</f>
        <v>4.4711410319999993</v>
      </c>
      <c r="AA98" s="103">
        <f>Z98/200</f>
        <v>2.2355705159999996E-2</v>
      </c>
      <c r="AB98" s="104">
        <f t="shared" si="47"/>
        <v>2.3144730047999995</v>
      </c>
      <c r="AC98" s="102">
        <f>AVERAGE(AB98:AB99)</f>
        <v>2.5248796415999997</v>
      </c>
      <c r="AD98" s="103">
        <f>AC98/200</f>
        <v>1.2624398207999998E-2</v>
      </c>
      <c r="AE98" s="101">
        <f t="shared" si="43"/>
        <v>1052.0331839999999</v>
      </c>
      <c r="AF98" s="105">
        <f>AVERAGE(AE98:AE99)</f>
        <v>1052.0331839999999</v>
      </c>
      <c r="AG98" s="105">
        <f>AF98/200</f>
        <v>5.2601659199999995</v>
      </c>
      <c r="AH98" s="104">
        <f t="shared" si="44"/>
        <v>48.7091364192</v>
      </c>
      <c r="AI98" s="102">
        <f>AVERAGE(AH98:AH99)</f>
        <v>49.024746374399996</v>
      </c>
      <c r="AJ98" s="103">
        <f>AI98/200</f>
        <v>0.24512373187199998</v>
      </c>
      <c r="AK98" s="106">
        <f t="shared" si="45"/>
        <v>0.7364232288</v>
      </c>
      <c r="AL98" s="103">
        <f>AVERAGE(AK98:AK99)</f>
        <v>0.7364232288</v>
      </c>
      <c r="AM98" s="107">
        <f>AL98/200</f>
        <v>3.6821161439999999E-3</v>
      </c>
      <c r="AN98" s="108">
        <f t="shared" si="46"/>
        <v>0.3682116144</v>
      </c>
      <c r="AO98" s="109">
        <f>AVERAGE(AN98:AN99)</f>
        <v>0.3682116144</v>
      </c>
      <c r="AP98" s="107">
        <f>AO98/200</f>
        <v>1.8410580719999999E-3</v>
      </c>
      <c r="AQ98" s="8"/>
      <c r="AR98" s="7"/>
      <c r="AS98" s="7"/>
      <c r="AT98" s="46"/>
      <c r="AU98" s="46"/>
      <c r="AV98" s="7"/>
      <c r="AW98" s="7"/>
      <c r="AX98" s="7"/>
      <c r="AY98" s="7"/>
      <c r="AZ98" s="7"/>
      <c r="BA98" s="7"/>
    </row>
    <row r="99" spans="1:64">
      <c r="A99" s="82"/>
      <c r="B99" s="114" t="s">
        <v>36</v>
      </c>
      <c r="C99" s="84">
        <v>45.4</v>
      </c>
      <c r="D99" s="85">
        <v>0.1</v>
      </c>
      <c r="E99" s="86">
        <f t="shared" si="39"/>
        <v>3783.333333333333</v>
      </c>
      <c r="F99" s="87">
        <f t="shared" si="39"/>
        <v>8.3333333333333339</v>
      </c>
      <c r="G99" s="88">
        <v>469</v>
      </c>
      <c r="H99" s="89">
        <v>0.59561097969425547</v>
      </c>
      <c r="I99" s="90">
        <v>7</v>
      </c>
      <c r="J99" s="91">
        <v>8.0031671352431138E-2</v>
      </c>
      <c r="K99" s="90">
        <v>3.5</v>
      </c>
      <c r="L99" s="91">
        <v>0.1</v>
      </c>
      <c r="M99" s="198">
        <v>43</v>
      </c>
      <c r="N99" s="111">
        <v>2</v>
      </c>
      <c r="O99" s="199">
        <v>26</v>
      </c>
      <c r="P99" s="111">
        <v>2</v>
      </c>
      <c r="Q99" s="230">
        <v>10</v>
      </c>
      <c r="R99" s="162">
        <v>1</v>
      </c>
      <c r="S99" s="98"/>
      <c r="T99" s="99">
        <v>43</v>
      </c>
      <c r="U99" s="165">
        <f t="shared" si="40"/>
        <v>105203318.39999999</v>
      </c>
      <c r="V99" s="105">
        <f t="shared" si="41"/>
        <v>4776.2306553599992</v>
      </c>
      <c r="W99" s="102"/>
      <c r="X99" s="103"/>
      <c r="Y99" s="104">
        <f t="shared" si="42"/>
        <v>4.5237426911999998</v>
      </c>
      <c r="Z99" s="99"/>
      <c r="AA99" s="103"/>
      <c r="AB99" s="104">
        <f t="shared" si="47"/>
        <v>2.7352862783999998</v>
      </c>
      <c r="AC99" s="99"/>
      <c r="AD99" s="103"/>
      <c r="AE99" s="101">
        <f t="shared" si="43"/>
        <v>1052.0331839999999</v>
      </c>
      <c r="AF99" s="105"/>
      <c r="AG99" s="105"/>
      <c r="AH99" s="104">
        <f t="shared" si="44"/>
        <v>49.340356329599999</v>
      </c>
      <c r="AI99" s="99"/>
      <c r="AJ99" s="103"/>
      <c r="AK99" s="106">
        <f t="shared" si="45"/>
        <v>0.7364232288</v>
      </c>
      <c r="AL99" s="103"/>
      <c r="AM99" s="107"/>
      <c r="AN99" s="108">
        <f t="shared" si="46"/>
        <v>0.3682116144</v>
      </c>
      <c r="AO99" s="113"/>
      <c r="AP99" s="107"/>
      <c r="AQ99" s="8"/>
      <c r="AT99" s="46"/>
      <c r="AU99" s="46"/>
      <c r="AV99" s="8"/>
      <c r="AW99" s="8"/>
      <c r="AX99" s="8"/>
      <c r="AY99" s="8"/>
    </row>
    <row r="100" spans="1:64" ht="18">
      <c r="A100" s="115"/>
      <c r="B100" s="116"/>
      <c r="C100" s="117"/>
      <c r="D100" s="118"/>
      <c r="E100" s="119"/>
      <c r="F100" s="120"/>
      <c r="G100" s="64"/>
      <c r="H100" s="120"/>
      <c r="I100" s="64"/>
      <c r="J100" s="120"/>
      <c r="K100" s="121"/>
      <c r="L100" s="122"/>
      <c r="M100" s="123"/>
      <c r="N100" s="116"/>
      <c r="O100" s="123"/>
      <c r="P100" s="116"/>
      <c r="Q100" s="123"/>
      <c r="R100" s="116"/>
      <c r="S100" s="124"/>
      <c r="T100" s="124"/>
      <c r="U100" s="124"/>
      <c r="V100" s="125" t="s">
        <v>40</v>
      </c>
      <c r="W100" s="126">
        <f>SUM(W92:W96)</f>
        <v>3663.0327513599996</v>
      </c>
      <c r="X100" s="127">
        <f>W100/200</f>
        <v>18.315163756799997</v>
      </c>
      <c r="Y100" s="124"/>
      <c r="Z100" s="126">
        <f>SUM(Z92:Z96)</f>
        <v>132.75190828800001</v>
      </c>
      <c r="AA100" s="127">
        <f>Z100/200</f>
        <v>0.66375954144000004</v>
      </c>
      <c r="AB100" s="127"/>
      <c r="AC100" s="126">
        <f>SUM(AC92:AC96)</f>
        <v>11.012096188800001</v>
      </c>
      <c r="AD100" s="127">
        <f>AC100/200</f>
        <v>5.5060480944000005E-2</v>
      </c>
      <c r="AE100" s="124"/>
      <c r="AF100" s="126">
        <f>SUM(AF92:AF96)</f>
        <v>95167.4111424</v>
      </c>
      <c r="AG100" s="209">
        <f>AF100/200</f>
        <v>475.83705571199999</v>
      </c>
      <c r="AH100" s="126"/>
      <c r="AI100" s="126">
        <f>SUM(AI92:AI96)</f>
        <v>282.35102705280002</v>
      </c>
      <c r="AJ100" s="233">
        <f>AI100/200</f>
        <v>1.4117551352640001</v>
      </c>
      <c r="AK100" s="124"/>
      <c r="AL100" s="126">
        <f>SUM(AL92:AL96)</f>
        <v>13.801207420799999</v>
      </c>
      <c r="AM100" s="131">
        <f>AL100/200</f>
        <v>6.9006037103999995E-2</v>
      </c>
      <c r="AN100" s="124"/>
      <c r="AO100" s="126">
        <f>SUM(AO92:AO96)</f>
        <v>6.0692528361600004</v>
      </c>
      <c r="AP100" s="131">
        <f>AO100/200</f>
        <v>3.0346264180800001E-2</v>
      </c>
      <c r="AQ100" s="132" t="s">
        <v>41</v>
      </c>
      <c r="AR100" s="133"/>
      <c r="AS100" s="133"/>
      <c r="AT100" s="133"/>
      <c r="AV100" s="8"/>
      <c r="AW100" s="8"/>
      <c r="AX100" s="8"/>
      <c r="AY100" s="8"/>
    </row>
    <row r="101" spans="1:64">
      <c r="K101" s="8"/>
      <c r="L101" s="21"/>
      <c r="S101" s="7"/>
      <c r="T101" s="7"/>
      <c r="U101" s="7"/>
      <c r="V101" s="66"/>
      <c r="W101" s="64"/>
      <c r="X101" s="64"/>
      <c r="Y101" s="7"/>
      <c r="Z101" s="7"/>
      <c r="AA101" s="7"/>
      <c r="AB101" s="7"/>
      <c r="AC101" s="7"/>
      <c r="AD101" s="7"/>
      <c r="AE101" s="7"/>
      <c r="AF101" s="7"/>
      <c r="AG101" s="7"/>
      <c r="AH101" s="6"/>
      <c r="AI101" s="6"/>
      <c r="AJ101" s="6"/>
      <c r="AK101" s="7"/>
      <c r="AL101" s="6"/>
      <c r="AM101" s="6"/>
      <c r="AN101" s="7"/>
      <c r="AO101" s="6"/>
      <c r="AP101" s="6"/>
      <c r="AQ101" s="134"/>
      <c r="AR101" s="71"/>
      <c r="AS101" s="71"/>
      <c r="AT101" s="71"/>
      <c r="AU101" s="71"/>
      <c r="AV101" s="7"/>
      <c r="AW101" s="8"/>
      <c r="AX101" s="8"/>
      <c r="AY101" s="8"/>
    </row>
    <row r="102" spans="1:64">
      <c r="V102" s="135"/>
      <c r="W102" s="136"/>
      <c r="X102" s="136"/>
      <c r="Y102" s="3" t="s">
        <v>1</v>
      </c>
      <c r="AL102" s="3"/>
      <c r="AM102" s="3"/>
      <c r="AO102" s="3"/>
      <c r="AP102" s="3"/>
      <c r="AR102" s="7"/>
      <c r="AS102" s="7"/>
      <c r="AT102" s="234"/>
      <c r="AU102" s="172"/>
      <c r="AV102" s="65"/>
      <c r="AW102" s="36"/>
      <c r="AX102" s="36"/>
      <c r="AY102" s="36"/>
      <c r="AZ102" s="7"/>
    </row>
    <row r="103" spans="1:64">
      <c r="V103" s="140"/>
      <c r="W103" s="50" t="s">
        <v>2</v>
      </c>
      <c r="X103" s="50" t="s">
        <v>2</v>
      </c>
      <c r="Y103" s="142"/>
      <c r="Z103" s="6" t="s">
        <v>2</v>
      </c>
      <c r="AA103" s="6" t="s">
        <v>2</v>
      </c>
      <c r="AB103" s="6"/>
      <c r="AC103" s="6" t="s">
        <v>2</v>
      </c>
      <c r="AD103" s="6" t="s">
        <v>2</v>
      </c>
      <c r="AE103" s="142"/>
      <c r="AF103" s="6" t="s">
        <v>2</v>
      </c>
      <c r="AG103" s="6" t="s">
        <v>2</v>
      </c>
      <c r="AH103" s="142"/>
      <c r="AI103" s="6" t="s">
        <v>2</v>
      </c>
      <c r="AJ103" s="6" t="s">
        <v>2</v>
      </c>
      <c r="AK103" s="142"/>
      <c r="AL103" s="6" t="s">
        <v>2</v>
      </c>
      <c r="AM103" s="6" t="s">
        <v>2</v>
      </c>
      <c r="AN103" s="142"/>
      <c r="AO103" s="6" t="s">
        <v>2</v>
      </c>
      <c r="AP103" s="6" t="s">
        <v>2</v>
      </c>
      <c r="AR103" s="7"/>
      <c r="AS103" s="7"/>
      <c r="AT103" s="7"/>
      <c r="AU103" s="46"/>
      <c r="AV103" s="46"/>
      <c r="AW103" s="46"/>
      <c r="AX103" s="46"/>
      <c r="AY103" s="46"/>
      <c r="AZ103" s="7"/>
    </row>
    <row r="104" spans="1:64" ht="18">
      <c r="A104" s="144">
        <v>41772</v>
      </c>
      <c r="B104" s="145"/>
      <c r="C104" s="146"/>
      <c r="D104" s="145"/>
      <c r="E104" s="146"/>
      <c r="F104" s="145"/>
      <c r="G104" s="146"/>
      <c r="H104" s="147"/>
      <c r="I104" s="146"/>
      <c r="J104" s="145"/>
      <c r="K104" s="146"/>
      <c r="L104" s="145"/>
      <c r="M104" s="146"/>
      <c r="N104" s="145"/>
      <c r="O104" s="146"/>
      <c r="P104" s="145"/>
      <c r="Q104" s="146"/>
      <c r="R104" s="145"/>
      <c r="S104" s="146"/>
      <c r="T104" s="146"/>
      <c r="U104" s="148"/>
      <c r="V104" s="149"/>
      <c r="W104" s="150" t="s">
        <v>3</v>
      </c>
      <c r="X104" s="150" t="s">
        <v>3</v>
      </c>
      <c r="Y104" s="150"/>
      <c r="Z104" s="151" t="s">
        <v>3</v>
      </c>
      <c r="AA104" s="151" t="s">
        <v>3</v>
      </c>
      <c r="AB104" s="151"/>
      <c r="AC104" s="151" t="s">
        <v>3</v>
      </c>
      <c r="AD104" s="151" t="s">
        <v>3</v>
      </c>
      <c r="AE104" s="150"/>
      <c r="AF104" s="151" t="s">
        <v>3</v>
      </c>
      <c r="AG104" s="151" t="s">
        <v>3</v>
      </c>
      <c r="AH104" s="150"/>
      <c r="AI104" s="151" t="s">
        <v>3</v>
      </c>
      <c r="AJ104" s="151" t="s">
        <v>3</v>
      </c>
      <c r="AK104" s="150"/>
      <c r="AL104" s="151" t="s">
        <v>3</v>
      </c>
      <c r="AM104" s="151" t="s">
        <v>3</v>
      </c>
      <c r="AN104" s="150"/>
      <c r="AO104" s="151" t="s">
        <v>3</v>
      </c>
      <c r="AP104" s="151" t="s">
        <v>3</v>
      </c>
      <c r="AR104" s="7"/>
      <c r="AS104" s="19"/>
      <c r="AT104" s="7"/>
      <c r="AU104" s="46"/>
      <c r="AV104" s="20"/>
      <c r="AW104" s="46"/>
      <c r="AX104" s="46"/>
      <c r="AY104" s="46"/>
      <c r="AZ104" s="7"/>
    </row>
    <row r="105" spans="1:64" ht="15" customHeight="1">
      <c r="A105" s="8"/>
      <c r="B105" s="21"/>
      <c r="C105" s="22" t="s">
        <v>4</v>
      </c>
      <c r="E105" s="22" t="s">
        <v>4</v>
      </c>
      <c r="F105" s="23"/>
      <c r="G105" s="24" t="s">
        <v>5</v>
      </c>
      <c r="H105" s="23"/>
      <c r="I105" s="25" t="s">
        <v>6</v>
      </c>
      <c r="J105" s="26"/>
      <c r="K105" s="25" t="s">
        <v>7</v>
      </c>
      <c r="L105" s="26"/>
      <c r="M105" s="27" t="s">
        <v>8</v>
      </c>
      <c r="N105" s="28"/>
      <c r="O105" s="27" t="s">
        <v>9</v>
      </c>
      <c r="P105" s="28"/>
      <c r="Q105" s="27" t="s">
        <v>10</v>
      </c>
      <c r="R105" s="28"/>
      <c r="S105" s="29"/>
      <c r="T105" s="4"/>
      <c r="U105" s="4"/>
      <c r="V105" s="30"/>
      <c r="W105" s="31" t="s">
        <v>11</v>
      </c>
      <c r="X105" s="31"/>
      <c r="Y105" s="246" t="s">
        <v>12</v>
      </c>
      <c r="Z105" s="248"/>
      <c r="AA105" s="247"/>
      <c r="AB105" s="32"/>
      <c r="AC105" s="33" t="s">
        <v>9</v>
      </c>
      <c r="AD105" s="33"/>
      <c r="AE105" s="34"/>
      <c r="AF105" s="35" t="s">
        <v>10</v>
      </c>
      <c r="AG105" s="35"/>
      <c r="AH105" s="34"/>
      <c r="AI105" s="35" t="s">
        <v>5</v>
      </c>
      <c r="AJ105" s="35"/>
      <c r="AK105" s="34"/>
      <c r="AL105" s="35" t="s">
        <v>13</v>
      </c>
      <c r="AM105" s="35"/>
      <c r="AN105" s="34"/>
      <c r="AO105" s="35" t="s">
        <v>14</v>
      </c>
      <c r="AP105" s="35"/>
      <c r="AQ105" s="4"/>
      <c r="AR105" s="19"/>
      <c r="AS105" s="36"/>
      <c r="AT105" s="37"/>
      <c r="AU105" s="37"/>
      <c r="AV105" s="37"/>
      <c r="AW105" s="37"/>
      <c r="AX105" s="37"/>
      <c r="AY105" s="8"/>
      <c r="AZ105" s="8"/>
      <c r="BA105" s="8"/>
      <c r="BB105" s="8"/>
      <c r="BC105" s="8"/>
      <c r="BD105" s="8"/>
    </row>
    <row r="106" spans="1:64" ht="14.25">
      <c r="A106" s="8"/>
      <c r="B106" s="21"/>
      <c r="C106" s="22" t="s">
        <v>15</v>
      </c>
      <c r="E106" s="22" t="s">
        <v>15</v>
      </c>
      <c r="F106" s="23"/>
      <c r="G106" s="24" t="s">
        <v>16</v>
      </c>
      <c r="H106" s="23"/>
      <c r="I106" s="24" t="s">
        <v>17</v>
      </c>
      <c r="J106" s="26"/>
      <c r="K106" s="24" t="s">
        <v>18</v>
      </c>
      <c r="L106" s="26"/>
      <c r="M106" s="27" t="s">
        <v>19</v>
      </c>
      <c r="N106" s="28"/>
      <c r="O106" s="27" t="s">
        <v>20</v>
      </c>
      <c r="P106" s="28"/>
      <c r="Q106" s="27" t="s">
        <v>21</v>
      </c>
      <c r="R106" s="28"/>
      <c r="S106" s="38" t="s">
        <v>22</v>
      </c>
      <c r="T106" s="244" t="s">
        <v>23</v>
      </c>
      <c r="U106" s="245"/>
      <c r="V106" s="30" t="s">
        <v>15</v>
      </c>
      <c r="W106" s="31" t="s">
        <v>15</v>
      </c>
      <c r="X106" s="31" t="s">
        <v>15</v>
      </c>
      <c r="Y106" s="32" t="s">
        <v>19</v>
      </c>
      <c r="Z106" s="33" t="s">
        <v>19</v>
      </c>
      <c r="AA106" s="33" t="s">
        <v>19</v>
      </c>
      <c r="AB106" s="32" t="s">
        <v>20</v>
      </c>
      <c r="AC106" s="33" t="s">
        <v>20</v>
      </c>
      <c r="AD106" s="33" t="s">
        <v>20</v>
      </c>
      <c r="AE106" s="32" t="s">
        <v>21</v>
      </c>
      <c r="AF106" s="33" t="s">
        <v>21</v>
      </c>
      <c r="AG106" s="33" t="s">
        <v>21</v>
      </c>
      <c r="AH106" s="34" t="s">
        <v>16</v>
      </c>
      <c r="AI106" s="35" t="s">
        <v>16</v>
      </c>
      <c r="AJ106" s="35" t="s">
        <v>16</v>
      </c>
      <c r="AK106" s="34" t="s">
        <v>17</v>
      </c>
      <c r="AL106" s="35" t="s">
        <v>17</v>
      </c>
      <c r="AM106" s="35" t="s">
        <v>17</v>
      </c>
      <c r="AN106" s="34" t="s">
        <v>18</v>
      </c>
      <c r="AO106" s="35" t="s">
        <v>18</v>
      </c>
      <c r="AP106" s="35" t="s">
        <v>18</v>
      </c>
      <c r="AQ106" s="4"/>
      <c r="AR106" s="19"/>
      <c r="AS106" s="36"/>
      <c r="AT106" s="37"/>
      <c r="AU106" s="37"/>
      <c r="AV106" s="37"/>
      <c r="AW106" s="37"/>
      <c r="AX106" s="37"/>
      <c r="AY106" s="8"/>
      <c r="AZ106" s="8"/>
      <c r="BA106" s="8"/>
      <c r="BB106" s="8"/>
      <c r="BC106" s="8"/>
      <c r="BD106" s="8"/>
    </row>
    <row r="107" spans="1:64" ht="14.25">
      <c r="A107" s="39"/>
      <c r="B107" s="40" t="s">
        <v>24</v>
      </c>
      <c r="C107" s="41" t="s">
        <v>25</v>
      </c>
      <c r="D107" s="42" t="s">
        <v>26</v>
      </c>
      <c r="E107" s="43" t="s">
        <v>27</v>
      </c>
      <c r="F107" s="42" t="s">
        <v>26</v>
      </c>
      <c r="G107" s="41" t="s">
        <v>28</v>
      </c>
      <c r="H107" s="42" t="s">
        <v>26</v>
      </c>
      <c r="I107" s="41" t="s">
        <v>28</v>
      </c>
      <c r="J107" s="42" t="s">
        <v>26</v>
      </c>
      <c r="K107" s="41" t="s">
        <v>28</v>
      </c>
      <c r="L107" s="42" t="s">
        <v>26</v>
      </c>
      <c r="M107" s="41" t="s">
        <v>28</v>
      </c>
      <c r="N107" s="42" t="s">
        <v>26</v>
      </c>
      <c r="O107" s="41" t="s">
        <v>28</v>
      </c>
      <c r="P107" s="42" t="s">
        <v>26</v>
      </c>
      <c r="Q107" s="41" t="s">
        <v>25</v>
      </c>
      <c r="R107" s="42" t="s">
        <v>26</v>
      </c>
      <c r="S107" s="44" t="s">
        <v>29</v>
      </c>
      <c r="T107" s="43" t="s">
        <v>30</v>
      </c>
      <c r="U107" s="43" t="s">
        <v>31</v>
      </c>
      <c r="V107" s="41" t="s">
        <v>32</v>
      </c>
      <c r="W107" s="43" t="s">
        <v>32</v>
      </c>
      <c r="X107" s="43" t="s">
        <v>33</v>
      </c>
      <c r="Y107" s="41" t="s">
        <v>32</v>
      </c>
      <c r="Z107" s="43" t="s">
        <v>32</v>
      </c>
      <c r="AA107" s="43" t="s">
        <v>33</v>
      </c>
      <c r="AB107" s="41" t="s">
        <v>32</v>
      </c>
      <c r="AC107" s="43" t="s">
        <v>32</v>
      </c>
      <c r="AD107" s="43" t="s">
        <v>33</v>
      </c>
      <c r="AE107" s="41" t="s">
        <v>32</v>
      </c>
      <c r="AF107" s="43" t="s">
        <v>32</v>
      </c>
      <c r="AG107" s="43" t="s">
        <v>33</v>
      </c>
      <c r="AH107" s="41" t="s">
        <v>32</v>
      </c>
      <c r="AI107" s="43" t="s">
        <v>32</v>
      </c>
      <c r="AJ107" s="43" t="s">
        <v>33</v>
      </c>
      <c r="AK107" s="41" t="s">
        <v>32</v>
      </c>
      <c r="AL107" s="43" t="s">
        <v>32</v>
      </c>
      <c r="AM107" s="43" t="s">
        <v>33</v>
      </c>
      <c r="AN107" s="41" t="s">
        <v>32</v>
      </c>
      <c r="AO107" s="43" t="s">
        <v>32</v>
      </c>
      <c r="AP107" s="43" t="s">
        <v>33</v>
      </c>
      <c r="AS107" s="45"/>
      <c r="AT107" s="46"/>
      <c r="AU107" s="46"/>
      <c r="AV107" s="46"/>
      <c r="AW107" s="46"/>
      <c r="AX107" s="46"/>
      <c r="AY107" s="7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</row>
    <row r="108" spans="1:64">
      <c r="A108" s="47" t="s">
        <v>34</v>
      </c>
      <c r="B108" s="1" t="s">
        <v>35</v>
      </c>
      <c r="C108" s="223">
        <v>0.3</v>
      </c>
      <c r="D108" s="224">
        <v>0</v>
      </c>
      <c r="E108" s="225">
        <f t="shared" ref="E108:F115" si="48">+C108/12*1000</f>
        <v>24.999999999999996</v>
      </c>
      <c r="F108" s="229">
        <f t="shared" si="48"/>
        <v>0</v>
      </c>
      <c r="G108" s="27" t="s">
        <v>45</v>
      </c>
      <c r="H108" s="56"/>
      <c r="I108" s="235" t="s">
        <v>46</v>
      </c>
      <c r="J108" s="226"/>
      <c r="K108" s="153">
        <v>2.8</v>
      </c>
      <c r="L108" s="154">
        <v>0.1</v>
      </c>
      <c r="M108" s="190">
        <v>94</v>
      </c>
      <c r="N108" s="58">
        <v>6</v>
      </c>
      <c r="O108" s="175">
        <v>4</v>
      </c>
      <c r="P108" s="58">
        <v>4</v>
      </c>
      <c r="Q108" s="175">
        <v>58</v>
      </c>
      <c r="R108" s="58">
        <v>2</v>
      </c>
      <c r="S108" s="61">
        <v>11494201</v>
      </c>
      <c r="T108" s="7">
        <v>293</v>
      </c>
      <c r="U108" s="158">
        <f t="shared" ref="U108:U115" si="49">T108*28.317*60*60*24</f>
        <v>716850518.39999998</v>
      </c>
      <c r="V108" s="66">
        <f t="shared" ref="V108:V109" si="50">(C108*$U108)/1000000</f>
        <v>215.05515551999997</v>
      </c>
      <c r="W108" s="64">
        <f>AVERAGE(V108:V109)</f>
        <v>215.05515551999997</v>
      </c>
      <c r="X108" s="65">
        <f>W108/200</f>
        <v>1.0752757775999999</v>
      </c>
      <c r="Y108" s="10">
        <f t="shared" ref="Y108:Y115" si="51">(M108*$U108)/1000000000</f>
        <v>67.383948729599993</v>
      </c>
      <c r="Z108" s="64">
        <f>AVERAGE(Y108:Y109)</f>
        <v>53.046938361599999</v>
      </c>
      <c r="AA108" s="65">
        <f>Z108/200</f>
        <v>0.26523469180799997</v>
      </c>
      <c r="AB108" s="10">
        <f>(O108*$U108)/1000000000</f>
        <v>2.8674020736000001</v>
      </c>
      <c r="AC108" s="64">
        <f>AVERAGE(AB108:AB109)</f>
        <v>2.8674020736000001</v>
      </c>
      <c r="AD108" s="65">
        <f>AC108/200</f>
        <v>1.4337010368000001E-2</v>
      </c>
      <c r="AE108" s="63">
        <f t="shared" ref="AE108:AE115" si="52">(Q108*$U108)/1000000</f>
        <v>41577.330067199997</v>
      </c>
      <c r="AF108" s="66">
        <f>AVERAGE(AE108:AE109)</f>
        <v>43727.881622399997</v>
      </c>
      <c r="AG108" s="66">
        <f>AF108/200</f>
        <v>218.63940811199998</v>
      </c>
      <c r="AH108" s="10">
        <f>(5*$U108)/1000000000</f>
        <v>3.5842525919999999</v>
      </c>
      <c r="AI108" s="64">
        <f>AVERAGE(AH108:AH109)</f>
        <v>3.5842525919999999</v>
      </c>
      <c r="AJ108" s="65"/>
      <c r="AK108" s="67">
        <f>(0.2*U108)/1000000000</f>
        <v>0.14337010368</v>
      </c>
      <c r="AL108" s="65">
        <f>AVERAGE(AK108:AK109)</f>
        <v>0.14337010368</v>
      </c>
      <c r="AM108" s="68"/>
      <c r="AN108" s="69">
        <f>(K108*U108)/1000000000</f>
        <v>2.0071814515199997</v>
      </c>
      <c r="AO108" s="70">
        <f>AVERAGE(AN108:AN109)</f>
        <v>2.0430239774399999</v>
      </c>
      <c r="AP108" s="68">
        <f>AO108/200</f>
        <v>1.0215119887199999E-2</v>
      </c>
      <c r="AR108" s="7"/>
      <c r="AS108" s="45"/>
      <c r="AT108" s="72"/>
      <c r="AU108" s="46"/>
      <c r="AV108" s="46"/>
      <c r="AW108" s="46"/>
      <c r="AX108" s="46"/>
      <c r="AY108" s="7"/>
      <c r="AZ108" s="7"/>
    </row>
    <row r="109" spans="1:64">
      <c r="A109" s="47"/>
      <c r="B109" s="1" t="s">
        <v>36</v>
      </c>
      <c r="C109" s="223">
        <v>0.3</v>
      </c>
      <c r="D109" s="224">
        <v>0</v>
      </c>
      <c r="E109" s="225">
        <f t="shared" si="48"/>
        <v>24.999999999999996</v>
      </c>
      <c r="F109" s="229">
        <f t="shared" si="48"/>
        <v>0</v>
      </c>
      <c r="G109" s="27" t="s">
        <v>45</v>
      </c>
      <c r="H109" s="56"/>
      <c r="I109" s="235" t="s">
        <v>46</v>
      </c>
      <c r="J109" s="227"/>
      <c r="K109" s="153">
        <v>2.9</v>
      </c>
      <c r="L109" s="154">
        <v>0.1</v>
      </c>
      <c r="M109" s="191">
        <v>54</v>
      </c>
      <c r="N109" s="74">
        <v>2</v>
      </c>
      <c r="O109" s="192">
        <v>4</v>
      </c>
      <c r="P109" s="74">
        <v>4</v>
      </c>
      <c r="Q109" s="228">
        <v>64</v>
      </c>
      <c r="R109" s="229">
        <v>2</v>
      </c>
      <c r="S109" s="61"/>
      <c r="T109" s="7">
        <v>293</v>
      </c>
      <c r="U109" s="161">
        <f t="shared" si="49"/>
        <v>716850518.39999998</v>
      </c>
      <c r="V109" s="66">
        <f t="shared" si="50"/>
        <v>215.05515551999997</v>
      </c>
      <c r="W109" s="77"/>
      <c r="X109" s="78"/>
      <c r="Y109" s="10">
        <f t="shared" si="51"/>
        <v>38.709927993599997</v>
      </c>
      <c r="Z109" s="8"/>
      <c r="AA109" s="78"/>
      <c r="AB109" s="10">
        <f t="shared" ref="AB109:AB115" si="53">(O109*$U109)/1000000000</f>
        <v>2.8674020736000001</v>
      </c>
      <c r="AC109" s="8"/>
      <c r="AD109" s="78"/>
      <c r="AE109" s="63">
        <f t="shared" si="52"/>
        <v>45878.433177599996</v>
      </c>
      <c r="AF109" s="79"/>
      <c r="AG109" s="79"/>
      <c r="AH109" s="10">
        <f>(5*U109)/1000000000</f>
        <v>3.5842525919999999</v>
      </c>
      <c r="AI109" s="8"/>
      <c r="AJ109" s="78"/>
      <c r="AK109" s="67">
        <f>(0.2*U109)/1000000000</f>
        <v>0.14337010368</v>
      </c>
      <c r="AL109" s="78"/>
      <c r="AM109" s="80"/>
      <c r="AN109" s="69">
        <f t="shared" ref="AN109:AN115" si="54">(K109*U109)/1000000000</f>
        <v>2.07886650336</v>
      </c>
      <c r="AO109" s="81"/>
      <c r="AP109" s="80"/>
      <c r="AR109" s="7"/>
      <c r="AS109" s="45"/>
      <c r="AT109" s="72"/>
      <c r="AU109" s="72"/>
      <c r="AV109" s="46"/>
      <c r="AW109" s="46"/>
      <c r="AX109" s="46"/>
      <c r="AY109" s="7"/>
      <c r="AZ109" s="7"/>
    </row>
    <row r="110" spans="1:64">
      <c r="A110" s="82" t="s">
        <v>37</v>
      </c>
      <c r="B110" s="83" t="s">
        <v>35</v>
      </c>
      <c r="C110" s="84">
        <v>3.5</v>
      </c>
      <c r="D110" s="85">
        <v>0.1</v>
      </c>
      <c r="E110" s="86">
        <f t="shared" si="48"/>
        <v>291.66666666666669</v>
      </c>
      <c r="F110" s="162">
        <f t="shared" si="48"/>
        <v>8.3333333333333339</v>
      </c>
      <c r="G110" s="88">
        <v>147</v>
      </c>
      <c r="H110" s="89">
        <v>1.4379609380699001</v>
      </c>
      <c r="I110" s="163">
        <v>3</v>
      </c>
      <c r="J110" s="91">
        <v>7.9159537749977901E-2</v>
      </c>
      <c r="K110" s="90">
        <v>0.4</v>
      </c>
      <c r="L110" s="91">
        <v>0.1</v>
      </c>
      <c r="M110" s="196">
        <v>33</v>
      </c>
      <c r="N110" s="95">
        <v>1</v>
      </c>
      <c r="O110" s="197">
        <v>4</v>
      </c>
      <c r="P110" s="95">
        <v>4</v>
      </c>
      <c r="Q110" s="197">
        <v>46</v>
      </c>
      <c r="R110" s="95">
        <v>1</v>
      </c>
      <c r="S110" s="98">
        <v>11501000</v>
      </c>
      <c r="T110" s="99">
        <v>421</v>
      </c>
      <c r="U110" s="165">
        <f t="shared" si="49"/>
        <v>1030013884.8000001</v>
      </c>
      <c r="V110" s="105">
        <f>(C110*$U110)/1000000</f>
        <v>3605.0485968000003</v>
      </c>
      <c r="W110" s="102">
        <f>AVERAGE(V110:V111)</f>
        <v>3605.0485968000003</v>
      </c>
      <c r="X110" s="103">
        <f>W110/200</f>
        <v>18.025242984000002</v>
      </c>
      <c r="Y110" s="104">
        <f t="shared" si="51"/>
        <v>33.990458198399999</v>
      </c>
      <c r="Z110" s="102">
        <f>AVERAGE(Y110:Y111)</f>
        <v>32.9604443136</v>
      </c>
      <c r="AA110" s="103">
        <f>Z110/200</f>
        <v>0.16480222156800001</v>
      </c>
      <c r="AB110" s="104">
        <f t="shared" si="53"/>
        <v>4.1200555392</v>
      </c>
      <c r="AC110" s="102">
        <f>AVERAGE(AB110:AB111)</f>
        <v>4.1200555392</v>
      </c>
      <c r="AD110" s="103">
        <f>AC110/200</f>
        <v>2.0600277696000001E-2</v>
      </c>
      <c r="AE110" s="101">
        <f t="shared" si="52"/>
        <v>47380.638700800002</v>
      </c>
      <c r="AF110" s="105">
        <f>AVERAGE(AE110:AE111)</f>
        <v>47380.638700800002</v>
      </c>
      <c r="AG110" s="105">
        <f>AF110/200</f>
        <v>236.903193504</v>
      </c>
      <c r="AH110" s="104">
        <f>(G110*$U110)/1000000000</f>
        <v>151.41204106559999</v>
      </c>
      <c r="AI110" s="102">
        <f>AVERAGE(AH110:AH111)</f>
        <v>144.20194387200002</v>
      </c>
      <c r="AJ110" s="103"/>
      <c r="AK110" s="106">
        <f t="shared" ref="AK110:AK115" si="55">(I110*U110)/1000000000</f>
        <v>3.0900416544000002</v>
      </c>
      <c r="AL110" s="103">
        <f>AVERAGE(AK110:AK111)</f>
        <v>3.0900416544000002</v>
      </c>
      <c r="AM110" s="107"/>
      <c r="AN110" s="108">
        <f t="shared" si="54"/>
        <v>0.4120055539200001</v>
      </c>
      <c r="AO110" s="109">
        <f>AVERAGE(AN110:AN111)</f>
        <v>0.4120055539200001</v>
      </c>
      <c r="AP110" s="107">
        <f>AO110/200</f>
        <v>2.0600277696000003E-3</v>
      </c>
      <c r="AR110" s="7"/>
      <c r="AS110" s="45"/>
      <c r="AT110" s="72"/>
      <c r="AU110" s="72"/>
      <c r="AV110" s="72"/>
      <c r="AW110" s="46"/>
      <c r="AX110" s="46"/>
      <c r="AY110" s="7"/>
      <c r="AZ110" s="7"/>
    </row>
    <row r="111" spans="1:64">
      <c r="A111" s="82"/>
      <c r="B111" s="83" t="s">
        <v>36</v>
      </c>
      <c r="C111" s="84">
        <v>3.5</v>
      </c>
      <c r="D111" s="85">
        <v>0.1</v>
      </c>
      <c r="E111" s="86">
        <f t="shared" si="48"/>
        <v>291.66666666666669</v>
      </c>
      <c r="F111" s="162">
        <f t="shared" si="48"/>
        <v>8.3333333333333339</v>
      </c>
      <c r="G111" s="88">
        <v>133</v>
      </c>
      <c r="H111" s="89">
        <v>0.69466700349359323</v>
      </c>
      <c r="I111" s="163">
        <v>3</v>
      </c>
      <c r="J111" s="91">
        <v>8.0031671352431138E-2</v>
      </c>
      <c r="K111" s="90">
        <v>0.4</v>
      </c>
      <c r="L111" s="91">
        <v>0.1</v>
      </c>
      <c r="M111" s="198">
        <v>31</v>
      </c>
      <c r="N111" s="111">
        <v>2</v>
      </c>
      <c r="O111" s="199">
        <v>4</v>
      </c>
      <c r="P111" s="111">
        <v>4</v>
      </c>
      <c r="Q111" s="230">
        <v>46</v>
      </c>
      <c r="R111" s="162">
        <v>1</v>
      </c>
      <c r="S111" s="98"/>
      <c r="T111" s="99">
        <v>421</v>
      </c>
      <c r="U111" s="165">
        <f t="shared" si="49"/>
        <v>1030013884.8000001</v>
      </c>
      <c r="V111" s="105">
        <f t="shared" ref="V111:V115" si="56">(C111*$U111)/1000000</f>
        <v>3605.0485968000003</v>
      </c>
      <c r="W111" s="102"/>
      <c r="X111" s="103"/>
      <c r="Y111" s="104">
        <f t="shared" si="51"/>
        <v>31.930430428800005</v>
      </c>
      <c r="Z111" s="99"/>
      <c r="AA111" s="103"/>
      <c r="AB111" s="104">
        <f t="shared" si="53"/>
        <v>4.1200555392</v>
      </c>
      <c r="AC111" s="99"/>
      <c r="AD111" s="103"/>
      <c r="AE111" s="101">
        <f t="shared" si="52"/>
        <v>47380.638700800002</v>
      </c>
      <c r="AF111" s="105"/>
      <c r="AG111" s="105"/>
      <c r="AH111" s="104">
        <f>(G111*$U111)/1000000000</f>
        <v>136.99184667840001</v>
      </c>
      <c r="AI111" s="99"/>
      <c r="AJ111" s="103"/>
      <c r="AK111" s="106">
        <f t="shared" si="55"/>
        <v>3.0900416544000002</v>
      </c>
      <c r="AL111" s="103"/>
      <c r="AM111" s="107"/>
      <c r="AN111" s="108">
        <f t="shared" si="54"/>
        <v>0.4120055539200001</v>
      </c>
      <c r="AO111" s="113"/>
      <c r="AP111" s="107"/>
      <c r="AR111" s="7"/>
      <c r="AS111" s="45"/>
      <c r="AT111" s="72"/>
      <c r="AU111" s="72"/>
      <c r="AV111" s="72"/>
      <c r="AW111" s="72"/>
      <c r="AX111" s="46"/>
      <c r="AY111" s="7"/>
      <c r="AZ111" s="7"/>
    </row>
    <row r="112" spans="1:64">
      <c r="A112" s="47" t="s">
        <v>38</v>
      </c>
      <c r="B112" s="1" t="s">
        <v>35</v>
      </c>
      <c r="C112" s="223">
        <v>0.9</v>
      </c>
      <c r="D112" s="224">
        <v>0</v>
      </c>
      <c r="E112" s="225">
        <f t="shared" si="48"/>
        <v>75</v>
      </c>
      <c r="F112" s="229">
        <f t="shared" si="48"/>
        <v>0</v>
      </c>
      <c r="G112" s="52">
        <v>71</v>
      </c>
      <c r="H112" s="53">
        <v>0.69309910288841503</v>
      </c>
      <c r="I112" s="138">
        <v>5</v>
      </c>
      <c r="J112" s="224">
        <v>5.4926220244644781E-2</v>
      </c>
      <c r="K112" s="153">
        <v>12.4</v>
      </c>
      <c r="L112" s="154">
        <v>0.1</v>
      </c>
      <c r="M112" s="190">
        <v>78</v>
      </c>
      <c r="N112" s="58">
        <v>3</v>
      </c>
      <c r="O112" s="175">
        <v>4</v>
      </c>
      <c r="P112" s="58">
        <v>4</v>
      </c>
      <c r="Q112" s="175">
        <v>58</v>
      </c>
      <c r="R112" s="58">
        <v>1</v>
      </c>
      <c r="S112" s="61">
        <v>11504100</v>
      </c>
      <c r="T112" s="7">
        <v>164</v>
      </c>
      <c r="U112" s="161">
        <f t="shared" si="49"/>
        <v>401240563.20000005</v>
      </c>
      <c r="V112" s="66">
        <f t="shared" si="56"/>
        <v>361.11650688000003</v>
      </c>
      <c r="W112" s="64">
        <f>AVERAGE(V112:V113)</f>
        <v>320.99245056000001</v>
      </c>
      <c r="X112" s="65">
        <f>W112/200</f>
        <v>1.6049622528</v>
      </c>
      <c r="Y112" s="10">
        <f t="shared" si="51"/>
        <v>31.296763929600001</v>
      </c>
      <c r="Z112" s="64">
        <f>AVERAGE(Y112:Y113)</f>
        <v>26.6824974528</v>
      </c>
      <c r="AA112" s="65">
        <f>Z112/200</f>
        <v>0.13341248726400001</v>
      </c>
      <c r="AB112" s="10">
        <f t="shared" si="53"/>
        <v>1.6049622528000003</v>
      </c>
      <c r="AC112" s="64">
        <f>AVERAGE(AB112:AB113)</f>
        <v>1.6049622528000003</v>
      </c>
      <c r="AD112" s="65">
        <f>AC112/200</f>
        <v>8.0248112640000022E-3</v>
      </c>
      <c r="AE112" s="63">
        <f t="shared" si="52"/>
        <v>23271.952665600002</v>
      </c>
      <c r="AF112" s="66">
        <f>AVERAGE(AE112:AE113)</f>
        <v>23472.572947200002</v>
      </c>
      <c r="AG112" s="66">
        <f>AF112/200</f>
        <v>117.36286473600001</v>
      </c>
      <c r="AH112" s="10">
        <f>(G112*U112)/1000000000</f>
        <v>28.488079987200006</v>
      </c>
      <c r="AI112" s="64">
        <f>AVERAGE(AH112:AH113)</f>
        <v>28.889320550400004</v>
      </c>
      <c r="AJ112" s="65"/>
      <c r="AK112" s="67">
        <f t="shared" si="55"/>
        <v>2.0062028160000001</v>
      </c>
      <c r="AL112" s="65">
        <f>AVERAGE(AK112:AK113)</f>
        <v>2.0062028160000001</v>
      </c>
      <c r="AM112" s="68"/>
      <c r="AN112" s="69">
        <f t="shared" si="54"/>
        <v>4.9753829836800003</v>
      </c>
      <c r="AO112" s="70">
        <f>AVERAGE(AN112:AN113)</f>
        <v>4.9954450118400011</v>
      </c>
      <c r="AP112" s="68">
        <f>AO112/200</f>
        <v>2.4977225059200005E-2</v>
      </c>
      <c r="AR112" s="7"/>
      <c r="AS112" s="70"/>
      <c r="AT112" s="167"/>
      <c r="AU112" s="70"/>
      <c r="AV112" s="70"/>
      <c r="AW112" s="65"/>
      <c r="AX112" s="7"/>
      <c r="AY112" s="7"/>
      <c r="AZ112" s="7"/>
    </row>
    <row r="113" spans="1:51">
      <c r="A113" s="47"/>
      <c r="B113" s="1" t="s">
        <v>36</v>
      </c>
      <c r="C113" s="223">
        <v>0.7</v>
      </c>
      <c r="D113" s="224">
        <v>0</v>
      </c>
      <c r="E113" s="225">
        <f t="shared" si="48"/>
        <v>58.333333333333329</v>
      </c>
      <c r="F113" s="229">
        <f t="shared" si="48"/>
        <v>0</v>
      </c>
      <c r="G113" s="52">
        <v>73</v>
      </c>
      <c r="H113" s="53">
        <v>0.69055063555277207</v>
      </c>
      <c r="I113" s="138">
        <v>5</v>
      </c>
      <c r="J113" s="194">
        <v>7.825560301871913E-2</v>
      </c>
      <c r="K113" s="153">
        <v>12.5</v>
      </c>
      <c r="L113" s="154">
        <v>0.1</v>
      </c>
      <c r="M113" s="191">
        <v>55</v>
      </c>
      <c r="N113" s="74">
        <v>1</v>
      </c>
      <c r="O113" s="192">
        <v>4</v>
      </c>
      <c r="P113" s="74">
        <v>4</v>
      </c>
      <c r="Q113" s="228">
        <v>59</v>
      </c>
      <c r="R113" s="229">
        <v>1</v>
      </c>
      <c r="S113" s="61"/>
      <c r="T113" s="7">
        <v>164</v>
      </c>
      <c r="U113" s="161">
        <f t="shared" si="49"/>
        <v>401240563.20000005</v>
      </c>
      <c r="V113" s="66">
        <f t="shared" si="56"/>
        <v>280.86839423999999</v>
      </c>
      <c r="W113" s="64"/>
      <c r="X113" s="78"/>
      <c r="Y113" s="10">
        <f t="shared" si="51"/>
        <v>22.068230976000002</v>
      </c>
      <c r="Z113" s="8"/>
      <c r="AA113" s="78"/>
      <c r="AB113" s="10">
        <f t="shared" si="53"/>
        <v>1.6049622528000003</v>
      </c>
      <c r="AC113" s="8"/>
      <c r="AD113" s="78"/>
      <c r="AE113" s="63">
        <f t="shared" si="52"/>
        <v>23673.193228800003</v>
      </c>
      <c r="AF113" s="79"/>
      <c r="AG113" s="79"/>
      <c r="AH113" s="10">
        <f>(G113*U113)/1000000000</f>
        <v>29.290561113600003</v>
      </c>
      <c r="AI113" s="8"/>
      <c r="AJ113" s="78"/>
      <c r="AK113" s="67">
        <f t="shared" si="55"/>
        <v>2.0062028160000001</v>
      </c>
      <c r="AL113" s="78"/>
      <c r="AM113" s="80"/>
      <c r="AN113" s="69">
        <f t="shared" si="54"/>
        <v>5.015507040000001</v>
      </c>
      <c r="AO113" s="81"/>
      <c r="AP113" s="80"/>
      <c r="AS113" s="81"/>
      <c r="AT113" s="236"/>
      <c r="AU113" s="81"/>
      <c r="AV113" s="81"/>
      <c r="AW113" s="139"/>
    </row>
    <row r="114" spans="1:51">
      <c r="A114" s="82" t="s">
        <v>39</v>
      </c>
      <c r="B114" s="83" t="s">
        <v>35</v>
      </c>
      <c r="C114" s="84">
        <v>52.2</v>
      </c>
      <c r="D114" s="85">
        <v>0.6</v>
      </c>
      <c r="E114" s="86">
        <f t="shared" si="48"/>
        <v>4350.0000000000009</v>
      </c>
      <c r="F114" s="162">
        <f t="shared" si="48"/>
        <v>49.999999999999993</v>
      </c>
      <c r="G114" s="88">
        <v>474</v>
      </c>
      <c r="H114" s="89">
        <v>1.7304274371888255</v>
      </c>
      <c r="I114" s="163">
        <v>5</v>
      </c>
      <c r="J114" s="91">
        <v>7.9159537749977901E-2</v>
      </c>
      <c r="K114" s="90">
        <v>3.6</v>
      </c>
      <c r="L114" s="91">
        <v>0.1</v>
      </c>
      <c r="M114" s="196">
        <v>47</v>
      </c>
      <c r="N114" s="95">
        <v>1</v>
      </c>
      <c r="O114" s="197">
        <v>4</v>
      </c>
      <c r="P114" s="95">
        <v>4</v>
      </c>
      <c r="Q114" s="197">
        <v>11</v>
      </c>
      <c r="R114" s="95">
        <v>1</v>
      </c>
      <c r="S114" s="98">
        <v>11493500</v>
      </c>
      <c r="T114" s="99">
        <v>19</v>
      </c>
      <c r="U114" s="165">
        <f t="shared" si="49"/>
        <v>46485187.200000003</v>
      </c>
      <c r="V114" s="105">
        <f t="shared" si="56"/>
        <v>2426.52677184</v>
      </c>
      <c r="W114" s="102">
        <f>AVERAGE(V114:V115)</f>
        <v>2454.4178841600001</v>
      </c>
      <c r="X114" s="103">
        <f>W114/200</f>
        <v>12.2720894208</v>
      </c>
      <c r="Y114" s="104">
        <f t="shared" si="51"/>
        <v>2.1848037983999999</v>
      </c>
      <c r="Z114" s="102">
        <f>AVERAGE(Y114:Y115)</f>
        <v>2.1615612047999999</v>
      </c>
      <c r="AA114" s="103">
        <f>Z114/200</f>
        <v>1.0807806024E-2</v>
      </c>
      <c r="AB114" s="104">
        <f t="shared" si="53"/>
        <v>0.1859407488</v>
      </c>
      <c r="AC114" s="102">
        <f>AVERAGE(AB114:AB115)</f>
        <v>0.1859407488</v>
      </c>
      <c r="AD114" s="103">
        <f>AC114/200</f>
        <v>9.2970374399999999E-4</v>
      </c>
      <c r="AE114" s="101">
        <f t="shared" si="52"/>
        <v>511.33705920000006</v>
      </c>
      <c r="AF114" s="105">
        <f>AVERAGE(AE114:AE115)</f>
        <v>511.33705920000006</v>
      </c>
      <c r="AG114" s="105">
        <f>AF114/200</f>
        <v>2.5566852960000004</v>
      </c>
      <c r="AH114" s="104">
        <f>(G114*$U114)/1000000000</f>
        <v>22.033978732800001</v>
      </c>
      <c r="AI114" s="102">
        <f>AVERAGE(AH114:AH115)</f>
        <v>22.4523454176</v>
      </c>
      <c r="AJ114" s="103"/>
      <c r="AK114" s="106">
        <f t="shared" si="55"/>
        <v>0.232425936</v>
      </c>
      <c r="AL114" s="103">
        <f>AVERAGE(AK114:AK115)</f>
        <v>0.25566852960000003</v>
      </c>
      <c r="AM114" s="107"/>
      <c r="AN114" s="108">
        <f t="shared" si="54"/>
        <v>0.16734667392000002</v>
      </c>
      <c r="AO114" s="109">
        <f>AVERAGE(AN114:AN115)</f>
        <v>0.16967093328000002</v>
      </c>
      <c r="AP114" s="107">
        <f>AO114/200</f>
        <v>8.4835466640000013E-4</v>
      </c>
      <c r="AY114" s="36"/>
    </row>
    <row r="115" spans="1:51">
      <c r="A115" s="82"/>
      <c r="B115" s="83" t="s">
        <v>36</v>
      </c>
      <c r="C115" s="84">
        <v>53.4</v>
      </c>
      <c r="D115" s="85">
        <v>0.2</v>
      </c>
      <c r="E115" s="86">
        <f t="shared" si="48"/>
        <v>4450</v>
      </c>
      <c r="F115" s="162">
        <f t="shared" si="48"/>
        <v>16.666666666666668</v>
      </c>
      <c r="G115" s="88">
        <v>492</v>
      </c>
      <c r="H115" s="89">
        <v>3.7796249275170259</v>
      </c>
      <c r="I115" s="163">
        <v>6</v>
      </c>
      <c r="J115" s="91">
        <v>8.0031671352431138E-2</v>
      </c>
      <c r="K115" s="90">
        <v>3.7</v>
      </c>
      <c r="L115" s="91">
        <v>0.1</v>
      </c>
      <c r="M115" s="196">
        <v>46</v>
      </c>
      <c r="N115" s="95">
        <v>1</v>
      </c>
      <c r="O115" s="197">
        <v>4</v>
      </c>
      <c r="P115" s="95">
        <v>4</v>
      </c>
      <c r="Q115" s="237">
        <v>11</v>
      </c>
      <c r="R115" s="238">
        <v>1</v>
      </c>
      <c r="S115" s="98"/>
      <c r="T115" s="99">
        <v>19</v>
      </c>
      <c r="U115" s="165">
        <f t="shared" si="49"/>
        <v>46485187.200000003</v>
      </c>
      <c r="V115" s="105">
        <f t="shared" si="56"/>
        <v>2482.3089964800001</v>
      </c>
      <c r="W115" s="102"/>
      <c r="X115" s="103"/>
      <c r="Y115" s="104">
        <f t="shared" si="51"/>
        <v>2.1383186111999999</v>
      </c>
      <c r="Z115" s="99"/>
      <c r="AA115" s="103"/>
      <c r="AB115" s="104">
        <f t="shared" si="53"/>
        <v>0.1859407488</v>
      </c>
      <c r="AC115" s="99"/>
      <c r="AD115" s="103"/>
      <c r="AE115" s="101">
        <f t="shared" si="52"/>
        <v>511.33705920000006</v>
      </c>
      <c r="AF115" s="105"/>
      <c r="AG115" s="105"/>
      <c r="AH115" s="104">
        <f>(G115*$U115)/1000000000</f>
        <v>22.870712102400002</v>
      </c>
      <c r="AI115" s="99"/>
      <c r="AJ115" s="103"/>
      <c r="AK115" s="106">
        <f t="shared" si="55"/>
        <v>0.27891112320000006</v>
      </c>
      <c r="AL115" s="103"/>
      <c r="AM115" s="107"/>
      <c r="AN115" s="108">
        <f t="shared" si="54"/>
        <v>0.17199519264000002</v>
      </c>
      <c r="AO115" s="113"/>
      <c r="AP115" s="107"/>
      <c r="AY115" s="36"/>
    </row>
    <row r="116" spans="1:51" ht="14.25">
      <c r="A116" s="170"/>
      <c r="B116" s="171"/>
      <c r="C116" s="172"/>
      <c r="D116" s="173"/>
      <c r="E116" s="50"/>
      <c r="F116" s="152"/>
      <c r="G116" s="142"/>
      <c r="H116" s="152"/>
      <c r="I116" s="142"/>
      <c r="J116" s="152"/>
      <c r="K116" s="174"/>
      <c r="L116" s="58"/>
      <c r="M116" s="175"/>
      <c r="N116" s="58"/>
      <c r="O116" s="175"/>
      <c r="P116" s="58"/>
      <c r="Q116" s="176"/>
      <c r="R116" s="177"/>
      <c r="S116" s="124"/>
      <c r="T116" s="124"/>
      <c r="U116" s="124"/>
      <c r="V116" s="125" t="s">
        <v>40</v>
      </c>
      <c r="W116" s="126">
        <f>SUM(W108:W115)</f>
        <v>6595.514087040001</v>
      </c>
      <c r="X116" s="127">
        <f>W116/200</f>
        <v>32.977570435200008</v>
      </c>
      <c r="Y116" s="124"/>
      <c r="Z116" s="126">
        <f>SUM(Z108:Z115)</f>
        <v>114.85144133279999</v>
      </c>
      <c r="AA116" s="127">
        <f>Z116/200</f>
        <v>0.57425720666399993</v>
      </c>
      <c r="AB116" s="127"/>
      <c r="AC116" s="126">
        <f>SUM(AC108:AC112)</f>
        <v>8.5924198656000002</v>
      </c>
      <c r="AD116" s="127">
        <f>AC116/200</f>
        <v>4.2962099327999999E-2</v>
      </c>
      <c r="AE116" s="124"/>
      <c r="AF116" s="126">
        <f>SUM(AF108:AF112)</f>
        <v>114581.09327040002</v>
      </c>
      <c r="AG116" s="209">
        <f>AF116/200</f>
        <v>572.90546635200008</v>
      </c>
      <c r="AH116" s="126"/>
      <c r="AI116" s="126">
        <f>SUM(AI108:AI115)</f>
        <v>199.12786243200003</v>
      </c>
      <c r="AJ116" s="126"/>
      <c r="AK116" s="124"/>
      <c r="AL116" s="126">
        <f>SUM(AL108:AL115)</f>
        <v>5.4952831036800012</v>
      </c>
      <c r="AM116" s="126"/>
      <c r="AN116" s="126"/>
      <c r="AO116" s="126">
        <f>SUM(AO109:AO113)</f>
        <v>5.4074505657600014</v>
      </c>
      <c r="AP116" s="131">
        <f>AO116/200</f>
        <v>2.7037252828800006E-2</v>
      </c>
      <c r="AQ116" s="132" t="s">
        <v>41</v>
      </c>
      <c r="AR116" s="133"/>
      <c r="AS116" s="133"/>
      <c r="AT116" s="133"/>
      <c r="AY116" s="36"/>
    </row>
    <row r="117" spans="1:51">
      <c r="A117" s="170"/>
      <c r="B117" s="171"/>
      <c r="C117" s="172"/>
      <c r="D117" s="173"/>
      <c r="E117" s="50"/>
      <c r="F117" s="152"/>
      <c r="G117" s="142"/>
      <c r="H117" s="152"/>
      <c r="I117" s="142"/>
      <c r="J117" s="152"/>
      <c r="K117" s="174"/>
      <c r="L117" s="58"/>
      <c r="M117" s="175"/>
      <c r="N117" s="58"/>
      <c r="O117" s="175"/>
      <c r="P117" s="58"/>
      <c r="Q117" s="176"/>
      <c r="R117" s="177"/>
      <c r="S117" s="7"/>
      <c r="T117" s="7"/>
      <c r="U117" s="7"/>
      <c r="V117" s="66"/>
      <c r="W117" s="64"/>
      <c r="X117" s="64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6"/>
      <c r="AJ117" s="6"/>
      <c r="AK117" s="7"/>
      <c r="AL117" s="6"/>
      <c r="AM117" s="6"/>
      <c r="AN117" s="7"/>
      <c r="AO117" s="6"/>
      <c r="AP117" s="6"/>
      <c r="AQ117" s="134"/>
      <c r="AR117" s="71"/>
      <c r="AS117" s="71"/>
      <c r="AT117" s="71"/>
      <c r="AU117" s="71"/>
      <c r="AV117" s="71"/>
      <c r="AY117" s="36"/>
    </row>
    <row r="119" spans="1:51" ht="14.25">
      <c r="A119" s="137" t="s">
        <v>47</v>
      </c>
    </row>
    <row r="120" spans="1:51">
      <c r="W120" s="136"/>
      <c r="AI120" s="136"/>
    </row>
    <row r="121" spans="1:51">
      <c r="W121" s="136"/>
      <c r="AF121" s="239"/>
      <c r="AI121" s="136"/>
    </row>
    <row r="122" spans="1:51">
      <c r="W122" s="136"/>
      <c r="AF122" s="239"/>
      <c r="AI122" s="136"/>
    </row>
    <row r="123" spans="1:51">
      <c r="W123" s="136"/>
      <c r="AF123" s="239"/>
      <c r="AI123" s="136"/>
    </row>
    <row r="124" spans="1:51">
      <c r="W124" s="136"/>
      <c r="AF124" s="239"/>
      <c r="AI124" s="136"/>
    </row>
    <row r="125" spans="1:51">
      <c r="W125" s="136"/>
      <c r="AF125" s="239"/>
      <c r="AI125" s="136"/>
    </row>
    <row r="126" spans="1:51">
      <c r="W126" s="239"/>
      <c r="AF126" s="239"/>
      <c r="AI126" s="136"/>
    </row>
    <row r="127" spans="1:51">
      <c r="V127" s="240"/>
      <c r="W127" s="225"/>
      <c r="Z127" s="225"/>
      <c r="AC127" s="225"/>
      <c r="AF127" s="225"/>
      <c r="AI127" s="225"/>
      <c r="AL127" s="225"/>
      <c r="AO127" s="225"/>
    </row>
    <row r="128" spans="1:51">
      <c r="V128" s="240"/>
      <c r="W128" s="225"/>
      <c r="Z128" s="225"/>
      <c r="AC128" s="225"/>
      <c r="AF128" s="225"/>
      <c r="AI128" s="225"/>
      <c r="AL128" s="225"/>
      <c r="AO128" s="225"/>
    </row>
    <row r="129" spans="22:41">
      <c r="V129" s="240"/>
      <c r="W129" s="225"/>
      <c r="Z129" s="225"/>
      <c r="AC129" s="225"/>
      <c r="AF129" s="225"/>
      <c r="AI129" s="225"/>
      <c r="AL129" s="225"/>
      <c r="AO129" s="225"/>
    </row>
  </sheetData>
  <mergeCells count="19">
    <mergeCell ref="T10:U10"/>
    <mergeCell ref="O25:P25"/>
    <mergeCell ref="Y25:AA25"/>
    <mergeCell ref="A2:Q4"/>
    <mergeCell ref="T106:U106"/>
    <mergeCell ref="O41:P41"/>
    <mergeCell ref="Y41:AA41"/>
    <mergeCell ref="T42:U42"/>
    <mergeCell ref="O56:P56"/>
    <mergeCell ref="Y56:AA56"/>
    <mergeCell ref="T57:U57"/>
    <mergeCell ref="Y73:AA73"/>
    <mergeCell ref="T74:U74"/>
    <mergeCell ref="Y89:AA89"/>
    <mergeCell ref="T90:U90"/>
    <mergeCell ref="Y105:AA105"/>
    <mergeCell ref="T26:U26"/>
    <mergeCell ref="O9:P9"/>
    <mergeCell ref="Y9:AA9"/>
  </mergeCells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Dyke</dc:creator>
  <cp:lastModifiedBy>Jessica Dyke</cp:lastModifiedBy>
  <dcterms:created xsi:type="dcterms:W3CDTF">2016-09-29T01:20:19Z</dcterms:created>
  <dcterms:modified xsi:type="dcterms:W3CDTF">2016-10-06T18:47:26Z</dcterms:modified>
</cp:coreProperties>
</file>